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\\SRV-FS001\Arquivos\SEMINFRA\DIROB\5 - OBRAS\OBRAS EM ANDAMENTO\03 - PRAÇA HORÁCIO SOUZA LIMA_HIGO\10 - Medição\CONTRATO\5ª MEDIÇÃO\"/>
    </mc:Choice>
  </mc:AlternateContent>
  <xr:revisionPtr revIDLastSave="0" documentId="13_ncr:1_{0D05297B-F733-4E9E-91F9-431E30949CF9}" xr6:coauthVersionLast="43" xr6:coauthVersionMax="43" xr10:uidLastSave="{00000000-0000-0000-0000-000000000000}"/>
  <bookViews>
    <workbookView xWindow="-120" yWindow="-120" windowWidth="20730" windowHeight="11040" xr2:uid="{00000000-000D-0000-FFFF-FFFF00000000}"/>
  </bookViews>
  <sheets>
    <sheet name="BM 05" sheetId="1" r:id="rId1"/>
    <sheet name="MC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_________________OUT98">{#N/A,#N/A,TRUE,"Serviços"}</definedName>
    <definedName name="_________________OUT98">{#N/A,#N/A,TRUE,"Serviços"}</definedName>
    <definedName name="________________OUT98">{#N/A,#N/A,TRUE,"Serviços"}</definedName>
    <definedName name="_______________OUT98">{#N/A,#N/A,TRUE,"Serviços"}</definedName>
    <definedName name="______________OUT98">{#N/A,#N/A,TRUE,"Serviços"}</definedName>
    <definedName name="_____________OUT98">{#N/A,#N/A,TRUE,"Serviços"}</definedName>
    <definedName name="____________OUT98">{#N/A,#N/A,TRUE,"Serviços"}</definedName>
    <definedName name="___________OUT98">{#N/A,#N/A,TRUE,"Serviços"}</definedName>
    <definedName name="__________OUT98">{#N/A,#N/A,TRUE,"Serviços"}</definedName>
    <definedName name="_________OUT98">{#N/A,#N/A,TRUE,"Serviços"}</definedName>
    <definedName name="_________planilha">{#N/A,#N/A,TRUE,"Serviços"}</definedName>
    <definedName name="________OUT98">{#N/A,#N/A,TRUE,"Serviços"}</definedName>
    <definedName name="_______OUT98">{#N/A,#N/A,TRUE,"Serviços"}</definedName>
    <definedName name="______OUT98">{#N/A,#N/A,TRUE,"Serviços"}</definedName>
    <definedName name="_____OUT98">{#N/A,#N/A,TRUE,"Serviços"}</definedName>
    <definedName name="____OUT98">{#N/A,#N/A,TRUE,"Serviços"}</definedName>
    <definedName name="___aga14">#REF!</definedName>
    <definedName name="___bur3220">#REF!</definedName>
    <definedName name="___cap20">#REF!</definedName>
    <definedName name="___cva50">#REF!</definedName>
    <definedName name="___cva60">#REF!</definedName>
    <definedName name="___cve45100">#REF!</definedName>
    <definedName name="___cve90100">#REF!</definedName>
    <definedName name="___cve9040">#REF!</definedName>
    <definedName name="___djm10">#REF!</definedName>
    <definedName name="___djm15">#REF!</definedName>
    <definedName name="___epl2">#REF!</definedName>
    <definedName name="___epl5">#REF!</definedName>
    <definedName name="___fil1">#REF!</definedName>
    <definedName name="___fil2">#REF!</definedName>
    <definedName name="___fio12">#REF!</definedName>
    <definedName name="___fis5">#REF!</definedName>
    <definedName name="___flf50">#REF!</definedName>
    <definedName name="___flf60">#REF!</definedName>
    <definedName name="___fpd12">#REF!</definedName>
    <definedName name="___fvr10">#REF!</definedName>
    <definedName name="___itu1">#REF!</definedName>
    <definedName name="___jla20">#REF!</definedName>
    <definedName name="___jla32">#REF!</definedName>
    <definedName name="___lpi100">#REF!</definedName>
    <definedName name="___lvg10060">#REF!</definedName>
    <definedName name="___lvp32">#REF!</definedName>
    <definedName name="___man50">#REF!</definedName>
    <definedName name="___ope1">#REF!</definedName>
    <definedName name="___ope2">#REF!</definedName>
    <definedName name="___ope3">#REF!</definedName>
    <definedName name="___OUT98">{#N/A,#N/A,TRUE,"Serviços"}</definedName>
    <definedName name="___pne1">#REF!</definedName>
    <definedName name="___pne2">#REF!</definedName>
    <definedName name="___ptm6">#REF!</definedName>
    <definedName name="___qdm3">#REF!</definedName>
    <definedName name="___rcm10">#REF!</definedName>
    <definedName name="___rcm15">#REF!</definedName>
    <definedName name="___rcm20">#REF!</definedName>
    <definedName name="___rcm5">#REF!</definedName>
    <definedName name="___res10">#REF!</definedName>
    <definedName name="___res15">#REF!</definedName>
    <definedName name="___res5">#REF!</definedName>
    <definedName name="___rgf60">#REF!</definedName>
    <definedName name="___rgp1">#REF!</definedName>
    <definedName name="___tap100">#REF!</definedName>
    <definedName name="___tba20">#REF!</definedName>
    <definedName name="___tba32">#REF!</definedName>
    <definedName name="___tba50">#REF!</definedName>
    <definedName name="___tba60">#REF!</definedName>
    <definedName name="___tbe100">#REF!</definedName>
    <definedName name="___tbe40">#REF!</definedName>
    <definedName name="___tbe50">#REF!</definedName>
    <definedName name="___tea32">#REF!</definedName>
    <definedName name="___tea4560">#REF!</definedName>
    <definedName name="___tee100">#REF!</definedName>
    <definedName name="___ter10050">#REF!</definedName>
    <definedName name="___tlf6">#REF!</definedName>
    <definedName name="___tub10012">#REF!</definedName>
    <definedName name="___tub10015">#REF!</definedName>
    <definedName name="___tub10020">#REF!</definedName>
    <definedName name="___tub4012">#REF!</definedName>
    <definedName name="___tub4015">#REF!</definedName>
    <definedName name="___tub4020">#REF!</definedName>
    <definedName name="___tub5012">#REF!</definedName>
    <definedName name="___tub5015">#REF!</definedName>
    <definedName name="___tub5020">#REF!</definedName>
    <definedName name="___tub7512">#REF!</definedName>
    <definedName name="___tub7515">#REF!</definedName>
    <definedName name="___tub7520">#REF!</definedName>
    <definedName name="___xlnm.Print_Area_3">#REF!</definedName>
    <definedName name="___xlnm.Print_Area_4">#REF!</definedName>
    <definedName name="__123Graph_A">#REF!</definedName>
    <definedName name="__123Graph_A02">[1]DADOS!#REF!</definedName>
    <definedName name="__123Graph_B">#REF!</definedName>
    <definedName name="__123Graph_C">#REF!</definedName>
    <definedName name="__123Graph_D">'[2]Etapa Única'!$C$125:$C$134</definedName>
    <definedName name="__123Graph_E">'[2]Etapa Única'!$E$125:$E$134</definedName>
    <definedName name="__123Graph_X">#REF!</definedName>
    <definedName name="__123Graph_X02">[1]DADOS!#REF!</definedName>
    <definedName name="__aga14">#REF!</definedName>
    <definedName name="__bur3220">#REF!</definedName>
    <definedName name="__cap20">#REF!</definedName>
    <definedName name="__cva50">#REF!</definedName>
    <definedName name="__cva60">#REF!</definedName>
    <definedName name="__cve45100">#REF!</definedName>
    <definedName name="__cve90100">#REF!</definedName>
    <definedName name="__cve9040">#REF!</definedName>
    <definedName name="__djm10">#REF!</definedName>
    <definedName name="__djm15">#REF!</definedName>
    <definedName name="__epl2">#REF!</definedName>
    <definedName name="__epl5">#REF!</definedName>
    <definedName name="__fil1">#REF!</definedName>
    <definedName name="__fil2">#REF!</definedName>
    <definedName name="__fio12">#REF!</definedName>
    <definedName name="__fis5">#REF!</definedName>
    <definedName name="__flf50">#REF!</definedName>
    <definedName name="__flf60">#REF!</definedName>
    <definedName name="__fpd12">#REF!</definedName>
    <definedName name="__fvr10">#REF!</definedName>
    <definedName name="__itu1">#REF!</definedName>
    <definedName name="__jla20">#REF!</definedName>
    <definedName name="__jla32">#REF!</definedName>
    <definedName name="__lpi100">#REF!</definedName>
    <definedName name="__lvg10060">#REF!</definedName>
    <definedName name="__lvp32">#REF!</definedName>
    <definedName name="__man50">#REF!</definedName>
    <definedName name="__ope1">#REF!</definedName>
    <definedName name="__ope2">#REF!</definedName>
    <definedName name="__ope3">#REF!</definedName>
    <definedName name="__OUT98">{#N/A,#N/A,TRUE,"Serviços"}</definedName>
    <definedName name="__pne1">#REF!</definedName>
    <definedName name="__pne2">#REF!</definedName>
    <definedName name="__ptm6">#REF!</definedName>
    <definedName name="__qdm3">#REF!</definedName>
    <definedName name="__rcm10">#REF!</definedName>
    <definedName name="__rcm15">#REF!</definedName>
    <definedName name="__rcm20">#REF!</definedName>
    <definedName name="__rcm5">#REF!</definedName>
    <definedName name="__res10">#REF!</definedName>
    <definedName name="__res15">#REF!</definedName>
    <definedName name="__res5">#REF!</definedName>
    <definedName name="__rgf60">#REF!</definedName>
    <definedName name="__rgp1">#REF!</definedName>
    <definedName name="__tap100">#REF!</definedName>
    <definedName name="__tba20">#REF!</definedName>
    <definedName name="__tba32">#REF!</definedName>
    <definedName name="__tba50">#REF!</definedName>
    <definedName name="__tba60">#REF!</definedName>
    <definedName name="__tbe100">#REF!</definedName>
    <definedName name="__tbe40">#REF!</definedName>
    <definedName name="__tbe50">#REF!</definedName>
    <definedName name="__tea32">#REF!</definedName>
    <definedName name="__tea4560">#REF!</definedName>
    <definedName name="__tee100">#REF!</definedName>
    <definedName name="__ter10050">#REF!</definedName>
    <definedName name="__tlf6">#REF!</definedName>
    <definedName name="__tub10012">#REF!</definedName>
    <definedName name="__tub10015">#REF!</definedName>
    <definedName name="__tub10020">#REF!</definedName>
    <definedName name="__tub4012">#REF!</definedName>
    <definedName name="__tub4015">#REF!</definedName>
    <definedName name="__tub4020">#REF!</definedName>
    <definedName name="__tub5012">#REF!</definedName>
    <definedName name="__tub5015">#REF!</definedName>
    <definedName name="__tub5020">#REF!</definedName>
    <definedName name="__tub7512">#REF!</definedName>
    <definedName name="__tub7515">#REF!</definedName>
    <definedName name="__tub7520">#REF!</definedName>
    <definedName name="__xlnm.Print_Area_3">#REF!</definedName>
    <definedName name="__xlnm.Print_Area_4">#REF!</definedName>
    <definedName name="_12Excel_BuiltIn_Print_Area_2_1">#REF!</definedName>
    <definedName name="_16Excel_BuiltIn_Print_Area_2_1_1">#REF!</definedName>
    <definedName name="_4_Excel_BuiltIn_Print_Area_2_1">#REF!</definedName>
    <definedName name="_8Excel_BuiltIn_Print_Area_1">#REF!</definedName>
    <definedName name="_aga14">#REF!</definedName>
    <definedName name="_bur3220">#REF!</definedName>
    <definedName name="_C930I">#REF!</definedName>
    <definedName name="_C930P">#REF!</definedName>
    <definedName name="_C966I">#REF!</definedName>
    <definedName name="_C966P">#REF!</definedName>
    <definedName name="_C996P">#REF!</definedName>
    <definedName name="_cap20">#REF!</definedName>
    <definedName name="_cva50">#REF!</definedName>
    <definedName name="_cva60">#REF!</definedName>
    <definedName name="_cve45100">#REF!</definedName>
    <definedName name="_cve90100">#REF!</definedName>
    <definedName name="_cve9040">#REF!</definedName>
    <definedName name="_djm10">#REF!</definedName>
    <definedName name="_djm15">#REF!</definedName>
    <definedName name="_epl2">#REF!</definedName>
    <definedName name="_epl5">#REF!</definedName>
    <definedName name="_fil1">#REF!</definedName>
    <definedName name="_fil2">#REF!</definedName>
    <definedName name="_Fill">[3]COMPOSIÇÕES!#REF!</definedName>
    <definedName name="_Fill1">[3]COMPOSIÇÕES!#REF!</definedName>
    <definedName name="_fio12">#REF!</definedName>
    <definedName name="_fis5">#REF!</definedName>
    <definedName name="_flf50">#REF!</definedName>
    <definedName name="_flf60">#REF!</definedName>
    <definedName name="_fpd12">#REF!</definedName>
    <definedName name="_fvr10">#REF!</definedName>
    <definedName name="_itu1">#REF!</definedName>
    <definedName name="_jla20">#REF!</definedName>
    <definedName name="_jla32">#REF!</definedName>
    <definedName name="_Key1">[3]COMPOSIÇÕES!#REF!</definedName>
    <definedName name="_Key2">[3]COMPOSIÇÕES!#REF!</definedName>
    <definedName name="_lpi100">#REF!</definedName>
    <definedName name="_lvg10060">#REF!</definedName>
    <definedName name="_lvp32">#REF!</definedName>
    <definedName name="_man50">#REF!</definedName>
    <definedName name="_MatMult_A">#REF!</definedName>
    <definedName name="_MM">#REF!</definedName>
    <definedName name="_ope1">#REF!</definedName>
    <definedName name="_ope2">#REF!</definedName>
    <definedName name="_ope3">#REF!</definedName>
    <definedName name="_Order1">255</definedName>
    <definedName name="_Order2">255</definedName>
    <definedName name="_OUT98">{#N/A,#N/A,TRUE,"Serviços"}</definedName>
    <definedName name="_Parse_Out">#REF!</definedName>
    <definedName name="_pne1">#REF!</definedName>
    <definedName name="_pne2">#REF!</definedName>
    <definedName name="_ptm6">#REF!</definedName>
    <definedName name="_qdm3">#REF!</definedName>
    <definedName name="_rcm10">#REF!</definedName>
    <definedName name="_rcm15">#REF!</definedName>
    <definedName name="_rcm20">#REF!</definedName>
    <definedName name="_rcm5">#REF!</definedName>
    <definedName name="_Regression_Int">1</definedName>
    <definedName name="_res10">#REF!</definedName>
    <definedName name="_res15">#REF!</definedName>
    <definedName name="_res5">#REF!</definedName>
    <definedName name="_rgf60">#REF!</definedName>
    <definedName name="_rgp1">#REF!</definedName>
    <definedName name="_Sort">[3]COMPOSIÇÕES!#REF!</definedName>
    <definedName name="_tap100">#REF!</definedName>
    <definedName name="_tba20">#REF!</definedName>
    <definedName name="_tba32">#REF!</definedName>
    <definedName name="_tba50">#REF!</definedName>
    <definedName name="_tba60">#REF!</definedName>
    <definedName name="_tbe100">#REF!</definedName>
    <definedName name="_tbe40">#REF!</definedName>
    <definedName name="_tbe50">#REF!</definedName>
    <definedName name="_tea32">#REF!</definedName>
    <definedName name="_tea4560">#REF!</definedName>
    <definedName name="_tee100">#REF!</definedName>
    <definedName name="_ter10050">#REF!</definedName>
    <definedName name="_tlf6">#REF!</definedName>
    <definedName name="_tub10012">#REF!</definedName>
    <definedName name="_tub10015">#REF!</definedName>
    <definedName name="_tub10020">#REF!</definedName>
    <definedName name="_tub4012">#REF!</definedName>
    <definedName name="_tub4015">#REF!</definedName>
    <definedName name="_tub4020">#REF!</definedName>
    <definedName name="_tub5012">#REF!</definedName>
    <definedName name="_tub5015">#REF!</definedName>
    <definedName name="_tub5020">#REF!</definedName>
    <definedName name="_tub7512">#REF!</definedName>
    <definedName name="_tub7515">#REF!</definedName>
    <definedName name="_tub7520">#REF!</definedName>
    <definedName name="A">#REF!</definedName>
    <definedName name="AccessDatabase">"C:\Documents and Settings\JPMELLO\Meus documentos\ARQUIVOS 2004\MONITORAMENTO OAC\Monitoramento de OAC.mdb"</definedName>
    <definedName name="acl">#REF!</definedName>
    <definedName name="aço">#REF!</definedName>
    <definedName name="AD">#REF!</definedName>
    <definedName name="adtimp">#REF!</definedName>
    <definedName name="af">#REF!</definedName>
    <definedName name="afi">#REF!</definedName>
    <definedName name="afp">#REF!</definedName>
    <definedName name="ag">#REF!</definedName>
    <definedName name="agr">#REF!</definedName>
    <definedName name="amc">#REF!</definedName>
    <definedName name="amd">#REF!</definedName>
    <definedName name="amm">#REF!</definedName>
    <definedName name="anb">#REF!</definedName>
    <definedName name="anscount">3</definedName>
    <definedName name="apmfs">#REF!</definedName>
    <definedName name="are">#REF!</definedName>
    <definedName name="AREA">#REF!</definedName>
    <definedName name="ÁREA">#REF!</definedName>
    <definedName name="_xlnm.Print_Area" localSheetId="1">MC!$A$1:$H$188</definedName>
    <definedName name="AreaTeste">#REF!</definedName>
    <definedName name="AreaTeste2">#REF!</definedName>
    <definedName name="asd">#REF!</definedName>
    <definedName name="ASDF">{#N/A,#N/A,TRUE,"Serviços"}</definedName>
    <definedName name="ASDFG">{#N/A,#N/A,TRUE,"Serviços"}</definedName>
    <definedName name="ASFGG">{#N/A,#N/A,TRUE,"Serviços"}</definedName>
    <definedName name="AZ">#REF!</definedName>
    <definedName name="B">#REF!</definedName>
    <definedName name="B320I">#REF!</definedName>
    <definedName name="B320P">#REF!</definedName>
    <definedName name="B500I">#REF!</definedName>
    <definedName name="B500P">#REF!</definedName>
    <definedName name="baliz">#REF!</definedName>
    <definedName name="BASC10I">#REF!</definedName>
    <definedName name="BASC10P">#REF!</definedName>
    <definedName name="BASC4I">#REF!</definedName>
    <definedName name="BASC4P">#REF!</definedName>
    <definedName name="BASC6I">#REF!</definedName>
    <definedName name="BASC6P">#REF!</definedName>
    <definedName name="bcc10.20">#REF!</definedName>
    <definedName name="bcc4.5">#REF!</definedName>
    <definedName name="bcc5.10">#REF!</definedName>
    <definedName name="bcc5.15">#REF!</definedName>
    <definedName name="bcc5.20">#REF!</definedName>
    <definedName name="bcc5.5">#REF!</definedName>
    <definedName name="bcc6.10">#REF!</definedName>
    <definedName name="bcc6.15">#REF!</definedName>
    <definedName name="bcc6.5">#REF!</definedName>
    <definedName name="bcc8.10">#REF!</definedName>
    <definedName name="bcc8.15">#REF!</definedName>
    <definedName name="bcc8.5">#REF!</definedName>
    <definedName name="bcp">#REF!</definedName>
    <definedName name="BDI">#REF!</definedName>
    <definedName name="BDIE">#REF!</definedName>
    <definedName name="BET5I">#REF!</definedName>
    <definedName name="BET5P">#REF!</definedName>
    <definedName name="BPF">#REF!</definedName>
    <definedName name="BVN">#REF!</definedName>
    <definedName name="CA15I">#REF!</definedName>
    <definedName name="CA15P">#REF!</definedName>
    <definedName name="CA25I">#REF!</definedName>
    <definedName name="CA25P">#REF!</definedName>
    <definedName name="cal">#REF!</definedName>
    <definedName name="CAPA">{#N/A,#N/A,TRUE,"Serviços"}</definedName>
    <definedName name="capa1">{#N/A,#N/A,TRUE,"Serviços"}</definedName>
    <definedName name="capa2">{#N/A,#N/A,TRUE,"Serviços"}</definedName>
    <definedName name="car">#REF!</definedName>
    <definedName name="CARROCI">#REF!</definedName>
    <definedName name="CARROCP">#REF!</definedName>
    <definedName name="CB10I">#REF!</definedName>
    <definedName name="CB10P">#REF!</definedName>
    <definedName name="CB4I">#REF!</definedName>
    <definedName name="CB4P">#REF!</definedName>
    <definedName name="CB6.5I">#REF!</definedName>
    <definedName name="CB6.5P">#REF!</definedName>
    <definedName name="CB6I">#REF!</definedName>
    <definedName name="CB6P">#REF!</definedName>
    <definedName name="cccc">[4]ORC!#REF!</definedName>
    <definedName name="CCM13I">#REF!</definedName>
    <definedName name="CCM13P">#REF!</definedName>
    <definedName name="CCM20I">#REF!</definedName>
    <definedName name="CCM20P">#REF!</definedName>
    <definedName name="ccp">#REF!</definedName>
    <definedName name="cds">#REF!</definedName>
    <definedName name="cec20x20">#REF!</definedName>
    <definedName name="CélulaInicioPlanilha">#REF!</definedName>
    <definedName name="CélulaResumo">#REF!</definedName>
    <definedName name="cfd">#REF!</definedName>
    <definedName name="chaf">#REF!</definedName>
    <definedName name="cib">#REF!</definedName>
    <definedName name="cim">#REF!</definedName>
    <definedName name="clp">#REF!</definedName>
    <definedName name="CM9I">#REF!</definedName>
    <definedName name="CM9P">#REF!</definedName>
    <definedName name="COD_ATRIUM">#REF!</definedName>
    <definedName name="COD_SINAPI">#REF!</definedName>
    <definedName name="CPA">#REF!</definedName>
    <definedName name="CPAF">#REF!</definedName>
    <definedName name="CRG930I">#REF!</definedName>
    <definedName name="CRG930P">#REF!</definedName>
    <definedName name="CRG966I">#REF!</definedName>
    <definedName name="CRG966P">#REF!</definedName>
    <definedName name="CV">#REF!</definedName>
    <definedName name="cvb">#REF!</definedName>
    <definedName name="cxcx">#REF!</definedName>
    <definedName name="cxp4x2">#REF!</definedName>
    <definedName name="cxz">#REF!</definedName>
    <definedName name="CZ">#REF!</definedName>
    <definedName name="D6I">#REF!</definedName>
    <definedName name="D6P">#REF!</definedName>
    <definedName name="D8I">#REF!</definedName>
    <definedName name="D8P">#REF!</definedName>
    <definedName name="DAER1">{#N/A,#N/A,TRUE,"Serviços"}</definedName>
    <definedName name="Database">[5]ORC!#REF!</definedName>
    <definedName name="DDDDDDDDDDDDD">#REF!</definedName>
    <definedName name="des">#REF!</definedName>
    <definedName name="dfgdfg">#REF!</definedName>
    <definedName name="dfgff">#REF!</definedName>
    <definedName name="DIE">#REF!</definedName>
    <definedName name="DIF">#REF!</definedName>
    <definedName name="DKM">#REF!</definedName>
    <definedName name="dwg">#REF!</definedName>
    <definedName name="DXS">#REF!</definedName>
    <definedName name="E">#REF!</definedName>
    <definedName name="ecm">#REF!</definedName>
    <definedName name="ele">#REF!</definedName>
    <definedName name="elv50x40">#REF!</definedName>
    <definedName name="enc">#REF!</definedName>
    <definedName name="ENE">#REF!</definedName>
    <definedName name="eng">#REF!</definedName>
    <definedName name="engenc">#REF!</definedName>
    <definedName name="epm2.5">#REF!</definedName>
    <definedName name="erfer">[4]ORC!#REF!</definedName>
    <definedName name="esm">#REF!</definedName>
    <definedName name="ESPRGI">#REF!</definedName>
    <definedName name="ESPRGP">#REF!</definedName>
    <definedName name="est">#REF!</definedName>
    <definedName name="Excel_BuiltIn_Print_Area_1_1">#REF!</definedName>
    <definedName name="Excel_BuiltIn_Print_Area_1_1_1">#REF!</definedName>
    <definedName name="Excel_BuiltIn_Print_Area_10">#REF!</definedName>
    <definedName name="Excel_BuiltIn_Print_Area_1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2_1">#REF!</definedName>
    <definedName name="Excel_BuiltIn_Print_Area_2_1_1">#REF!</definedName>
    <definedName name="Excel_BuiltIn_Print_Area_3">#REF!</definedName>
    <definedName name="Excel_BuiltIn_Print_Area_4">#REF!</definedName>
    <definedName name="Excel_BuiltIn_Print_Area_5">#REF!</definedName>
    <definedName name="Excel_BuiltIn_Print_Area_5_1">#REF!</definedName>
    <definedName name="Excel_BuiltIn_Print_Area_7_1">#REF!</definedName>
    <definedName name="Excel_BuiltIn_Print_Area_8">#REF!</definedName>
    <definedName name="Excel_BuiltIn_Print_Area_9">#REF!</definedName>
    <definedName name="Excel_BuiltIn_Print_Titles_8">#REF!</definedName>
    <definedName name="ext">#REF!</definedName>
    <definedName name="F">#REF!</definedName>
    <definedName name="FATURAS2002">{#N/A,#N/A,TRUE,"Serviços"}</definedName>
    <definedName name="fcd">'[6]CPU ATRIUM'!$D$1:$D$65536</definedName>
    <definedName name="fcm">#REF!</definedName>
    <definedName name="fds">#REF!</definedName>
    <definedName name="fdsa">#REF!</definedName>
    <definedName name="fe">#REF!</definedName>
    <definedName name="fer">#REF!</definedName>
    <definedName name="FOLHA01">{#N/A,#N/A,TRUE,"Serviços"}</definedName>
    <definedName name="folha1">{#N/A,#N/A,TRUE,"Serviços"}</definedName>
    <definedName name="Fresagem01">{#N/A,#N/A,TRUE,"Serviços"}</definedName>
    <definedName name="fsa">#REF!</definedName>
    <definedName name="FT">#REF!</definedName>
    <definedName name="G">#REF!</definedName>
    <definedName name="GAS">#REF!</definedName>
    <definedName name="gdc">#REF!</definedName>
    <definedName name="GFD">#REF!</definedName>
    <definedName name="gfv">#REF!</definedName>
    <definedName name="ggm">#REF!</definedName>
    <definedName name="ghb">#REF!</definedName>
    <definedName name="ghj">#REF!</definedName>
    <definedName name="GRDI">#REF!</definedName>
    <definedName name="GRDP">#REF!</definedName>
    <definedName name="GRI">#REF!</definedName>
    <definedName name="GRP">#REF!</definedName>
    <definedName name="grx">#REF!</definedName>
    <definedName name="gtryfj">{#N/A,#N/A,TRUE,"Serviços"}</definedName>
    <definedName name="gvc">#REF!</definedName>
    <definedName name="HJN">#REF!</definedName>
    <definedName name="I">[7]Poço!#REF!</definedName>
    <definedName name="insta">{#N/A,#N/A,TRUE,"Serviços"}</definedName>
    <definedName name="ipf">#REF!</definedName>
    <definedName name="j">#REF!</definedName>
    <definedName name="JANEIRO2003">{#N/A,#N/A,TRUE,"Serviços"}</definedName>
    <definedName name="jhe">[3]COMPOSIÇÕES!#REF!</definedName>
    <definedName name="JJJ">#REF!</definedName>
    <definedName name="JOAO">#REF!</definedName>
    <definedName name="JRS">#REF!</definedName>
    <definedName name="KJH">#REF!</definedName>
    <definedName name="lab">{#N/A,#N/A,TRUE,"Serviços"}</definedName>
    <definedName name="lkj">#REF!</definedName>
    <definedName name="lnm">#REF!</definedName>
    <definedName name="lpb">#REF!</definedName>
    <definedName name="LS">#REF!</definedName>
    <definedName name="LSO">#REF!</definedName>
    <definedName name="lub">#REF!</definedName>
    <definedName name="lxa">#REF!</definedName>
    <definedName name="mad">#REF!</definedName>
    <definedName name="map">#REF!</definedName>
    <definedName name="MBBI">#REF!</definedName>
    <definedName name="MBBP">#REF!</definedName>
    <definedName name="mdn">#REF!</definedName>
    <definedName name="MNI">#REF!</definedName>
    <definedName name="MNP">#REF!</definedName>
    <definedName name="MNVI">#REF!</definedName>
    <definedName name="MNVP">#REF!</definedName>
    <definedName name="mpm2.5">#REF!</definedName>
    <definedName name="MS621I">#REF!</definedName>
    <definedName name="MS621P">#REF!</definedName>
    <definedName name="msv">#REF!</definedName>
    <definedName name="MUNCKI">#REF!</definedName>
    <definedName name="MUNCKP">#REF!</definedName>
    <definedName name="odi">#REF!</definedName>
    <definedName name="ofc">#REF!</definedName>
    <definedName name="ofi">#REF!</definedName>
    <definedName name="OGU">#REF!</definedName>
    <definedName name="OK">#REF!</definedName>
    <definedName name="OOO">#REF!</definedName>
    <definedName name="orçamrest">{#N/A,#N/A,TRUE,"Serviços"}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41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.SINALIZAÇÃO">#REF!</definedName>
    <definedName name="pcf60x210">#REF!</definedName>
    <definedName name="pcf80x200">#REF!</definedName>
    <definedName name="pcf80x210">#REF!</definedName>
    <definedName name="pdm">#REF!</definedName>
    <definedName name="PII">#REF!</definedName>
    <definedName name="PIP">#REF!</definedName>
    <definedName name="PIPAI">#REF!</definedName>
    <definedName name="PIPAP">#REF!</definedName>
    <definedName name="plc">#REF!</definedName>
    <definedName name="plc2.5">#REF!</definedName>
    <definedName name="PMS">#REF!</definedName>
    <definedName name="pontal">#REF!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prf">#REF!</definedName>
    <definedName name="prg">#REF!</definedName>
    <definedName name="PROD_1">{#N/A,#N/A,TRUE,"Serviços"}</definedName>
    <definedName name="PROJ">#REF!</definedName>
    <definedName name="ptt3x2">#REF!</definedName>
    <definedName name="qgm">#REF!</definedName>
    <definedName name="QUANT">#REF!</definedName>
    <definedName name="RCA15I">#REF!</definedName>
    <definedName name="RCA15P">#REF!</definedName>
    <definedName name="RCA25I">#REF!</definedName>
    <definedName name="RCA25P">#REF!</definedName>
    <definedName name="rec">#REF!</definedName>
    <definedName name="REL">{#N/A,#N/A,TRUE,"Serviços"}</definedName>
    <definedName name="RES">#REF!</definedName>
    <definedName name="RETROI">#REF!</definedName>
    <definedName name="RETROP">#REF!</definedName>
    <definedName name="RLCG11I">#REF!</definedName>
    <definedName name="RLCG11P">#REF!</definedName>
    <definedName name="RLI">#REF!</definedName>
    <definedName name="RLISOI">#REF!</definedName>
    <definedName name="RLISOP">#REF!</definedName>
    <definedName name="RLP">#REF!</definedName>
    <definedName name="RPI">#REF!</definedName>
    <definedName name="RPNEUSI">#REF!</definedName>
    <definedName name="RPNEUSP">#REF!</definedName>
    <definedName name="RPP">#REF!</definedName>
    <definedName name="rrff">{#N/A,#N/A,TRUE,"Serviços"}</definedName>
    <definedName name="rsetwt">{#N/A,#N/A,TRUE,"Serviços"}</definedName>
    <definedName name="rtesrtewsrt">#REF!</definedName>
    <definedName name="SAL">#REF!</definedName>
    <definedName name="sd">#REF!</definedName>
    <definedName name="sdc">#REF!</definedName>
    <definedName name="sdvs">#REF!</definedName>
    <definedName name="SETEMBRO">{#N/A,#N/A,TRUE,"Serviços"}</definedName>
    <definedName name="sin">#REF!</definedName>
    <definedName name="SMIN">#REF!</definedName>
    <definedName name="srv">#REF!</definedName>
    <definedName name="SSS">[4]ORC!#REF!</definedName>
    <definedName name="svt">#REF!</definedName>
    <definedName name="sx">#REF!</definedName>
    <definedName name="sxo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b100cm">#REF!</definedName>
    <definedName name="tb60cm">#REF!</definedName>
    <definedName name="tb80cm">#REF!</definedName>
    <definedName name="tbv">#REF!</definedName>
    <definedName name="telha">NA()</definedName>
    <definedName name="TID">#REF!</definedName>
    <definedName name="_xlnm.Print_Titles" localSheetId="0">'BM 05'!$1:$5</definedName>
    <definedName name="_xlnm.Print_Titles" localSheetId="1">MC!$1:$1</definedName>
    <definedName name="tjc">#REF!</definedName>
    <definedName name="tjf">#REF!</definedName>
    <definedName name="tlc">#REF!</definedName>
    <definedName name="tlf">#REF!</definedName>
    <definedName name="to">#REF!</definedName>
    <definedName name="top">#REF!</definedName>
    <definedName name="TOT">#REF!</definedName>
    <definedName name="TOT.P">#REF!</definedName>
    <definedName name="TOT1.P">#REF!</definedName>
    <definedName name="TOTAL">#REF!</definedName>
    <definedName name="TPI">#REF!</definedName>
    <definedName name="tpmfs">#REF!</definedName>
    <definedName name="TPP">#REF!</definedName>
    <definedName name="trb">#REF!</definedName>
    <definedName name="TRTD6I">#REF!</definedName>
    <definedName name="TRTD6P">#REF!</definedName>
    <definedName name="TRTD8I">#REF!</definedName>
    <definedName name="TRTD8P">#REF!</definedName>
    <definedName name="TRTPI">#REF!</definedName>
    <definedName name="TRTP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ttc">#REF!</definedName>
    <definedName name="tte">#REF!</definedName>
    <definedName name="Tuboscon">#REF!</definedName>
    <definedName name="tus">#REF!</definedName>
    <definedName name="TYUIO">{#N/A,#N/A,TRUE,"Serviços"}</definedName>
    <definedName name="USS">#REF!</definedName>
    <definedName name="V">#REF!</definedName>
    <definedName name="vbn">#REF!</definedName>
    <definedName name="vcx">#REF!</definedName>
    <definedName name="VII">#REF!</definedName>
    <definedName name="VIP">#REF!</definedName>
    <definedName name="VLR">#REF!</definedName>
    <definedName name="vsb">#REF!</definedName>
    <definedName name="vzx">#REF!</definedName>
    <definedName name="wdwqdq">'[8]M.O. - 01'!#REF!</definedName>
    <definedName name="wrn.Orçamento.">{#N/A,#N/A,FALSE,"Planilha";#N/A,#N/A,FALSE,"Resumo";#N/A,#N/A,FALSE,"Fisico";#N/A,#N/A,FALSE,"Financeiro";#N/A,#N/A,FALSE,"Financeiro"}</definedName>
    <definedName name="wrn.Tipo.">{#N/A,#N/A,TRUE,"Serviços"}</definedName>
    <definedName name="X">#REF!</definedName>
    <definedName name="XC">#REF!</definedName>
    <definedName name="XCVZ">#REF!</definedName>
    <definedName name="XXX">#REF!</definedName>
    <definedName name="XXXX">#REF!</definedName>
    <definedName name="xxxxx">#REF!</definedName>
    <definedName name="zx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uri="GoogleSheetsCustomDataVersion2">
      <go:sheetsCustomData xmlns:go="http://customooxmlschemas.google.com/" r:id="rId14" roundtripDataChecksum="NNS4S5ZL5H6TmrBg0pFifd1k7JLb1v2HVG8oLRg9TPc="/>
    </ext>
  </extLst>
</workbook>
</file>

<file path=xl/calcChain.xml><?xml version="1.0" encoding="utf-8"?>
<calcChain xmlns="http://schemas.openxmlformats.org/spreadsheetml/2006/main">
  <c r="K411" i="1" l="1"/>
  <c r="F52" i="2" l="1"/>
  <c r="C54" i="2"/>
  <c r="F54" i="2"/>
  <c r="F46" i="2"/>
  <c r="F44" i="2" s="1"/>
  <c r="C139" i="2"/>
  <c r="F139" i="2" s="1"/>
  <c r="F132" i="2"/>
  <c r="C50" i="2" l="1"/>
  <c r="F50" i="2" s="1"/>
  <c r="F48" i="2" s="1"/>
  <c r="C23" i="2" l="1"/>
  <c r="C27" i="2" s="1"/>
  <c r="C31" i="2" s="1"/>
  <c r="C35" i="2" s="1"/>
  <c r="F177" i="2" l="1"/>
  <c r="F11" i="2" l="1"/>
  <c r="F8" i="2"/>
  <c r="E161" i="2" l="1"/>
  <c r="E160" i="2"/>
  <c r="E157" i="2"/>
  <c r="E156" i="2"/>
  <c r="F149" i="2"/>
  <c r="C147" i="2"/>
  <c r="F147" i="2" s="1"/>
  <c r="C146" i="2"/>
  <c r="F146" i="2" s="1"/>
  <c r="C141" i="2"/>
  <c r="F141" i="2" s="1"/>
  <c r="C138" i="2"/>
  <c r="F138" i="2" s="1"/>
  <c r="C140" i="2"/>
  <c r="F140" i="2" s="1"/>
  <c r="F133" i="2"/>
  <c r="F134" i="2"/>
  <c r="F131" i="2"/>
  <c r="F182" i="2"/>
  <c r="F114" i="2"/>
  <c r="C113" i="2"/>
  <c r="E113" i="2" s="1"/>
  <c r="E110" i="2"/>
  <c r="F136" i="2" l="1"/>
  <c r="F129" i="2"/>
  <c r="F144" i="2"/>
  <c r="F158" i="2"/>
  <c r="F154" i="2"/>
  <c r="G90" i="2" l="1"/>
  <c r="F88" i="2" s="1"/>
  <c r="G94" i="2"/>
  <c r="C86" i="2"/>
  <c r="G86" i="2" s="1"/>
  <c r="G85" i="2"/>
  <c r="G70" i="2"/>
  <c r="G71" i="2"/>
  <c r="G72" i="2"/>
  <c r="G73" i="2"/>
  <c r="G41" i="2"/>
  <c r="G40" i="2"/>
  <c r="G36" i="2"/>
  <c r="G35" i="2"/>
  <c r="G31" i="2"/>
  <c r="F29" i="2" s="1"/>
  <c r="G23" i="2"/>
  <c r="F21" i="2" s="1"/>
  <c r="G27" i="2"/>
  <c r="F25" i="2" s="1"/>
  <c r="G19" i="2"/>
  <c r="F17" i="2" s="1"/>
  <c r="F83" i="2" l="1"/>
  <c r="F68" i="2"/>
  <c r="F38" i="2"/>
  <c r="F33" i="2"/>
  <c r="L410" i="1" l="1"/>
  <c r="K410" i="1"/>
  <c r="K409" i="1" s="1"/>
  <c r="J410" i="1"/>
  <c r="J409" i="1" s="1"/>
  <c r="G410" i="1"/>
  <c r="M410" i="1" s="1"/>
  <c r="L409" i="1"/>
  <c r="L408" i="1"/>
  <c r="O408" i="1" s="1"/>
  <c r="K408" i="1"/>
  <c r="J408" i="1"/>
  <c r="G408" i="1"/>
  <c r="L407" i="1"/>
  <c r="K407" i="1"/>
  <c r="J407" i="1"/>
  <c r="J406" i="1" s="1"/>
  <c r="G407" i="1"/>
  <c r="M407" i="1" s="1"/>
  <c r="K406" i="1"/>
  <c r="L405" i="1"/>
  <c r="O405" i="1" s="1"/>
  <c r="K405" i="1"/>
  <c r="K404" i="1" s="1"/>
  <c r="J405" i="1"/>
  <c r="J404" i="1" s="1"/>
  <c r="G405" i="1"/>
  <c r="M405" i="1" s="1"/>
  <c r="M402" i="1"/>
  <c r="L402" i="1"/>
  <c r="K402" i="1"/>
  <c r="K401" i="1" s="1"/>
  <c r="J402" i="1"/>
  <c r="O402" i="1" s="1"/>
  <c r="H402" i="1"/>
  <c r="N402" i="1" s="1"/>
  <c r="N401" i="1" s="1"/>
  <c r="G402" i="1"/>
  <c r="L401" i="1"/>
  <c r="L400" i="1"/>
  <c r="K400" i="1"/>
  <c r="J400" i="1"/>
  <c r="G400" i="1"/>
  <c r="M400" i="1" s="1"/>
  <c r="L399" i="1"/>
  <c r="K399" i="1"/>
  <c r="J399" i="1"/>
  <c r="G399" i="1"/>
  <c r="M399" i="1" s="1"/>
  <c r="L398" i="1"/>
  <c r="K398" i="1"/>
  <c r="J398" i="1"/>
  <c r="G398" i="1"/>
  <c r="L394" i="1"/>
  <c r="K394" i="1"/>
  <c r="J394" i="1"/>
  <c r="G394" i="1"/>
  <c r="M394" i="1" s="1"/>
  <c r="P394" i="1" s="1"/>
  <c r="L393" i="1"/>
  <c r="K393" i="1"/>
  <c r="J393" i="1"/>
  <c r="G393" i="1"/>
  <c r="M393" i="1" s="1"/>
  <c r="L392" i="1"/>
  <c r="K392" i="1"/>
  <c r="J392" i="1"/>
  <c r="O392" i="1" s="1"/>
  <c r="G392" i="1"/>
  <c r="M392" i="1" s="1"/>
  <c r="L391" i="1"/>
  <c r="K391" i="1"/>
  <c r="J391" i="1"/>
  <c r="G391" i="1"/>
  <c r="L390" i="1"/>
  <c r="K390" i="1"/>
  <c r="J390" i="1"/>
  <c r="G390" i="1"/>
  <c r="M390" i="1" s="1"/>
  <c r="P390" i="1" s="1"/>
  <c r="L389" i="1"/>
  <c r="K389" i="1"/>
  <c r="J389" i="1"/>
  <c r="G389" i="1"/>
  <c r="M389" i="1" s="1"/>
  <c r="O388" i="1"/>
  <c r="L388" i="1"/>
  <c r="K388" i="1"/>
  <c r="J388" i="1"/>
  <c r="G388" i="1"/>
  <c r="L387" i="1"/>
  <c r="K387" i="1"/>
  <c r="J387" i="1"/>
  <c r="G387" i="1"/>
  <c r="L385" i="1"/>
  <c r="K385" i="1"/>
  <c r="J385" i="1"/>
  <c r="G385" i="1"/>
  <c r="L384" i="1"/>
  <c r="O384" i="1" s="1"/>
  <c r="K384" i="1"/>
  <c r="J384" i="1"/>
  <c r="G384" i="1"/>
  <c r="M384" i="1" s="1"/>
  <c r="P384" i="1" s="1"/>
  <c r="L383" i="1"/>
  <c r="K383" i="1"/>
  <c r="J383" i="1"/>
  <c r="J381" i="1" s="1"/>
  <c r="G383" i="1"/>
  <c r="M383" i="1" s="1"/>
  <c r="L382" i="1"/>
  <c r="K382" i="1"/>
  <c r="J382" i="1"/>
  <c r="G382" i="1"/>
  <c r="M380" i="1"/>
  <c r="P380" i="1" s="1"/>
  <c r="L380" i="1"/>
  <c r="K380" i="1"/>
  <c r="J380" i="1"/>
  <c r="H380" i="1"/>
  <c r="N380" i="1" s="1"/>
  <c r="G380" i="1"/>
  <c r="L379" i="1"/>
  <c r="K379" i="1"/>
  <c r="J379" i="1"/>
  <c r="G379" i="1"/>
  <c r="L378" i="1"/>
  <c r="K378" i="1"/>
  <c r="J378" i="1"/>
  <c r="G378" i="1"/>
  <c r="L377" i="1"/>
  <c r="K377" i="1"/>
  <c r="J377" i="1"/>
  <c r="G377" i="1"/>
  <c r="L376" i="1"/>
  <c r="K376" i="1"/>
  <c r="J376" i="1"/>
  <c r="G376" i="1"/>
  <c r="H376" i="1" s="1"/>
  <c r="N376" i="1" s="1"/>
  <c r="L375" i="1"/>
  <c r="O375" i="1" s="1"/>
  <c r="K375" i="1"/>
  <c r="J375" i="1"/>
  <c r="G375" i="1"/>
  <c r="L374" i="1"/>
  <c r="K374" i="1"/>
  <c r="J374" i="1"/>
  <c r="O374" i="1" s="1"/>
  <c r="G374" i="1"/>
  <c r="L373" i="1"/>
  <c r="K373" i="1"/>
  <c r="J373" i="1"/>
  <c r="G373" i="1"/>
  <c r="L372" i="1"/>
  <c r="K372" i="1"/>
  <c r="J372" i="1"/>
  <c r="O372" i="1" s="1"/>
  <c r="G372" i="1"/>
  <c r="M372" i="1" s="1"/>
  <c r="P372" i="1" s="1"/>
  <c r="L371" i="1"/>
  <c r="K371" i="1"/>
  <c r="J371" i="1"/>
  <c r="G371" i="1"/>
  <c r="L370" i="1"/>
  <c r="K370" i="1"/>
  <c r="J370" i="1"/>
  <c r="G370" i="1"/>
  <c r="M370" i="1" s="1"/>
  <c r="L367" i="1"/>
  <c r="K367" i="1"/>
  <c r="J367" i="1"/>
  <c r="G367" i="1"/>
  <c r="L366" i="1"/>
  <c r="O366" i="1" s="1"/>
  <c r="K366" i="1"/>
  <c r="J366" i="1"/>
  <c r="G366" i="1"/>
  <c r="M366" i="1" s="1"/>
  <c r="P366" i="1" s="1"/>
  <c r="L365" i="1"/>
  <c r="K365" i="1"/>
  <c r="J365" i="1"/>
  <c r="G365" i="1"/>
  <c r="L364" i="1"/>
  <c r="O364" i="1" s="1"/>
  <c r="K364" i="1"/>
  <c r="J364" i="1"/>
  <c r="G364" i="1"/>
  <c r="L363" i="1"/>
  <c r="K363" i="1"/>
  <c r="J363" i="1"/>
  <c r="G363" i="1"/>
  <c r="L362" i="1"/>
  <c r="O362" i="1" s="1"/>
  <c r="K362" i="1"/>
  <c r="J362" i="1"/>
  <c r="G362" i="1"/>
  <c r="H362" i="1" s="1"/>
  <c r="N362" i="1" s="1"/>
  <c r="L361" i="1"/>
  <c r="K361" i="1"/>
  <c r="J361" i="1"/>
  <c r="G361" i="1"/>
  <c r="L360" i="1"/>
  <c r="O360" i="1" s="1"/>
  <c r="K360" i="1"/>
  <c r="J360" i="1"/>
  <c r="G360" i="1"/>
  <c r="L359" i="1"/>
  <c r="K359" i="1"/>
  <c r="J359" i="1"/>
  <c r="G359" i="1"/>
  <c r="M358" i="1"/>
  <c r="P358" i="1" s="1"/>
  <c r="L358" i="1"/>
  <c r="K358" i="1"/>
  <c r="J358" i="1"/>
  <c r="O358" i="1" s="1"/>
  <c r="H358" i="1"/>
  <c r="N358" i="1" s="1"/>
  <c r="G358" i="1"/>
  <c r="L357" i="1"/>
  <c r="K357" i="1"/>
  <c r="J357" i="1"/>
  <c r="G357" i="1"/>
  <c r="L356" i="1"/>
  <c r="O356" i="1" s="1"/>
  <c r="K356" i="1"/>
  <c r="J356" i="1"/>
  <c r="G356" i="1"/>
  <c r="L355" i="1"/>
  <c r="K355" i="1"/>
  <c r="J355" i="1"/>
  <c r="G355" i="1"/>
  <c r="M355" i="1" s="1"/>
  <c r="L354" i="1"/>
  <c r="K354" i="1"/>
  <c r="J354" i="1"/>
  <c r="G354" i="1"/>
  <c r="L353" i="1"/>
  <c r="K353" i="1"/>
  <c r="J353" i="1"/>
  <c r="G353" i="1"/>
  <c r="L352" i="1"/>
  <c r="K352" i="1"/>
  <c r="J352" i="1"/>
  <c r="G352" i="1"/>
  <c r="L351" i="1"/>
  <c r="K351" i="1"/>
  <c r="J351" i="1"/>
  <c r="G351" i="1"/>
  <c r="L350" i="1"/>
  <c r="K350" i="1"/>
  <c r="J350" i="1"/>
  <c r="G350" i="1"/>
  <c r="L348" i="1"/>
  <c r="K348" i="1"/>
  <c r="J348" i="1"/>
  <c r="G348" i="1"/>
  <c r="L347" i="1"/>
  <c r="O347" i="1" s="1"/>
  <c r="K347" i="1"/>
  <c r="J347" i="1"/>
  <c r="G347" i="1"/>
  <c r="M347" i="1" s="1"/>
  <c r="L345" i="1"/>
  <c r="K345" i="1"/>
  <c r="J345" i="1"/>
  <c r="G345" i="1"/>
  <c r="M345" i="1" s="1"/>
  <c r="P345" i="1" s="1"/>
  <c r="L344" i="1"/>
  <c r="K344" i="1"/>
  <c r="J344" i="1"/>
  <c r="G344" i="1"/>
  <c r="L343" i="1"/>
  <c r="K343" i="1"/>
  <c r="J343" i="1"/>
  <c r="J342" i="1" s="1"/>
  <c r="G343" i="1"/>
  <c r="M343" i="1" s="1"/>
  <c r="L341" i="1"/>
  <c r="K341" i="1"/>
  <c r="J341" i="1"/>
  <c r="G341" i="1"/>
  <c r="L340" i="1"/>
  <c r="L338" i="1" s="1"/>
  <c r="K340" i="1"/>
  <c r="J340" i="1"/>
  <c r="G340" i="1"/>
  <c r="L339" i="1"/>
  <c r="K339" i="1"/>
  <c r="J339" i="1"/>
  <c r="G339" i="1"/>
  <c r="M339" i="1" s="1"/>
  <c r="L337" i="1"/>
  <c r="K337" i="1"/>
  <c r="J337" i="1"/>
  <c r="G337" i="1"/>
  <c r="M337" i="1" s="1"/>
  <c r="L336" i="1"/>
  <c r="K336" i="1"/>
  <c r="J336" i="1"/>
  <c r="G336" i="1"/>
  <c r="L335" i="1"/>
  <c r="K335" i="1"/>
  <c r="J335" i="1"/>
  <c r="G335" i="1"/>
  <c r="L334" i="1"/>
  <c r="K334" i="1"/>
  <c r="J334" i="1"/>
  <c r="G334" i="1"/>
  <c r="H334" i="1" s="1"/>
  <c r="N334" i="1" s="1"/>
  <c r="L333" i="1"/>
  <c r="K333" i="1"/>
  <c r="J333" i="1"/>
  <c r="G333" i="1"/>
  <c r="M333" i="1" s="1"/>
  <c r="L332" i="1"/>
  <c r="O332" i="1" s="1"/>
  <c r="K332" i="1"/>
  <c r="J332" i="1"/>
  <c r="G332" i="1"/>
  <c r="L331" i="1"/>
  <c r="K331" i="1"/>
  <c r="J331" i="1"/>
  <c r="G331" i="1"/>
  <c r="M331" i="1" s="1"/>
  <c r="P331" i="1" s="1"/>
  <c r="M330" i="1"/>
  <c r="L330" i="1"/>
  <c r="K330" i="1"/>
  <c r="J330" i="1"/>
  <c r="H330" i="1"/>
  <c r="N330" i="1" s="1"/>
  <c r="G330" i="1"/>
  <c r="L327" i="1"/>
  <c r="K327" i="1"/>
  <c r="J327" i="1"/>
  <c r="G327" i="1"/>
  <c r="L326" i="1"/>
  <c r="K326" i="1"/>
  <c r="K325" i="1" s="1"/>
  <c r="J326" i="1"/>
  <c r="G326" i="1"/>
  <c r="M326" i="1" s="1"/>
  <c r="L324" i="1"/>
  <c r="K324" i="1"/>
  <c r="J324" i="1"/>
  <c r="O324" i="1" s="1"/>
  <c r="G324" i="1"/>
  <c r="L323" i="1"/>
  <c r="K323" i="1"/>
  <c r="J323" i="1"/>
  <c r="J321" i="1" s="1"/>
  <c r="G323" i="1"/>
  <c r="M323" i="1" s="1"/>
  <c r="L322" i="1"/>
  <c r="O322" i="1" s="1"/>
  <c r="K322" i="1"/>
  <c r="J322" i="1"/>
  <c r="G322" i="1"/>
  <c r="L320" i="1"/>
  <c r="O320" i="1" s="1"/>
  <c r="K320" i="1"/>
  <c r="J320" i="1"/>
  <c r="G320" i="1"/>
  <c r="L319" i="1"/>
  <c r="K319" i="1"/>
  <c r="J319" i="1"/>
  <c r="G319" i="1"/>
  <c r="J318" i="1"/>
  <c r="L317" i="1"/>
  <c r="K317" i="1"/>
  <c r="J317" i="1"/>
  <c r="G317" i="1"/>
  <c r="M317" i="1" s="1"/>
  <c r="P317" i="1" s="1"/>
  <c r="L316" i="1"/>
  <c r="K316" i="1"/>
  <c r="J316" i="1"/>
  <c r="G316" i="1"/>
  <c r="M316" i="1" s="1"/>
  <c r="K315" i="1"/>
  <c r="J315" i="1"/>
  <c r="L313" i="1"/>
  <c r="O313" i="1" s="1"/>
  <c r="K313" i="1"/>
  <c r="J313" i="1"/>
  <c r="G313" i="1"/>
  <c r="L312" i="1"/>
  <c r="K312" i="1"/>
  <c r="J312" i="1"/>
  <c r="G312" i="1"/>
  <c r="M312" i="1" s="1"/>
  <c r="L311" i="1"/>
  <c r="K311" i="1"/>
  <c r="J311" i="1"/>
  <c r="G311" i="1"/>
  <c r="M311" i="1" s="1"/>
  <c r="L310" i="1"/>
  <c r="O310" i="1" s="1"/>
  <c r="K310" i="1"/>
  <c r="J310" i="1"/>
  <c r="G310" i="1"/>
  <c r="L309" i="1"/>
  <c r="O309" i="1" s="1"/>
  <c r="K309" i="1"/>
  <c r="J309" i="1"/>
  <c r="G309" i="1"/>
  <c r="M309" i="1" s="1"/>
  <c r="P309" i="1" s="1"/>
  <c r="M308" i="1"/>
  <c r="L308" i="1"/>
  <c r="K308" i="1"/>
  <c r="J308" i="1"/>
  <c r="O308" i="1" s="1"/>
  <c r="H308" i="1"/>
  <c r="N308" i="1" s="1"/>
  <c r="G308" i="1"/>
  <c r="L307" i="1"/>
  <c r="O307" i="1" s="1"/>
  <c r="K307" i="1"/>
  <c r="J307" i="1"/>
  <c r="G307" i="1"/>
  <c r="L306" i="1"/>
  <c r="K306" i="1"/>
  <c r="J306" i="1"/>
  <c r="G306" i="1"/>
  <c r="H306" i="1" s="1"/>
  <c r="N306" i="1" s="1"/>
  <c r="L305" i="1"/>
  <c r="K305" i="1"/>
  <c r="J305" i="1"/>
  <c r="G305" i="1"/>
  <c r="H305" i="1" s="1"/>
  <c r="N305" i="1" s="1"/>
  <c r="L304" i="1"/>
  <c r="K304" i="1"/>
  <c r="J304" i="1"/>
  <c r="G304" i="1"/>
  <c r="M304" i="1" s="1"/>
  <c r="L303" i="1"/>
  <c r="K303" i="1"/>
  <c r="J303" i="1"/>
  <c r="G303" i="1"/>
  <c r="L302" i="1"/>
  <c r="O302" i="1" s="1"/>
  <c r="K302" i="1"/>
  <c r="J302" i="1"/>
  <c r="G302" i="1"/>
  <c r="L301" i="1"/>
  <c r="O301" i="1" s="1"/>
  <c r="K301" i="1"/>
  <c r="J301" i="1"/>
  <c r="G301" i="1"/>
  <c r="M301" i="1" s="1"/>
  <c r="P301" i="1" s="1"/>
  <c r="L300" i="1"/>
  <c r="O300" i="1" s="1"/>
  <c r="K300" i="1"/>
  <c r="J300" i="1"/>
  <c r="G300" i="1"/>
  <c r="L299" i="1"/>
  <c r="K299" i="1"/>
  <c r="J299" i="1"/>
  <c r="G299" i="1"/>
  <c r="H299" i="1" s="1"/>
  <c r="N299" i="1" s="1"/>
  <c r="L298" i="1"/>
  <c r="K298" i="1"/>
  <c r="J298" i="1"/>
  <c r="G298" i="1"/>
  <c r="H298" i="1" s="1"/>
  <c r="N298" i="1" s="1"/>
  <c r="L297" i="1"/>
  <c r="K297" i="1"/>
  <c r="J297" i="1"/>
  <c r="G297" i="1"/>
  <c r="L295" i="1"/>
  <c r="O295" i="1" s="1"/>
  <c r="K295" i="1"/>
  <c r="K294" i="1" s="1"/>
  <c r="J295" i="1"/>
  <c r="J294" i="1" s="1"/>
  <c r="G295" i="1"/>
  <c r="L294" i="1"/>
  <c r="L293" i="1"/>
  <c r="K293" i="1"/>
  <c r="J293" i="1"/>
  <c r="G293" i="1"/>
  <c r="L292" i="1"/>
  <c r="K292" i="1"/>
  <c r="J292" i="1"/>
  <c r="G292" i="1"/>
  <c r="L291" i="1"/>
  <c r="K291" i="1"/>
  <c r="J291" i="1"/>
  <c r="G291" i="1"/>
  <c r="H291" i="1" s="1"/>
  <c r="N291" i="1" s="1"/>
  <c r="L290" i="1"/>
  <c r="O290" i="1" s="1"/>
  <c r="K290" i="1"/>
  <c r="J290" i="1"/>
  <c r="G290" i="1"/>
  <c r="L288" i="1"/>
  <c r="K288" i="1"/>
  <c r="J288" i="1"/>
  <c r="G288" i="1"/>
  <c r="H288" i="1" s="1"/>
  <c r="N288" i="1" s="1"/>
  <c r="L287" i="1"/>
  <c r="O287" i="1" s="1"/>
  <c r="K287" i="1"/>
  <c r="J287" i="1"/>
  <c r="G287" i="1"/>
  <c r="L286" i="1"/>
  <c r="K286" i="1"/>
  <c r="J286" i="1"/>
  <c r="G286" i="1"/>
  <c r="L285" i="1"/>
  <c r="K285" i="1"/>
  <c r="J285" i="1"/>
  <c r="G285" i="1"/>
  <c r="M285" i="1" s="1"/>
  <c r="L284" i="1"/>
  <c r="K284" i="1"/>
  <c r="J284" i="1"/>
  <c r="O284" i="1" s="1"/>
  <c r="G284" i="1"/>
  <c r="L283" i="1"/>
  <c r="K283" i="1"/>
  <c r="J283" i="1"/>
  <c r="G283" i="1"/>
  <c r="L280" i="1"/>
  <c r="L279" i="1" s="1"/>
  <c r="O279" i="1" s="1"/>
  <c r="K280" i="1"/>
  <c r="K279" i="1" s="1"/>
  <c r="J280" i="1"/>
  <c r="J279" i="1" s="1"/>
  <c r="G280" i="1"/>
  <c r="M280" i="1" s="1"/>
  <c r="O278" i="1"/>
  <c r="L278" i="1"/>
  <c r="K278" i="1"/>
  <c r="J278" i="1"/>
  <c r="G278" i="1"/>
  <c r="L277" i="1"/>
  <c r="K277" i="1"/>
  <c r="J277" i="1"/>
  <c r="G277" i="1"/>
  <c r="L276" i="1"/>
  <c r="K276" i="1"/>
  <c r="J276" i="1"/>
  <c r="G276" i="1"/>
  <c r="M276" i="1" s="1"/>
  <c r="L275" i="1"/>
  <c r="K275" i="1"/>
  <c r="J275" i="1"/>
  <c r="G275" i="1"/>
  <c r="L274" i="1"/>
  <c r="O274" i="1" s="1"/>
  <c r="K274" i="1"/>
  <c r="J274" i="1"/>
  <c r="G274" i="1"/>
  <c r="L273" i="1"/>
  <c r="K273" i="1"/>
  <c r="J273" i="1"/>
  <c r="G273" i="1"/>
  <c r="L271" i="1"/>
  <c r="K271" i="1"/>
  <c r="J271" i="1"/>
  <c r="G271" i="1"/>
  <c r="L270" i="1"/>
  <c r="K270" i="1"/>
  <c r="J270" i="1"/>
  <c r="G270" i="1"/>
  <c r="L269" i="1"/>
  <c r="K269" i="1"/>
  <c r="J269" i="1"/>
  <c r="G269" i="1"/>
  <c r="M269" i="1" s="1"/>
  <c r="P269" i="1" s="1"/>
  <c r="O268" i="1"/>
  <c r="L268" i="1"/>
  <c r="K268" i="1"/>
  <c r="J268" i="1"/>
  <c r="G268" i="1"/>
  <c r="M268" i="1" s="1"/>
  <c r="P268" i="1" s="1"/>
  <c r="L267" i="1"/>
  <c r="K267" i="1"/>
  <c r="J267" i="1"/>
  <c r="G267" i="1"/>
  <c r="L266" i="1"/>
  <c r="K266" i="1"/>
  <c r="J266" i="1"/>
  <c r="G266" i="1"/>
  <c r="L265" i="1"/>
  <c r="K265" i="1"/>
  <c r="J265" i="1"/>
  <c r="G265" i="1"/>
  <c r="M265" i="1" s="1"/>
  <c r="P265" i="1" s="1"/>
  <c r="L264" i="1"/>
  <c r="K264" i="1"/>
  <c r="J264" i="1"/>
  <c r="G264" i="1"/>
  <c r="M264" i="1" s="1"/>
  <c r="P264" i="1" s="1"/>
  <c r="L263" i="1"/>
  <c r="K263" i="1"/>
  <c r="J263" i="1"/>
  <c r="G263" i="1"/>
  <c r="L262" i="1"/>
  <c r="K262" i="1"/>
  <c r="J262" i="1"/>
  <c r="G262" i="1"/>
  <c r="H262" i="1" s="1"/>
  <c r="N262" i="1" s="1"/>
  <c r="L261" i="1"/>
  <c r="K261" i="1"/>
  <c r="J261" i="1"/>
  <c r="G261" i="1"/>
  <c r="M261" i="1" s="1"/>
  <c r="P261" i="1" s="1"/>
  <c r="L260" i="1"/>
  <c r="K260" i="1"/>
  <c r="J260" i="1"/>
  <c r="G260" i="1"/>
  <c r="M260" i="1" s="1"/>
  <c r="P260" i="1" s="1"/>
  <c r="L259" i="1"/>
  <c r="K259" i="1"/>
  <c r="J259" i="1"/>
  <c r="G259" i="1"/>
  <c r="L258" i="1"/>
  <c r="K258" i="1"/>
  <c r="J258" i="1"/>
  <c r="G258" i="1"/>
  <c r="M258" i="1" s="1"/>
  <c r="P258" i="1" s="1"/>
  <c r="L257" i="1"/>
  <c r="K257" i="1"/>
  <c r="J257" i="1"/>
  <c r="G257" i="1"/>
  <c r="L256" i="1"/>
  <c r="K256" i="1"/>
  <c r="J256" i="1"/>
  <c r="G256" i="1"/>
  <c r="L255" i="1"/>
  <c r="K255" i="1"/>
  <c r="J255" i="1"/>
  <c r="G255" i="1"/>
  <c r="L254" i="1"/>
  <c r="K254" i="1"/>
  <c r="J254" i="1"/>
  <c r="G254" i="1"/>
  <c r="M254" i="1" s="1"/>
  <c r="P254" i="1" s="1"/>
  <c r="L253" i="1"/>
  <c r="K253" i="1"/>
  <c r="J253" i="1"/>
  <c r="G253" i="1"/>
  <c r="L252" i="1"/>
  <c r="K252" i="1"/>
  <c r="J252" i="1"/>
  <c r="G252" i="1"/>
  <c r="L251" i="1"/>
  <c r="K251" i="1"/>
  <c r="J251" i="1"/>
  <c r="G251" i="1"/>
  <c r="L250" i="1"/>
  <c r="K250" i="1"/>
  <c r="J250" i="1"/>
  <c r="G250" i="1"/>
  <c r="H250" i="1" s="1"/>
  <c r="N250" i="1" s="1"/>
  <c r="L249" i="1"/>
  <c r="K249" i="1"/>
  <c r="J249" i="1"/>
  <c r="G249" i="1"/>
  <c r="M249" i="1" s="1"/>
  <c r="P249" i="1" s="1"/>
  <c r="L248" i="1"/>
  <c r="K248" i="1"/>
  <c r="J248" i="1"/>
  <c r="G248" i="1"/>
  <c r="L247" i="1"/>
  <c r="K247" i="1"/>
  <c r="J247" i="1"/>
  <c r="G247" i="1"/>
  <c r="L246" i="1"/>
  <c r="K246" i="1"/>
  <c r="J246" i="1"/>
  <c r="G246" i="1"/>
  <c r="M246" i="1" s="1"/>
  <c r="P246" i="1" s="1"/>
  <c r="L244" i="1"/>
  <c r="K244" i="1"/>
  <c r="J244" i="1"/>
  <c r="G244" i="1"/>
  <c r="L243" i="1"/>
  <c r="K243" i="1"/>
  <c r="J243" i="1"/>
  <c r="G243" i="1"/>
  <c r="L242" i="1"/>
  <c r="K242" i="1"/>
  <c r="J242" i="1"/>
  <c r="O242" i="1" s="1"/>
  <c r="G242" i="1"/>
  <c r="M242" i="1" s="1"/>
  <c r="L241" i="1"/>
  <c r="K241" i="1"/>
  <c r="J241" i="1"/>
  <c r="G241" i="1"/>
  <c r="L240" i="1"/>
  <c r="K240" i="1"/>
  <c r="J240" i="1"/>
  <c r="G240" i="1"/>
  <c r="L239" i="1"/>
  <c r="K239" i="1"/>
  <c r="J239" i="1"/>
  <c r="G239" i="1"/>
  <c r="M239" i="1" s="1"/>
  <c r="L238" i="1"/>
  <c r="K238" i="1"/>
  <c r="J238" i="1"/>
  <c r="G238" i="1"/>
  <c r="M238" i="1" s="1"/>
  <c r="L237" i="1"/>
  <c r="K237" i="1"/>
  <c r="J237" i="1"/>
  <c r="G237" i="1"/>
  <c r="L236" i="1"/>
  <c r="K236" i="1"/>
  <c r="J236" i="1"/>
  <c r="G236" i="1"/>
  <c r="L235" i="1"/>
  <c r="K235" i="1"/>
  <c r="J235" i="1"/>
  <c r="G235" i="1"/>
  <c r="L234" i="1"/>
  <c r="K234" i="1"/>
  <c r="J234" i="1"/>
  <c r="G234" i="1"/>
  <c r="M234" i="1" s="1"/>
  <c r="L233" i="1"/>
  <c r="O233" i="1" s="1"/>
  <c r="K233" i="1"/>
  <c r="J233" i="1"/>
  <c r="G233" i="1"/>
  <c r="L232" i="1"/>
  <c r="K232" i="1"/>
  <c r="J232" i="1"/>
  <c r="G232" i="1"/>
  <c r="L231" i="1"/>
  <c r="K231" i="1"/>
  <c r="J231" i="1"/>
  <c r="G231" i="1"/>
  <c r="L230" i="1"/>
  <c r="K230" i="1"/>
  <c r="J230" i="1"/>
  <c r="G230" i="1"/>
  <c r="H230" i="1" s="1"/>
  <c r="N230" i="1" s="1"/>
  <c r="L229" i="1"/>
  <c r="K229" i="1"/>
  <c r="J229" i="1"/>
  <c r="G229" i="1"/>
  <c r="L228" i="1"/>
  <c r="K228" i="1"/>
  <c r="J228" i="1"/>
  <c r="G228" i="1"/>
  <c r="L227" i="1"/>
  <c r="K227" i="1"/>
  <c r="J227" i="1"/>
  <c r="G227" i="1"/>
  <c r="L225" i="1"/>
  <c r="K225" i="1"/>
  <c r="J225" i="1"/>
  <c r="G225" i="1"/>
  <c r="L224" i="1"/>
  <c r="K224" i="1"/>
  <c r="J224" i="1"/>
  <c r="G224" i="1"/>
  <c r="M224" i="1" s="1"/>
  <c r="L223" i="1"/>
  <c r="K223" i="1"/>
  <c r="J223" i="1"/>
  <c r="O223" i="1" s="1"/>
  <c r="G223" i="1"/>
  <c r="L222" i="1"/>
  <c r="K222" i="1"/>
  <c r="J222" i="1"/>
  <c r="H222" i="1"/>
  <c r="N222" i="1" s="1"/>
  <c r="G222" i="1"/>
  <c r="M222" i="1" s="1"/>
  <c r="P222" i="1" s="1"/>
  <c r="L221" i="1"/>
  <c r="K221" i="1"/>
  <c r="J221" i="1"/>
  <c r="G221" i="1"/>
  <c r="M221" i="1" s="1"/>
  <c r="L220" i="1"/>
  <c r="K220" i="1"/>
  <c r="J220" i="1"/>
  <c r="G220" i="1"/>
  <c r="L219" i="1"/>
  <c r="O219" i="1" s="1"/>
  <c r="K219" i="1"/>
  <c r="J219" i="1"/>
  <c r="G219" i="1"/>
  <c r="L218" i="1"/>
  <c r="K218" i="1"/>
  <c r="J218" i="1"/>
  <c r="G218" i="1"/>
  <c r="H218" i="1" s="1"/>
  <c r="N218" i="1" s="1"/>
  <c r="L217" i="1"/>
  <c r="K217" i="1"/>
  <c r="J217" i="1"/>
  <c r="G217" i="1"/>
  <c r="M216" i="1"/>
  <c r="L216" i="1"/>
  <c r="K216" i="1"/>
  <c r="J216" i="1"/>
  <c r="G216" i="1"/>
  <c r="H216" i="1" s="1"/>
  <c r="N216" i="1" s="1"/>
  <c r="L215" i="1"/>
  <c r="K215" i="1"/>
  <c r="J215" i="1"/>
  <c r="G215" i="1"/>
  <c r="L214" i="1"/>
  <c r="O214" i="1" s="1"/>
  <c r="K214" i="1"/>
  <c r="J214" i="1"/>
  <c r="G214" i="1"/>
  <c r="M214" i="1" s="1"/>
  <c r="P214" i="1" s="1"/>
  <c r="L213" i="1"/>
  <c r="K213" i="1"/>
  <c r="J213" i="1"/>
  <c r="G213" i="1"/>
  <c r="M213" i="1" s="1"/>
  <c r="G212" i="1"/>
  <c r="M211" i="1"/>
  <c r="L211" i="1"/>
  <c r="K211" i="1"/>
  <c r="J211" i="1"/>
  <c r="H211" i="1"/>
  <c r="N211" i="1" s="1"/>
  <c r="G211" i="1"/>
  <c r="L210" i="1"/>
  <c r="K210" i="1"/>
  <c r="J210" i="1"/>
  <c r="O210" i="1" s="1"/>
  <c r="G210" i="1"/>
  <c r="L209" i="1"/>
  <c r="K209" i="1"/>
  <c r="J209" i="1"/>
  <c r="G209" i="1"/>
  <c r="M209" i="1" s="1"/>
  <c r="L208" i="1"/>
  <c r="K208" i="1"/>
  <c r="J208" i="1"/>
  <c r="G208" i="1"/>
  <c r="M208" i="1" s="1"/>
  <c r="L206" i="1"/>
  <c r="K206" i="1"/>
  <c r="J206" i="1"/>
  <c r="H206" i="1"/>
  <c r="N206" i="1" s="1"/>
  <c r="G206" i="1"/>
  <c r="M206" i="1" s="1"/>
  <c r="L205" i="1"/>
  <c r="K205" i="1"/>
  <c r="J205" i="1"/>
  <c r="G205" i="1"/>
  <c r="M205" i="1" s="1"/>
  <c r="L204" i="1"/>
  <c r="L203" i="1" s="1"/>
  <c r="K204" i="1"/>
  <c r="J204" i="1"/>
  <c r="J203" i="1" s="1"/>
  <c r="G204" i="1"/>
  <c r="L202" i="1"/>
  <c r="K202" i="1"/>
  <c r="J202" i="1"/>
  <c r="G202" i="1"/>
  <c r="L201" i="1"/>
  <c r="L199" i="1" s="1"/>
  <c r="K201" i="1"/>
  <c r="J201" i="1"/>
  <c r="G201" i="1"/>
  <c r="M201" i="1" s="1"/>
  <c r="P201" i="1" s="1"/>
  <c r="L200" i="1"/>
  <c r="K200" i="1"/>
  <c r="J200" i="1"/>
  <c r="J199" i="1" s="1"/>
  <c r="G200" i="1"/>
  <c r="M200" i="1" s="1"/>
  <c r="L197" i="1"/>
  <c r="K197" i="1"/>
  <c r="J197" i="1"/>
  <c r="G197" i="1"/>
  <c r="L196" i="1"/>
  <c r="K196" i="1"/>
  <c r="J196" i="1"/>
  <c r="O196" i="1" s="1"/>
  <c r="G196" i="1"/>
  <c r="M196" i="1" s="1"/>
  <c r="L195" i="1"/>
  <c r="K195" i="1"/>
  <c r="J195" i="1"/>
  <c r="G195" i="1"/>
  <c r="M195" i="1" s="1"/>
  <c r="L194" i="1"/>
  <c r="K194" i="1"/>
  <c r="J194" i="1"/>
  <c r="G194" i="1"/>
  <c r="M194" i="1" s="1"/>
  <c r="L193" i="1"/>
  <c r="K193" i="1"/>
  <c r="J193" i="1"/>
  <c r="G193" i="1"/>
  <c r="H193" i="1" s="1"/>
  <c r="N193" i="1" s="1"/>
  <c r="O192" i="1"/>
  <c r="L192" i="1"/>
  <c r="K192" i="1"/>
  <c r="J192" i="1"/>
  <c r="G192" i="1"/>
  <c r="M192" i="1" s="1"/>
  <c r="P192" i="1" s="1"/>
  <c r="L191" i="1"/>
  <c r="K191" i="1"/>
  <c r="J191" i="1"/>
  <c r="G191" i="1"/>
  <c r="M191" i="1" s="1"/>
  <c r="L189" i="1"/>
  <c r="K189" i="1"/>
  <c r="J189" i="1"/>
  <c r="G189" i="1"/>
  <c r="M189" i="1" s="1"/>
  <c r="P189" i="1" s="1"/>
  <c r="L188" i="1"/>
  <c r="L186" i="1" s="1"/>
  <c r="K188" i="1"/>
  <c r="J188" i="1"/>
  <c r="G188" i="1"/>
  <c r="M188" i="1" s="1"/>
  <c r="P188" i="1" s="1"/>
  <c r="L187" i="1"/>
  <c r="K187" i="1"/>
  <c r="J187" i="1"/>
  <c r="G187" i="1"/>
  <c r="L185" i="1"/>
  <c r="K185" i="1"/>
  <c r="J185" i="1"/>
  <c r="O185" i="1" s="1"/>
  <c r="G185" i="1"/>
  <c r="L184" i="1"/>
  <c r="K184" i="1"/>
  <c r="J184" i="1"/>
  <c r="G184" i="1"/>
  <c r="M184" i="1" s="1"/>
  <c r="P184" i="1" s="1"/>
  <c r="L183" i="1"/>
  <c r="K183" i="1"/>
  <c r="J183" i="1"/>
  <c r="G183" i="1"/>
  <c r="M183" i="1" s="1"/>
  <c r="P183" i="1" s="1"/>
  <c r="L182" i="1"/>
  <c r="K182" i="1"/>
  <c r="J182" i="1"/>
  <c r="G182" i="1"/>
  <c r="M182" i="1" s="1"/>
  <c r="P182" i="1" s="1"/>
  <c r="L181" i="1"/>
  <c r="K181" i="1"/>
  <c r="J181" i="1"/>
  <c r="G181" i="1"/>
  <c r="M181" i="1" s="1"/>
  <c r="P181" i="1" s="1"/>
  <c r="L180" i="1"/>
  <c r="K180" i="1"/>
  <c r="J180" i="1"/>
  <c r="G180" i="1"/>
  <c r="M180" i="1" s="1"/>
  <c r="L178" i="1"/>
  <c r="K178" i="1"/>
  <c r="J178" i="1"/>
  <c r="G178" i="1"/>
  <c r="M178" i="1" s="1"/>
  <c r="L177" i="1"/>
  <c r="K177" i="1"/>
  <c r="J177" i="1"/>
  <c r="G177" i="1"/>
  <c r="M177" i="1" s="1"/>
  <c r="L176" i="1"/>
  <c r="K176" i="1"/>
  <c r="J176" i="1"/>
  <c r="G176" i="1"/>
  <c r="M176" i="1" s="1"/>
  <c r="P176" i="1" s="1"/>
  <c r="L175" i="1"/>
  <c r="K175" i="1"/>
  <c r="J175" i="1"/>
  <c r="G175" i="1"/>
  <c r="M175" i="1" s="1"/>
  <c r="L174" i="1"/>
  <c r="K174" i="1"/>
  <c r="J174" i="1"/>
  <c r="O174" i="1" s="1"/>
  <c r="G174" i="1"/>
  <c r="M174" i="1" s="1"/>
  <c r="L173" i="1"/>
  <c r="K173" i="1"/>
  <c r="J173" i="1"/>
  <c r="G173" i="1"/>
  <c r="M173" i="1" s="1"/>
  <c r="L172" i="1"/>
  <c r="K172" i="1"/>
  <c r="J172" i="1"/>
  <c r="G172" i="1"/>
  <c r="M172" i="1" s="1"/>
  <c r="L170" i="1"/>
  <c r="K170" i="1"/>
  <c r="J170" i="1"/>
  <c r="G170" i="1"/>
  <c r="L169" i="1"/>
  <c r="K169" i="1"/>
  <c r="K168" i="1" s="1"/>
  <c r="J169" i="1"/>
  <c r="G169" i="1"/>
  <c r="M169" i="1" s="1"/>
  <c r="L167" i="1"/>
  <c r="K167" i="1"/>
  <c r="J167" i="1"/>
  <c r="O167" i="1" s="1"/>
  <c r="G167" i="1"/>
  <c r="H167" i="1" s="1"/>
  <c r="N167" i="1" s="1"/>
  <c r="O166" i="1"/>
  <c r="L166" i="1"/>
  <c r="K166" i="1"/>
  <c r="J166" i="1"/>
  <c r="G166" i="1"/>
  <c r="M166" i="1" s="1"/>
  <c r="P166" i="1" s="1"/>
  <c r="L165" i="1"/>
  <c r="K165" i="1"/>
  <c r="J165" i="1"/>
  <c r="G165" i="1"/>
  <c r="L164" i="1"/>
  <c r="K164" i="1"/>
  <c r="J164" i="1"/>
  <c r="G164" i="1"/>
  <c r="M164" i="1" s="1"/>
  <c r="P164" i="1" s="1"/>
  <c r="L163" i="1"/>
  <c r="K163" i="1"/>
  <c r="J163" i="1"/>
  <c r="O163" i="1" s="1"/>
  <c r="G163" i="1"/>
  <c r="M163" i="1" s="1"/>
  <c r="L162" i="1"/>
  <c r="K162" i="1"/>
  <c r="J162" i="1"/>
  <c r="G162" i="1"/>
  <c r="M162" i="1" s="1"/>
  <c r="P162" i="1" s="1"/>
  <c r="L161" i="1"/>
  <c r="K161" i="1"/>
  <c r="J161" i="1"/>
  <c r="G161" i="1"/>
  <c r="L160" i="1"/>
  <c r="K160" i="1"/>
  <c r="J160" i="1"/>
  <c r="G160" i="1"/>
  <c r="M160" i="1" s="1"/>
  <c r="P160" i="1" s="1"/>
  <c r="L159" i="1"/>
  <c r="K159" i="1"/>
  <c r="J159" i="1"/>
  <c r="O159" i="1" s="1"/>
  <c r="G159" i="1"/>
  <c r="L157" i="1"/>
  <c r="K157" i="1"/>
  <c r="J157" i="1"/>
  <c r="O157" i="1" s="1"/>
  <c r="G157" i="1"/>
  <c r="M157" i="1" s="1"/>
  <c r="L156" i="1"/>
  <c r="K156" i="1"/>
  <c r="J156" i="1"/>
  <c r="O156" i="1" s="1"/>
  <c r="G156" i="1"/>
  <c r="M156" i="1" s="1"/>
  <c r="P156" i="1" s="1"/>
  <c r="L155" i="1"/>
  <c r="K155" i="1"/>
  <c r="J155" i="1"/>
  <c r="G155" i="1"/>
  <c r="M154" i="1"/>
  <c r="L154" i="1"/>
  <c r="K154" i="1"/>
  <c r="J154" i="1"/>
  <c r="G154" i="1"/>
  <c r="H154" i="1" s="1"/>
  <c r="N154" i="1" s="1"/>
  <c r="L153" i="1"/>
  <c r="K153" i="1"/>
  <c r="J153" i="1"/>
  <c r="O153" i="1" s="1"/>
  <c r="G153" i="1"/>
  <c r="L152" i="1"/>
  <c r="K152" i="1"/>
  <c r="J152" i="1"/>
  <c r="G152" i="1"/>
  <c r="M152" i="1" s="1"/>
  <c r="L151" i="1"/>
  <c r="K151" i="1"/>
  <c r="J151" i="1"/>
  <c r="G151" i="1"/>
  <c r="M151" i="1" s="1"/>
  <c r="L150" i="1"/>
  <c r="O150" i="1" s="1"/>
  <c r="K150" i="1"/>
  <c r="J150" i="1"/>
  <c r="G150" i="1"/>
  <c r="M150" i="1" s="1"/>
  <c r="L147" i="1"/>
  <c r="K147" i="1"/>
  <c r="J147" i="1"/>
  <c r="G147" i="1"/>
  <c r="H147" i="1" s="1"/>
  <c r="N147" i="1" s="1"/>
  <c r="L146" i="1"/>
  <c r="K146" i="1"/>
  <c r="J146" i="1"/>
  <c r="G146" i="1"/>
  <c r="M146" i="1" s="1"/>
  <c r="L145" i="1"/>
  <c r="K145" i="1"/>
  <c r="J145" i="1"/>
  <c r="O145" i="1" s="1"/>
  <c r="G145" i="1"/>
  <c r="M145" i="1" s="1"/>
  <c r="L144" i="1"/>
  <c r="K144" i="1"/>
  <c r="J144" i="1"/>
  <c r="G144" i="1"/>
  <c r="M144" i="1" s="1"/>
  <c r="L143" i="1"/>
  <c r="K143" i="1"/>
  <c r="J143" i="1"/>
  <c r="G143" i="1"/>
  <c r="M143" i="1" s="1"/>
  <c r="P143" i="1" s="1"/>
  <c r="L142" i="1"/>
  <c r="L140" i="1"/>
  <c r="K140" i="1"/>
  <c r="J140" i="1"/>
  <c r="G140" i="1"/>
  <c r="M140" i="1" s="1"/>
  <c r="L139" i="1"/>
  <c r="O139" i="1" s="1"/>
  <c r="K139" i="1"/>
  <c r="J139" i="1"/>
  <c r="G139" i="1"/>
  <c r="M139" i="1" s="1"/>
  <c r="L138" i="1"/>
  <c r="K138" i="1"/>
  <c r="J138" i="1"/>
  <c r="G138" i="1"/>
  <c r="M138" i="1" s="1"/>
  <c r="L137" i="1"/>
  <c r="K137" i="1"/>
  <c r="J137" i="1"/>
  <c r="G137" i="1"/>
  <c r="H137" i="1" s="1"/>
  <c r="N137" i="1" s="1"/>
  <c r="L136" i="1"/>
  <c r="K136" i="1"/>
  <c r="J136" i="1"/>
  <c r="G136" i="1"/>
  <c r="M136" i="1" s="1"/>
  <c r="L134" i="1"/>
  <c r="K134" i="1"/>
  <c r="J134" i="1"/>
  <c r="G134" i="1"/>
  <c r="M134" i="1" s="1"/>
  <c r="L133" i="1"/>
  <c r="O133" i="1" s="1"/>
  <c r="K133" i="1"/>
  <c r="J133" i="1"/>
  <c r="G133" i="1"/>
  <c r="M133" i="1" s="1"/>
  <c r="P133" i="1" s="1"/>
  <c r="L132" i="1"/>
  <c r="O132" i="1" s="1"/>
  <c r="K132" i="1"/>
  <c r="J132" i="1"/>
  <c r="G132" i="1"/>
  <c r="M132" i="1" s="1"/>
  <c r="P132" i="1" s="1"/>
  <c r="L131" i="1"/>
  <c r="O131" i="1" s="1"/>
  <c r="K131" i="1"/>
  <c r="J131" i="1"/>
  <c r="G131" i="1"/>
  <c r="L130" i="1"/>
  <c r="K130" i="1"/>
  <c r="J130" i="1"/>
  <c r="G130" i="1"/>
  <c r="M130" i="1" s="1"/>
  <c r="L129" i="1"/>
  <c r="O129" i="1" s="1"/>
  <c r="K129" i="1"/>
  <c r="J129" i="1"/>
  <c r="G129" i="1"/>
  <c r="M129" i="1" s="1"/>
  <c r="P129" i="1" s="1"/>
  <c r="L128" i="1"/>
  <c r="O128" i="1" s="1"/>
  <c r="K128" i="1"/>
  <c r="J128" i="1"/>
  <c r="G128" i="1"/>
  <c r="M128" i="1" s="1"/>
  <c r="P128" i="1" s="1"/>
  <c r="M127" i="1"/>
  <c r="P127" i="1" s="1"/>
  <c r="L127" i="1"/>
  <c r="K127" i="1"/>
  <c r="J127" i="1"/>
  <c r="O127" i="1" s="1"/>
  <c r="H127" i="1"/>
  <c r="N127" i="1" s="1"/>
  <c r="G127" i="1"/>
  <c r="L125" i="1"/>
  <c r="O125" i="1" s="1"/>
  <c r="K125" i="1"/>
  <c r="J125" i="1"/>
  <c r="G125" i="1"/>
  <c r="M125" i="1" s="1"/>
  <c r="P125" i="1" s="1"/>
  <c r="L124" i="1"/>
  <c r="K124" i="1"/>
  <c r="J124" i="1"/>
  <c r="G124" i="1"/>
  <c r="M124" i="1" s="1"/>
  <c r="M123" i="1"/>
  <c r="P123" i="1" s="1"/>
  <c r="L123" i="1"/>
  <c r="K123" i="1"/>
  <c r="J123" i="1"/>
  <c r="G123" i="1"/>
  <c r="H123" i="1" s="1"/>
  <c r="N123" i="1" s="1"/>
  <c r="L122" i="1"/>
  <c r="K122" i="1"/>
  <c r="J122" i="1"/>
  <c r="G122" i="1"/>
  <c r="M122" i="1" s="1"/>
  <c r="L121" i="1"/>
  <c r="O121" i="1" s="1"/>
  <c r="K121" i="1"/>
  <c r="J121" i="1"/>
  <c r="G121" i="1"/>
  <c r="M121" i="1" s="1"/>
  <c r="L120" i="1"/>
  <c r="K120" i="1"/>
  <c r="J120" i="1"/>
  <c r="G120" i="1"/>
  <c r="M120" i="1" s="1"/>
  <c r="L119" i="1"/>
  <c r="K119" i="1"/>
  <c r="J119" i="1"/>
  <c r="G119" i="1"/>
  <c r="L118" i="1"/>
  <c r="K118" i="1"/>
  <c r="J118" i="1"/>
  <c r="J116" i="1" s="1"/>
  <c r="G118" i="1"/>
  <c r="M118" i="1" s="1"/>
  <c r="L117" i="1"/>
  <c r="O117" i="1" s="1"/>
  <c r="K117" i="1"/>
  <c r="J117" i="1"/>
  <c r="G117" i="1"/>
  <c r="M117" i="1" s="1"/>
  <c r="M115" i="1"/>
  <c r="P115" i="1" s="1"/>
  <c r="L115" i="1"/>
  <c r="K115" i="1"/>
  <c r="J115" i="1"/>
  <c r="O115" i="1" s="1"/>
  <c r="H115" i="1"/>
  <c r="N115" i="1" s="1"/>
  <c r="G115" i="1"/>
  <c r="L114" i="1"/>
  <c r="K114" i="1"/>
  <c r="J114" i="1"/>
  <c r="G114" i="1"/>
  <c r="M114" i="1" s="1"/>
  <c r="L113" i="1"/>
  <c r="O113" i="1" s="1"/>
  <c r="K113" i="1"/>
  <c r="J113" i="1"/>
  <c r="G113" i="1"/>
  <c r="M113" i="1" s="1"/>
  <c r="L112" i="1"/>
  <c r="O112" i="1" s="1"/>
  <c r="K112" i="1"/>
  <c r="J112" i="1"/>
  <c r="G112" i="1"/>
  <c r="M112" i="1" s="1"/>
  <c r="P112" i="1" s="1"/>
  <c r="L111" i="1"/>
  <c r="K111" i="1"/>
  <c r="J111" i="1"/>
  <c r="G111" i="1"/>
  <c r="M111" i="1" s="1"/>
  <c r="L110" i="1"/>
  <c r="K110" i="1"/>
  <c r="J110" i="1"/>
  <c r="G110" i="1"/>
  <c r="M110" i="1" s="1"/>
  <c r="L108" i="1"/>
  <c r="K108" i="1"/>
  <c r="J108" i="1"/>
  <c r="G108" i="1"/>
  <c r="M108" i="1" s="1"/>
  <c r="L107" i="1"/>
  <c r="O107" i="1" s="1"/>
  <c r="K107" i="1"/>
  <c r="J107" i="1"/>
  <c r="G107" i="1"/>
  <c r="M107" i="1" s="1"/>
  <c r="P107" i="1" s="1"/>
  <c r="L106" i="1"/>
  <c r="K106" i="1"/>
  <c r="J106" i="1"/>
  <c r="G106" i="1"/>
  <c r="M106" i="1" s="1"/>
  <c r="P106" i="1" s="1"/>
  <c r="M105" i="1"/>
  <c r="P105" i="1" s="1"/>
  <c r="L105" i="1"/>
  <c r="K105" i="1"/>
  <c r="J105" i="1"/>
  <c r="H105" i="1"/>
  <c r="N105" i="1" s="1"/>
  <c r="G105" i="1"/>
  <c r="L104" i="1"/>
  <c r="K104" i="1"/>
  <c r="J104" i="1"/>
  <c r="J102" i="1" s="1"/>
  <c r="G104" i="1"/>
  <c r="M104" i="1" s="1"/>
  <c r="L103" i="1"/>
  <c r="K103" i="1"/>
  <c r="J103" i="1"/>
  <c r="G103" i="1"/>
  <c r="M103" i="1" s="1"/>
  <c r="M101" i="1"/>
  <c r="P101" i="1" s="1"/>
  <c r="L101" i="1"/>
  <c r="O101" i="1" s="1"/>
  <c r="K101" i="1"/>
  <c r="J101" i="1"/>
  <c r="G101" i="1"/>
  <c r="H101" i="1" s="1"/>
  <c r="N101" i="1" s="1"/>
  <c r="L100" i="1"/>
  <c r="K100" i="1"/>
  <c r="J100" i="1"/>
  <c r="G100" i="1"/>
  <c r="M100" i="1" s="1"/>
  <c r="O99" i="1"/>
  <c r="L99" i="1"/>
  <c r="K99" i="1"/>
  <c r="J99" i="1"/>
  <c r="G99" i="1"/>
  <c r="M99" i="1" s="1"/>
  <c r="P99" i="1" s="1"/>
  <c r="L98" i="1"/>
  <c r="K98" i="1"/>
  <c r="J98" i="1"/>
  <c r="G98" i="1"/>
  <c r="M98" i="1" s="1"/>
  <c r="P98" i="1" s="1"/>
  <c r="L97" i="1"/>
  <c r="K97" i="1"/>
  <c r="J97" i="1"/>
  <c r="G97" i="1"/>
  <c r="M97" i="1" s="1"/>
  <c r="L96" i="1"/>
  <c r="K96" i="1"/>
  <c r="J96" i="1"/>
  <c r="J94" i="1" s="1"/>
  <c r="G96" i="1"/>
  <c r="M96" i="1" s="1"/>
  <c r="L95" i="1"/>
  <c r="O95" i="1" s="1"/>
  <c r="K95" i="1"/>
  <c r="J95" i="1"/>
  <c r="G95" i="1"/>
  <c r="M95" i="1" s="1"/>
  <c r="L93" i="1"/>
  <c r="O93" i="1" s="1"/>
  <c r="K93" i="1"/>
  <c r="J93" i="1"/>
  <c r="G93" i="1"/>
  <c r="M93" i="1" s="1"/>
  <c r="P93" i="1" s="1"/>
  <c r="L92" i="1"/>
  <c r="K92" i="1"/>
  <c r="J92" i="1"/>
  <c r="G92" i="1"/>
  <c r="M92" i="1" s="1"/>
  <c r="L91" i="1"/>
  <c r="O91" i="1" s="1"/>
  <c r="K91" i="1"/>
  <c r="J91" i="1"/>
  <c r="G91" i="1"/>
  <c r="M91" i="1" s="1"/>
  <c r="L90" i="1"/>
  <c r="K90" i="1"/>
  <c r="J90" i="1"/>
  <c r="G90" i="1"/>
  <c r="M90" i="1" s="1"/>
  <c r="L89" i="1"/>
  <c r="K89" i="1"/>
  <c r="J89" i="1"/>
  <c r="G89" i="1"/>
  <c r="M89" i="1" s="1"/>
  <c r="P89" i="1" s="1"/>
  <c r="L88" i="1"/>
  <c r="K88" i="1"/>
  <c r="J88" i="1"/>
  <c r="G88" i="1"/>
  <c r="M88" i="1" s="1"/>
  <c r="M87" i="1"/>
  <c r="P87" i="1" s="1"/>
  <c r="L87" i="1"/>
  <c r="O87" i="1" s="1"/>
  <c r="K87" i="1"/>
  <c r="J87" i="1"/>
  <c r="G87" i="1"/>
  <c r="H87" i="1" s="1"/>
  <c r="N87" i="1" s="1"/>
  <c r="L86" i="1"/>
  <c r="K86" i="1"/>
  <c r="J86" i="1"/>
  <c r="G86" i="1"/>
  <c r="M86" i="1" s="1"/>
  <c r="L85" i="1"/>
  <c r="O85" i="1" s="1"/>
  <c r="K85" i="1"/>
  <c r="J85" i="1"/>
  <c r="J84" i="1" s="1"/>
  <c r="G85" i="1"/>
  <c r="M85" i="1" s="1"/>
  <c r="L83" i="1"/>
  <c r="O83" i="1" s="1"/>
  <c r="K83" i="1"/>
  <c r="J83" i="1"/>
  <c r="G83" i="1"/>
  <c r="M83" i="1" s="1"/>
  <c r="P83" i="1" s="1"/>
  <c r="L82" i="1"/>
  <c r="K82" i="1"/>
  <c r="J82" i="1"/>
  <c r="G82" i="1"/>
  <c r="M82" i="1" s="1"/>
  <c r="L81" i="1"/>
  <c r="O81" i="1" s="1"/>
  <c r="K81" i="1"/>
  <c r="J81" i="1"/>
  <c r="G81" i="1"/>
  <c r="M81" i="1" s="1"/>
  <c r="L80" i="1"/>
  <c r="K80" i="1"/>
  <c r="J80" i="1"/>
  <c r="G80" i="1"/>
  <c r="M80" i="1" s="1"/>
  <c r="L79" i="1"/>
  <c r="O79" i="1" s="1"/>
  <c r="K79" i="1"/>
  <c r="K78" i="1" s="1"/>
  <c r="J79" i="1"/>
  <c r="G79" i="1"/>
  <c r="M79" i="1" s="1"/>
  <c r="P79" i="1" s="1"/>
  <c r="L77" i="1"/>
  <c r="O77" i="1" s="1"/>
  <c r="K77" i="1"/>
  <c r="J77" i="1"/>
  <c r="G77" i="1"/>
  <c r="M77" i="1" s="1"/>
  <c r="P77" i="1" s="1"/>
  <c r="L76" i="1"/>
  <c r="O76" i="1" s="1"/>
  <c r="K76" i="1"/>
  <c r="J76" i="1"/>
  <c r="G76" i="1"/>
  <c r="M76" i="1" s="1"/>
  <c r="P76" i="1" s="1"/>
  <c r="L75" i="1"/>
  <c r="O75" i="1" s="1"/>
  <c r="K75" i="1"/>
  <c r="J75" i="1"/>
  <c r="G75" i="1"/>
  <c r="M75" i="1" s="1"/>
  <c r="L74" i="1"/>
  <c r="K74" i="1"/>
  <c r="J74" i="1"/>
  <c r="G74" i="1"/>
  <c r="M74" i="1" s="1"/>
  <c r="L73" i="1"/>
  <c r="O73" i="1" s="1"/>
  <c r="K73" i="1"/>
  <c r="J73" i="1"/>
  <c r="G73" i="1"/>
  <c r="M73" i="1" s="1"/>
  <c r="P73" i="1" s="1"/>
  <c r="L72" i="1"/>
  <c r="O72" i="1" s="1"/>
  <c r="K72" i="1"/>
  <c r="J72" i="1"/>
  <c r="G72" i="1"/>
  <c r="M72" i="1" s="1"/>
  <c r="P72" i="1" s="1"/>
  <c r="M71" i="1"/>
  <c r="L71" i="1"/>
  <c r="K71" i="1"/>
  <c r="J71" i="1"/>
  <c r="O71" i="1" s="1"/>
  <c r="H71" i="1"/>
  <c r="N71" i="1" s="1"/>
  <c r="G71" i="1"/>
  <c r="L70" i="1"/>
  <c r="K70" i="1"/>
  <c r="J70" i="1"/>
  <c r="G70" i="1"/>
  <c r="M70" i="1" s="1"/>
  <c r="L69" i="1"/>
  <c r="O69" i="1" s="1"/>
  <c r="K69" i="1"/>
  <c r="J69" i="1"/>
  <c r="G69" i="1"/>
  <c r="M69" i="1" s="1"/>
  <c r="P69" i="1" s="1"/>
  <c r="L68" i="1"/>
  <c r="K68" i="1"/>
  <c r="J68" i="1"/>
  <c r="G68" i="1"/>
  <c r="M68" i="1" s="1"/>
  <c r="L67" i="1"/>
  <c r="O67" i="1" s="1"/>
  <c r="K67" i="1"/>
  <c r="J67" i="1"/>
  <c r="G67" i="1"/>
  <c r="M67" i="1" s="1"/>
  <c r="L64" i="1"/>
  <c r="K64" i="1"/>
  <c r="J64" i="1"/>
  <c r="G64" i="1"/>
  <c r="M64" i="1" s="1"/>
  <c r="L63" i="1"/>
  <c r="O63" i="1" s="1"/>
  <c r="K63" i="1"/>
  <c r="J63" i="1"/>
  <c r="G63" i="1"/>
  <c r="M63" i="1" s="1"/>
  <c r="L62" i="1"/>
  <c r="K62" i="1"/>
  <c r="J62" i="1"/>
  <c r="G62" i="1"/>
  <c r="M62" i="1" s="1"/>
  <c r="L61" i="1"/>
  <c r="K61" i="1"/>
  <c r="J61" i="1"/>
  <c r="G61" i="1"/>
  <c r="M61" i="1" s="1"/>
  <c r="P61" i="1" s="1"/>
  <c r="L60" i="1"/>
  <c r="K60" i="1"/>
  <c r="J60" i="1"/>
  <c r="G60" i="1"/>
  <c r="M60" i="1" s="1"/>
  <c r="L58" i="1"/>
  <c r="K58" i="1"/>
  <c r="J58" i="1"/>
  <c r="G58" i="1"/>
  <c r="M58" i="1" s="1"/>
  <c r="P58" i="1" s="1"/>
  <c r="L57" i="1"/>
  <c r="O57" i="1" s="1"/>
  <c r="K57" i="1"/>
  <c r="J57" i="1"/>
  <c r="G57" i="1"/>
  <c r="H57" i="1" s="1"/>
  <c r="N57" i="1" s="1"/>
  <c r="L56" i="1"/>
  <c r="K56" i="1"/>
  <c r="J56" i="1"/>
  <c r="G56" i="1"/>
  <c r="M56" i="1" s="1"/>
  <c r="L55" i="1"/>
  <c r="K55" i="1"/>
  <c r="J55" i="1"/>
  <c r="J54" i="1" s="1"/>
  <c r="G55" i="1"/>
  <c r="M55" i="1" s="1"/>
  <c r="P55" i="1" s="1"/>
  <c r="L53" i="1"/>
  <c r="K53" i="1"/>
  <c r="J53" i="1"/>
  <c r="G53" i="1"/>
  <c r="M53" i="1" s="1"/>
  <c r="P53" i="1" s="1"/>
  <c r="L52" i="1"/>
  <c r="K52" i="1"/>
  <c r="J52" i="1"/>
  <c r="G52" i="1"/>
  <c r="L51" i="1"/>
  <c r="K51" i="1"/>
  <c r="J51" i="1"/>
  <c r="G51" i="1"/>
  <c r="M51" i="1" s="1"/>
  <c r="P51" i="1" s="1"/>
  <c r="L50" i="1"/>
  <c r="K50" i="1"/>
  <c r="J50" i="1"/>
  <c r="G50" i="1"/>
  <c r="L49" i="1"/>
  <c r="K49" i="1"/>
  <c r="J49" i="1"/>
  <c r="G49" i="1"/>
  <c r="M49" i="1" s="1"/>
  <c r="L48" i="1"/>
  <c r="K48" i="1"/>
  <c r="J48" i="1"/>
  <c r="G48" i="1"/>
  <c r="L47" i="1"/>
  <c r="K47" i="1"/>
  <c r="J47" i="1"/>
  <c r="G47" i="1"/>
  <c r="M47" i="1" s="1"/>
  <c r="P47" i="1" s="1"/>
  <c r="L46" i="1"/>
  <c r="K46" i="1"/>
  <c r="K45" i="1" s="1"/>
  <c r="J46" i="1"/>
  <c r="G46" i="1"/>
  <c r="L43" i="1"/>
  <c r="K43" i="1"/>
  <c r="J43" i="1"/>
  <c r="G43" i="1"/>
  <c r="M43" i="1" s="1"/>
  <c r="L42" i="1"/>
  <c r="L40" i="1" s="1"/>
  <c r="K42" i="1"/>
  <c r="J42" i="1"/>
  <c r="J40" i="1" s="1"/>
  <c r="G42" i="1"/>
  <c r="L41" i="1"/>
  <c r="O41" i="1" s="1"/>
  <c r="K41" i="1"/>
  <c r="J41" i="1"/>
  <c r="G41" i="1"/>
  <c r="M41" i="1" s="1"/>
  <c r="L39" i="1"/>
  <c r="K39" i="1"/>
  <c r="J39" i="1"/>
  <c r="G39" i="1"/>
  <c r="M39" i="1" s="1"/>
  <c r="L38" i="1"/>
  <c r="K38" i="1"/>
  <c r="J38" i="1"/>
  <c r="G38" i="1"/>
  <c r="L37" i="1"/>
  <c r="O37" i="1" s="1"/>
  <c r="K37" i="1"/>
  <c r="K35" i="1" s="1"/>
  <c r="J37" i="1"/>
  <c r="G37" i="1"/>
  <c r="M37" i="1" s="1"/>
  <c r="P37" i="1" s="1"/>
  <c r="L36" i="1"/>
  <c r="K36" i="1"/>
  <c r="J36" i="1"/>
  <c r="G36" i="1"/>
  <c r="L34" i="1"/>
  <c r="K34" i="1"/>
  <c r="J34" i="1"/>
  <c r="G34" i="1"/>
  <c r="L33" i="1"/>
  <c r="K33" i="1"/>
  <c r="J33" i="1"/>
  <c r="G33" i="1"/>
  <c r="M33" i="1" s="1"/>
  <c r="L32" i="1"/>
  <c r="O32" i="1" s="1"/>
  <c r="K32" i="1"/>
  <c r="J32" i="1"/>
  <c r="G32" i="1"/>
  <c r="L31" i="1"/>
  <c r="K31" i="1"/>
  <c r="J31" i="1"/>
  <c r="G31" i="1"/>
  <c r="M31" i="1" s="1"/>
  <c r="M30" i="1"/>
  <c r="P30" i="1" s="1"/>
  <c r="L30" i="1"/>
  <c r="K30" i="1"/>
  <c r="J30" i="1"/>
  <c r="G30" i="1"/>
  <c r="H30" i="1" s="1"/>
  <c r="N30" i="1" s="1"/>
  <c r="L29" i="1"/>
  <c r="K29" i="1"/>
  <c r="J29" i="1"/>
  <c r="J27" i="1" s="1"/>
  <c r="G29" i="1"/>
  <c r="M29" i="1" s="1"/>
  <c r="L28" i="1"/>
  <c r="O28" i="1" s="1"/>
  <c r="K28" i="1"/>
  <c r="J28" i="1"/>
  <c r="G28" i="1"/>
  <c r="M28" i="1" s="1"/>
  <c r="L26" i="1"/>
  <c r="O26" i="1" s="1"/>
  <c r="K26" i="1"/>
  <c r="K25" i="1" s="1"/>
  <c r="J26" i="1"/>
  <c r="G26" i="1"/>
  <c r="M26" i="1" s="1"/>
  <c r="J25" i="1"/>
  <c r="L24" i="1"/>
  <c r="K24" i="1"/>
  <c r="J24" i="1"/>
  <c r="G24" i="1"/>
  <c r="M24" i="1" s="1"/>
  <c r="L23" i="1"/>
  <c r="K23" i="1"/>
  <c r="J23" i="1"/>
  <c r="G23" i="1"/>
  <c r="M23" i="1" s="1"/>
  <c r="M22" i="1"/>
  <c r="L22" i="1"/>
  <c r="K22" i="1"/>
  <c r="J22" i="1"/>
  <c r="G22" i="1"/>
  <c r="H22" i="1" s="1"/>
  <c r="N22" i="1" s="1"/>
  <c r="L21" i="1"/>
  <c r="K21" i="1"/>
  <c r="J21" i="1"/>
  <c r="O21" i="1" s="1"/>
  <c r="G21" i="1"/>
  <c r="M21" i="1" s="1"/>
  <c r="L20" i="1"/>
  <c r="O20" i="1" s="1"/>
  <c r="K20" i="1"/>
  <c r="J20" i="1"/>
  <c r="G20" i="1"/>
  <c r="M20" i="1" s="1"/>
  <c r="P20" i="1" s="1"/>
  <c r="L19" i="1"/>
  <c r="K19" i="1"/>
  <c r="J19" i="1"/>
  <c r="G19" i="1"/>
  <c r="M19" i="1" s="1"/>
  <c r="P19" i="1" s="1"/>
  <c r="L18" i="1"/>
  <c r="K18" i="1"/>
  <c r="J18" i="1"/>
  <c r="G18" i="1"/>
  <c r="M18" i="1" s="1"/>
  <c r="P18" i="1" s="1"/>
  <c r="L17" i="1"/>
  <c r="K17" i="1"/>
  <c r="J17" i="1"/>
  <c r="G17" i="1"/>
  <c r="M17" i="1" s="1"/>
  <c r="P17" i="1" s="1"/>
  <c r="L16" i="1"/>
  <c r="O16" i="1" s="1"/>
  <c r="K16" i="1"/>
  <c r="J16" i="1"/>
  <c r="G16" i="1"/>
  <c r="M16" i="1" s="1"/>
  <c r="L15" i="1"/>
  <c r="K15" i="1"/>
  <c r="J15" i="1"/>
  <c r="G15" i="1"/>
  <c r="M15" i="1" s="1"/>
  <c r="L14" i="1"/>
  <c r="O14" i="1" s="1"/>
  <c r="K14" i="1"/>
  <c r="J14" i="1"/>
  <c r="G14" i="1"/>
  <c r="M14" i="1" s="1"/>
  <c r="L13" i="1"/>
  <c r="K13" i="1"/>
  <c r="J13" i="1"/>
  <c r="G13" i="1"/>
  <c r="M13" i="1" s="1"/>
  <c r="K12" i="1"/>
  <c r="L11" i="1"/>
  <c r="K11" i="1"/>
  <c r="J11" i="1"/>
  <c r="G11" i="1"/>
  <c r="M11" i="1" s="1"/>
  <c r="P11" i="1" s="1"/>
  <c r="L10" i="1"/>
  <c r="K10" i="1"/>
  <c r="J10" i="1"/>
  <c r="G10" i="1"/>
  <c r="M10" i="1" s="1"/>
  <c r="L9" i="1"/>
  <c r="K9" i="1"/>
  <c r="J9" i="1"/>
  <c r="G9" i="1"/>
  <c r="M9" i="1" s="1"/>
  <c r="L8" i="1"/>
  <c r="K8" i="1"/>
  <c r="J8" i="1"/>
  <c r="G8" i="1"/>
  <c r="M8" i="1" s="1"/>
  <c r="L27" i="1" l="1"/>
  <c r="O27" i="1" s="1"/>
  <c r="P71" i="1"/>
  <c r="O200" i="1"/>
  <c r="J272" i="1"/>
  <c r="J325" i="1"/>
  <c r="L346" i="1"/>
  <c r="P22" i="1"/>
  <c r="K27" i="1"/>
  <c r="O62" i="1"/>
  <c r="O124" i="1"/>
  <c r="M147" i="1"/>
  <c r="P147" i="1" s="1"/>
  <c r="H205" i="1"/>
  <c r="N205" i="1" s="1"/>
  <c r="M218" i="1"/>
  <c r="M288" i="1"/>
  <c r="M299" i="1"/>
  <c r="P299" i="1" s="1"/>
  <c r="M306" i="1"/>
  <c r="P306" i="1" s="1"/>
  <c r="H366" i="1"/>
  <c r="N366" i="1" s="1"/>
  <c r="O10" i="1"/>
  <c r="K59" i="1"/>
  <c r="L25" i="1"/>
  <c r="K40" i="1"/>
  <c r="M57" i="1"/>
  <c r="P57" i="1" s="1"/>
  <c r="O82" i="1"/>
  <c r="O111" i="1"/>
  <c r="J142" i="1"/>
  <c r="O70" i="1"/>
  <c r="O119" i="1"/>
  <c r="O123" i="1"/>
  <c r="H224" i="1"/>
  <c r="N224" i="1" s="1"/>
  <c r="O228" i="1"/>
  <c r="O230" i="1"/>
  <c r="H269" i="1"/>
  <c r="N269" i="1" s="1"/>
  <c r="O273" i="1"/>
  <c r="O283" i="1"/>
  <c r="O291" i="1"/>
  <c r="K338" i="1"/>
  <c r="M362" i="1"/>
  <c r="P362" i="1" s="1"/>
  <c r="M376" i="1"/>
  <c r="P376" i="1" s="1"/>
  <c r="O378" i="1"/>
  <c r="O31" i="1"/>
  <c r="O33" i="1"/>
  <c r="O68" i="1"/>
  <c r="O90" i="1"/>
  <c r="O137" i="1"/>
  <c r="O151" i="1"/>
  <c r="J171" i="1"/>
  <c r="J126" i="1"/>
  <c r="M137" i="1"/>
  <c r="P137" i="1" s="1"/>
  <c r="H143" i="1"/>
  <c r="N143" i="1" s="1"/>
  <c r="O144" i="1"/>
  <c r="M167" i="1"/>
  <c r="P167" i="1" s="1"/>
  <c r="O173" i="1"/>
  <c r="K186" i="1"/>
  <c r="M193" i="1"/>
  <c r="P193" i="1" s="1"/>
  <c r="O195" i="1"/>
  <c r="H201" i="1"/>
  <c r="N201" i="1" s="1"/>
  <c r="O23" i="1"/>
  <c r="O43" i="1"/>
  <c r="O47" i="1"/>
  <c r="O49" i="1"/>
  <c r="O51" i="1"/>
  <c r="O53" i="1"/>
  <c r="J78" i="1"/>
  <c r="O89" i="1"/>
  <c r="O97" i="1"/>
  <c r="O105" i="1"/>
  <c r="J109" i="1"/>
  <c r="P120" i="1"/>
  <c r="P138" i="1"/>
  <c r="O143" i="1"/>
  <c r="P145" i="1"/>
  <c r="O146" i="1"/>
  <c r="O155" i="1"/>
  <c r="P174" i="1"/>
  <c r="O180" i="1"/>
  <c r="O182" i="1"/>
  <c r="O184" i="1"/>
  <c r="P194" i="1"/>
  <c r="P196" i="1"/>
  <c r="O224" i="1"/>
  <c r="O234" i="1"/>
  <c r="O244" i="1"/>
  <c r="O249" i="1"/>
  <c r="O251" i="1"/>
  <c r="O253" i="1"/>
  <c r="O255" i="1"/>
  <c r="O267" i="1"/>
  <c r="O275" i="1"/>
  <c r="O277" i="1"/>
  <c r="J289" i="1"/>
  <c r="M291" i="1"/>
  <c r="P291" i="1" s="1"/>
  <c r="O293" i="1"/>
  <c r="M298" i="1"/>
  <c r="P298" i="1" s="1"/>
  <c r="O304" i="1"/>
  <c r="M305" i="1"/>
  <c r="M334" i="1"/>
  <c r="P334" i="1" s="1"/>
  <c r="O336" i="1"/>
  <c r="O354" i="1"/>
  <c r="O370" i="1"/>
  <c r="H372" i="1"/>
  <c r="N372" i="1" s="1"/>
  <c r="O380" i="1"/>
  <c r="H390" i="1"/>
  <c r="N390" i="1" s="1"/>
  <c r="P392" i="1"/>
  <c r="O393" i="1"/>
  <c r="O398" i="1"/>
  <c r="K135" i="1"/>
  <c r="J245" i="1"/>
  <c r="H316" i="1"/>
  <c r="N316" i="1" s="1"/>
  <c r="J401" i="1"/>
  <c r="O401" i="1" s="1"/>
  <c r="J7" i="1"/>
  <c r="O22" i="1"/>
  <c r="O39" i="1"/>
  <c r="P64" i="1"/>
  <c r="P68" i="1"/>
  <c r="P82" i="1"/>
  <c r="P88" i="1"/>
  <c r="P92" i="1"/>
  <c r="P113" i="1"/>
  <c r="O114" i="1"/>
  <c r="P117" i="1"/>
  <c r="L116" i="1"/>
  <c r="O116" i="1" s="1"/>
  <c r="O120" i="1"/>
  <c r="P124" i="1"/>
  <c r="L126" i="1"/>
  <c r="O126" i="1" s="1"/>
  <c r="O147" i="1"/>
  <c r="P151" i="1"/>
  <c r="O154" i="1"/>
  <c r="K149" i="1"/>
  <c r="O172" i="1"/>
  <c r="O229" i="1"/>
  <c r="O286" i="1"/>
  <c r="O288" i="1"/>
  <c r="O306" i="1"/>
  <c r="O390" i="1"/>
  <c r="O394" i="1"/>
  <c r="J397" i="1"/>
  <c r="J396" i="1" s="1"/>
  <c r="J395" i="1" s="1"/>
  <c r="O24" i="1"/>
  <c r="O50" i="1"/>
  <c r="L54" i="1"/>
  <c r="P85" i="1"/>
  <c r="L84" i="1"/>
  <c r="O84" i="1" s="1"/>
  <c r="P95" i="1"/>
  <c r="O96" i="1"/>
  <c r="P103" i="1"/>
  <c r="P121" i="1"/>
  <c r="O122" i="1"/>
  <c r="P139" i="1"/>
  <c r="P144" i="1"/>
  <c r="P154" i="1"/>
  <c r="O165" i="1"/>
  <c r="P173" i="1"/>
  <c r="O178" i="1"/>
  <c r="P195" i="1"/>
  <c r="O248" i="1"/>
  <c r="O250" i="1"/>
  <c r="O252" i="1"/>
  <c r="O254" i="1"/>
  <c r="O256" i="1"/>
  <c r="O276" i="1"/>
  <c r="O303" i="1"/>
  <c r="O335" i="1"/>
  <c r="O337" i="1"/>
  <c r="O348" i="1"/>
  <c r="O376" i="1"/>
  <c r="L102" i="1"/>
  <c r="O102" i="1" s="1"/>
  <c r="H394" i="1"/>
  <c r="N394" i="1" s="1"/>
  <c r="H384" i="1"/>
  <c r="N384" i="1" s="1"/>
  <c r="H176" i="1"/>
  <c r="N176" i="1" s="1"/>
  <c r="O61" i="1"/>
  <c r="H53" i="1"/>
  <c r="N53" i="1" s="1"/>
  <c r="O17" i="1"/>
  <c r="J135" i="1"/>
  <c r="J226" i="1"/>
  <c r="M235" i="1"/>
  <c r="H235" i="1"/>
  <c r="N235" i="1" s="1"/>
  <c r="M243" i="1"/>
  <c r="H243" i="1"/>
  <c r="N243" i="1" s="1"/>
  <c r="M360" i="1"/>
  <c r="P360" i="1" s="1"/>
  <c r="H360" i="1"/>
  <c r="N360" i="1" s="1"/>
  <c r="L381" i="1"/>
  <c r="O382" i="1"/>
  <c r="O11" i="1"/>
  <c r="P14" i="1"/>
  <c r="P15" i="1"/>
  <c r="P16" i="1"/>
  <c r="O18" i="1"/>
  <c r="O19" i="1"/>
  <c r="P23" i="1"/>
  <c r="P24" i="1"/>
  <c r="O30" i="1"/>
  <c r="P31" i="1"/>
  <c r="P33" i="1"/>
  <c r="O34" i="1"/>
  <c r="H51" i="1"/>
  <c r="N51" i="1" s="1"/>
  <c r="H55" i="1"/>
  <c r="N55" i="1" s="1"/>
  <c r="O58" i="1"/>
  <c r="O60" i="1"/>
  <c r="P62" i="1"/>
  <c r="P63" i="1"/>
  <c r="O64" i="1"/>
  <c r="K66" i="1"/>
  <c r="J66" i="1"/>
  <c r="P70" i="1"/>
  <c r="H73" i="1"/>
  <c r="N73" i="1" s="1"/>
  <c r="O88" i="1"/>
  <c r="P90" i="1"/>
  <c r="P91" i="1"/>
  <c r="O92" i="1"/>
  <c r="P96" i="1"/>
  <c r="P97" i="1"/>
  <c r="O98" i="1"/>
  <c r="H103" i="1"/>
  <c r="N103" i="1" s="1"/>
  <c r="O106" i="1"/>
  <c r="K109" i="1"/>
  <c r="P114" i="1"/>
  <c r="P122" i="1"/>
  <c r="H125" i="1"/>
  <c r="N125" i="1" s="1"/>
  <c r="H129" i="1"/>
  <c r="N129" i="1" s="1"/>
  <c r="H133" i="1"/>
  <c r="N133" i="1" s="1"/>
  <c r="O138" i="1"/>
  <c r="P146" i="1"/>
  <c r="J149" i="1"/>
  <c r="H151" i="1"/>
  <c r="N151" i="1" s="1"/>
  <c r="J158" i="1"/>
  <c r="O161" i="1"/>
  <c r="O162" i="1"/>
  <c r="H169" i="1"/>
  <c r="N169" i="1" s="1"/>
  <c r="P175" i="1"/>
  <c r="O176" i="1"/>
  <c r="J179" i="1"/>
  <c r="H182" i="1"/>
  <c r="N182" i="1" s="1"/>
  <c r="O183" i="1"/>
  <c r="H188" i="1"/>
  <c r="N188" i="1" s="1"/>
  <c r="O189" i="1"/>
  <c r="O191" i="1"/>
  <c r="O193" i="1"/>
  <c r="O201" i="1"/>
  <c r="O202" i="1"/>
  <c r="O205" i="1"/>
  <c r="P206" i="1"/>
  <c r="H214" i="1"/>
  <c r="N214" i="1" s="1"/>
  <c r="O216" i="1"/>
  <c r="O217" i="1"/>
  <c r="O220" i="1"/>
  <c r="H221" i="1"/>
  <c r="N221" i="1" s="1"/>
  <c r="M248" i="1"/>
  <c r="P248" i="1" s="1"/>
  <c r="H248" i="1"/>
  <c r="N248" i="1" s="1"/>
  <c r="M256" i="1"/>
  <c r="P256" i="1" s="1"/>
  <c r="H256" i="1"/>
  <c r="N256" i="1" s="1"/>
  <c r="O257" i="1"/>
  <c r="O266" i="1"/>
  <c r="O280" i="1"/>
  <c r="M290" i="1"/>
  <c r="P290" i="1" s="1"/>
  <c r="H290" i="1"/>
  <c r="N290" i="1" s="1"/>
  <c r="M302" i="1"/>
  <c r="P302" i="1" s="1"/>
  <c r="H302" i="1"/>
  <c r="N302" i="1" s="1"/>
  <c r="M351" i="1"/>
  <c r="P351" i="1" s="1"/>
  <c r="H351" i="1"/>
  <c r="N351" i="1" s="1"/>
  <c r="P355" i="1"/>
  <c r="M382" i="1"/>
  <c r="P382" i="1" s="1"/>
  <c r="H382" i="1"/>
  <c r="N382" i="1" s="1"/>
  <c r="M398" i="1"/>
  <c r="P398" i="1" s="1"/>
  <c r="H398" i="1"/>
  <c r="N398" i="1" s="1"/>
  <c r="O8" i="1"/>
  <c r="O13" i="1"/>
  <c r="O55" i="1"/>
  <c r="O74" i="1"/>
  <c r="O80" i="1"/>
  <c r="O86" i="1"/>
  <c r="K94" i="1"/>
  <c r="O100" i="1"/>
  <c r="O103" i="1"/>
  <c r="O104" i="1"/>
  <c r="O108" i="1"/>
  <c r="O110" i="1"/>
  <c r="O118" i="1"/>
  <c r="O130" i="1"/>
  <c r="O134" i="1"/>
  <c r="O136" i="1"/>
  <c r="O140" i="1"/>
  <c r="O152" i="1"/>
  <c r="O164" i="1"/>
  <c r="L168" i="1"/>
  <c r="K171" i="1"/>
  <c r="O177" i="1"/>
  <c r="K179" i="1"/>
  <c r="O194" i="1"/>
  <c r="O197" i="1"/>
  <c r="O203" i="1"/>
  <c r="O209" i="1"/>
  <c r="O215" i="1"/>
  <c r="O225" i="1"/>
  <c r="M257" i="1"/>
  <c r="P257" i="1" s="1"/>
  <c r="H257" i="1"/>
  <c r="N257" i="1" s="1"/>
  <c r="M266" i="1"/>
  <c r="P266" i="1" s="1"/>
  <c r="H266" i="1"/>
  <c r="N266" i="1" s="1"/>
  <c r="M327" i="1"/>
  <c r="P327" i="1" s="1"/>
  <c r="H327" i="1"/>
  <c r="N327" i="1" s="1"/>
  <c r="O333" i="1"/>
  <c r="J329" i="1"/>
  <c r="O344" i="1"/>
  <c r="J349" i="1"/>
  <c r="L12" i="1"/>
  <c r="L7" i="1"/>
  <c r="O48" i="1"/>
  <c r="O56" i="1"/>
  <c r="L66" i="1"/>
  <c r="P8" i="1"/>
  <c r="P9" i="1"/>
  <c r="P10" i="1"/>
  <c r="P21" i="1"/>
  <c r="O25" i="1"/>
  <c r="P29" i="1"/>
  <c r="J35" i="1"/>
  <c r="P39" i="1"/>
  <c r="P43" i="1"/>
  <c r="J45" i="1"/>
  <c r="P49" i="1"/>
  <c r="P56" i="1"/>
  <c r="P54" i="1" s="1"/>
  <c r="J59" i="1"/>
  <c r="H61" i="1"/>
  <c r="N61" i="1" s="1"/>
  <c r="P67" i="1"/>
  <c r="P74" i="1"/>
  <c r="P75" i="1"/>
  <c r="P80" i="1"/>
  <c r="P81" i="1"/>
  <c r="P86" i="1"/>
  <c r="H89" i="1"/>
  <c r="N89" i="1" s="1"/>
  <c r="P100" i="1"/>
  <c r="P104" i="1"/>
  <c r="P108" i="1"/>
  <c r="P111" i="1"/>
  <c r="P118" i="1"/>
  <c r="P130" i="1"/>
  <c r="P134" i="1"/>
  <c r="P140" i="1"/>
  <c r="P152" i="1"/>
  <c r="H157" i="1"/>
  <c r="N157" i="1" s="1"/>
  <c r="H164" i="1"/>
  <c r="N164" i="1" s="1"/>
  <c r="P177" i="1"/>
  <c r="P178" i="1"/>
  <c r="L179" i="1"/>
  <c r="O179" i="1" s="1"/>
  <c r="J190" i="1"/>
  <c r="H194" i="1"/>
  <c r="N194" i="1" s="1"/>
  <c r="P209" i="1"/>
  <c r="H213" i="1"/>
  <c r="N213" i="1" s="1"/>
  <c r="P218" i="1"/>
  <c r="M225" i="1"/>
  <c r="P225" i="1" s="1"/>
  <c r="H225" i="1"/>
  <c r="N225" i="1" s="1"/>
  <c r="M227" i="1"/>
  <c r="P227" i="1" s="1"/>
  <c r="H227" i="1"/>
  <c r="N227" i="1" s="1"/>
  <c r="M231" i="1"/>
  <c r="H231" i="1"/>
  <c r="N231" i="1" s="1"/>
  <c r="M340" i="1"/>
  <c r="P340" i="1" s="1"/>
  <c r="H340" i="1"/>
  <c r="N340" i="1" s="1"/>
  <c r="M378" i="1"/>
  <c r="P378" i="1" s="1"/>
  <c r="H378" i="1"/>
  <c r="N378" i="1" s="1"/>
  <c r="O211" i="1"/>
  <c r="J212" i="1"/>
  <c r="O218" i="1"/>
  <c r="O222" i="1"/>
  <c r="O232" i="1"/>
  <c r="O236" i="1"/>
  <c r="O237" i="1"/>
  <c r="O240" i="1"/>
  <c r="O241" i="1"/>
  <c r="O247" i="1"/>
  <c r="O258" i="1"/>
  <c r="O259" i="1"/>
  <c r="O260" i="1"/>
  <c r="O261" i="1"/>
  <c r="O262" i="1"/>
  <c r="O263" i="1"/>
  <c r="O264" i="1"/>
  <c r="O265" i="1"/>
  <c r="O269" i="1"/>
  <c r="P276" i="1"/>
  <c r="O294" i="1"/>
  <c r="O298" i="1"/>
  <c r="P311" i="1"/>
  <c r="P312" i="1"/>
  <c r="J314" i="1"/>
  <c r="O316" i="1"/>
  <c r="L321" i="1"/>
  <c r="O326" i="1"/>
  <c r="O330" i="1"/>
  <c r="O334" i="1"/>
  <c r="O341" i="1"/>
  <c r="O345" i="1"/>
  <c r="O350" i="1"/>
  <c r="O352" i="1"/>
  <c r="O353" i="1"/>
  <c r="O363" i="1"/>
  <c r="O385" i="1"/>
  <c r="O391" i="1"/>
  <c r="P393" i="1"/>
  <c r="O270" i="1"/>
  <c r="O271" i="1"/>
  <c r="J282" i="1"/>
  <c r="P304" i="1"/>
  <c r="O340" i="1"/>
  <c r="O355" i="1"/>
  <c r="K349" i="1"/>
  <c r="O361" i="1"/>
  <c r="O389" i="1"/>
  <c r="O400" i="1"/>
  <c r="J403" i="1"/>
  <c r="O409" i="1"/>
  <c r="O410" i="1"/>
  <c r="H280" i="1"/>
  <c r="N280" i="1" s="1"/>
  <c r="N279" i="1" s="1"/>
  <c r="H285" i="1"/>
  <c r="N285" i="1" s="1"/>
  <c r="H304" i="1"/>
  <c r="N304" i="1" s="1"/>
  <c r="P333" i="1"/>
  <c r="J346" i="1"/>
  <c r="O346" i="1" s="1"/>
  <c r="H355" i="1"/>
  <c r="N355" i="1" s="1"/>
  <c r="H370" i="1"/>
  <c r="N370" i="1" s="1"/>
  <c r="P383" i="1"/>
  <c r="J386" i="1"/>
  <c r="P389" i="1"/>
  <c r="H392" i="1"/>
  <c r="N392" i="1" s="1"/>
  <c r="P400" i="1"/>
  <c r="L397" i="1"/>
  <c r="L396" i="1" s="1"/>
  <c r="H400" i="1"/>
  <c r="N400" i="1" s="1"/>
  <c r="H317" i="1"/>
  <c r="N317" i="1" s="1"/>
  <c r="H312" i="1"/>
  <c r="N312" i="1" s="1"/>
  <c r="O312" i="1"/>
  <c r="O311" i="1"/>
  <c r="H268" i="1"/>
  <c r="N268" i="1" s="1"/>
  <c r="M262" i="1"/>
  <c r="P262" i="1" s="1"/>
  <c r="H258" i="1"/>
  <c r="N258" i="1" s="1"/>
  <c r="H254" i="1"/>
  <c r="N254" i="1" s="1"/>
  <c r="M250" i="1"/>
  <c r="P250" i="1" s="1"/>
  <c r="H249" i="1"/>
  <c r="N249" i="1" s="1"/>
  <c r="H246" i="1"/>
  <c r="N246" i="1" s="1"/>
  <c r="H242" i="1"/>
  <c r="N242" i="1" s="1"/>
  <c r="H239" i="1"/>
  <c r="N239" i="1" s="1"/>
  <c r="H238" i="1"/>
  <c r="N238" i="1" s="1"/>
  <c r="O238" i="1"/>
  <c r="H234" i="1"/>
  <c r="N234" i="1" s="1"/>
  <c r="M230" i="1"/>
  <c r="O187" i="1"/>
  <c r="H181" i="1"/>
  <c r="N181" i="1" s="1"/>
  <c r="O181" i="1"/>
  <c r="H175" i="1"/>
  <c r="N175" i="1" s="1"/>
  <c r="O175" i="1"/>
  <c r="L158" i="1"/>
  <c r="O158" i="1" s="1"/>
  <c r="L94" i="1"/>
  <c r="O94" i="1" s="1"/>
  <c r="H99" i="1"/>
  <c r="N99" i="1" s="1"/>
  <c r="L78" i="1"/>
  <c r="H83" i="1"/>
  <c r="N83" i="1" s="1"/>
  <c r="M170" i="1"/>
  <c r="P170" i="1" s="1"/>
  <c r="H170" i="1"/>
  <c r="N170" i="1" s="1"/>
  <c r="M197" i="1"/>
  <c r="P197" i="1" s="1"/>
  <c r="H197" i="1"/>
  <c r="N197" i="1" s="1"/>
  <c r="M324" i="1"/>
  <c r="H324" i="1"/>
  <c r="N324" i="1" s="1"/>
  <c r="M388" i="1"/>
  <c r="P388" i="1" s="1"/>
  <c r="H388" i="1"/>
  <c r="N388" i="1" s="1"/>
  <c r="M408" i="1"/>
  <c r="P408" i="1" s="1"/>
  <c r="H408" i="1"/>
  <c r="N408" i="1" s="1"/>
  <c r="H18" i="1"/>
  <c r="N18" i="1" s="1"/>
  <c r="H39" i="1"/>
  <c r="N39" i="1" s="1"/>
  <c r="H43" i="1"/>
  <c r="N43" i="1" s="1"/>
  <c r="H49" i="1"/>
  <c r="N49" i="1" s="1"/>
  <c r="H69" i="1"/>
  <c r="N69" i="1" s="1"/>
  <c r="H77" i="1"/>
  <c r="N77" i="1" s="1"/>
  <c r="H81" i="1"/>
  <c r="N81" i="1" s="1"/>
  <c r="H85" i="1"/>
  <c r="N85" i="1" s="1"/>
  <c r="H93" i="1"/>
  <c r="N93" i="1" s="1"/>
  <c r="H97" i="1"/>
  <c r="N97" i="1" s="1"/>
  <c r="H113" i="1"/>
  <c r="N113" i="1" s="1"/>
  <c r="H117" i="1"/>
  <c r="N117" i="1" s="1"/>
  <c r="H121" i="1"/>
  <c r="N121" i="1" s="1"/>
  <c r="M131" i="1"/>
  <c r="P131" i="1" s="1"/>
  <c r="H131" i="1"/>
  <c r="N131" i="1" s="1"/>
  <c r="K142" i="1"/>
  <c r="K158" i="1"/>
  <c r="H163" i="1"/>
  <c r="N163" i="1" s="1"/>
  <c r="M202" i="1"/>
  <c r="P202" i="1" s="1"/>
  <c r="H202" i="1"/>
  <c r="N202" i="1" s="1"/>
  <c r="K212" i="1"/>
  <c r="M217" i="1"/>
  <c r="P217" i="1" s="1"/>
  <c r="H217" i="1"/>
  <c r="N217" i="1" s="1"/>
  <c r="M253" i="1"/>
  <c r="P253" i="1" s="1"/>
  <c r="H253" i="1"/>
  <c r="N253" i="1" s="1"/>
  <c r="M274" i="1"/>
  <c r="P274" i="1" s="1"/>
  <c r="H274" i="1"/>
  <c r="N274" i="1" s="1"/>
  <c r="M348" i="1"/>
  <c r="H348" i="1"/>
  <c r="N348" i="1" s="1"/>
  <c r="M252" i="1"/>
  <c r="P252" i="1" s="1"/>
  <c r="H252" i="1"/>
  <c r="N252" i="1" s="1"/>
  <c r="M270" i="1"/>
  <c r="P270" i="1" s="1"/>
  <c r="H270" i="1"/>
  <c r="N270" i="1" s="1"/>
  <c r="M300" i="1"/>
  <c r="P300" i="1" s="1"/>
  <c r="H300" i="1"/>
  <c r="N300" i="1" s="1"/>
  <c r="M313" i="1"/>
  <c r="P313" i="1" s="1"/>
  <c r="H313" i="1"/>
  <c r="N313" i="1" s="1"/>
  <c r="K318" i="1"/>
  <c r="M341" i="1"/>
  <c r="P341" i="1" s="1"/>
  <c r="H341" i="1"/>
  <c r="N341" i="1" s="1"/>
  <c r="M354" i="1"/>
  <c r="P354" i="1" s="1"/>
  <c r="H354" i="1"/>
  <c r="N354" i="1" s="1"/>
  <c r="M364" i="1"/>
  <c r="P364" i="1" s="1"/>
  <c r="H364" i="1"/>
  <c r="N364" i="1" s="1"/>
  <c r="K7" i="1"/>
  <c r="H8" i="1"/>
  <c r="N8" i="1" s="1"/>
  <c r="H14" i="1"/>
  <c r="N14" i="1" s="1"/>
  <c r="H33" i="1"/>
  <c r="N33" i="1" s="1"/>
  <c r="H37" i="1"/>
  <c r="N37" i="1" s="1"/>
  <c r="H41" i="1"/>
  <c r="N41" i="1" s="1"/>
  <c r="H47" i="1"/>
  <c r="N47" i="1" s="1"/>
  <c r="K54" i="1"/>
  <c r="K44" i="1" s="1"/>
  <c r="H63" i="1"/>
  <c r="N63" i="1" s="1"/>
  <c r="H67" i="1"/>
  <c r="N67" i="1" s="1"/>
  <c r="H75" i="1"/>
  <c r="N75" i="1" s="1"/>
  <c r="H79" i="1"/>
  <c r="N79" i="1" s="1"/>
  <c r="H91" i="1"/>
  <c r="N91" i="1" s="1"/>
  <c r="H95" i="1"/>
  <c r="N95" i="1" s="1"/>
  <c r="K102" i="1"/>
  <c r="H107" i="1"/>
  <c r="N107" i="1" s="1"/>
  <c r="H111" i="1"/>
  <c r="N111" i="1" s="1"/>
  <c r="H139" i="1"/>
  <c r="N139" i="1" s="1"/>
  <c r="H145" i="1"/>
  <c r="N145" i="1" s="1"/>
  <c r="H172" i="1"/>
  <c r="N172" i="1" s="1"/>
  <c r="M185" i="1"/>
  <c r="P185" i="1" s="1"/>
  <c r="H185" i="1"/>
  <c r="N185" i="1" s="1"/>
  <c r="M275" i="1"/>
  <c r="H275" i="1"/>
  <c r="N275" i="1" s="1"/>
  <c r="M350" i="1"/>
  <c r="H350" i="1"/>
  <c r="N350" i="1" s="1"/>
  <c r="M356" i="1"/>
  <c r="P356" i="1" s="1"/>
  <c r="H356" i="1"/>
  <c r="N356" i="1" s="1"/>
  <c r="M374" i="1"/>
  <c r="P374" i="1" s="1"/>
  <c r="H374" i="1"/>
  <c r="N374" i="1" s="1"/>
  <c r="K84" i="1"/>
  <c r="K116" i="1"/>
  <c r="M119" i="1"/>
  <c r="P119" i="1" s="1"/>
  <c r="H119" i="1"/>
  <c r="N119" i="1" s="1"/>
  <c r="M153" i="1"/>
  <c r="P153" i="1" s="1"/>
  <c r="H153" i="1"/>
  <c r="N153" i="1" s="1"/>
  <c r="M159" i="1"/>
  <c r="H159" i="1"/>
  <c r="N159" i="1" s="1"/>
  <c r="M187" i="1"/>
  <c r="P187" i="1" s="1"/>
  <c r="H187" i="1"/>
  <c r="N187" i="1" s="1"/>
  <c r="M220" i="1"/>
  <c r="P220" i="1" s="1"/>
  <c r="H220" i="1"/>
  <c r="N220" i="1" s="1"/>
  <c r="M278" i="1"/>
  <c r="P278" i="1" s="1"/>
  <c r="H278" i="1"/>
  <c r="N278" i="1" s="1"/>
  <c r="M284" i="1"/>
  <c r="H284" i="1"/>
  <c r="N284" i="1" s="1"/>
  <c r="M335" i="1"/>
  <c r="P335" i="1" s="1"/>
  <c r="H335" i="1"/>
  <c r="N335" i="1" s="1"/>
  <c r="K126" i="1"/>
  <c r="K203" i="1"/>
  <c r="K346" i="1"/>
  <c r="K381" i="1"/>
  <c r="K397" i="1"/>
  <c r="K396" i="1" s="1"/>
  <c r="K199" i="1"/>
  <c r="K226" i="1"/>
  <c r="H260" i="1"/>
  <c r="N260" i="1" s="1"/>
  <c r="H261" i="1"/>
  <c r="N261" i="1" s="1"/>
  <c r="H264" i="1"/>
  <c r="N264" i="1" s="1"/>
  <c r="H265" i="1"/>
  <c r="N265" i="1" s="1"/>
  <c r="K289" i="1"/>
  <c r="H326" i="1"/>
  <c r="N326" i="1" s="1"/>
  <c r="N325" i="1" s="1"/>
  <c r="K342" i="1"/>
  <c r="H410" i="1"/>
  <c r="N410" i="1" s="1"/>
  <c r="N409" i="1" s="1"/>
  <c r="K190" i="1"/>
  <c r="K207" i="1"/>
  <c r="K386" i="1"/>
  <c r="P26" i="1"/>
  <c r="M25" i="1"/>
  <c r="P25" i="1" s="1"/>
  <c r="P13" i="1"/>
  <c r="M12" i="1"/>
  <c r="O7" i="1"/>
  <c r="P28" i="1"/>
  <c r="M7" i="1"/>
  <c r="O9" i="1"/>
  <c r="H11" i="1"/>
  <c r="N11" i="1" s="1"/>
  <c r="J12" i="1"/>
  <c r="H13" i="1"/>
  <c r="N13" i="1" s="1"/>
  <c r="O15" i="1"/>
  <c r="H17" i="1"/>
  <c r="N17" i="1" s="1"/>
  <c r="H21" i="1"/>
  <c r="N21" i="1" s="1"/>
  <c r="H29" i="1"/>
  <c r="N29" i="1" s="1"/>
  <c r="M36" i="1"/>
  <c r="H36" i="1"/>
  <c r="N36" i="1" s="1"/>
  <c r="O38" i="1"/>
  <c r="O42" i="1"/>
  <c r="O46" i="1"/>
  <c r="L45" i="1"/>
  <c r="M52" i="1"/>
  <c r="P52" i="1" s="1"/>
  <c r="H52" i="1"/>
  <c r="N52" i="1" s="1"/>
  <c r="M38" i="1"/>
  <c r="P38" i="1" s="1"/>
  <c r="H38" i="1"/>
  <c r="N38" i="1" s="1"/>
  <c r="M42" i="1"/>
  <c r="P42" i="1" s="1"/>
  <c r="H42" i="1"/>
  <c r="N42" i="1" s="1"/>
  <c r="M46" i="1"/>
  <c r="H46" i="1"/>
  <c r="N46" i="1" s="1"/>
  <c r="P150" i="1"/>
  <c r="H9" i="1"/>
  <c r="N9" i="1" s="1"/>
  <c r="H15" i="1"/>
  <c r="N15" i="1" s="1"/>
  <c r="H19" i="1"/>
  <c r="N19" i="1" s="1"/>
  <c r="H23" i="1"/>
  <c r="N23" i="1" s="1"/>
  <c r="O29" i="1"/>
  <c r="H31" i="1"/>
  <c r="N31" i="1" s="1"/>
  <c r="M32" i="1"/>
  <c r="P32" i="1" s="1"/>
  <c r="H32" i="1"/>
  <c r="N32" i="1" s="1"/>
  <c r="M48" i="1"/>
  <c r="P48" i="1" s="1"/>
  <c r="H48" i="1"/>
  <c r="N48" i="1" s="1"/>
  <c r="O54" i="1"/>
  <c r="P110" i="1"/>
  <c r="M109" i="1"/>
  <c r="P109" i="1" s="1"/>
  <c r="H10" i="1"/>
  <c r="N10" i="1" s="1"/>
  <c r="H16" i="1"/>
  <c r="N16" i="1" s="1"/>
  <c r="H20" i="1"/>
  <c r="N20" i="1" s="1"/>
  <c r="H24" i="1"/>
  <c r="N24" i="1" s="1"/>
  <c r="H26" i="1"/>
  <c r="N26" i="1" s="1"/>
  <c r="N25" i="1" s="1"/>
  <c r="H28" i="1"/>
  <c r="N28" i="1" s="1"/>
  <c r="M34" i="1"/>
  <c r="P34" i="1" s="1"/>
  <c r="H34" i="1"/>
  <c r="N34" i="1" s="1"/>
  <c r="O36" i="1"/>
  <c r="L35" i="1"/>
  <c r="O35" i="1" s="1"/>
  <c r="O40" i="1"/>
  <c r="P41" i="1"/>
  <c r="M40" i="1"/>
  <c r="P40" i="1" s="1"/>
  <c r="M50" i="1"/>
  <c r="P50" i="1" s="1"/>
  <c r="H50" i="1"/>
  <c r="N50" i="1" s="1"/>
  <c r="O52" i="1"/>
  <c r="P60" i="1"/>
  <c r="M59" i="1"/>
  <c r="P59" i="1" s="1"/>
  <c r="P136" i="1"/>
  <c r="P172" i="1"/>
  <c r="M171" i="1"/>
  <c r="P171" i="1" s="1"/>
  <c r="P200" i="1"/>
  <c r="M199" i="1"/>
  <c r="M54" i="1"/>
  <c r="H58" i="1"/>
  <c r="N58" i="1" s="1"/>
  <c r="H60" i="1"/>
  <c r="N60" i="1" s="1"/>
  <c r="H64" i="1"/>
  <c r="N64" i="1" s="1"/>
  <c r="O66" i="1"/>
  <c r="H68" i="1"/>
  <c r="N68" i="1" s="1"/>
  <c r="H72" i="1"/>
  <c r="N72" i="1" s="1"/>
  <c r="H76" i="1"/>
  <c r="N76" i="1" s="1"/>
  <c r="M78" i="1"/>
  <c r="H82" i="1"/>
  <c r="N82" i="1" s="1"/>
  <c r="M84" i="1"/>
  <c r="P84" i="1" s="1"/>
  <c r="H88" i="1"/>
  <c r="N88" i="1" s="1"/>
  <c r="H92" i="1"/>
  <c r="N92" i="1" s="1"/>
  <c r="M94" i="1"/>
  <c r="P94" i="1" s="1"/>
  <c r="H98" i="1"/>
  <c r="N98" i="1" s="1"/>
  <c r="H104" i="1"/>
  <c r="N104" i="1" s="1"/>
  <c r="H108" i="1"/>
  <c r="N108" i="1" s="1"/>
  <c r="H110" i="1"/>
  <c r="N110" i="1" s="1"/>
  <c r="H114" i="1"/>
  <c r="N114" i="1" s="1"/>
  <c r="M116" i="1"/>
  <c r="P116" i="1" s="1"/>
  <c r="H120" i="1"/>
  <c r="N120" i="1" s="1"/>
  <c r="H124" i="1"/>
  <c r="N124" i="1" s="1"/>
  <c r="M126" i="1"/>
  <c r="P126" i="1" s="1"/>
  <c r="H130" i="1"/>
  <c r="N130" i="1" s="1"/>
  <c r="H134" i="1"/>
  <c r="N134" i="1" s="1"/>
  <c r="H136" i="1"/>
  <c r="N136" i="1" s="1"/>
  <c r="H140" i="1"/>
  <c r="N140" i="1" s="1"/>
  <c r="O142" i="1"/>
  <c r="H144" i="1"/>
  <c r="N144" i="1" s="1"/>
  <c r="L149" i="1"/>
  <c r="H152" i="1"/>
  <c r="N152" i="1" s="1"/>
  <c r="H160" i="1"/>
  <c r="N160" i="1" s="1"/>
  <c r="P163" i="1"/>
  <c r="M165" i="1"/>
  <c r="P165" i="1" s="1"/>
  <c r="H165" i="1"/>
  <c r="N165" i="1" s="1"/>
  <c r="P169" i="1"/>
  <c r="P180" i="1"/>
  <c r="M179" i="1"/>
  <c r="P179" i="1" s="1"/>
  <c r="P191" i="1"/>
  <c r="P208" i="1"/>
  <c r="M155" i="1"/>
  <c r="P155" i="1" s="1"/>
  <c r="H155" i="1"/>
  <c r="N155" i="1" s="1"/>
  <c r="P159" i="1"/>
  <c r="M161" i="1"/>
  <c r="P161" i="1" s="1"/>
  <c r="H161" i="1"/>
  <c r="N161" i="1" s="1"/>
  <c r="O169" i="1"/>
  <c r="J168" i="1"/>
  <c r="O168" i="1" s="1"/>
  <c r="N168" i="1"/>
  <c r="H56" i="1"/>
  <c r="N56" i="1" s="1"/>
  <c r="N54" i="1" s="1"/>
  <c r="L59" i="1"/>
  <c r="O59" i="1" s="1"/>
  <c r="H62" i="1"/>
  <c r="N62" i="1" s="1"/>
  <c r="M66" i="1"/>
  <c r="H70" i="1"/>
  <c r="N70" i="1" s="1"/>
  <c r="H74" i="1"/>
  <c r="N74" i="1" s="1"/>
  <c r="H80" i="1"/>
  <c r="N80" i="1" s="1"/>
  <c r="H86" i="1"/>
  <c r="N86" i="1" s="1"/>
  <c r="H90" i="1"/>
  <c r="N90" i="1" s="1"/>
  <c r="H96" i="1"/>
  <c r="N96" i="1" s="1"/>
  <c r="H100" i="1"/>
  <c r="N100" i="1" s="1"/>
  <c r="M102" i="1"/>
  <c r="P102" i="1" s="1"/>
  <c r="H106" i="1"/>
  <c r="N106" i="1" s="1"/>
  <c r="L109" i="1"/>
  <c r="O109" i="1" s="1"/>
  <c r="H112" i="1"/>
  <c r="N112" i="1" s="1"/>
  <c r="H118" i="1"/>
  <c r="N118" i="1" s="1"/>
  <c r="H122" i="1"/>
  <c r="N122" i="1" s="1"/>
  <c r="H128" i="1"/>
  <c r="N128" i="1" s="1"/>
  <c r="H132" i="1"/>
  <c r="N132" i="1" s="1"/>
  <c r="L135" i="1"/>
  <c r="O135" i="1" s="1"/>
  <c r="H138" i="1"/>
  <c r="N138" i="1" s="1"/>
  <c r="M142" i="1"/>
  <c r="H146" i="1"/>
  <c r="N146" i="1" s="1"/>
  <c r="H150" i="1"/>
  <c r="N150" i="1" s="1"/>
  <c r="P157" i="1"/>
  <c r="H156" i="1"/>
  <c r="N156" i="1" s="1"/>
  <c r="O160" i="1"/>
  <c r="H162" i="1"/>
  <c r="N162" i="1" s="1"/>
  <c r="H166" i="1"/>
  <c r="N166" i="1" s="1"/>
  <c r="M168" i="1"/>
  <c r="P168" i="1" s="1"/>
  <c r="O170" i="1"/>
  <c r="L171" i="1"/>
  <c r="O171" i="1" s="1"/>
  <c r="H174" i="1"/>
  <c r="N174" i="1" s="1"/>
  <c r="H178" i="1"/>
  <c r="N178" i="1" s="1"/>
  <c r="H180" i="1"/>
  <c r="N180" i="1" s="1"/>
  <c r="H184" i="1"/>
  <c r="N184" i="1" s="1"/>
  <c r="O188" i="1"/>
  <c r="H192" i="1"/>
  <c r="N192" i="1" s="1"/>
  <c r="H196" i="1"/>
  <c r="N196" i="1" s="1"/>
  <c r="H200" i="1"/>
  <c r="N200" i="1" s="1"/>
  <c r="H208" i="1"/>
  <c r="N208" i="1" s="1"/>
  <c r="O213" i="1"/>
  <c r="P216" i="1"/>
  <c r="M219" i="1"/>
  <c r="P219" i="1" s="1"/>
  <c r="H219" i="1"/>
  <c r="N219" i="1" s="1"/>
  <c r="O221" i="1"/>
  <c r="P224" i="1"/>
  <c r="M229" i="1"/>
  <c r="P229" i="1" s="1"/>
  <c r="H229" i="1"/>
  <c r="N229" i="1" s="1"/>
  <c r="M244" i="1"/>
  <c r="P244" i="1" s="1"/>
  <c r="H244" i="1"/>
  <c r="N244" i="1" s="1"/>
  <c r="L282" i="1"/>
  <c r="P343" i="1"/>
  <c r="J186" i="1"/>
  <c r="L190" i="1"/>
  <c r="O190" i="1" s="1"/>
  <c r="O199" i="1"/>
  <c r="M204" i="1"/>
  <c r="H204" i="1"/>
  <c r="N204" i="1" s="1"/>
  <c r="N203" i="1" s="1"/>
  <c r="P205" i="1"/>
  <c r="J207" i="1"/>
  <c r="J198" i="1" s="1"/>
  <c r="M210" i="1"/>
  <c r="P210" i="1" s="1"/>
  <c r="H210" i="1"/>
  <c r="N210" i="1" s="1"/>
  <c r="P211" i="1"/>
  <c r="P213" i="1"/>
  <c r="P221" i="1"/>
  <c r="M232" i="1"/>
  <c r="P232" i="1" s="1"/>
  <c r="H232" i="1"/>
  <c r="N232" i="1" s="1"/>
  <c r="M233" i="1"/>
  <c r="P233" i="1" s="1"/>
  <c r="H233" i="1"/>
  <c r="N233" i="1" s="1"/>
  <c r="M283" i="1"/>
  <c r="H283" i="1"/>
  <c r="N283" i="1" s="1"/>
  <c r="M295" i="1"/>
  <c r="H295" i="1"/>
  <c r="N295" i="1" s="1"/>
  <c r="N294" i="1" s="1"/>
  <c r="O204" i="1"/>
  <c r="M215" i="1"/>
  <c r="P215" i="1" s="1"/>
  <c r="H215" i="1"/>
  <c r="N215" i="1" s="1"/>
  <c r="M223" i="1"/>
  <c r="P223" i="1" s="1"/>
  <c r="H223" i="1"/>
  <c r="N223" i="1" s="1"/>
  <c r="M236" i="1"/>
  <c r="P236" i="1" s="1"/>
  <c r="H236" i="1"/>
  <c r="N236" i="1" s="1"/>
  <c r="M237" i="1"/>
  <c r="P237" i="1" s="1"/>
  <c r="H237" i="1"/>
  <c r="N237" i="1" s="1"/>
  <c r="M286" i="1"/>
  <c r="P286" i="1" s="1"/>
  <c r="H286" i="1"/>
  <c r="N286" i="1" s="1"/>
  <c r="M287" i="1"/>
  <c r="P287" i="1" s="1"/>
  <c r="H287" i="1"/>
  <c r="N287" i="1" s="1"/>
  <c r="O292" i="1"/>
  <c r="L289" i="1"/>
  <c r="O289" i="1" s="1"/>
  <c r="L296" i="1"/>
  <c r="O297" i="1"/>
  <c r="H173" i="1"/>
  <c r="N173" i="1" s="1"/>
  <c r="H177" i="1"/>
  <c r="N177" i="1" s="1"/>
  <c r="H183" i="1"/>
  <c r="N183" i="1" s="1"/>
  <c r="H189" i="1"/>
  <c r="N189" i="1" s="1"/>
  <c r="H191" i="1"/>
  <c r="N191" i="1" s="1"/>
  <c r="H195" i="1"/>
  <c r="N195" i="1" s="1"/>
  <c r="O208" i="1"/>
  <c r="L207" i="1"/>
  <c r="L198" i="1" s="1"/>
  <c r="H209" i="1"/>
  <c r="N209" i="1" s="1"/>
  <c r="M228" i="1"/>
  <c r="P228" i="1" s="1"/>
  <c r="H228" i="1"/>
  <c r="N228" i="1" s="1"/>
  <c r="M240" i="1"/>
  <c r="P240" i="1" s="1"/>
  <c r="H240" i="1"/>
  <c r="N240" i="1" s="1"/>
  <c r="M241" i="1"/>
  <c r="P241" i="1" s="1"/>
  <c r="H241" i="1"/>
  <c r="N241" i="1" s="1"/>
  <c r="L272" i="1"/>
  <c r="O272" i="1" s="1"/>
  <c r="K272" i="1"/>
  <c r="H276" i="1"/>
  <c r="N276" i="1" s="1"/>
  <c r="M292" i="1"/>
  <c r="P292" i="1" s="1"/>
  <c r="H292" i="1"/>
  <c r="N292" i="1" s="1"/>
  <c r="O319" i="1"/>
  <c r="L318" i="1"/>
  <c r="O318" i="1" s="1"/>
  <c r="M322" i="1"/>
  <c r="H322" i="1"/>
  <c r="N322" i="1" s="1"/>
  <c r="P326" i="1"/>
  <c r="M325" i="1"/>
  <c r="P325" i="1" s="1"/>
  <c r="M373" i="1"/>
  <c r="P373" i="1" s="1"/>
  <c r="H373" i="1"/>
  <c r="N373" i="1" s="1"/>
  <c r="P407" i="1"/>
  <c r="M406" i="1"/>
  <c r="P406" i="1" s="1"/>
  <c r="O206" i="1"/>
  <c r="O227" i="1"/>
  <c r="O231" i="1"/>
  <c r="O235" i="1"/>
  <c r="O239" i="1"/>
  <c r="O243" i="1"/>
  <c r="K245" i="1"/>
  <c r="M247" i="1"/>
  <c r="H247" i="1"/>
  <c r="N247" i="1" s="1"/>
  <c r="M251" i="1"/>
  <c r="P251" i="1" s="1"/>
  <c r="H251" i="1"/>
  <c r="N251" i="1" s="1"/>
  <c r="M255" i="1"/>
  <c r="P255" i="1" s="1"/>
  <c r="H255" i="1"/>
  <c r="N255" i="1" s="1"/>
  <c r="M259" i="1"/>
  <c r="P259" i="1" s="1"/>
  <c r="H259" i="1"/>
  <c r="N259" i="1" s="1"/>
  <c r="M263" i="1"/>
  <c r="P263" i="1" s="1"/>
  <c r="H263" i="1"/>
  <c r="N263" i="1" s="1"/>
  <c r="M267" i="1"/>
  <c r="P267" i="1" s="1"/>
  <c r="H267" i="1"/>
  <c r="N267" i="1" s="1"/>
  <c r="M271" i="1"/>
  <c r="P271" i="1" s="1"/>
  <c r="H271" i="1"/>
  <c r="N271" i="1" s="1"/>
  <c r="P275" i="1"/>
  <c r="P280" i="1"/>
  <c r="K282" i="1"/>
  <c r="O285" i="1"/>
  <c r="M297" i="1"/>
  <c r="H297" i="1"/>
  <c r="N297" i="1" s="1"/>
  <c r="M303" i="1"/>
  <c r="P303" i="1" s="1"/>
  <c r="H303" i="1"/>
  <c r="N303" i="1" s="1"/>
  <c r="H309" i="1"/>
  <c r="N309" i="1" s="1"/>
  <c r="M319" i="1"/>
  <c r="H319" i="1"/>
  <c r="N319" i="1" s="1"/>
  <c r="M320" i="1"/>
  <c r="P320" i="1" s="1"/>
  <c r="H320" i="1"/>
  <c r="N320" i="1" s="1"/>
  <c r="O323" i="1"/>
  <c r="M336" i="1"/>
  <c r="P336" i="1" s="1"/>
  <c r="H336" i="1"/>
  <c r="N336" i="1" s="1"/>
  <c r="M361" i="1"/>
  <c r="P361" i="1" s="1"/>
  <c r="H361" i="1"/>
  <c r="N361" i="1" s="1"/>
  <c r="J369" i="1"/>
  <c r="J368" i="1" s="1"/>
  <c r="P230" i="1"/>
  <c r="P231" i="1"/>
  <c r="P234" i="1"/>
  <c r="P235" i="1"/>
  <c r="P238" i="1"/>
  <c r="P239" i="1"/>
  <c r="P242" i="1"/>
  <c r="P243" i="1"/>
  <c r="O246" i="1"/>
  <c r="L245" i="1"/>
  <c r="O245" i="1" s="1"/>
  <c r="M273" i="1"/>
  <c r="H273" i="1"/>
  <c r="N273" i="1" s="1"/>
  <c r="M277" i="1"/>
  <c r="P277" i="1" s="1"/>
  <c r="H277" i="1"/>
  <c r="N277" i="1" s="1"/>
  <c r="P284" i="1"/>
  <c r="P285" i="1"/>
  <c r="P288" i="1"/>
  <c r="J296" i="1"/>
  <c r="H301" i="1"/>
  <c r="N301" i="1" s="1"/>
  <c r="O331" i="1"/>
  <c r="L329" i="1"/>
  <c r="K329" i="1"/>
  <c r="P339" i="1"/>
  <c r="M338" i="1"/>
  <c r="O343" i="1"/>
  <c r="L342" i="1"/>
  <c r="O342" i="1" s="1"/>
  <c r="M293" i="1"/>
  <c r="P293" i="1" s="1"/>
  <c r="H293" i="1"/>
  <c r="N293" i="1" s="1"/>
  <c r="K296" i="1"/>
  <c r="O299" i="1"/>
  <c r="P305" i="1"/>
  <c r="N315" i="1"/>
  <c r="P316" i="1"/>
  <c r="M315" i="1"/>
  <c r="O321" i="1"/>
  <c r="H331" i="1"/>
  <c r="N331" i="1" s="1"/>
  <c r="H343" i="1"/>
  <c r="N343" i="1" s="1"/>
  <c r="P350" i="1"/>
  <c r="L212" i="1"/>
  <c r="O212" i="1" s="1"/>
  <c r="L226" i="1"/>
  <c r="O226" i="1" s="1"/>
  <c r="M279" i="1"/>
  <c r="P279" i="1" s="1"/>
  <c r="P308" i="1"/>
  <c r="P324" i="1"/>
  <c r="P330" i="1"/>
  <c r="J338" i="1"/>
  <c r="O338" i="1" s="1"/>
  <c r="O339" i="1"/>
  <c r="P348" i="1"/>
  <c r="M352" i="1"/>
  <c r="P352" i="1" s="1"/>
  <c r="H352" i="1"/>
  <c r="N352" i="1" s="1"/>
  <c r="M385" i="1"/>
  <c r="P385" i="1" s="1"/>
  <c r="H385" i="1"/>
  <c r="N385" i="1" s="1"/>
  <c r="P405" i="1"/>
  <c r="M404" i="1"/>
  <c r="O305" i="1"/>
  <c r="M307" i="1"/>
  <c r="P307" i="1" s="1"/>
  <c r="H307" i="1"/>
  <c r="N307" i="1" s="1"/>
  <c r="M310" i="1"/>
  <c r="P310" i="1" s="1"/>
  <c r="H310" i="1"/>
  <c r="N310" i="1" s="1"/>
  <c r="O317" i="1"/>
  <c r="L315" i="1"/>
  <c r="K321" i="1"/>
  <c r="K314" i="1" s="1"/>
  <c r="P323" i="1"/>
  <c r="O327" i="1"/>
  <c r="L325" i="1"/>
  <c r="O325" i="1" s="1"/>
  <c r="M332" i="1"/>
  <c r="P332" i="1" s="1"/>
  <c r="H332" i="1"/>
  <c r="N332" i="1" s="1"/>
  <c r="P337" i="1"/>
  <c r="M344" i="1"/>
  <c r="P344" i="1" s="1"/>
  <c r="H344" i="1"/>
  <c r="N344" i="1" s="1"/>
  <c r="P347" i="1"/>
  <c r="M346" i="1"/>
  <c r="P346" i="1" s="1"/>
  <c r="O351" i="1"/>
  <c r="L349" i="1"/>
  <c r="M353" i="1"/>
  <c r="P353" i="1" s="1"/>
  <c r="H353" i="1"/>
  <c r="N353" i="1" s="1"/>
  <c r="M359" i="1"/>
  <c r="P359" i="1" s="1"/>
  <c r="H359" i="1"/>
  <c r="N359" i="1" s="1"/>
  <c r="M367" i="1"/>
  <c r="P367" i="1" s="1"/>
  <c r="H367" i="1"/>
  <c r="N367" i="1" s="1"/>
  <c r="K369" i="1"/>
  <c r="K368" i="1" s="1"/>
  <c r="M371" i="1"/>
  <c r="P371" i="1" s="1"/>
  <c r="H371" i="1"/>
  <c r="N371" i="1" s="1"/>
  <c r="O373" i="1"/>
  <c r="L369" i="1"/>
  <c r="M379" i="1"/>
  <c r="P379" i="1" s="1"/>
  <c r="H379" i="1"/>
  <c r="N379" i="1" s="1"/>
  <c r="O387" i="1"/>
  <c r="L386" i="1"/>
  <c r="O386" i="1" s="1"/>
  <c r="O357" i="1"/>
  <c r="M363" i="1"/>
  <c r="P363" i="1" s="1"/>
  <c r="H363" i="1"/>
  <c r="N363" i="1" s="1"/>
  <c r="O365" i="1"/>
  <c r="P370" i="1"/>
  <c r="M375" i="1"/>
  <c r="P375" i="1" s="1"/>
  <c r="H375" i="1"/>
  <c r="N375" i="1" s="1"/>
  <c r="O377" i="1"/>
  <c r="O381" i="1"/>
  <c r="M387" i="1"/>
  <c r="H387" i="1"/>
  <c r="N387" i="1" s="1"/>
  <c r="M391" i="1"/>
  <c r="P391" i="1" s="1"/>
  <c r="H391" i="1"/>
  <c r="N391" i="1" s="1"/>
  <c r="O399" i="1"/>
  <c r="H311" i="1"/>
  <c r="N311" i="1" s="1"/>
  <c r="H323" i="1"/>
  <c r="N323" i="1" s="1"/>
  <c r="H333" i="1"/>
  <c r="N333" i="1" s="1"/>
  <c r="H337" i="1"/>
  <c r="N337" i="1" s="1"/>
  <c r="H339" i="1"/>
  <c r="N339" i="1" s="1"/>
  <c r="N338" i="1" s="1"/>
  <c r="H345" i="1"/>
  <c r="N345" i="1" s="1"/>
  <c r="H347" i="1"/>
  <c r="N347" i="1" s="1"/>
  <c r="M357" i="1"/>
  <c r="P357" i="1" s="1"/>
  <c r="H357" i="1"/>
  <c r="N357" i="1" s="1"/>
  <c r="O359" i="1"/>
  <c r="M365" i="1"/>
  <c r="P365" i="1" s="1"/>
  <c r="H365" i="1"/>
  <c r="N365" i="1" s="1"/>
  <c r="O367" i="1"/>
  <c r="O371" i="1"/>
  <c r="M377" i="1"/>
  <c r="P377" i="1" s="1"/>
  <c r="H377" i="1"/>
  <c r="N377" i="1" s="1"/>
  <c r="O379" i="1"/>
  <c r="O383" i="1"/>
  <c r="P399" i="1"/>
  <c r="P402" i="1"/>
  <c r="M401" i="1"/>
  <c r="P401" i="1" s="1"/>
  <c r="K403" i="1"/>
  <c r="K395" i="1" s="1"/>
  <c r="O407" i="1"/>
  <c r="P410" i="1"/>
  <c r="M409" i="1"/>
  <c r="P409" i="1" s="1"/>
  <c r="L404" i="1"/>
  <c r="L406" i="1"/>
  <c r="O406" i="1" s="1"/>
  <c r="H383" i="1"/>
  <c r="N383" i="1" s="1"/>
  <c r="H389" i="1"/>
  <c r="N389" i="1" s="1"/>
  <c r="H393" i="1"/>
  <c r="N393" i="1" s="1"/>
  <c r="H399" i="1"/>
  <c r="N399" i="1" s="1"/>
  <c r="H405" i="1"/>
  <c r="N405" i="1" s="1"/>
  <c r="N404" i="1" s="1"/>
  <c r="H407" i="1"/>
  <c r="N407" i="1" s="1"/>
  <c r="N406" i="1" s="1"/>
  <c r="M397" i="1" l="1"/>
  <c r="M396" i="1" s="1"/>
  <c r="O397" i="1"/>
  <c r="O78" i="1"/>
  <c r="P78" i="1"/>
  <c r="J65" i="1"/>
  <c r="N199" i="1"/>
  <c r="N40" i="1"/>
  <c r="K148" i="1"/>
  <c r="J281" i="1"/>
  <c r="M135" i="1"/>
  <c r="P135" i="1" s="1"/>
  <c r="O349" i="1"/>
  <c r="K65" i="1"/>
  <c r="K6" i="1" s="1"/>
  <c r="N397" i="1"/>
  <c r="N396" i="1" s="1"/>
  <c r="N66" i="1"/>
  <c r="N186" i="1"/>
  <c r="J44" i="1"/>
  <c r="J6" i="1" s="1"/>
  <c r="J148" i="1"/>
  <c r="J141" i="1" s="1"/>
  <c r="N289" i="1"/>
  <c r="N116" i="1"/>
  <c r="K198" i="1"/>
  <c r="K141" i="1" s="1"/>
  <c r="N318" i="1"/>
  <c r="N245" i="1"/>
  <c r="N212" i="1"/>
  <c r="N78" i="1"/>
  <c r="N135" i="1"/>
  <c r="N7" i="1"/>
  <c r="N369" i="1"/>
  <c r="N346" i="1"/>
  <c r="N349" i="1"/>
  <c r="K328" i="1"/>
  <c r="N403" i="1"/>
  <c r="N381" i="1"/>
  <c r="M381" i="1"/>
  <c r="P381" i="1" s="1"/>
  <c r="N386" i="1"/>
  <c r="N190" i="1"/>
  <c r="N171" i="1"/>
  <c r="M186" i="1"/>
  <c r="P186" i="1" s="1"/>
  <c r="N126" i="1"/>
  <c r="N94" i="1"/>
  <c r="M190" i="1"/>
  <c r="P190" i="1" s="1"/>
  <c r="N158" i="1"/>
  <c r="N142" i="1"/>
  <c r="N102" i="1"/>
  <c r="N84" i="1"/>
  <c r="N35" i="1"/>
  <c r="O396" i="1"/>
  <c r="M403" i="1"/>
  <c r="P403" i="1" s="1"/>
  <c r="P404" i="1"/>
  <c r="L328" i="1"/>
  <c r="O329" i="1"/>
  <c r="P319" i="1"/>
  <c r="M318" i="1"/>
  <c r="P318" i="1" s="1"/>
  <c r="N321" i="1"/>
  <c r="M27" i="1"/>
  <c r="P27" i="1" s="1"/>
  <c r="P387" i="1"/>
  <c r="M386" i="1"/>
  <c r="P386" i="1" s="1"/>
  <c r="L368" i="1"/>
  <c r="O368" i="1" s="1"/>
  <c r="O369" i="1"/>
  <c r="L314" i="1"/>
  <c r="O314" i="1" s="1"/>
  <c r="O315" i="1"/>
  <c r="M329" i="1"/>
  <c r="M289" i="1"/>
  <c r="P289" i="1" s="1"/>
  <c r="M349" i="1"/>
  <c r="P349" i="1" s="1"/>
  <c r="N329" i="1"/>
  <c r="P338" i="1"/>
  <c r="N272" i="1"/>
  <c r="N296" i="1"/>
  <c r="M321" i="1"/>
  <c r="P321" i="1" s="1"/>
  <c r="P322" i="1"/>
  <c r="O207" i="1"/>
  <c r="N282" i="1"/>
  <c r="O186" i="1"/>
  <c r="P142" i="1"/>
  <c r="M158" i="1"/>
  <c r="P158" i="1" s="1"/>
  <c r="M207" i="1"/>
  <c r="P207" i="1" s="1"/>
  <c r="N27" i="1"/>
  <c r="M149" i="1"/>
  <c r="L65" i="1"/>
  <c r="O65" i="1" s="1"/>
  <c r="M35" i="1"/>
  <c r="P35" i="1" s="1"/>
  <c r="P36" i="1"/>
  <c r="M294" i="1"/>
  <c r="P294" i="1" s="1"/>
  <c r="P295" i="1"/>
  <c r="O282" i="1"/>
  <c r="O198" i="1"/>
  <c r="L44" i="1"/>
  <c r="O45" i="1"/>
  <c r="L403" i="1"/>
  <c r="O403" i="1" s="1"/>
  <c r="O404" i="1"/>
  <c r="M369" i="1"/>
  <c r="P273" i="1"/>
  <c r="M272" i="1"/>
  <c r="P272" i="1" s="1"/>
  <c r="M296" i="1"/>
  <c r="P296" i="1" s="1"/>
  <c r="P297" i="1"/>
  <c r="P247" i="1"/>
  <c r="M245" i="1"/>
  <c r="P245" i="1" s="1"/>
  <c r="N226" i="1"/>
  <c r="O296" i="1"/>
  <c r="M282" i="1"/>
  <c r="P283" i="1"/>
  <c r="M212" i="1"/>
  <c r="P212" i="1" s="1"/>
  <c r="P204" i="1"/>
  <c r="M203" i="1"/>
  <c r="P203" i="1" s="1"/>
  <c r="M342" i="1"/>
  <c r="P342" i="1" s="1"/>
  <c r="N179" i="1"/>
  <c r="N59" i="1"/>
  <c r="P199" i="1"/>
  <c r="N45" i="1"/>
  <c r="N12" i="1"/>
  <c r="P7" i="1"/>
  <c r="O12" i="1"/>
  <c r="P12" i="1"/>
  <c r="N342" i="1"/>
  <c r="K281" i="1"/>
  <c r="P315" i="1"/>
  <c r="J328" i="1"/>
  <c r="M226" i="1"/>
  <c r="P226" i="1" s="1"/>
  <c r="N207" i="1"/>
  <c r="N198" i="1" s="1"/>
  <c r="N149" i="1"/>
  <c r="N148" i="1" s="1"/>
  <c r="P66" i="1"/>
  <c r="M65" i="1"/>
  <c r="P65" i="1" s="1"/>
  <c r="L148" i="1"/>
  <c r="O149" i="1"/>
  <c r="N109" i="1"/>
  <c r="M45" i="1"/>
  <c r="M44" i="1" s="1"/>
  <c r="P46" i="1"/>
  <c r="P45" i="1" s="1"/>
  <c r="P397" i="1" l="1"/>
  <c r="N368" i="1"/>
  <c r="N314" i="1"/>
  <c r="N395" i="1"/>
  <c r="P44" i="1"/>
  <c r="J411" i="1"/>
  <c r="N328" i="1"/>
  <c r="L281" i="1"/>
  <c r="O281" i="1" s="1"/>
  <c r="N65" i="1"/>
  <c r="N141" i="1"/>
  <c r="N44" i="1"/>
  <c r="N281" i="1"/>
  <c r="M148" i="1"/>
  <c r="P149" i="1"/>
  <c r="O328" i="1"/>
  <c r="M395" i="1"/>
  <c r="P395" i="1" s="1"/>
  <c r="P396" i="1"/>
  <c r="M314" i="1"/>
  <c r="P314" i="1" s="1"/>
  <c r="M6" i="1"/>
  <c r="P6" i="1" s="1"/>
  <c r="M198" i="1"/>
  <c r="P198" i="1" s="1"/>
  <c r="O148" i="1"/>
  <c r="L141" i="1"/>
  <c r="O141" i="1" s="1"/>
  <c r="P282" i="1"/>
  <c r="L395" i="1"/>
  <c r="M368" i="1"/>
  <c r="P368" i="1" s="1"/>
  <c r="P369" i="1"/>
  <c r="O44" i="1"/>
  <c r="L6" i="1"/>
  <c r="O6" i="1" s="1"/>
  <c r="P329" i="1"/>
  <c r="M328" i="1"/>
  <c r="P328" i="1" s="1"/>
  <c r="N6" i="1" l="1"/>
  <c r="M281" i="1"/>
  <c r="P281" i="1" s="1"/>
  <c r="L411" i="1"/>
  <c r="O395" i="1"/>
  <c r="P148" i="1"/>
  <c r="M141" i="1"/>
  <c r="P141" i="1" s="1"/>
  <c r="O411" i="1" l="1"/>
  <c r="M411" i="1"/>
  <c r="P411" i="1" l="1"/>
  <c r="N411" i="1"/>
</calcChain>
</file>

<file path=xl/sharedStrings.xml><?xml version="1.0" encoding="utf-8"?>
<sst xmlns="http://schemas.openxmlformats.org/spreadsheetml/2006/main" count="1580" uniqueCount="860">
  <si>
    <t>PLANILHA ORÇAMENTÁRIA CONSOLIDADA</t>
  </si>
  <si>
    <t>PERÍODO:</t>
  </si>
  <si>
    <t>BOLETIM N°</t>
  </si>
  <si>
    <t>CONCORRÊNCIA Nº: CP0004/2025</t>
  </si>
  <si>
    <t>OBRA: REFORMA E CONSTRUÇÃO NA PRAÇA HORÁCIO SOUZA LIMA, SITUADA NO BAIRRO ROSA ELZE, CONTEMPLANDO OS SERVIÇOS DA PRAÇA, LANCHONETE, QUADRA DE ESPORTE, QUADRA DE VÔLEI, PAISAGISMO E ADMINISTRAÇÃO (LOTE 01).</t>
  </si>
  <si>
    <t>ITEM</t>
  </si>
  <si>
    <t>DESCRIÇÃO DOS SERVIÇOS</t>
  </si>
  <si>
    <t>UND.</t>
  </si>
  <si>
    <t>QUANTIDADES</t>
  </si>
  <si>
    <t>PREÇO UNIT.</t>
  </si>
  <si>
    <t>VALORES</t>
  </si>
  <si>
    <t>%</t>
  </si>
  <si>
    <t>CONTRAT.</t>
  </si>
  <si>
    <t>ACUM. ANTERIOR</t>
  </si>
  <si>
    <t>PERÍODO</t>
  </si>
  <si>
    <t>ACUM. ATUAL</t>
  </si>
  <si>
    <t>SALDO</t>
  </si>
  <si>
    <t>TOTAL</t>
  </si>
  <si>
    <t>PRAÇA</t>
  </si>
  <si>
    <t/>
  </si>
  <si>
    <t>DESCRIÇÃO DO ITEM</t>
  </si>
  <si>
    <t>01.01 </t>
  </si>
  <si>
    <t>SERVIÇOS PRELIMINARES</t>
  </si>
  <si>
    <t>UNID.</t>
  </si>
  <si>
    <t>QUANT.</t>
  </si>
  <si>
    <t>01.01.001 </t>
  </si>
  <si>
    <t>Barracão para Obras de Médio Porte Reaproveitamento 2 vezes</t>
  </si>
  <si>
    <t>m2</t>
  </si>
  <si>
    <t>01.02 </t>
  </si>
  <si>
    <t>DEMOLIÇÕES/ REMOÇÕES</t>
  </si>
  <si>
    <t>01.03 </t>
  </si>
  <si>
    <t>MOVIMENTAÇÃO DE TERRA</t>
  </si>
  <si>
    <t>01.04 </t>
  </si>
  <si>
    <t>PAVIMENTAÇÃO</t>
  </si>
  <si>
    <t>01.05 </t>
  </si>
  <si>
    <t>ACESSIBILIDADE</t>
  </si>
  <si>
    <t>01.06 </t>
  </si>
  <si>
    <t>EQUIPAMENTOS DE GINÁSTICAS</t>
  </si>
  <si>
    <t>01.07 </t>
  </si>
  <si>
    <t>PARQUE INFANTIL</t>
  </si>
  <si>
    <t>01.08 </t>
  </si>
  <si>
    <t>INSTALAÇÕES ELETRICAS</t>
  </si>
  <si>
    <t>01.08.002</t>
  </si>
  <si>
    <t>POSTES</t>
  </si>
  <si>
    <t>01.08.002.005 </t>
  </si>
  <si>
    <t>Poste decorativo 2 pétalas, em aço galvanizado conico continuo, com 4m/5m, inclusive luminaria em led para iluminação publica 35w</t>
  </si>
  <si>
    <t>01.01.002 </t>
  </si>
  <si>
    <t>Locação de serviços de pavimentação</t>
  </si>
  <si>
    <t>und</t>
  </si>
  <si>
    <t>01.01.003 </t>
  </si>
  <si>
    <t>Tapume com telha metálica. af_03/2024</t>
  </si>
  <si>
    <t>01.01.004 </t>
  </si>
  <si>
    <t>Fornecimento e instalação de placa de obra com chapa galvanizada e estrutura de madeira. af_03/2022_ps</t>
  </si>
  <si>
    <t>01.02.001 </t>
  </si>
  <si>
    <t>Demolição de meio-fio granítico ou pre-moldado</t>
  </si>
  <si>
    <t>m</t>
  </si>
  <si>
    <t>01.02.002 </t>
  </si>
  <si>
    <t>Demolição manual de quiosque metálico, sem reaproveitamento.</t>
  </si>
  <si>
    <t>m²</t>
  </si>
  <si>
    <t>01.02.003 </t>
  </si>
  <si>
    <t>Demolição de alvenaria de bloco furado, de forma manual, sem reaproveitamento. af_09/2023</t>
  </si>
  <si>
    <t>m3</t>
  </si>
  <si>
    <t>01.02.004 </t>
  </si>
  <si>
    <t>Remoção e reposição de meio-fio</t>
  </si>
  <si>
    <t>01.02.005 </t>
  </si>
  <si>
    <t>Remoção de poste de concreto armado seção circular ou duplo T - Rev. 01</t>
  </si>
  <si>
    <t>un</t>
  </si>
  <si>
    <t>01.02.006 </t>
  </si>
  <si>
    <t>Demolição de piso de concreto simples, de forma mecanizada com martelete, sem reaproveitamento. af_09/2023</t>
  </si>
  <si>
    <t>01.02.007 </t>
  </si>
  <si>
    <t>Remoção de árvore, porte médio, com utilização de retro-escavadeira</t>
  </si>
  <si>
    <t>01.08.004</t>
  </si>
  <si>
    <t xml:space="preserve">ELETRODUTOS / CONEXÕES </t>
  </si>
  <si>
    <t>01.02.008 </t>
  </si>
  <si>
    <t>Destocamento de árvores de diâmetro de 0,15 a 0,30m</t>
  </si>
  <si>
    <t>Eletroduto rígido roscável, pvc, dn 25 mm (3/4"), para circuitos terminais, instalado em laje - fornecimento e instalação. af_03/2023</t>
  </si>
  <si>
    <t>Eletroduto rígido roscável, pvc, dn 32 mm (1"), para circuitos terminais, instalado em laje - fornecimento e instalação. af_03/2023</t>
  </si>
  <si>
    <t>01.02.009 </t>
  </si>
  <si>
    <t>Remoção de estrutura metálica chumbada em concreto (alambrado, guarda-corpo)</t>
  </si>
  <si>
    <t>01.09 </t>
  </si>
  <si>
    <t>PALCO</t>
  </si>
  <si>
    <t>01.10</t>
  </si>
  <si>
    <t>01.02.010 </t>
  </si>
  <si>
    <t>DIVERSOS</t>
  </si>
  <si>
    <t>Carga, manobra e descarga de entulho em caminhão basculante 10 m³ - carga com escavadeira hidráulica  (caçamba de 0,80 m³ / 111 hp) e descarga livre (unidade: m3). af_07/2020</t>
  </si>
  <si>
    <t>LANCHONETE</t>
  </si>
  <si>
    <t>02.01 </t>
  </si>
  <si>
    <t>MOVIMENTO DE TERRA</t>
  </si>
  <si>
    <t>01.02.011 </t>
  </si>
  <si>
    <t>Descarte de resíduos da construção civil em área licenciada</t>
  </si>
  <si>
    <t>t</t>
  </si>
  <si>
    <t>02.02 </t>
  </si>
  <si>
    <t>ESTRUTURA</t>
  </si>
  <si>
    <t>01.02.012 </t>
  </si>
  <si>
    <t>Transporte com caminhão basculante de 10 m³, em via urbana pavimentada, dmt até 30 km (unidade: m3xkm). af_07/2020</t>
  </si>
  <si>
    <t>m3xkm</t>
  </si>
  <si>
    <t>02.02.01</t>
  </si>
  <si>
    <t>FUNDAÇÃO</t>
  </si>
  <si>
    <t>02.02.02</t>
  </si>
  <si>
    <t>SUPERESTRUTURA</t>
  </si>
  <si>
    <t>Armação para execução de radier, piso de concreto ou laje sobre solo, com uso de tela q-92. af_09/2021</t>
  </si>
  <si>
    <t>01.03.001 </t>
  </si>
  <si>
    <t>Aterro manual de valas com areia para aterro. af_08/2023</t>
  </si>
  <si>
    <t>kg</t>
  </si>
  <si>
    <t>Laje pré-fabricada treliçada para piso ou cobertura, intereixo 38cm, h=12cm, el. enchimento em bloco cerâmico h=8cm, inclusive escoramento em madeira e capeamento 4cm.</t>
  </si>
  <si>
    <t>02.03 </t>
  </si>
  <si>
    <t>ELEVAÇÕES</t>
  </si>
  <si>
    <t>01.04.001 </t>
  </si>
  <si>
    <t>Execução de pavimento em piso intertravado, com bloco retangular cor natural de 20 x 10 cm, espessura 6 cm. af_10/2022</t>
  </si>
  <si>
    <t>02.04</t>
  </si>
  <si>
    <t>COBERTURA</t>
  </si>
  <si>
    <t>Contrapiso em argamassa traço 1:4 (cimento e areia), preparo mecânico com betoneira 400 l, aplicado em áreas secas sobre laje, aderido, acabamento não reforçado, espessura 2cm. af_07/2021</t>
  </si>
  <si>
    <t>01.04.002 </t>
  </si>
  <si>
    <t>Aplicação de lona plástica para execução de pavimentos de concreto. af_04/2022</t>
  </si>
  <si>
    <t>Descrição</t>
  </si>
  <si>
    <t>01.04.003 </t>
  </si>
  <si>
    <t>Execução de passeio (calçada) ou piso de concreto com concreto moldado in loco, usinado c20, acabamento convencional, não armado. af_08/2022</t>
  </si>
  <si>
    <t>01.04.004 </t>
  </si>
  <si>
    <t>Assentamento de guia (meio-fio) em trecho reto, confeccionada em concreto pré-fabricado, dimensões 100x15x13x30 cm (comprimento x base inferior x base superior x altura). af_01/2024</t>
  </si>
  <si>
    <t>02.05</t>
  </si>
  <si>
    <t>REVESTIMENTO</t>
  </si>
  <si>
    <t>01.04.005 </t>
  </si>
  <si>
    <t>Assentamento de guia (meio-fio) em trecho curvo, confeccionada em concreto pré-fabricado, dimensões 100x15x13x30 cm (comprimento x base inferior x base superior x altura). af_01/2024</t>
  </si>
  <si>
    <t>Chapisco aplicado em alvenarias e estruturas de concreto internas, com colher de pedreiro.  argamassa traço 1:3 com preparo em betoneira 400l. af_10/2022</t>
  </si>
  <si>
    <t>01.04.006 </t>
  </si>
  <si>
    <t>Pintura p/ piso c/ aplicação de 2 demãos tinta novacor, cores cerâmica, concreto, verde ou azul - aplicação c/ rôlo - R1</t>
  </si>
  <si>
    <t>01.04.007 </t>
  </si>
  <si>
    <t>Pintura de meio-fio com tinta branca a base de cal (caiação). af_05/2021</t>
  </si>
  <si>
    <t>Área(m2)</t>
  </si>
  <si>
    <t>01.05.001 </t>
  </si>
  <si>
    <t>Placa de sinalização, dim.: 60 x 80 cm,  - "Estacionamento Reservado - Deficiente/Idosos", incluso barrote para fixação - fornecimento e instalação</t>
  </si>
  <si>
    <t>01.05.002 </t>
  </si>
  <si>
    <t>Rampa de acessibilidade em concreto moldado in loco, em calçada nova com largura menor à 3,00 m, fck 25mpa, com piso podotátil. af_03/2024</t>
  </si>
  <si>
    <t>01.05.003 </t>
  </si>
  <si>
    <t>Piso podotátil de alerta ou direcional, de concreto, assentado sobre argamassa. af_03/2024</t>
  </si>
  <si>
    <t>01.05.004 </t>
  </si>
  <si>
    <t>Pintura de faixa de pedestre ou zebrada com tinta acrílica, e  = 30 cm, aplicação manual. af_05/2021</t>
  </si>
  <si>
    <t>01.06.001 </t>
  </si>
  <si>
    <t>Equipamento de ginástica - jogo de barras - galvanizado - Rev 01</t>
  </si>
  <si>
    <t>01.06.002 </t>
  </si>
  <si>
    <t>Equipamento de ginástica - simulador de caminhada duplo - galvanizado - Rev 01</t>
  </si>
  <si>
    <t>01.06.003 </t>
  </si>
  <si>
    <t>Equipamento de ginástica - rotação diagonal duplo - galvanizado - Rev 01</t>
  </si>
  <si>
    <t>01.07.001 </t>
  </si>
  <si>
    <t>MURETA</t>
  </si>
  <si>
    <t>01.07.001.001 </t>
  </si>
  <si>
    <t>Escavação manual de vala com profundidade menor ou igual a 1,30 m. af_02/2021</t>
  </si>
  <si>
    <t>01.07.001.002 </t>
  </si>
  <si>
    <t>Alvenaria de vedação de blocos cerâmicos maciços de 5x10x20cm (espessura 10cm) e argamassa de assentamento com preparo em betoneira. af_05/2020</t>
  </si>
  <si>
    <t>01.07.001.003 </t>
  </si>
  <si>
    <t>01.07.001.004 </t>
  </si>
  <si>
    <t>Massa única, em argamassa traço 1:2:8, preparo mecânico, aplicada manualmente em paredes internas de ambientes com área entre 5m² e 10m², e = 10mm, com taliscas. af_03/2024</t>
  </si>
  <si>
    <t>01.07.001.005 </t>
  </si>
  <si>
    <t>Concreto magro para lastro, traço 1:4,5:4,5 (em massa seca de cimento/ areia média/ brita 1) - preparo mecânico com betoneira 400 l. af_05/2021</t>
  </si>
  <si>
    <t>01.07.001.006 </t>
  </si>
  <si>
    <t>Pavimentação c/ brita granítica em pó, espalhada, e = 5,0 cm</t>
  </si>
  <si>
    <t>01.07.001.007 </t>
  </si>
  <si>
    <t>Pintura verniz (incolor) alquídico em madeira, uso interno e externo, 2 demãos. af_01/2021</t>
  </si>
  <si>
    <t>Chapisco aplicado no teto ou em alvenaria e estrutura, com rolo para textura acrílica. argamassa industrializada com preparo manual. af_10/2022</t>
  </si>
  <si>
    <t>01.07.001.008 </t>
  </si>
  <si>
    <t>Fornecimento e assentamento de peças de eucalipto tratado, d=7 a 10cm</t>
  </si>
  <si>
    <t>01.07.002 </t>
  </si>
  <si>
    <t>BRINQUEDOS</t>
  </si>
  <si>
    <t>01.07.002.001 </t>
  </si>
  <si>
    <t>Brinquedo - Balanço Acessível - fornecimento e montagem</t>
  </si>
  <si>
    <t>01.07.002.002 </t>
  </si>
  <si>
    <t>Brinquedo - Play Aventura, modelo M-205, da Lúdico Brinquedos Inteligentes ou similar - fornecimento e montagem</t>
  </si>
  <si>
    <t>01.07.002.003 </t>
  </si>
  <si>
    <t>Brinquedo - Balanço Duplo, modelo M117, da Lúdico Brinquedos Inteligentes ou similar</t>
  </si>
  <si>
    <t>01.07.002.004 </t>
  </si>
  <si>
    <t>Brinquedo - Gangorra Dupla, modelo M119, da Lúdico Brinquedos Inteligentes ou similar</t>
  </si>
  <si>
    <t>01.07.003 </t>
  </si>
  <si>
    <t>BANCO LONGARINA</t>
  </si>
  <si>
    <t>01.07.003.001 </t>
  </si>
  <si>
    <t>02.06</t>
  </si>
  <si>
    <t>PISO</t>
  </si>
  <si>
    <t>01.07.003.002 </t>
  </si>
  <si>
    <t>Alvenaria tijolo cerâmico maciço (5x9x19), esp = 0,19m (dobrada aparente), com argamassa traço t5 - 1:2:8 (cimento / cal / areia)</t>
  </si>
  <si>
    <t>01.07.003.003 </t>
  </si>
  <si>
    <t>Pintura de acabamento com aplicação de 01 demão de verniz acrílico para proteção de superfícies em concreto aparente, marca FOSROC, ref Dekguard FS ou similar- R1</t>
  </si>
  <si>
    <t>01.07.003.004 </t>
  </si>
  <si>
    <t>Tampo pré-moldado em concreto para bancos</t>
  </si>
  <si>
    <t>01.07.003.005 </t>
  </si>
  <si>
    <t>02.07</t>
  </si>
  <si>
    <t>ESQUADRIAS</t>
  </si>
  <si>
    <t>02.08</t>
  </si>
  <si>
    <t>PINTURA</t>
  </si>
  <si>
    <t>02.09</t>
  </si>
  <si>
    <t>LOUÇAS E METAIS</t>
  </si>
  <si>
    <t>01.08.001 </t>
  </si>
  <si>
    <t>QUADRO</t>
  </si>
  <si>
    <t>01.08.001.001 </t>
  </si>
  <si>
    <t>Quadro de medição monofásica (até 6 kva) com caixa em noril</t>
  </si>
  <si>
    <t>02.10 </t>
  </si>
  <si>
    <t>INSTALAÇÕES SANITARIAS</t>
  </si>
  <si>
    <t>Joelho 45 graus, pvc, serie normal, esgoto predial, dn 50 mm, junta elástica, fornecido e instalado em prumada de esgoto sanitário ou ventilação. af_08/2022</t>
  </si>
  <si>
    <t>Joelho 90 graus, pvc, serie normal, esgoto predial, dn 50 mm, junta elástica, fornecido e instalado em prumada de esgoto sanitário ou ventilação. af_08/2022</t>
  </si>
  <si>
    <t>01.08.001.002 </t>
  </si>
  <si>
    <t>Quadro de medição bifásica (de 6 a 10 kva) com caixa em noril. Rev 03</t>
  </si>
  <si>
    <t>Luva de correr, pvc, serie normal, esgoto predial, dn 50 mm, junta elástica, fornecido e instalado em prumada de esgoto sanitário ou ventilação. af_08/2022</t>
  </si>
  <si>
    <t>Tubo pvc, serie normal, esgoto predial, dn 50 mm, fornecido e instalado em ramal de descarga ou ramal de esgoto sanitário. af_08/2022</t>
  </si>
  <si>
    <t>01.08.001.003 </t>
  </si>
  <si>
    <t>Quadro de distribuição de energia em pvc, de embutir, sem barramento, para 6 disjuntores - fornecimento e instalação. af_10/2020</t>
  </si>
  <si>
    <t>Tubo pvc, serie normal, esgoto predial, dn 75 mm, fornecido e instalado em ramal de descarga ou ramal de esgoto sanitário. af_08/2022</t>
  </si>
  <si>
    <t>Caixa sifonada, com grelha quadrada, pvc, dn 150 x 150 x 50 mm, junta soldável, fornecida e instalada em ramal de descarga ou em ramal de esgoto sanitário. af_08/2022</t>
  </si>
  <si>
    <t>Curva curta 90 graus, pvc, serie normal, esgoto predial, dn 100 mm, junta elástica, fornecido e instalado em ramal de descarga ou ramal de esgoto sanitário. af_08/2022</t>
  </si>
  <si>
    <t>01.08.001.004 </t>
  </si>
  <si>
    <t>Quadro de Comando em aluminio 40x40x20cm</t>
  </si>
  <si>
    <t>Curva curta 90 graus, pvc, serie normal, esgoto predial, dn 40 mm, junta soldável, fornecido e instalado em ramal de descarga ou ramal de esgoto sanitário. af_08/2022</t>
  </si>
  <si>
    <t>Joelho 90 graus, pvc, serie normal, esgoto predial, dn 40 mm, junta soldável, fornecido e instalado em ramal de descarga ou ramal de esgoto sanitário. af_08/2022</t>
  </si>
  <si>
    <t>01.08.001.005 </t>
  </si>
  <si>
    <t>Caixa em chapa metálica galvanizada 60 x 50 x 20cm, para quadro de comando</t>
  </si>
  <si>
    <t>Junção de redução invertida, pvc, série normal, esgoto predial, dn 100 x 50 mm, junta elástica, fornecido e instalado em ramal de descarga ou ramal de esgoto sanitário. af_08/2022</t>
  </si>
  <si>
    <t>Luva simples, pvc, serie normal, esgoto predial, dn 100 mm, junta elástica, fornecido e instalado em ramal de descarga ou ramal de esgoto sanitário. af_08/2022</t>
  </si>
  <si>
    <t>Tubo pvc, serie normal, esgoto predial, dn 100 mm, fornecido e instalado em ramal de descarga ou ramal de esgoto sanitário. af_08/2022</t>
  </si>
  <si>
    <t>Tubo pvc, serie normal, esgoto predial, dn 40 mm, fornecido e instalado em ramal de descarga ou ramal de esgoto sanitário. af_08/2022</t>
  </si>
  <si>
    <t>Te, pvc, série normal, esgoto predial, dn 100 x 50 mm, junta elástica, fornecido e instalado em ramal de descarga ou ramal de esgoto sanitário. af_08/2022</t>
  </si>
  <si>
    <t>02.11 </t>
  </si>
  <si>
    <t>INSTALAÇÕES HIDRAULICAS</t>
  </si>
  <si>
    <t>Registro de esfera, pvc, roscável, com borboleta, 1/2" - fornecimento e instalação. af_08/2021</t>
  </si>
  <si>
    <t>Joelho 90° pvc rígido soldável e c/rosca e anéis, diâm = 20mm x 1/2"</t>
  </si>
  <si>
    <t>Tubo pvc rígido roscável d = 1/2"</t>
  </si>
  <si>
    <t>Tubo, pvc, soldável, dn 20mm, instalado em ramal de distribuição de água - fornecimento e instalação. af_06/2022</t>
  </si>
  <si>
    <t>Joelho 90 graus, pvc, soldável, dn 20mm, instalado em ramal de distribuição de água - fornecimento e instalação. af_06/2022</t>
  </si>
  <si>
    <t>01.08.001.006 </t>
  </si>
  <si>
    <t>Disjuntor monopolar tipo din, corrente nominal de 16a - fornecimento e instalação. af_10/2020</t>
  </si>
  <si>
    <t>Adaptador curto com bolsa e rosca para registro, pvc, soldável, dn 20mm x 1/2 , instalado em ramal ou sub-ramal de água - fornecimento e instalação. af_06/2022</t>
  </si>
  <si>
    <t>Registro gaveta c/ canopla cromada, d=20mm (3/4") - ref.1509 Deca ou similar</t>
  </si>
  <si>
    <t>01.08.001.007 </t>
  </si>
  <si>
    <t>Disjuntor monopolar tipo din, corrente nominal de 10a - fornecimento e instalação. af_10/2020</t>
  </si>
  <si>
    <t>Adaptador curto com bolsa e rosca para registro, pvc, soldável, dn 25mm x 3/4 , instalado em ramal de distribuição de água - fornecimento e instalação. af_06/2022</t>
  </si>
  <si>
    <t>01.08.001.008 </t>
  </si>
  <si>
    <t>Disjuntor monopolar tipo din, corrente nominal de 32a - fornecimento e instalação. af_10/2020</t>
  </si>
  <si>
    <t>01.08.001.009 </t>
  </si>
  <si>
    <t>Disjuntor bipolar tipo din, corrente nominal de 10a - fornecimento e instalação. af_10/2020</t>
  </si>
  <si>
    <t>Tubo, pvc, soldável, dn 25mm, instalado em ramal de distribuição de água - fornecimento e instalação. af_06/2022</t>
  </si>
  <si>
    <t>Joelho 90 graus com bucha de latão, pvc, soldável, dn 25mm, x 1/2  instalado em ramal ou sub-ramal de água - fornecimento e instalação. af_06/2022</t>
  </si>
  <si>
    <t>01.08.001.010 </t>
  </si>
  <si>
    <t>Disjuntor tripolar tipo din, corrente nominal de 16a - fornecimento e instalação. af_10/2020</t>
  </si>
  <si>
    <t>Adaptador com flange e anel de vedação, pvc, soldável, dn  20 mm x 1/2", instalado em reservação predial de água - fornecimento e instalação. af_04/2024</t>
  </si>
  <si>
    <t>Adaptador com flange e anel de vedação, pvc, soldável, dn  25 mm x 3/4", instalado em reservação predial de água - fornecimento e instalação. af_04/2024</t>
  </si>
  <si>
    <t>01.08.001.011 </t>
  </si>
  <si>
    <t>Disjuntor tripolar tipo din, corrente nominal de 25a - fornecimento e instalação. af_10/2020</t>
  </si>
  <si>
    <t>Adaptador com flange e anel de vedação, pvc, soldável, dn 32 mm x 1", instalado em reservação predial de água - fornecimento e instalação. af_04/2024</t>
  </si>
  <si>
    <t>Adaptador curto com bolsa e rosca para registro, pvc, soldável, dn 32 mm x 1", instalado em reservação predial de água - fornecimento e instalação. af_04/2024</t>
  </si>
  <si>
    <t>01.08.002 </t>
  </si>
  <si>
    <t>Curva 90 graus, pvc, soldável, dn 20mm, instalado em ramal de distribuição de água - fornecimento e instalação. af_06/2022</t>
  </si>
  <si>
    <t>01.08.002.001 </t>
  </si>
  <si>
    <t>Poste de concreto duplo T (DT) 10/150 - fornecimento</t>
  </si>
  <si>
    <t>01.08.002.002 </t>
  </si>
  <si>
    <t>Assentamento de poste circular de concreto ou duplo T</t>
  </si>
  <si>
    <t>Bucha de redução, curta, pvc, soldável, dn 32 x 25 mm, instalado em ramal de distribuição de água - fornecimento e instalação. af_06/2022</t>
  </si>
  <si>
    <t>Luva de redução, pvc, soldável, dn 32mm x 25mm, instalado em prumada de água - fornecimento e instalação. af_06/2022</t>
  </si>
  <si>
    <t>01.08.002.003 </t>
  </si>
  <si>
    <t>Implantação de poste de concreto armado duplo T (DT) ou circular de 9 a 12m</t>
  </si>
  <si>
    <t>Tubo, pvc, soldável, dn 32mm, instalado em ramal de distribuição de água - fornecimento e instalação. af_06/2022</t>
  </si>
  <si>
    <t>Te, pvc, soldável, dn 25mm, instalado em ramal de distribuição de água - fornecimento e instalação. af_06/2022</t>
  </si>
  <si>
    <t>01.08.002.004 </t>
  </si>
  <si>
    <t>Poste circular de concreto 12/200 - Fornecimento</t>
  </si>
  <si>
    <t>um</t>
  </si>
  <si>
    <t>Te, pvc, soldável, dn 32mm, instalado em prumada de água - fornecimento e instalação. af_06/2022</t>
  </si>
  <si>
    <t>Registro de gaveta bruto, latão, roscável, 1" - fornecimento e instalação. af_08/2021</t>
  </si>
  <si>
    <t>Registro de gaveta bruto, latão, roscável, 3/4" - fornecimento e instalação. af_08/2021</t>
  </si>
  <si>
    <t>01.08.003 </t>
  </si>
  <si>
    <t>LUMINÁRIAS/ TOMADAS/INTERRUPTORES</t>
  </si>
  <si>
    <t>01.08.003.001 </t>
  </si>
  <si>
    <t>Refletor modular LED DC com DPS 1 x 50w de potência, alumínio, 5000k, 150LM/W, Autovolt, branca, ref.: RFMLED-DC-DPS-90-50-50-3C-ME, da marca G-light ou similar</t>
  </si>
  <si>
    <t>02.12 </t>
  </si>
  <si>
    <t>INCENDIO</t>
  </si>
  <si>
    <t>02.13 </t>
  </si>
  <si>
    <t>QUADRA DE ESPORTE</t>
  </si>
  <si>
    <t>01.08.003.002 </t>
  </si>
  <si>
    <t>Refletor modular LED DC com DPS 2 x 50w de potência, alumínio, 5000k, 165LM/W, Autovolt, branca, ref.: RFMLED-DC-DPS-150-100-50-3C-ME, da marca G-light ou similar</t>
  </si>
  <si>
    <t>03.01 </t>
  </si>
  <si>
    <t>FECHAMENTO (MURETA)</t>
  </si>
  <si>
    <t>03.02 </t>
  </si>
  <si>
    <t>01.08.003.003 </t>
  </si>
  <si>
    <t>Refletor modular LED 150w DC com DPS 3x50w 90° 5000k 165lm/W Aluminio Autovolt Branca Ref.: RFMLED-DCDPS-90-150-50-3C-ME, da G-light ou similar</t>
  </si>
  <si>
    <t>03.03 </t>
  </si>
  <si>
    <t>ALAMBRADO</t>
  </si>
  <si>
    <t>01.08.003.004 </t>
  </si>
  <si>
    <t>Luminaria em LED p/ iluminação pública LED SMD AUTOVOLT 100 W, 5.000 K, IP-66, IRC 70, FP&gt;0,95, 170lm/w,16.0000 lm e 54.000h, com base para Relé 7 PINOS, Dimerizável,  modelo GL421 G-Light ou similar</t>
  </si>
  <si>
    <t>03.04 </t>
  </si>
  <si>
    <t>ARQUIBANCADA</t>
  </si>
  <si>
    <t>Pintura com tinta alquídica de fundo e acabamento (esmalte sintético grafite) aplicada a rolo ou pincel sobre superfícies metálicas (exceto perfil) executado em obra (por demão). af_01/2020</t>
  </si>
  <si>
    <t>01.08.003.005 </t>
  </si>
  <si>
    <t>Refletor Slim  LED 50W de potência, branco Frio, 6500k, Autovolt, marca G-light ou similar</t>
  </si>
  <si>
    <t>Pintura com tinta alquídica de fundo (tipo zarcão) aplicada a rolo ou pincel sobre superfícies metálicas (exceto perfil) executado em obra (por demão). af_01/2020</t>
  </si>
  <si>
    <t>03.05 </t>
  </si>
  <si>
    <t>01.08.003.006 </t>
  </si>
  <si>
    <t>Tomada média de embutir (1 módulo), 2p+t 20 a, incluindo suporte e placa - fornecimento e instalação. af_03/2023</t>
  </si>
  <si>
    <t>01.08.003.007 </t>
  </si>
  <si>
    <t>Interruptor simples (1 módulo), 10a/250v, incluindo suporte e placa - fornecimento e instalação. af_03/2023</t>
  </si>
  <si>
    <t>03.05.001</t>
  </si>
  <si>
    <t>01.08.003.008 </t>
  </si>
  <si>
    <t>Luminária para uma lampada led tubular bivolt 18/20 w, base g13 - Rev 01</t>
  </si>
  <si>
    <t>01.08.003.009 </t>
  </si>
  <si>
    <t>Luminária de sobrepor, de alumínio, redonda com diam.20cm, para lâmpada flourescente ou LED de 11W, modelo PL Hiper 20 x 20 BR.</t>
  </si>
  <si>
    <t>01.08.004 </t>
  </si>
  <si>
    <t>ELETRODUTOS / CONEXÕES</t>
  </si>
  <si>
    <t>01.08.004.001 </t>
  </si>
  <si>
    <t>Duto corrugado flexível em PEAD Ø = 1", tipo Kanalex ou similar, lançado diretamente no solo, exclusive escavação e reaterro</t>
  </si>
  <si>
    <t>01.08.004.002 </t>
  </si>
  <si>
    <t>Duto corrugado flexível em PEAD Ø = 1.1/4', tipo Kanalex ou similar, lançado diretamente no solo, exclusive escavação e reaterro</t>
  </si>
  <si>
    <t>01.08.004.003 </t>
  </si>
  <si>
    <t>Duto corrugado flexível em PEAD Ø = 1.1/2', tipo Kanalex ou similar, lançado diretamente no solo, exclusive escavação e reaterro</t>
  </si>
  <si>
    <t>01.08.004.004 </t>
  </si>
  <si>
    <t>Duto corrugado flexível em PEAD Ø = 2", tipo Kanalex ou similar, lançado diretamente no solo, exclusive escavação e reaterro</t>
  </si>
  <si>
    <t>03.06 </t>
  </si>
  <si>
    <t>QUADRA DE VÔLEI</t>
  </si>
  <si>
    <t>04.01 </t>
  </si>
  <si>
    <t>04.02 </t>
  </si>
  <si>
    <t>PINTURA-Mureta</t>
  </si>
  <si>
    <t>04.03 </t>
  </si>
  <si>
    <t>04.04 </t>
  </si>
  <si>
    <t>EQUIPAMENTOS</t>
  </si>
  <si>
    <t>04.05 </t>
  </si>
  <si>
    <t>PAISAGISMO</t>
  </si>
  <si>
    <t>05.01 </t>
  </si>
  <si>
    <t>ARBORIZAÇÃO</t>
  </si>
  <si>
    <t>01.08.004.005 </t>
  </si>
  <si>
    <t>05.02 </t>
  </si>
  <si>
    <t>05.03 </t>
  </si>
  <si>
    <t>BANCO AREA DE CONVIVÊNCIA</t>
  </si>
  <si>
    <t>ADMINISTRAÇÃO</t>
  </si>
  <si>
    <t>06.01 </t>
  </si>
  <si>
    <t>06.01.001 </t>
  </si>
  <si>
    <t>Equipe Dirigente</t>
  </si>
  <si>
    <t>06.01.001.001 </t>
  </si>
  <si>
    <t>Engenheiro civil de obra junior com encargos complementares</t>
  </si>
  <si>
    <t>h</t>
  </si>
  <si>
    <t>06.01.001.002 </t>
  </si>
  <si>
    <t>Mestre de obras com encargos complementares</t>
  </si>
  <si>
    <t>06.01.001.003 </t>
  </si>
  <si>
    <t>Vigia diurno com encargos complementares</t>
  </si>
  <si>
    <t>06.02 </t>
  </si>
  <si>
    <t>MOBILIZAÇÃO E DESMOBILIZAÇÃO</t>
  </si>
  <si>
    <t>06.03 </t>
  </si>
  <si>
    <t>FRETES</t>
  </si>
  <si>
    <t>06.03.001 </t>
  </si>
  <si>
    <t>AGREGADOS (16,70KM)</t>
  </si>
  <si>
    <t>06.03.01.001</t>
  </si>
  <si>
    <t>Transporte com caminhão basculante de 10 m³, em via urbana pavimentada, dmt até 30 km (unidade: txkm). af_07/2020</t>
  </si>
  <si>
    <t>Qtdade(m3)</t>
  </si>
  <si>
    <t>Emp.</t>
  </si>
  <si>
    <t>km</t>
  </si>
  <si>
    <t>Densidade</t>
  </si>
  <si>
    <t>Distância Total</t>
  </si>
  <si>
    <t>06.03.002 </t>
  </si>
  <si>
    <t>BRITAS ( 56,10 KM)</t>
  </si>
  <si>
    <t>06.03.002.01</t>
  </si>
  <si>
    <t>Transporte com caminhão basculante de 10 m³, em via urbana pavimentada, adicional para dmt excedente a 30 km (unidade: txkm). af_07/2020</t>
  </si>
  <si>
    <t>ATESTO QUE OS SERVIÇOS ACIMA FORAM DEVIDAMENTE EXECUTADOS.</t>
  </si>
  <si>
    <t>________________________________________________________</t>
  </si>
  <si>
    <t>__________________________________________________________</t>
  </si>
  <si>
    <t>JGLR EMPREENDIMENTOS LTDA</t>
  </si>
  <si>
    <t>FISCAL DA OBRA</t>
  </si>
  <si>
    <t>AV. CHESF, N º 241 - MARCELO DÉDA - CEP 49100-000 - SÃO CRISTÓVÃO/SE</t>
  </si>
  <si>
    <t>CONTRATANTE</t>
  </si>
  <si>
    <t>CNPJ: 21.841.302/0001-62</t>
  </si>
  <si>
    <t>01.08.004.006 </t>
  </si>
  <si>
    <t>01.08.004.007 </t>
  </si>
  <si>
    <t>Condulete de alumínio para eletroduto de aço galvanizado dn 20 mm (1/2''), aparente - fornecimento e instalação. af_10/2022</t>
  </si>
  <si>
    <t>01.08.005 </t>
  </si>
  <si>
    <t>CAIXAS DE PASSAGEM</t>
  </si>
  <si>
    <t>01.08.005.001 </t>
  </si>
  <si>
    <t>Caixa de concreto para refletor/projetor, dim:(40x40x60cm), no piso</t>
  </si>
  <si>
    <t>01.08.005.002 </t>
  </si>
  <si>
    <t>Caixa enterrada elétrica retangular, em concreto pré-moldado, fundo com brita, dimensões internas: 0,3x0,3x0,3 m. af_12/2020</t>
  </si>
  <si>
    <t>01.08.005.003 </t>
  </si>
  <si>
    <t>Caixa retangular 4" x 2" média (1,30 m do piso), pvc, instalada em parede - fornecimento e instalação. af_03/2023</t>
  </si>
  <si>
    <t>01.08.005.004 </t>
  </si>
  <si>
    <t>Caixa pré moldada em concreto c/tampa para aterramento (20x20x15)cm, padrão Energisa</t>
  </si>
  <si>
    <t>01.08.005.005 </t>
  </si>
  <si>
    <t>Fita de advertência de rede elétrica enterrada - Fornecimento</t>
  </si>
  <si>
    <t>01.08.005.006 </t>
  </si>
  <si>
    <t>01.08.006 </t>
  </si>
  <si>
    <t>CABOS/FIOS</t>
  </si>
  <si>
    <t>01.08.006.001 </t>
  </si>
  <si>
    <t>Cabo de cobre PP Cordplast 3 x 1,5 mm2, 450/750v - fornecimento e instalação</t>
  </si>
  <si>
    <t>M</t>
  </si>
  <si>
    <t>01.08.006.002 </t>
  </si>
  <si>
    <t>Cabo de cobre PP Cordplast 3 x 2,5 mm2, 450/750v - fornecimento</t>
  </si>
  <si>
    <t>01.08.006.003 </t>
  </si>
  <si>
    <t>Cabo de cobre PP Cordplast 4 x 2,5 mm2, 450/750v - fornecimento</t>
  </si>
  <si>
    <t>01.08.006.004 </t>
  </si>
  <si>
    <t>Cabo de cobre flexível isolado, 2,5 mm², anti-chama 450/750 v, para circuitos terminais - fornecimento e instalação. af_03/2023</t>
  </si>
  <si>
    <t>01.08.006.005 </t>
  </si>
  <si>
    <t>Cabo de cobre flexível isolado, 6 mm², anti-chama 0,6/1,0 kv, para circuitos terminais - fornecimento e instalação. af_03/2023</t>
  </si>
  <si>
    <t>01.08.006.006 </t>
  </si>
  <si>
    <t>Cabo de cobre flexível isolado, 10 mm², anti-chama 0,6/1,0 kv, para distribuição - fornecimento e instalação. af_10/2020</t>
  </si>
  <si>
    <t>01.08.007 </t>
  </si>
  <si>
    <t>ENTRADA</t>
  </si>
  <si>
    <t>01.08.007.001 </t>
  </si>
  <si>
    <t>Eletroduto em ferro galvanizado pesado sem costura 3/4" x 3m</t>
  </si>
  <si>
    <t>01.08.007.002 </t>
  </si>
  <si>
    <t>Cabeçote de alumínio de 3/4"</t>
  </si>
  <si>
    <t>01.08.007.003 </t>
  </si>
  <si>
    <t>Cabeçote de alumínio de 1 1/4"</t>
  </si>
  <si>
    <t>01.08.007.004 </t>
  </si>
  <si>
    <t>Haste de aterramento, diâmetro 5/8", com 3 metros - fornecimento e instalação. af_08/2023</t>
  </si>
  <si>
    <t>01.08.007.005 </t>
  </si>
  <si>
    <t>Conector grampo metálico tipo olhal, para spda, para haste de aterramento de 5/8'' e cabos de 10 a 50 mm2 - fornecimento e instalação. af_08/2023</t>
  </si>
  <si>
    <t>01.08.007.006 </t>
  </si>
  <si>
    <t>Fita aco inox para cintar poste, l = 19 mm, e = 0,5 mm (rolo de 30m) - Fornecimento</t>
  </si>
  <si>
    <t>01.08.007.007 </t>
  </si>
  <si>
    <t>Fecho para fita aço inox 3/4 e 1/2", Fusimec ou similar - Fornecimento</t>
  </si>
  <si>
    <t>Un</t>
  </si>
  <si>
    <t>01.08.007.008 </t>
  </si>
  <si>
    <t>Luva de emenda para eletroduto, aço galvanizado, dn 20 mm (3/4"), aparente, instalada em parede - fornecimento e instalaçâo</t>
  </si>
  <si>
    <t>01.08.007.009 </t>
  </si>
  <si>
    <t>Curva para eletroduto galvanizado, diâm =3/4" -</t>
  </si>
  <si>
    <t>01.09.001 </t>
  </si>
  <si>
    <t>01.09.002 </t>
  </si>
  <si>
    <t>Pedra argamassada com cimento e areia 1:3, 40% de argamassa em volume - areia e pedra de mão comerciais - fornecimento e assentamento. af_08/2022</t>
  </si>
  <si>
    <t>01.09.003 </t>
  </si>
  <si>
    <t>01.09.004 </t>
  </si>
  <si>
    <t>Execução de passeio (calçada) ou piso de concreto com concreto moldado in loco, feito em obra, acabamento convencional, espessura 6 cm, armado. af_08/2022</t>
  </si>
  <si>
    <t>01.09.005 </t>
  </si>
  <si>
    <t>Acabamento de superfície de piso de concreto com desempolamento manual</t>
  </si>
  <si>
    <t>01.09.006 </t>
  </si>
  <si>
    <t>01.09.007 </t>
  </si>
  <si>
    <t>01.09.008 </t>
  </si>
  <si>
    <t>01.10 </t>
  </si>
  <si>
    <t>01.10.001 </t>
  </si>
  <si>
    <t>Limpeza de ruas (varrição e remoção de entulhos)</t>
  </si>
  <si>
    <t>01.10.002 </t>
  </si>
  <si>
    <t>Mapa tátil em ferro fundido medindo 70 x 50cm, com pedestal medindo 80 x 60cm, em alvenaria de bloco cerâmico, placa em granito cinza andorinha, inclusive chapisco, reboco e pintura</t>
  </si>
  <si>
    <t>01.10.003 </t>
  </si>
  <si>
    <t>Lixeira em fibra de vidro, com capacidade 50l, com suporte (poste), FIOBERGLASS, REF. CLPD1085 ou similar</t>
  </si>
  <si>
    <t>01.10.004 </t>
  </si>
  <si>
    <t>Banco em madeira ecologica com 2,0m</t>
  </si>
  <si>
    <t>01.10.005 </t>
  </si>
  <si>
    <t>Marco Inaugural 2,80 x 1,20m - Padrão PMSC</t>
  </si>
  <si>
    <t>02.01.001 </t>
  </si>
  <si>
    <t>Locação convencional de obra, utilizando gabarito de tábuas corridas pontaletadas a cada 2,00m -  2 utilizações. af_03/2024</t>
  </si>
  <si>
    <t>02.01.002 </t>
  </si>
  <si>
    <t>02.01.003 </t>
  </si>
  <si>
    <t>Reaterro manual de valas, com placa vibratória. af_08/2023</t>
  </si>
  <si>
    <t>02.01.004 </t>
  </si>
  <si>
    <t>02.01.005 </t>
  </si>
  <si>
    <t>02.02</t>
  </si>
  <si>
    <t>02.02.001.001 </t>
  </si>
  <si>
    <t>Lastro de concreto magro, aplicado em blocos de coroamento ou sapatas, espessura de 3 cm. af_01/2024</t>
  </si>
  <si>
    <t>02.02.001.002 </t>
  </si>
  <si>
    <t>02.02.001.003 </t>
  </si>
  <si>
    <t>Concreto fck = 15mpa, traço 1:3,4:3,5 (em massa seca de cimento/ areia média/ brita 1) - preparo mecânico com betoneira 400 l. af_05/2021</t>
  </si>
  <si>
    <t>02.02.001.004 </t>
  </si>
  <si>
    <t>Fabricação, montagem e desmontagem de fôrma para viga baldrame, em madeira serrada, e=25 mm, 4 utilizações. af_01/2024</t>
  </si>
  <si>
    <t>02.02.001.005 </t>
  </si>
  <si>
    <t>Concreto simples usinado fck=30mpa, bombeado, lançado e adensado na infraestrutura</t>
  </si>
  <si>
    <t>02.02.001.006 </t>
  </si>
  <si>
    <t>Armação de bloco utilizando aço ca-60 de 5 mm - montagem. af_01/2024</t>
  </si>
  <si>
    <t>02.02.001.007 </t>
  </si>
  <si>
    <t>Armação de bloco utilizando aço ca-50 de 10 mm - montagem. af_01/2024</t>
  </si>
  <si>
    <t>02.02.001.008 </t>
  </si>
  <si>
    <t>Armação de bloco utilizando aço ca-50 de 8 mm - montagem. af_01/2024</t>
  </si>
  <si>
    <t>02.02.002.001 </t>
  </si>
  <si>
    <t>Forma plana para estruturas, em compensado plastificado de 14mm, 04 usos, inclusive escoramento - Revisada 07.2015</t>
  </si>
  <si>
    <t>02.02.002.002 </t>
  </si>
  <si>
    <t>02.02.002.003 </t>
  </si>
  <si>
    <t>02.02.002.004 </t>
  </si>
  <si>
    <t>M2</t>
  </si>
  <si>
    <t>02.02.002.005 </t>
  </si>
  <si>
    <t>Cinta de amarração de alvenaria moldada in loco com utilização de blocos canaleta, espessura de *20* cm. af_03/2024</t>
  </si>
  <si>
    <t>02.02.002.006 </t>
  </si>
  <si>
    <t>Armação de pilar ou viga de estrutura convencional de concreto armado utilizando aço ca-50 de 10,0 mm - montagem. af_06/2022</t>
  </si>
  <si>
    <t>02.02.002.007 </t>
  </si>
  <si>
    <t>Armação de pilar ou viga de estrutura convencional de concreto armado utilizando aço ca-50 de 12,5 mm - montagem. af_06/2022</t>
  </si>
  <si>
    <t>02.02.002.008 </t>
  </si>
  <si>
    <t>Armação de pilar ou viga de estrutura convencional de concreto armado utilizando aço ca-50 de 8,0 mm - montagem. af_06/2022</t>
  </si>
  <si>
    <t>02.02.002.009 </t>
  </si>
  <si>
    <t>Armação de pilar ou viga de estrutura convencional de concreto armado utilizando aço ca-60 de 5,0 mm - montagem. af_06/2022</t>
  </si>
  <si>
    <t>02.03.001 </t>
  </si>
  <si>
    <t>Alvenaria de vedação de blocos cerâmicos furados na horizontal de 9x19x29 cm (espessura 9 cm) e argamassa de assentamento com preparo em betoneira. af_12/2021</t>
  </si>
  <si>
    <t>02.03.002 </t>
  </si>
  <si>
    <t>Verga moldada in loco em concreto, espessura de *10* cm. af_03/2024</t>
  </si>
  <si>
    <t>02.04 </t>
  </si>
  <si>
    <t>02.04.001 </t>
  </si>
  <si>
    <t>Perfil Metalico em aluminio, tubo retangular 100mmx50mm</t>
  </si>
  <si>
    <t>02.04.002 </t>
  </si>
  <si>
    <t>Perfil Metalico em aluminio, tubo retangular 50mmx30mm</t>
  </si>
  <si>
    <t>02.04.003 </t>
  </si>
  <si>
    <t>Fornecimento e instalação de chapas de policarbonato alveolar,bronze, 6mm com emendas e acabamento em policarbonato, aplicado em toldo/cobertura/fechamento/etc</t>
  </si>
  <si>
    <t>02.04.004 </t>
  </si>
  <si>
    <t>02.04.005 </t>
  </si>
  <si>
    <t>Impermeabilização de superfície com manta asfáltica, uma camada, inclusive aplicação de primer asfáltico, e=4mm. af_09/2023</t>
  </si>
  <si>
    <t>02.04.006 </t>
  </si>
  <si>
    <t>Proteção mecânica de superfície vertical com argamassa de cimento e areia, traço 1:3, e=2cm. af_09/2023</t>
  </si>
  <si>
    <t>02.04.007 </t>
  </si>
  <si>
    <t>Proteção mecânica de superfície horizontal com argamassa de cimento e areia, traço 1:3, e=2cm. af_09/2023</t>
  </si>
  <si>
    <t>02.05 </t>
  </si>
  <si>
    <t>02.05.001 </t>
  </si>
  <si>
    <t>02.05.002 </t>
  </si>
  <si>
    <t>02.05.003 </t>
  </si>
  <si>
    <t>Peitoril linear em granito ou mármore, l = 15cm, comprimento de até 2m, assentado com argamassa 1:6 com aditivo. af_11/2020</t>
  </si>
  <si>
    <t>02.05.004 </t>
  </si>
  <si>
    <t>02.05.005 </t>
  </si>
  <si>
    <t>Massa única, em argamassa traço 1:2:8, preparo mecânico, aplicada manualmente em teto, e = 10mm, com taliscas. af_03/2024</t>
  </si>
  <si>
    <t>02.05.006 </t>
  </si>
  <si>
    <t>Revestimento cerâmico para piso com placas tipo esmaltada extra de dimensões 35x35 cm aplicada em ambientes de área maior que 10 m2. af_02/2023_pe</t>
  </si>
  <si>
    <t>02.06 </t>
  </si>
  <si>
    <t>02.06.001 </t>
  </si>
  <si>
    <t>02.06.002 </t>
  </si>
  <si>
    <t>Soleira em granito, largura 15 cm, espessura 2,0 cm. af_09/2020</t>
  </si>
  <si>
    <t>02.06.003 </t>
  </si>
  <si>
    <t>Revestimento cerâmico para piso com placas tipo esmaltada extra de dimensões 60x60 cm aplicada em ambientes de área maior que 10 m2. af_02/2023_pe</t>
  </si>
  <si>
    <t>02.07 </t>
  </si>
  <si>
    <t>02.07.001 </t>
  </si>
  <si>
    <t>Porta em madeira de lei, almofadada, 0.80 x 2.10 m, inclusive batentes e ferragens</t>
  </si>
  <si>
    <t>02.07.002 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</si>
  <si>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</si>
  <si>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>02.07.003 </t>
  </si>
  <si>
    <t>Puxador para pcd, fixado na porta - fornecimento e instalação. af_01/2020</t>
  </si>
  <si>
    <t>02.07.004 </t>
  </si>
  <si>
    <t>Janela em alumínio, cor N/P/B, tipo veneziana, de correr, 1F+1M</t>
  </si>
  <si>
    <t>02.07.005 </t>
  </si>
  <si>
    <t>Porta ou janela em alumínio, cor N/P/B,tipo veneziana, de abrir ou correr, completa inclusive caixilhos, dobradiças ou roldanas e fechadura</t>
  </si>
  <si>
    <t>02.07.006 </t>
  </si>
  <si>
    <t>Grade ferro 1/2 x 1/2"</t>
  </si>
  <si>
    <t>02.07.007 </t>
  </si>
  <si>
    <t>Basculante, 2 folhas(1 fixa), em aluminio  natural/vidro liso incolor de esp=4mm</t>
  </si>
  <si>
    <t>02.08.001 </t>
  </si>
  <si>
    <t>TETOS E PAREDES</t>
  </si>
  <si>
    <t>02.08.001.001 </t>
  </si>
  <si>
    <t>Fundo selador acrílico, aplicação manual em parede, uma demão. af_04/2023</t>
  </si>
  <si>
    <t>02.08.001.002 </t>
  </si>
  <si>
    <t>Emassamento com massa látex, aplicação em parede, duas demãos, lixamento manual. af_04/2023</t>
  </si>
  <si>
    <t>02.08.001.003 </t>
  </si>
  <si>
    <t>Aplicação manual de tinta látex acrílica em panos sem presença de vãos de edifícios de múltiplos pavimentos, duas demãos. af_03/2024</t>
  </si>
  <si>
    <t>02.08.002 </t>
  </si>
  <si>
    <t>PORTAS</t>
  </si>
  <si>
    <t>02.08.002.001 </t>
  </si>
  <si>
    <t>Pintura tinta de acabamento (pigmentada) esmalte sintético fosco em madeira, 2 demãos. af_01/2021</t>
  </si>
  <si>
    <t>02.08.002.002 </t>
  </si>
  <si>
    <t>Preparo de superfície com lixamento e aplicação de 01 demão de fundo preparador</t>
  </si>
  <si>
    <t>02.08.002.003 </t>
  </si>
  <si>
    <t>Aplicação massa acrílica para madeira, para pintura com tinta de acabamento (pigmentada). af_01/2021</t>
  </si>
  <si>
    <t>02.08.003 </t>
  </si>
  <si>
    <t>FACHADAS</t>
  </si>
  <si>
    <t>02.08.003.001 </t>
  </si>
  <si>
    <t>02.08.003.002 </t>
  </si>
  <si>
    <t>Aplicação manual de massa acrílica em panos de fachada com presença de vãos, de edifícios de múltiplos pavimentos, duas demãos. af_03/2024</t>
  </si>
  <si>
    <t>02.08.003.003 </t>
  </si>
  <si>
    <t>Aplicação manual de pintura com tinta texturizada acrílica em panos com presença de vãos de edifícios de múltiplos pavimentos, uma cor. af_03/2024</t>
  </si>
  <si>
    <t>02.08.003.004 </t>
  </si>
  <si>
    <t>Aplicação manual de tinta látex acrílica em panos com presença de vãos de edifícios de múltiplos pavimentos, duas demãos. af_03/2024</t>
  </si>
  <si>
    <t>02.09 </t>
  </si>
  <si>
    <t>02.09.001 </t>
  </si>
  <si>
    <t>Bancada em granito cinza andorinha, e=2cm</t>
  </si>
  <si>
    <t>02.09.002 </t>
  </si>
  <si>
    <t>Cuba de aço inox 304, dimensões 35 x 40cm, para instalação em bancada, c/ válvula cromada (deca ref 1623), sifão  cromado (deca ref c1680), torneira cromada (deca linha c40 ref 1159) e engate de plástico ou similares - Rev 02</t>
  </si>
  <si>
    <t>02.09.003 </t>
  </si>
  <si>
    <t>Lavatório louça branca suspenso, 29,5 x 39cm ou equivalente, padrão popular, incluso sifão flexível em pvc, válvula e engate flexível 30cm em plástico e torneira cromada de mesa, padrão popular - fornecimento e instalação. af_01/2020</t>
  </si>
  <si>
    <t>02.09.004 </t>
  </si>
  <si>
    <t>Saboneteira plastica tipo dispenser para sabonete liquido com reservatorio 800 a 1500 ml, incluso fixação. af_01/2020</t>
  </si>
  <si>
    <t>02.09.005 </t>
  </si>
  <si>
    <t>Porta toalha banho em metal cromado, tipo barra, incluso fixação. af_01/2020</t>
  </si>
  <si>
    <t>02.09.006 </t>
  </si>
  <si>
    <t>Papeleira de parede em metal cromado sem tampa, incluso fixação. af_01/2020</t>
  </si>
  <si>
    <t>02.09.007 </t>
  </si>
  <si>
    <t>Barra de apoio, para lavatório,fixa, constituida de duas barras laterais em "U", em aço inox,  d=1 1/4", Jackwal ou similar</t>
  </si>
  <si>
    <t>cj</t>
  </si>
  <si>
    <t>02.09.008 </t>
  </si>
  <si>
    <t>Barra de apoio, reta, fixa, em aço inox, l=80cm, d=1 1/2", Jackwal ou similar</t>
  </si>
  <si>
    <t>02.09.009 </t>
  </si>
  <si>
    <t>Barra de apoio, reta, fixa, em aço inox, l=70cm, d=1 1/4", Jackwal ou similar</t>
  </si>
  <si>
    <t>02.09.010 </t>
  </si>
  <si>
    <t>Prateleira em concreto armado, esp= 8cm</t>
  </si>
  <si>
    <t>02.09.011 </t>
  </si>
  <si>
    <t>Saboneteira de parede em metal cromado, incluso fixação. af_01/2020</t>
  </si>
  <si>
    <t>02.09.012 </t>
  </si>
  <si>
    <t>Vaso sanitário sifonado com caixa acoplada louça branca, incluso engate flexível em plástico branco, 1/2  x 40cm - fornecimento e instalação. af_01/2020</t>
  </si>
  <si>
    <t>02.09.013 </t>
  </si>
  <si>
    <t>Assento sanitário convencional - fornecimento e instalacao. af_01/2020</t>
  </si>
  <si>
    <t>02.10.001 </t>
  </si>
  <si>
    <t>Caixa de gordura dupla (capacidade: 126 l), retangular, em alvenaria com blocos de concreto, dimensões internas = 0,4x0,7 m, altura interna = 0,8 m. af_12/2020</t>
  </si>
  <si>
    <t>02.10.002 </t>
  </si>
  <si>
    <t>02.10.003 </t>
  </si>
  <si>
    <t>02.10.004 </t>
  </si>
  <si>
    <t>02.10.005 </t>
  </si>
  <si>
    <t>02.10.006 </t>
  </si>
  <si>
    <t>02.10.007 </t>
  </si>
  <si>
    <t>Caixa enterrada hidráulica retangular em alvenaria com tijolos cerâmicos maciços, dimensões internas: 0,6x0,6x0,6 m para rede de esgoto. af_12/2020</t>
  </si>
  <si>
    <t>02.10.008 </t>
  </si>
  <si>
    <t>02.10.009 </t>
  </si>
  <si>
    <t>02.10.010 </t>
  </si>
  <si>
    <t>02.10.011 </t>
  </si>
  <si>
    <t>02.10.012 </t>
  </si>
  <si>
    <t>02.10.013 </t>
  </si>
  <si>
    <t>02.10.014 </t>
  </si>
  <si>
    <t>02.10.015 </t>
  </si>
  <si>
    <t>02.10.016 </t>
  </si>
  <si>
    <t>02.10.017 </t>
  </si>
  <si>
    <t>Fossa séptica pré-moldada, tipo oms, capacidade 30 pessoas (v=2710 litros)</t>
  </si>
  <si>
    <t>02.10.018 </t>
  </si>
  <si>
    <t>Filtro anaeróbio circular, em concreto pré-moldado, diâmetro interno = 1,10 m, altura interna = 1,50 m, volume útil: 1140,4 l (para 5 contribuintes). af_12/2020_pa</t>
  </si>
  <si>
    <t>02.11.001 </t>
  </si>
  <si>
    <t>02.11.002 </t>
  </si>
  <si>
    <t>02.11.003 </t>
  </si>
  <si>
    <t>02.11.004 </t>
  </si>
  <si>
    <t>02.11.005 </t>
  </si>
  <si>
    <t>02.11.006 </t>
  </si>
  <si>
    <t>02.11.007 </t>
  </si>
  <si>
    <t>02.11.008 </t>
  </si>
  <si>
    <t>02.11.009 </t>
  </si>
  <si>
    <t>02.11.010 </t>
  </si>
  <si>
    <t>02.11.011 </t>
  </si>
  <si>
    <t>Caixa d´água em polietileno, 1000 litros (inclusos tubos, conexões e torneira de bóia) - fornecimento e instalação. af_06/2021</t>
  </si>
  <si>
    <t>02.11.012 </t>
  </si>
  <si>
    <t>Hidrômetro dn 1/2", 3,0 m3/h - fornecimento e instalação. af_03/2024</t>
  </si>
  <si>
    <t>02.11.013 </t>
  </si>
  <si>
    <t>02.11.014 </t>
  </si>
  <si>
    <t>02.11.015 </t>
  </si>
  <si>
    <t>02.11.016 </t>
  </si>
  <si>
    <t>02.11.017 </t>
  </si>
  <si>
    <t>02.11.018 </t>
  </si>
  <si>
    <t>Curva 90 graus, pvc, soldável, dn 32 mm, instalado em reservação predial de água - fornecimento e instalação. af_04/2024</t>
  </si>
  <si>
    <t>02.11.019 </t>
  </si>
  <si>
    <t>Curva 90 graus, pvc, soldável, dn 25mm, instalado em ramal de distribuição de água - fornecimento e instalação. af_06/2022</t>
  </si>
  <si>
    <t>02.11.020 </t>
  </si>
  <si>
    <t>02.11.021 </t>
  </si>
  <si>
    <t>02.11.022 </t>
  </si>
  <si>
    <t>02.11.023 </t>
  </si>
  <si>
    <t>02.11.024 </t>
  </si>
  <si>
    <t>02.11.025 </t>
  </si>
  <si>
    <t>02.11.026 </t>
  </si>
  <si>
    <t>02.12.001 </t>
  </si>
  <si>
    <t>Extintor de incêndio portátil com carga de pqs de 12 kg, classe bc - fornecimento e instalação. af_10/2020_pe</t>
  </si>
  <si>
    <t>02.12.002 </t>
  </si>
  <si>
    <t>Luminária de emergência, com 30 lâmpadas led de 2 w, sem reator - fornecimento e instalação. af_02/2020</t>
  </si>
  <si>
    <t>02.12.003 </t>
  </si>
  <si>
    <t>Suporte decorativo para extintores - REV 01/2022</t>
  </si>
  <si>
    <t>02.12.004 </t>
  </si>
  <si>
    <t>Placa de sinalizacao, fotoluminescente, 38x19 cm, em pvc , com seta indicativa de sentido (esquerda ou direita) de saída de emergência- Placa S2</t>
  </si>
  <si>
    <t>02.12.005 </t>
  </si>
  <si>
    <t>Placa de sinalizacao, fotoluminescente, em pvc , com logotipo "Extintor de incêndio portátil"- Placa E5</t>
  </si>
  <si>
    <t>02.12.006 </t>
  </si>
  <si>
    <t>Ponto de luz em teto ou parede, com eletroduto de pvc flexivel sanfonado embutido Ø 3/4"</t>
  </si>
  <si>
    <t>02.13.001 </t>
  </si>
  <si>
    <t>Limpeza geral</t>
  </si>
  <si>
    <t>03.01.001 </t>
  </si>
  <si>
    <t>03.01.002 </t>
  </si>
  <si>
    <t>03.01.003 </t>
  </si>
  <si>
    <t>Concreto armado fck=21MPa fabricado na obra, adensado e lançado, para Uso Geral, com formas em madeira (05 usos)</t>
  </si>
  <si>
    <t>03.01.004 </t>
  </si>
  <si>
    <t>03.01.005 </t>
  </si>
  <si>
    <t>03.01.006 </t>
  </si>
  <si>
    <t>03.02.001 </t>
  </si>
  <si>
    <t>03.02.002 </t>
  </si>
  <si>
    <t>03.02.003 </t>
  </si>
  <si>
    <t>03.02.004 </t>
  </si>
  <si>
    <t>Acabamento de superfície de piso de concreto com polimento mecânico com acabadora simples - Rev 02</t>
  </si>
  <si>
    <t>03.03.001 </t>
  </si>
  <si>
    <t>Alambrado com tela de arame galvanizado fio 12 bwg, malha 2", revestido em pvc, fixada com tubos de aço galvanizado 2", formando quadros de 2.00 x 2.00 m, exceto mureta</t>
  </si>
  <si>
    <t>03.04.001 </t>
  </si>
  <si>
    <t>03.04.002 </t>
  </si>
  <si>
    <t>03.04.003 </t>
  </si>
  <si>
    <t>03.04.004 </t>
  </si>
  <si>
    <t>03.04.005 </t>
  </si>
  <si>
    <t>03.04.006 </t>
  </si>
  <si>
    <t>03.04.007 </t>
  </si>
  <si>
    <t>03.04.008 </t>
  </si>
  <si>
    <t>03.04.009 </t>
  </si>
  <si>
    <t>Corrimão Central em tubo ferro galvanizado, superior alt=1,10m, barras intermediárias alt=0,92m e 0,70m de cada lado, diam= 1.1/2" inclusive as verticais de apoio.</t>
  </si>
  <si>
    <t>03.04.010 </t>
  </si>
  <si>
    <t>03.04.011 </t>
  </si>
  <si>
    <t>Pintura de símbolos e textos com tinta acrílica, demarcação com fita adesiva e aplicação com rolo. af_05/2021</t>
  </si>
  <si>
    <t>03.04.012 </t>
  </si>
  <si>
    <t>03.04.013 </t>
  </si>
  <si>
    <t>03.04.014 </t>
  </si>
  <si>
    <t>03.04.015 </t>
  </si>
  <si>
    <t>03.04.016 </t>
  </si>
  <si>
    <t>03.04.017 </t>
  </si>
  <si>
    <t>03.05</t>
  </si>
  <si>
    <t>03.05.001 </t>
  </si>
  <si>
    <t>03.05.001.001 </t>
  </si>
  <si>
    <t>03.05.001.002 </t>
  </si>
  <si>
    <t>03.05.002 </t>
  </si>
  <si>
    <t>QUADRA</t>
  </si>
  <si>
    <t>03.05.002.001 </t>
  </si>
  <si>
    <t>Pintura de demarcação de quadra poliesportiva com tinta acrílica, e = 5 cm, aplicação manual. af_05/2021</t>
  </si>
  <si>
    <t>03.05.002.002 </t>
  </si>
  <si>
    <t>Pintura de piso com tinta acrílica, aplicação manual, 2 demãos, incluso fundo preparador. af_05/2021</t>
  </si>
  <si>
    <t>03.05.003 </t>
  </si>
  <si>
    <t>03.05.003.001 </t>
  </si>
  <si>
    <t>03.05.003.002 </t>
  </si>
  <si>
    <t>03.05.003.003 </t>
  </si>
  <si>
    <t>03.06.001 </t>
  </si>
  <si>
    <t>Traves oficial para futebol de salão 3x2m em aço galv.3", com requadro e redes de polietileno fio 4mm (conjunto p/futsal)</t>
  </si>
  <si>
    <t>par</t>
  </si>
  <si>
    <t>03.06.002 </t>
  </si>
  <si>
    <t>04.01.001 </t>
  </si>
  <si>
    <t>04.01.002 </t>
  </si>
  <si>
    <t>04.01.003 </t>
  </si>
  <si>
    <t>04.01.004 </t>
  </si>
  <si>
    <t>04.01.005 </t>
  </si>
  <si>
    <t>04.01.006 </t>
  </si>
  <si>
    <t>04.01.007 </t>
  </si>
  <si>
    <t>Gradil Nylofor3D, malha 20x5cm, Ø 5mm 250x203 cm, Belgo ou similar, inclusive postes (secção 60x40mm e h=2,60m) e acessórios</t>
  </si>
  <si>
    <t>04.01.008 </t>
  </si>
  <si>
    <t>Portão em ferro, em gradil metálico, padrão belgo ou equivalente</t>
  </si>
  <si>
    <t>04.02.001 </t>
  </si>
  <si>
    <t>04.02.002 </t>
  </si>
  <si>
    <t>04.02.003 </t>
  </si>
  <si>
    <t>04.03.001 </t>
  </si>
  <si>
    <t>04.03.002 </t>
  </si>
  <si>
    <t>04.03.003 </t>
  </si>
  <si>
    <t>Colchão de areia</t>
  </si>
  <si>
    <t>04.04.001 </t>
  </si>
  <si>
    <t>Poste oficial para volei em aço galvanizado d=3", c/esticador e catraca</t>
  </si>
  <si>
    <t>04.04.002 </t>
  </si>
  <si>
    <t>Rede para volei profissional, em nylon e com medidor de altura</t>
  </si>
  <si>
    <t>04.05.001 </t>
  </si>
  <si>
    <t>04.05.002 </t>
  </si>
  <si>
    <t>04.05.003 </t>
  </si>
  <si>
    <t>04.05.004 </t>
  </si>
  <si>
    <t>04.05.005 </t>
  </si>
  <si>
    <t>04.05.006 </t>
  </si>
  <si>
    <t>04.05.007 </t>
  </si>
  <si>
    <t>04.05.008 </t>
  </si>
  <si>
    <t>04.05.009 </t>
  </si>
  <si>
    <t>04.05.010 </t>
  </si>
  <si>
    <t>Corrimão duplo em tubo de ferro galvanizado 1 1/2", com chumbadores para fixação em alvenaria</t>
  </si>
  <si>
    <t>04.05.011 </t>
  </si>
  <si>
    <t>04.05.012 </t>
  </si>
  <si>
    <t>04.05.013 </t>
  </si>
  <si>
    <t>04.05.014 </t>
  </si>
  <si>
    <t>04.05.015 </t>
  </si>
  <si>
    <t>04.05.016 </t>
  </si>
  <si>
    <t>04.05.017 </t>
  </si>
  <si>
    <t>04.05.018 </t>
  </si>
  <si>
    <t>05.01.001 </t>
  </si>
  <si>
    <t>Grama nativa capim de burro ou batatais, em placas, fornecimento e plantio</t>
  </si>
  <si>
    <t>05.01.002 </t>
  </si>
  <si>
    <t>Fornecimento e plantio de herbáceas ornamentais (jasmin manga)</t>
  </si>
  <si>
    <t>05.01.003 </t>
  </si>
  <si>
    <t>Planta - Ipê amarelo (tabebuia chrysotricha) h=1,00m, fornecimento e plantio</t>
  </si>
  <si>
    <t>05.01.004 </t>
  </si>
  <si>
    <t>Planta - Ipê roxo (tabebuia) h=1,00m, fornecimento e plantio</t>
  </si>
  <si>
    <t>05.01.005 </t>
  </si>
  <si>
    <t>Planta - Flamboyant (delonix regia), fornecimento e plantio</t>
  </si>
  <si>
    <t>05.01.006 </t>
  </si>
  <si>
    <t>Planta - Palmeira cica (cyca revoluta) h=1,00m, fornecimento e plantio</t>
  </si>
  <si>
    <t>05.01.007 </t>
  </si>
  <si>
    <t>Planta - Jerivá (syagrus romanzoffinaa) h=2,70m, fornecimento e plantio</t>
  </si>
  <si>
    <t>05.01.008 </t>
  </si>
  <si>
    <t>Planta - Abacaxi roxo (tradescantia spathacea) , fornecimento e plantio</t>
  </si>
  <si>
    <t>05.01.009 </t>
  </si>
  <si>
    <t>Planta - Lírio Leopardo (belamcanda chinensis), fornecimento e plantio</t>
  </si>
  <si>
    <t>05.01.010 </t>
  </si>
  <si>
    <t>Planta -Clusia (Clusia Fluminensis - muda), fornecimento e plantio</t>
  </si>
  <si>
    <t>05.01.011 </t>
  </si>
  <si>
    <t>Planta - Ixora rei vermelha (ixora coccinea red), fornecimento e plantio</t>
  </si>
  <si>
    <t>05.02.001 </t>
  </si>
  <si>
    <t>05.02.002 </t>
  </si>
  <si>
    <t>05.02.003 </t>
  </si>
  <si>
    <t>05.02.004 </t>
  </si>
  <si>
    <t>05.03.001 </t>
  </si>
  <si>
    <t>05.03.002 </t>
  </si>
  <si>
    <t>05.03.003 </t>
  </si>
  <si>
    <t>05.03.004 </t>
  </si>
  <si>
    <t>05.03.005 </t>
  </si>
  <si>
    <t>05.03.006 </t>
  </si>
  <si>
    <t>05.03.007 </t>
  </si>
  <si>
    <t>05.03.008 </t>
  </si>
  <si>
    <t>06.01</t>
  </si>
  <si>
    <t>06.02.001 </t>
  </si>
  <si>
    <t>Caminhão Carroceria de madeira 9 t - fonte:DNIT</t>
  </si>
  <si>
    <t>H</t>
  </si>
  <si>
    <t>06.03.</t>
  </si>
  <si>
    <t>06.03.001.001 </t>
  </si>
  <si>
    <t>txkm</t>
  </si>
  <si>
    <t>06.03.002.001 </t>
  </si>
  <si>
    <t>06.03.002.002 </t>
  </si>
  <si>
    <t>06.03.003 </t>
  </si>
  <si>
    <t>PEDRA CALCÁRIA</t>
  </si>
  <si>
    <t>06.03.003.001 </t>
  </si>
  <si>
    <t>ANOTAÇÕES:</t>
  </si>
  <si>
    <t>_________________________________________________________________________________</t>
  </si>
  <si>
    <t>05</t>
  </si>
  <si>
    <t>01.04.004</t>
  </si>
  <si>
    <t>01.02.005</t>
  </si>
  <si>
    <t>unid.</t>
  </si>
  <si>
    <t>01.04.005</t>
  </si>
  <si>
    <t>DESCRIÇÃO</t>
  </si>
  <si>
    <t>COMP.(m)</t>
  </si>
  <si>
    <t>LARG(m)</t>
  </si>
  <si>
    <t>ALT(m)</t>
  </si>
  <si>
    <t>Vol.(m3)</t>
  </si>
  <si>
    <t>01.07.001.001</t>
  </si>
  <si>
    <t>Mureta</t>
  </si>
  <si>
    <t>01.07.001.002</t>
  </si>
  <si>
    <t>Área.(m2)</t>
  </si>
  <si>
    <t>01.07.001.003</t>
  </si>
  <si>
    <t>01.07.001.004</t>
  </si>
  <si>
    <t>Concreto magro para lastro, traço 1:4,5:4,5 (em massa seca de cimento/ areia média/ brita 1) - preparo mecânico com betoneira 400 l. af_05/2021. af_02/2021</t>
  </si>
  <si>
    <t>01.07.001.005</t>
  </si>
  <si>
    <t>Chumbamento Eucaliptos</t>
  </si>
  <si>
    <t>01.07.001.008</t>
  </si>
  <si>
    <t>Peças menores</t>
  </si>
  <si>
    <t>Peças Maiores</t>
  </si>
  <si>
    <t>01.08.002.001</t>
  </si>
  <si>
    <t>01.08.002.002</t>
  </si>
  <si>
    <t>01.08.002.003</t>
  </si>
  <si>
    <t>01.08.004.001</t>
  </si>
  <si>
    <t>01.08.004.002</t>
  </si>
  <si>
    <t>01.08.004.003</t>
  </si>
  <si>
    <t>01.08.004.004</t>
  </si>
  <si>
    <t>01.08.005</t>
  </si>
  <si>
    <t>01.08.005.002</t>
  </si>
  <si>
    <t>01.08.005.006</t>
  </si>
  <si>
    <t>m³</t>
  </si>
  <si>
    <t>Duto corrugado flexível em PEAD Ø = 1"</t>
  </si>
  <si>
    <t>Duto corrugado flexível em PEAD Ø = 1 1/4"</t>
  </si>
  <si>
    <t>Duto corrugado flexível em PEAD Ø = 1 1/2"</t>
  </si>
  <si>
    <t>Duto corrugado flexível em PEAD Ø = 2"</t>
  </si>
  <si>
    <t>02.04.005</t>
  </si>
  <si>
    <t>02.04.006</t>
  </si>
  <si>
    <t>02.04.007</t>
  </si>
  <si>
    <t>ÁREA(m²)</t>
  </si>
  <si>
    <t>TRANSPASSE PAREDES</t>
  </si>
  <si>
    <t>PERÍMETRO</t>
  </si>
  <si>
    <t>03.02.001</t>
  </si>
  <si>
    <t>Comp.m)</t>
  </si>
  <si>
    <t>Larg(m)</t>
  </si>
  <si>
    <t>Area(m2)</t>
  </si>
  <si>
    <t>Quadra</t>
  </si>
  <si>
    <t>03.02.003</t>
  </si>
  <si>
    <t>Area</t>
  </si>
  <si>
    <t>vol(m3)</t>
  </si>
  <si>
    <t>03.02.004</t>
  </si>
  <si>
    <t>05.02.001</t>
  </si>
  <si>
    <t>Canteiro 14</t>
  </si>
  <si>
    <t>Canteiro 12</t>
  </si>
  <si>
    <t>Canteiro 13</t>
  </si>
  <si>
    <t>Canteiro 05</t>
  </si>
  <si>
    <t>esp.(m)</t>
  </si>
  <si>
    <t>area(m2)</t>
  </si>
  <si>
    <t>05.02.002</t>
  </si>
  <si>
    <t>05.03.001</t>
  </si>
  <si>
    <t>05.03.002</t>
  </si>
  <si>
    <t>05.03.003</t>
  </si>
  <si>
    <t>05.03.004</t>
  </si>
  <si>
    <t>Banco 01</t>
  </si>
  <si>
    <t>Banco 02</t>
  </si>
  <si>
    <t>Vol Base</t>
  </si>
  <si>
    <t>Vol. Fund.</t>
  </si>
  <si>
    <t xml:space="preserve">Banco 01 </t>
  </si>
  <si>
    <t>Faces</t>
  </si>
  <si>
    <t>Tot. (m2)</t>
  </si>
  <si>
    <t>OBSERVAÇÕES</t>
  </si>
  <si>
    <t>Saldo anterior</t>
  </si>
  <si>
    <t>Total executado</t>
  </si>
  <si>
    <t>Saldo a medir = Total executado - Saldo anterior</t>
  </si>
  <si>
    <t>Banco 06</t>
  </si>
  <si>
    <t>Banco 03</t>
  </si>
  <si>
    <t>Banco 04</t>
  </si>
  <si>
    <t>Banco 05</t>
  </si>
  <si>
    <t>01/07/2026 A 24/08/2026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</si>
</sst>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R$&quot;\ * #,##0.00_-;\-&quot;R$&quot;\ * #,##0.00_-;_-&quot;R$&quot;\ * &quot;-&quot;??_-;_-@"/>
  </numFmts>
  <fonts count="28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b/>
      <sz val="20"/>
      <color theme="1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  <font>
      <sz val="10"/>
      <color rgb="FF000000"/>
      <name val="Arial"/>
      <family val="2"/>
    </font>
    <font>
      <sz val="12"/>
      <color theme="1"/>
      <name val="Arial"/>
      <family val="2"/>
    </font>
    <font>
      <sz val="16"/>
      <color theme="1"/>
      <name val="Arial"/>
      <family val="2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 Narrow"/>
      <family val="2"/>
    </font>
    <font>
      <sz val="10"/>
      <color theme="1"/>
      <name val="Arial"/>
      <family val="2"/>
    </font>
    <font>
      <b/>
      <sz val="10"/>
      <color rgb="FF000000"/>
      <name val="Arial Narrow"/>
      <family val="2"/>
    </font>
    <font>
      <b/>
      <sz val="12"/>
      <color rgb="FF000000"/>
      <name val="Arial Narrow"/>
      <family val="2"/>
    </font>
    <font>
      <sz val="8"/>
      <color rgb="FF000000"/>
      <name val="Arial Narrow"/>
      <family val="2"/>
    </font>
    <font>
      <sz val="8"/>
      <color rgb="FF000000"/>
      <name val="Arial"/>
      <family val="2"/>
    </font>
    <font>
      <b/>
      <sz val="13"/>
      <color rgb="FF000000"/>
      <name val="Arial Narrow"/>
      <family val="2"/>
    </font>
    <font>
      <sz val="13"/>
      <color rgb="FF000000"/>
      <name val="Arial Narrow"/>
      <family val="2"/>
    </font>
    <font>
      <b/>
      <sz val="14"/>
      <color rgb="FF000000"/>
      <name val="Arial Narrow"/>
      <family val="2"/>
    </font>
    <font>
      <b/>
      <sz val="12"/>
      <name val="Arial"/>
      <family val="2"/>
    </font>
    <font>
      <sz val="10"/>
      <color theme="1"/>
      <name val="Arial"/>
      <family val="2"/>
    </font>
    <font>
      <b/>
      <sz val="11"/>
      <color theme="1"/>
      <name val="Arial Narrow"/>
      <family val="2"/>
    </font>
    <font>
      <sz val="10"/>
      <name val="Arial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sz val="10"/>
      <color rgb="FF000000"/>
      <name val="Arial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DD6EE"/>
        <bgColor rgb="FFBDD6EE"/>
      </patternFill>
    </fill>
    <fill>
      <patternFill patternType="solid">
        <fgColor rgb="FFBFBFBF"/>
        <bgColor rgb="FFBFBFBF"/>
      </patternFill>
    </fill>
    <fill>
      <patternFill patternType="solid">
        <fgColor rgb="FFC0C0C0"/>
        <bgColor rgb="FFC0C0C0"/>
      </patternFill>
    </fill>
    <fill>
      <patternFill patternType="solid">
        <fgColor rgb="FF0070C0"/>
        <bgColor rgb="FF0070C0"/>
      </patternFill>
    </fill>
    <fill>
      <patternFill patternType="solid">
        <fgColor rgb="FF9CC2E5"/>
        <bgColor rgb="FF9CC2E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8">
    <border>
      <left/>
      <right/>
      <top/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/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23"/>
  </cellStyleXfs>
  <cellXfs count="305">
    <xf numFmtId="0" fontId="0" fillId="0" borderId="0" xfId="0" applyFont="1" applyAlignment="1"/>
    <xf numFmtId="0" fontId="5" fillId="0" borderId="0" xfId="0" applyFont="1"/>
    <xf numFmtId="0" fontId="8" fillId="3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9" fillId="4" borderId="11" xfId="0" applyFont="1" applyFill="1" applyBorder="1" applyAlignment="1">
      <alignment horizontal="left" vertical="center" wrapText="1"/>
    </xf>
    <xf numFmtId="0" fontId="12" fillId="4" borderId="11" xfId="0" applyFont="1" applyFill="1" applyBorder="1" applyAlignment="1">
      <alignment horizontal="center"/>
    </xf>
    <xf numFmtId="2" fontId="12" fillId="4" borderId="11" xfId="0" applyNumberFormat="1" applyFont="1" applyFill="1" applyBorder="1" applyAlignment="1">
      <alignment horizontal="right"/>
    </xf>
    <xf numFmtId="0" fontId="12" fillId="0" borderId="0" xfId="0" applyFont="1" applyAlignment="1">
      <alignment wrapText="1"/>
    </xf>
    <xf numFmtId="4" fontId="5" fillId="4" borderId="11" xfId="0" applyNumberFormat="1" applyFont="1" applyFill="1" applyBorder="1"/>
    <xf numFmtId="0" fontId="12" fillId="0" borderId="11" xfId="0" applyFont="1" applyBorder="1" applyAlignment="1">
      <alignment horizontal="left" vertical="center" wrapText="1"/>
    </xf>
    <xf numFmtId="0" fontId="12" fillId="0" borderId="11" xfId="0" applyFont="1" applyBorder="1" applyAlignment="1">
      <alignment horizontal="center"/>
    </xf>
    <xf numFmtId="2" fontId="12" fillId="0" borderId="11" xfId="0" applyNumberFormat="1" applyFont="1" applyBorder="1" applyAlignment="1">
      <alignment horizontal="center" vertical="center"/>
    </xf>
    <xf numFmtId="2" fontId="5" fillId="0" borderId="11" xfId="0" applyNumberFormat="1" applyFont="1" applyBorder="1" applyAlignment="1">
      <alignment horizontal="center" vertical="center"/>
    </xf>
    <xf numFmtId="4" fontId="5" fillId="0" borderId="11" xfId="0" applyNumberFormat="1" applyFont="1" applyBorder="1" applyAlignment="1">
      <alignment horizontal="center" vertical="center"/>
    </xf>
    <xf numFmtId="164" fontId="12" fillId="0" borderId="11" xfId="0" applyNumberFormat="1" applyFont="1" applyBorder="1" applyAlignment="1">
      <alignment horizontal="right"/>
    </xf>
    <xf numFmtId="164" fontId="5" fillId="0" borderId="11" xfId="0" applyNumberFormat="1" applyFont="1" applyBorder="1" applyAlignment="1">
      <alignment horizontal="right"/>
    </xf>
    <xf numFmtId="2" fontId="12" fillId="4" borderId="11" xfId="0" applyNumberFormat="1" applyFont="1" applyFill="1" applyBorder="1" applyAlignment="1">
      <alignment horizontal="center" vertical="center"/>
    </xf>
    <xf numFmtId="4" fontId="5" fillId="4" borderId="1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 vertical="center" wrapText="1"/>
    </xf>
    <xf numFmtId="4" fontId="5" fillId="0" borderId="11" xfId="0" applyNumberFormat="1" applyFont="1" applyBorder="1" applyAlignment="1">
      <alignment horizontal="center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center" wrapText="1"/>
    </xf>
    <xf numFmtId="4" fontId="12" fillId="0" borderId="0" xfId="0" applyNumberFormat="1" applyFont="1" applyAlignment="1">
      <alignment horizontal="right" wrapText="1"/>
    </xf>
    <xf numFmtId="4" fontId="12" fillId="0" borderId="0" xfId="0" applyNumberFormat="1" applyFont="1" applyAlignment="1">
      <alignment horizontal="right" vertical="center" wrapText="1"/>
    </xf>
    <xf numFmtId="0" fontId="12" fillId="0" borderId="0" xfId="0" applyFont="1" applyAlignment="1">
      <alignment horizontal="right" vertical="center" wrapText="1"/>
    </xf>
    <xf numFmtId="4" fontId="5" fillId="2" borderId="11" xfId="0" applyNumberFormat="1" applyFont="1" applyFill="1" applyBorder="1" applyAlignment="1">
      <alignment horizontal="center" vertical="center"/>
    </xf>
    <xf numFmtId="10" fontId="5" fillId="0" borderId="17" xfId="0" applyNumberFormat="1" applyFont="1" applyBorder="1" applyAlignment="1">
      <alignment horizontal="center" vertical="center"/>
    </xf>
    <xf numFmtId="164" fontId="18" fillId="3" borderId="10" xfId="0" applyNumberFormat="1" applyFont="1" applyFill="1" applyBorder="1" applyAlignment="1">
      <alignment horizontal="center" vertical="center"/>
    </xf>
    <xf numFmtId="164" fontId="19" fillId="3" borderId="10" xfId="0" applyNumberFormat="1" applyFont="1" applyFill="1" applyBorder="1" applyAlignment="1">
      <alignment horizontal="center" vertical="center"/>
    </xf>
    <xf numFmtId="10" fontId="18" fillId="3" borderId="10" xfId="0" applyNumberFormat="1" applyFont="1" applyFill="1" applyBorder="1" applyAlignment="1">
      <alignment horizontal="center" vertical="center"/>
    </xf>
    <xf numFmtId="0" fontId="5" fillId="0" borderId="27" xfId="0" applyFont="1" applyBorder="1" applyAlignment="1">
      <alignment horizontal="left" vertical="center"/>
    </xf>
    <xf numFmtId="0" fontId="17" fillId="2" borderId="28" xfId="0" applyFont="1" applyFill="1" applyBorder="1" applyAlignment="1">
      <alignment vertical="center"/>
    </xf>
    <xf numFmtId="0" fontId="17" fillId="2" borderId="29" xfId="0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20" fillId="3" borderId="10" xfId="0" applyFont="1" applyFill="1" applyBorder="1" applyAlignment="1">
      <alignment horizontal="center" vertical="center" wrapText="1"/>
    </xf>
    <xf numFmtId="0" fontId="9" fillId="4" borderId="33" xfId="0" applyFont="1" applyFill="1" applyBorder="1" applyAlignment="1">
      <alignment horizontal="left" wrapText="1"/>
    </xf>
    <xf numFmtId="0" fontId="5" fillId="4" borderId="17" xfId="0" applyFont="1" applyFill="1" applyBorder="1" applyAlignment="1">
      <alignment horizontal="center" vertical="center"/>
    </xf>
    <xf numFmtId="4" fontId="5" fillId="4" borderId="17" xfId="0" applyNumberFormat="1" applyFont="1" applyFill="1" applyBorder="1" applyAlignment="1">
      <alignment horizontal="center" vertical="center"/>
    </xf>
    <xf numFmtId="164" fontId="5" fillId="4" borderId="17" xfId="0" applyNumberFormat="1" applyFont="1" applyFill="1" applyBorder="1" applyAlignment="1">
      <alignment horizontal="right" vertical="center"/>
    </xf>
    <xf numFmtId="164" fontId="10" fillId="4" borderId="17" xfId="0" applyNumberFormat="1" applyFont="1" applyFill="1" applyBorder="1" applyAlignment="1">
      <alignment horizontal="right" vertical="center"/>
    </xf>
    <xf numFmtId="10" fontId="10" fillId="4" borderId="17" xfId="0" applyNumberFormat="1" applyFont="1" applyFill="1" applyBorder="1" applyAlignment="1">
      <alignment horizontal="center" vertical="center"/>
    </xf>
    <xf numFmtId="10" fontId="10" fillId="4" borderId="34" xfId="0" applyNumberFormat="1" applyFont="1" applyFill="1" applyBorder="1" applyAlignment="1">
      <alignment horizontal="center" vertical="center"/>
    </xf>
    <xf numFmtId="4" fontId="5" fillId="4" borderId="17" xfId="0" applyNumberFormat="1" applyFont="1" applyFill="1" applyBorder="1" applyAlignment="1">
      <alignment vertical="center"/>
    </xf>
    <xf numFmtId="10" fontId="10" fillId="4" borderId="35" xfId="0" applyNumberFormat="1" applyFont="1" applyFill="1" applyBorder="1" applyAlignment="1">
      <alignment horizontal="center" vertical="center"/>
    </xf>
    <xf numFmtId="0" fontId="12" fillId="0" borderId="33" xfId="0" applyFont="1" applyBorder="1" applyAlignment="1">
      <alignment horizontal="left" wrapText="1"/>
    </xf>
    <xf numFmtId="10" fontId="5" fillId="2" borderId="17" xfId="0" applyNumberFormat="1" applyFont="1" applyFill="1" applyBorder="1" applyAlignment="1">
      <alignment horizontal="center" vertical="center"/>
    </xf>
    <xf numFmtId="10" fontId="5" fillId="0" borderId="35" xfId="0" applyNumberFormat="1" applyFont="1" applyBorder="1" applyAlignment="1">
      <alignment horizontal="center"/>
    </xf>
    <xf numFmtId="10" fontId="10" fillId="4" borderId="34" xfId="0" applyNumberFormat="1" applyFont="1" applyFill="1" applyBorder="1" applyAlignment="1">
      <alignment horizontal="right" vertical="center"/>
    </xf>
    <xf numFmtId="0" fontId="5" fillId="0" borderId="28" xfId="0" applyFont="1" applyBorder="1" applyAlignment="1">
      <alignment wrapText="1"/>
    </xf>
    <xf numFmtId="0" fontId="5" fillId="0" borderId="28" xfId="0" applyFont="1" applyBorder="1" applyAlignment="1">
      <alignment horizontal="center" vertical="center"/>
    </xf>
    <xf numFmtId="0" fontId="0" fillId="0" borderId="0" xfId="0" applyFont="1" applyAlignment="1"/>
    <xf numFmtId="0" fontId="0" fillId="0" borderId="0" xfId="0" applyFont="1" applyAlignment="1"/>
    <xf numFmtId="0" fontId="12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4" fontId="22" fillId="8" borderId="36" xfId="1" applyNumberFormat="1" applyFont="1" applyFill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/>
    </xf>
    <xf numFmtId="4" fontId="23" fillId="0" borderId="36" xfId="0" applyNumberFormat="1" applyFont="1" applyBorder="1" applyAlignment="1">
      <alignment horizontal="center" vertical="center"/>
    </xf>
    <xf numFmtId="4" fontId="23" fillId="0" borderId="36" xfId="0" applyNumberFormat="1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4" fontId="23" fillId="0" borderId="23" xfId="0" applyNumberFormat="1" applyFont="1" applyBorder="1" applyAlignment="1">
      <alignment horizontal="center" vertical="center" wrapText="1"/>
    </xf>
    <xf numFmtId="4" fontId="23" fillId="0" borderId="23" xfId="0" applyNumberFormat="1" applyFont="1" applyBorder="1" applyAlignment="1">
      <alignment horizontal="center" vertical="center"/>
    </xf>
    <xf numFmtId="2" fontId="23" fillId="0" borderId="36" xfId="0" applyNumberFormat="1" applyFont="1" applyBorder="1" applyAlignment="1">
      <alignment horizontal="center" vertical="center"/>
    </xf>
    <xf numFmtId="4" fontId="23" fillId="0" borderId="38" xfId="0" applyNumberFormat="1" applyFont="1" applyBorder="1" applyAlignment="1">
      <alignment horizontal="center" vertical="center" wrapText="1"/>
    </xf>
    <xf numFmtId="0" fontId="23" fillId="0" borderId="38" xfId="0" applyFont="1" applyBorder="1" applyAlignment="1">
      <alignment horizontal="center" vertical="center"/>
    </xf>
    <xf numFmtId="4" fontId="22" fillId="0" borderId="36" xfId="1" applyNumberFormat="1" applyFont="1" applyBorder="1" applyAlignment="1">
      <alignment horizontal="center" vertical="center" wrapText="1"/>
    </xf>
    <xf numFmtId="0" fontId="22" fillId="0" borderId="36" xfId="1" applyFont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/>
    </xf>
    <xf numFmtId="4" fontId="25" fillId="0" borderId="36" xfId="0" applyNumberFormat="1" applyFont="1" applyBorder="1" applyAlignment="1">
      <alignment horizontal="center" vertical="center" wrapText="1"/>
    </xf>
    <xf numFmtId="4" fontId="25" fillId="0" borderId="36" xfId="0" applyNumberFormat="1" applyFont="1" applyBorder="1" applyAlignment="1">
      <alignment horizontal="center" vertical="center"/>
    </xf>
    <xf numFmtId="0" fontId="22" fillId="8" borderId="36" xfId="1" applyFont="1" applyFill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 wrapText="1"/>
    </xf>
    <xf numFmtId="0" fontId="26" fillId="0" borderId="36" xfId="0" applyFont="1" applyBorder="1" applyAlignment="1">
      <alignment horizontal="right" vertical="center" wrapText="1"/>
    </xf>
    <xf numFmtId="4" fontId="25" fillId="0" borderId="36" xfId="0" applyNumberFormat="1" applyFont="1" applyBorder="1" applyAlignment="1">
      <alignment horizontal="right" vertical="center"/>
    </xf>
    <xf numFmtId="4" fontId="26" fillId="0" borderId="36" xfId="0" applyNumberFormat="1" applyFont="1" applyBorder="1" applyAlignment="1">
      <alignment horizontal="right" vertical="center"/>
    </xf>
    <xf numFmtId="4" fontId="25" fillId="0" borderId="40" xfId="0" applyNumberFormat="1" applyFont="1" applyBorder="1" applyAlignment="1">
      <alignment horizontal="center" vertical="center" wrapText="1"/>
    </xf>
    <xf numFmtId="4" fontId="25" fillId="0" borderId="40" xfId="0" applyNumberFormat="1" applyFont="1" applyBorder="1" applyAlignment="1">
      <alignment horizontal="center" vertical="center"/>
    </xf>
    <xf numFmtId="4" fontId="25" fillId="0" borderId="40" xfId="0" applyNumberFormat="1" applyFont="1" applyBorder="1" applyAlignment="1">
      <alignment horizontal="right" vertical="center"/>
    </xf>
    <xf numFmtId="4" fontId="26" fillId="0" borderId="40" xfId="0" applyNumberFormat="1" applyFont="1" applyBorder="1" applyAlignment="1">
      <alignment horizontal="right" vertical="center"/>
    </xf>
    <xf numFmtId="0" fontId="24" fillId="0" borderId="42" xfId="0" applyFont="1" applyBorder="1" applyAlignment="1">
      <alignment vertical="center" wrapText="1"/>
    </xf>
    <xf numFmtId="0" fontId="24" fillId="0" borderId="47" xfId="0" applyFont="1" applyBorder="1" applyAlignment="1">
      <alignment vertical="center" wrapText="1"/>
    </xf>
    <xf numFmtId="0" fontId="24" fillId="0" borderId="45" xfId="0" applyFont="1" applyBorder="1" applyAlignment="1">
      <alignment vertical="center" wrapText="1"/>
    </xf>
    <xf numFmtId="0" fontId="24" fillId="0" borderId="36" xfId="0" applyFont="1" applyBorder="1" applyAlignment="1">
      <alignment horizontal="center" vertical="center" wrapText="1"/>
    </xf>
    <xf numFmtId="2" fontId="24" fillId="0" borderId="36" xfId="0" applyNumberFormat="1" applyFont="1" applyBorder="1" applyAlignment="1">
      <alignment horizontal="center" vertical="center" wrapText="1"/>
    </xf>
    <xf numFmtId="0" fontId="24" fillId="0" borderId="23" xfId="1" applyFont="1" applyBorder="1" applyAlignment="1">
      <alignment horizontal="left" vertical="center"/>
    </xf>
    <xf numFmtId="4" fontId="25" fillId="0" borderId="23" xfId="0" applyNumberFormat="1" applyFont="1" applyBorder="1" applyAlignment="1">
      <alignment horizontal="center" vertical="center" wrapText="1"/>
    </xf>
    <xf numFmtId="4" fontId="25" fillId="0" borderId="23" xfId="0" applyNumberFormat="1" applyFont="1" applyBorder="1" applyAlignment="1">
      <alignment horizontal="center" vertical="center"/>
    </xf>
    <xf numFmtId="2" fontId="24" fillId="0" borderId="23" xfId="0" applyNumberFormat="1" applyFont="1" applyBorder="1" applyAlignment="1">
      <alignment horizontal="center" vertical="center" wrapText="1"/>
    </xf>
    <xf numFmtId="0" fontId="24" fillId="0" borderId="23" xfId="0" applyFont="1" applyBorder="1" applyAlignment="1">
      <alignment vertical="center" wrapText="1"/>
    </xf>
    <xf numFmtId="0" fontId="21" fillId="0" borderId="11" xfId="0" applyFont="1" applyBorder="1" applyAlignment="1">
      <alignment horizontal="left" vertical="center" wrapText="1"/>
    </xf>
    <xf numFmtId="2" fontId="25" fillId="0" borderId="36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24" fillId="0" borderId="36" xfId="1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0" fillId="0" borderId="0" xfId="0" applyFont="1" applyAlignment="1"/>
    <xf numFmtId="4" fontId="27" fillId="0" borderId="11" xfId="0" applyNumberFormat="1" applyFont="1" applyBorder="1" applyAlignment="1">
      <alignment horizontal="center" vertical="center"/>
    </xf>
    <xf numFmtId="0" fontId="23" fillId="0" borderId="37" xfId="0" applyFont="1" applyBorder="1" applyAlignment="1">
      <alignment horizontal="center" vertical="center" wrapText="1"/>
    </xf>
    <xf numFmtId="0" fontId="23" fillId="0" borderId="38" xfId="0" applyFont="1" applyBorder="1" applyAlignment="1">
      <alignment horizontal="center" vertical="center" wrapText="1"/>
    </xf>
    <xf numFmtId="4" fontId="23" fillId="0" borderId="36" xfId="0" applyNumberFormat="1" applyFont="1" applyFill="1" applyBorder="1" applyAlignment="1">
      <alignment horizontal="center" vertical="center"/>
    </xf>
    <xf numFmtId="0" fontId="24" fillId="0" borderId="40" xfId="0" applyFont="1" applyBorder="1" applyAlignment="1">
      <alignment vertical="center" wrapText="1"/>
    </xf>
    <xf numFmtId="0" fontId="24" fillId="0" borderId="46" xfId="0" applyFont="1" applyBorder="1" applyAlignment="1">
      <alignment vertical="center" wrapText="1"/>
    </xf>
    <xf numFmtId="0" fontId="24" fillId="0" borderId="43" xfId="0" applyFont="1" applyBorder="1" applyAlignment="1">
      <alignment vertical="center" wrapText="1"/>
    </xf>
    <xf numFmtId="0" fontId="24" fillId="0" borderId="49" xfId="1" applyFont="1" applyBorder="1" applyAlignment="1">
      <alignment horizontal="left" vertical="center"/>
    </xf>
    <xf numFmtId="4" fontId="25" fillId="0" borderId="49" xfId="0" applyNumberFormat="1" applyFont="1" applyBorder="1" applyAlignment="1">
      <alignment horizontal="center" vertical="center" wrapText="1"/>
    </xf>
    <xf numFmtId="4" fontId="25" fillId="0" borderId="49" xfId="0" applyNumberFormat="1" applyFont="1" applyBorder="1" applyAlignment="1">
      <alignment horizontal="center" vertical="center"/>
    </xf>
    <xf numFmtId="2" fontId="24" fillId="0" borderId="49" xfId="0" applyNumberFormat="1" applyFont="1" applyBorder="1" applyAlignment="1">
      <alignment horizontal="center" vertical="center" wrapText="1"/>
    </xf>
    <xf numFmtId="0" fontId="24" fillId="0" borderId="49" xfId="0" applyFont="1" applyBorder="1" applyAlignment="1">
      <alignment vertical="center" wrapText="1"/>
    </xf>
    <xf numFmtId="2" fontId="25" fillId="0" borderId="36" xfId="0" applyNumberFormat="1" applyFont="1" applyBorder="1" applyAlignment="1">
      <alignment horizontal="center" vertical="center"/>
    </xf>
    <xf numFmtId="0" fontId="3" fillId="0" borderId="25" xfId="0" applyFont="1" applyBorder="1" applyAlignment="1"/>
    <xf numFmtId="0" fontId="12" fillId="0" borderId="26" xfId="0" applyFont="1" applyBorder="1" applyAlignment="1">
      <alignment wrapText="1"/>
    </xf>
    <xf numFmtId="0" fontId="11" fillId="5" borderId="53" xfId="0" applyFont="1" applyFill="1" applyBorder="1" applyAlignment="1">
      <alignment horizontal="center" vertical="center" wrapText="1"/>
    </xf>
    <xf numFmtId="4" fontId="11" fillId="5" borderId="57" xfId="0" applyNumberFormat="1" applyFont="1" applyFill="1" applyBorder="1" applyAlignment="1">
      <alignment horizontal="center" vertical="center" wrapText="1"/>
    </xf>
    <xf numFmtId="0" fontId="11" fillId="5" borderId="57" xfId="0" applyFont="1" applyFill="1" applyBorder="1" applyAlignment="1">
      <alignment horizontal="center" vertical="center" wrapText="1"/>
    </xf>
    <xf numFmtId="0" fontId="11" fillId="5" borderId="58" xfId="0" applyFont="1" applyFill="1" applyBorder="1" applyAlignment="1">
      <alignment horizontal="center" vertical="center" wrapText="1"/>
    </xf>
    <xf numFmtId="0" fontId="11" fillId="6" borderId="33" xfId="0" applyFont="1" applyFill="1" applyBorder="1" applyAlignment="1">
      <alignment horizontal="left" vertical="center" wrapText="1"/>
    </xf>
    <xf numFmtId="0" fontId="11" fillId="7" borderId="33" xfId="0" applyFont="1" applyFill="1" applyBorder="1" applyAlignment="1">
      <alignment horizontal="left" vertical="center" wrapText="1"/>
    </xf>
    <xf numFmtId="0" fontId="22" fillId="8" borderId="60" xfId="1" applyFont="1" applyFill="1" applyBorder="1" applyAlignment="1">
      <alignment horizontal="left" vertical="center" wrapText="1"/>
    </xf>
    <xf numFmtId="4" fontId="22" fillId="8" borderId="61" xfId="1" applyNumberFormat="1" applyFont="1" applyFill="1" applyBorder="1" applyAlignment="1">
      <alignment horizontal="center" vertical="center" wrapText="1"/>
    </xf>
    <xf numFmtId="4" fontId="24" fillId="8" borderId="61" xfId="1" applyNumberFormat="1" applyFont="1" applyFill="1" applyBorder="1" applyAlignment="1">
      <alignment horizontal="center" vertical="center" wrapText="1"/>
    </xf>
    <xf numFmtId="0" fontId="23" fillId="0" borderId="60" xfId="0" applyFont="1" applyBorder="1" applyAlignment="1">
      <alignment horizontal="left" vertical="center" wrapText="1"/>
    </xf>
    <xf numFmtId="4" fontId="23" fillId="0" borderId="61" xfId="0" applyNumberFormat="1" applyFont="1" applyBorder="1" applyAlignment="1">
      <alignment horizontal="center" vertical="center"/>
    </xf>
    <xf numFmtId="0" fontId="23" fillId="0" borderId="22" xfId="0" applyFont="1" applyBorder="1" applyAlignment="1">
      <alignment horizontal="left" vertical="center" wrapText="1"/>
    </xf>
    <xf numFmtId="4" fontId="23" fillId="0" borderId="3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wrapText="1"/>
    </xf>
    <xf numFmtId="0" fontId="24" fillId="0" borderId="62" xfId="0" applyFont="1" applyBorder="1" applyAlignment="1">
      <alignment vertical="center" wrapText="1"/>
    </xf>
    <xf numFmtId="0" fontId="24" fillId="0" borderId="61" xfId="0" applyFont="1" applyBorder="1" applyAlignment="1">
      <alignment vertical="center" wrapText="1"/>
    </xf>
    <xf numFmtId="0" fontId="24" fillId="0" borderId="22" xfId="0" applyFont="1" applyBorder="1" applyAlignment="1">
      <alignment horizontal="center" vertical="center" wrapText="1"/>
    </xf>
    <xf numFmtId="0" fontId="24" fillId="0" borderId="3" xfId="0" applyFont="1" applyBorder="1" applyAlignment="1">
      <alignment vertical="center" wrapText="1"/>
    </xf>
    <xf numFmtId="0" fontId="11" fillId="7" borderId="60" xfId="0" applyFont="1" applyFill="1" applyBorder="1" applyAlignment="1">
      <alignment horizontal="left" vertical="center" wrapText="1"/>
    </xf>
    <xf numFmtId="0" fontId="24" fillId="0" borderId="68" xfId="0" applyFont="1" applyBorder="1" applyAlignment="1">
      <alignment vertical="center" wrapText="1"/>
    </xf>
    <xf numFmtId="0" fontId="24" fillId="0" borderId="69" xfId="0" applyFont="1" applyBorder="1" applyAlignment="1">
      <alignment vertical="center" wrapText="1"/>
    </xf>
    <xf numFmtId="0" fontId="24" fillId="0" borderId="70" xfId="0" applyFont="1" applyBorder="1" applyAlignment="1">
      <alignment vertical="center" wrapText="1"/>
    </xf>
    <xf numFmtId="0" fontId="24" fillId="0" borderId="59" xfId="0" applyFont="1" applyBorder="1" applyAlignment="1">
      <alignment vertical="center" wrapText="1"/>
    </xf>
    <xf numFmtId="0" fontId="24" fillId="0" borderId="71" xfId="0" applyFont="1" applyBorder="1" applyAlignment="1">
      <alignment horizontal="center" vertical="center" wrapText="1"/>
    </xf>
    <xf numFmtId="0" fontId="22" fillId="8" borderId="61" xfId="1" applyFont="1" applyFill="1" applyBorder="1" applyAlignment="1">
      <alignment horizontal="center" vertical="center" wrapText="1"/>
    </xf>
    <xf numFmtId="0" fontId="24" fillId="0" borderId="60" xfId="1" applyFont="1" applyBorder="1" applyAlignment="1">
      <alignment horizontal="left" vertical="center" wrapText="1"/>
    </xf>
    <xf numFmtId="0" fontId="22" fillId="0" borderId="61" xfId="1" applyFont="1" applyBorder="1" applyAlignment="1">
      <alignment horizontal="center" vertical="center" wrapText="1"/>
    </xf>
    <xf numFmtId="0" fontId="24" fillId="0" borderId="60" xfId="0" applyFont="1" applyBorder="1" applyAlignment="1">
      <alignment horizontal="left" vertical="center" wrapText="1"/>
    </xf>
    <xf numFmtId="0" fontId="22" fillId="9" borderId="60" xfId="1" applyFont="1" applyFill="1" applyBorder="1" applyAlignment="1">
      <alignment horizontal="left" vertical="center" wrapText="1"/>
    </xf>
    <xf numFmtId="0" fontId="16" fillId="0" borderId="24" xfId="0" applyFont="1" applyBorder="1" applyAlignment="1">
      <alignment vertical="center"/>
    </xf>
    <xf numFmtId="0" fontId="12" fillId="0" borderId="24" xfId="0" applyFont="1" applyBorder="1" applyAlignment="1">
      <alignment horizontal="left" vertical="center" wrapText="1"/>
    </xf>
    <xf numFmtId="0" fontId="12" fillId="0" borderId="25" xfId="0" applyFont="1" applyBorder="1" applyAlignment="1">
      <alignment horizontal="left" wrapText="1"/>
    </xf>
    <xf numFmtId="0" fontId="12" fillId="0" borderId="25" xfId="0" applyFont="1" applyBorder="1" applyAlignment="1">
      <alignment horizontal="center" wrapText="1"/>
    </xf>
    <xf numFmtId="4" fontId="12" fillId="0" borderId="25" xfId="0" applyNumberFormat="1" applyFont="1" applyBorder="1" applyAlignment="1">
      <alignment horizontal="right" wrapText="1"/>
    </xf>
    <xf numFmtId="4" fontId="12" fillId="0" borderId="25" xfId="0" applyNumberFormat="1" applyFont="1" applyBorder="1" applyAlignment="1">
      <alignment horizontal="right" vertical="center" wrapText="1"/>
    </xf>
    <xf numFmtId="0" fontId="12" fillId="0" borderId="25" xfId="0" applyFont="1" applyBorder="1" applyAlignment="1">
      <alignment horizontal="right" vertical="center" wrapText="1"/>
    </xf>
    <xf numFmtId="0" fontId="12" fillId="0" borderId="26" xfId="0" applyFont="1" applyBorder="1" applyAlignment="1">
      <alignment horizontal="right" vertical="center" wrapText="1"/>
    </xf>
    <xf numFmtId="0" fontId="11" fillId="7" borderId="73" xfId="0" applyFont="1" applyFill="1" applyBorder="1" applyAlignment="1">
      <alignment horizontal="left" vertical="center" wrapText="1"/>
    </xf>
    <xf numFmtId="0" fontId="11" fillId="6" borderId="73" xfId="0" applyFont="1" applyFill="1" applyBorder="1" applyAlignment="1">
      <alignment horizontal="left" vertical="center" wrapText="1"/>
    </xf>
    <xf numFmtId="0" fontId="12" fillId="0" borderId="63" xfId="0" applyFont="1" applyBorder="1" applyAlignment="1">
      <alignment wrapText="1"/>
    </xf>
    <xf numFmtId="0" fontId="23" fillId="0" borderId="72" xfId="0" applyFont="1" applyBorder="1" applyAlignment="1">
      <alignment horizontal="left" vertical="center" wrapText="1"/>
    </xf>
    <xf numFmtId="4" fontId="23" fillId="0" borderId="63" xfId="0" applyNumberFormat="1" applyFont="1" applyBorder="1" applyAlignment="1">
      <alignment horizontal="center" vertical="center"/>
    </xf>
    <xf numFmtId="4" fontId="23" fillId="0" borderId="38" xfId="0" applyNumberFormat="1" applyFont="1" applyBorder="1" applyAlignment="1">
      <alignment horizontal="center" vertical="center"/>
    </xf>
    <xf numFmtId="2" fontId="23" fillId="0" borderId="38" xfId="0" applyNumberFormat="1" applyFont="1" applyBorder="1" applyAlignment="1">
      <alignment horizontal="center" vertical="center"/>
    </xf>
    <xf numFmtId="4" fontId="23" fillId="0" borderId="39" xfId="0" applyNumberFormat="1" applyFont="1" applyBorder="1" applyAlignment="1">
      <alignment horizontal="center" vertical="center"/>
    </xf>
    <xf numFmtId="4" fontId="22" fillId="8" borderId="43" xfId="1" applyNumberFormat="1" applyFont="1" applyFill="1" applyBorder="1" applyAlignment="1">
      <alignment horizontal="center" vertical="center" wrapText="1"/>
    </xf>
    <xf numFmtId="4" fontId="22" fillId="8" borderId="70" xfId="1" applyNumberFormat="1" applyFont="1" applyFill="1" applyBorder="1" applyAlignment="1">
      <alignment horizontal="center" vertical="center" wrapText="1"/>
    </xf>
    <xf numFmtId="0" fontId="23" fillId="0" borderId="71" xfId="0" applyFont="1" applyBorder="1" applyAlignment="1">
      <alignment horizontal="left" vertical="center" wrapText="1"/>
    </xf>
    <xf numFmtId="0" fontId="23" fillId="0" borderId="49" xfId="0" applyFont="1" applyBorder="1" applyAlignment="1">
      <alignment horizontal="center" vertical="center" wrapText="1"/>
    </xf>
    <xf numFmtId="4" fontId="23" fillId="0" borderId="36" xfId="0" applyNumberFormat="1" applyFont="1" applyFill="1" applyBorder="1" applyAlignment="1">
      <alignment horizontal="center" vertical="center" wrapText="1"/>
    </xf>
    <xf numFmtId="0" fontId="24" fillId="0" borderId="74" xfId="1" applyFont="1" applyBorder="1" applyAlignment="1">
      <alignment horizontal="left" vertical="center"/>
    </xf>
    <xf numFmtId="0" fontId="25" fillId="0" borderId="74" xfId="0" applyFont="1" applyBorder="1" applyAlignment="1">
      <alignment horizontal="center" vertical="center" wrapText="1"/>
    </xf>
    <xf numFmtId="2" fontId="25" fillId="0" borderId="74" xfId="0" applyNumberFormat="1" applyFont="1" applyBorder="1" applyAlignment="1">
      <alignment horizontal="center" vertical="center" wrapText="1"/>
    </xf>
    <xf numFmtId="0" fontId="25" fillId="0" borderId="74" xfId="0" applyFont="1" applyBorder="1" applyAlignment="1">
      <alignment horizontal="center" vertical="center"/>
    </xf>
    <xf numFmtId="2" fontId="24" fillId="0" borderId="74" xfId="0" applyNumberFormat="1" applyFont="1" applyBorder="1" applyAlignment="1">
      <alignment horizontal="center" vertical="center" wrapText="1"/>
    </xf>
    <xf numFmtId="0" fontId="24" fillId="0" borderId="76" xfId="0" applyFont="1" applyBorder="1" applyAlignment="1">
      <alignment vertical="center" wrapText="1"/>
    </xf>
    <xf numFmtId="0" fontId="24" fillId="0" borderId="64" xfId="0" applyFont="1" applyBorder="1" applyAlignment="1">
      <alignment vertical="center" wrapText="1"/>
    </xf>
    <xf numFmtId="4" fontId="23" fillId="0" borderId="38" xfId="0" applyNumberFormat="1" applyFont="1" applyFill="1" applyBorder="1" applyAlignment="1">
      <alignment horizontal="center" vertical="center"/>
    </xf>
    <xf numFmtId="0" fontId="22" fillId="8" borderId="72" xfId="1" applyFont="1" applyFill="1" applyBorder="1" applyAlignment="1">
      <alignment horizontal="left" vertical="center" wrapText="1"/>
    </xf>
    <xf numFmtId="0" fontId="24" fillId="0" borderId="36" xfId="1" applyFont="1" applyFill="1" applyBorder="1" applyAlignment="1">
      <alignment horizontal="left" vertical="center"/>
    </xf>
    <xf numFmtId="0" fontId="25" fillId="0" borderId="36" xfId="0" applyFont="1" applyFill="1" applyBorder="1" applyAlignment="1">
      <alignment horizontal="center" vertical="center" wrapText="1"/>
    </xf>
    <xf numFmtId="0" fontId="25" fillId="0" borderId="36" xfId="0" applyFont="1" applyFill="1" applyBorder="1" applyAlignment="1">
      <alignment horizontal="center" vertical="center"/>
    </xf>
    <xf numFmtId="2" fontId="24" fillId="0" borderId="36" xfId="0" applyNumberFormat="1" applyFont="1" applyFill="1" applyBorder="1" applyAlignment="1">
      <alignment horizontal="center" vertical="center" wrapText="1"/>
    </xf>
    <xf numFmtId="0" fontId="24" fillId="0" borderId="47" xfId="0" applyFont="1" applyFill="1" applyBorder="1" applyAlignment="1">
      <alignment vertical="center" wrapText="1"/>
    </xf>
    <xf numFmtId="0" fontId="24" fillId="0" borderId="61" xfId="0" applyFont="1" applyFill="1" applyBorder="1" applyAlignment="1">
      <alignment vertical="center" wrapText="1"/>
    </xf>
    <xf numFmtId="0" fontId="12" fillId="0" borderId="0" xfId="0" applyFont="1" applyFill="1" applyAlignment="1">
      <alignment wrapText="1"/>
    </xf>
    <xf numFmtId="0" fontId="0" fillId="0" borderId="0" xfId="0" applyFont="1" applyFill="1" applyAlignment="1"/>
    <xf numFmtId="0" fontId="24" fillId="0" borderId="43" xfId="0" applyFont="1" applyFill="1" applyBorder="1" applyAlignment="1">
      <alignment vertical="center" wrapText="1"/>
    </xf>
    <xf numFmtId="0" fontId="16" fillId="0" borderId="4" xfId="0" applyFont="1" applyBorder="1" applyAlignment="1">
      <alignment horizontal="center" vertical="center"/>
    </xf>
    <xf numFmtId="0" fontId="0" fillId="0" borderId="23" xfId="0" applyFont="1" applyBorder="1" applyAlignment="1"/>
    <xf numFmtId="0" fontId="3" fillId="0" borderId="19" xfId="0" applyFont="1" applyBorder="1"/>
    <xf numFmtId="0" fontId="3" fillId="0" borderId="3" xfId="0" applyFont="1" applyBorder="1"/>
    <xf numFmtId="0" fontId="16" fillId="0" borderId="32" xfId="0" applyFont="1" applyBorder="1" applyAlignment="1">
      <alignment horizontal="center" vertical="center"/>
    </xf>
    <xf numFmtId="0" fontId="3" fillId="0" borderId="25" xfId="0" applyFont="1" applyBorder="1"/>
    <xf numFmtId="0" fontId="3" fillId="0" borderId="31" xfId="0" applyFont="1" applyBorder="1"/>
    <xf numFmtId="0" fontId="3" fillId="0" borderId="26" xfId="0" applyFont="1" applyBorder="1"/>
    <xf numFmtId="0" fontId="17" fillId="3" borderId="24" xfId="0" applyFont="1" applyFill="1" applyBorder="1" applyAlignment="1">
      <alignment horizontal="right" vertical="center"/>
    </xf>
    <xf numFmtId="0" fontId="5" fillId="0" borderId="20" xfId="0" applyFont="1" applyBorder="1" applyAlignment="1">
      <alignment horizontal="left" vertical="top"/>
    </xf>
    <xf numFmtId="0" fontId="3" fillId="0" borderId="18" xfId="0" applyFont="1" applyBorder="1"/>
    <xf numFmtId="0" fontId="3" fillId="0" borderId="16" xfId="0" applyFont="1" applyBorder="1"/>
    <xf numFmtId="0" fontId="3" fillId="0" borderId="22" xfId="0" applyFont="1" applyBorder="1"/>
    <xf numFmtId="0" fontId="3" fillId="0" borderId="24" xfId="0" applyFont="1" applyBorder="1"/>
    <xf numFmtId="0" fontId="10" fillId="0" borderId="12" xfId="0" applyFont="1" applyBorder="1" applyAlignment="1">
      <alignment horizontal="center" vertical="top"/>
    </xf>
    <xf numFmtId="0" fontId="3" fillId="0" borderId="13" xfId="0" applyFont="1" applyBorder="1"/>
    <xf numFmtId="0" fontId="3" fillId="0" borderId="14" xfId="0" applyFont="1" applyBorder="1"/>
    <xf numFmtId="0" fontId="10" fillId="0" borderId="12" xfId="0" applyFont="1" applyBorder="1" applyAlignment="1">
      <alignment horizontal="center" vertical="center"/>
    </xf>
    <xf numFmtId="0" fontId="3" fillId="0" borderId="30" xfId="0" applyFont="1" applyBorder="1"/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" fillId="0" borderId="21" xfId="0" applyFont="1" applyBorder="1"/>
    <xf numFmtId="0" fontId="8" fillId="3" borderId="6" xfId="0" applyFont="1" applyFill="1" applyBorder="1" applyAlignment="1">
      <alignment horizontal="center" vertical="center" wrapText="1"/>
    </xf>
    <xf numFmtId="0" fontId="3" fillId="0" borderId="7" xfId="0" applyFont="1" applyBorder="1"/>
    <xf numFmtId="0" fontId="3" fillId="0" borderId="8" xfId="0" applyFont="1" applyBorder="1"/>
    <xf numFmtId="0" fontId="8" fillId="0" borderId="4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 wrapText="1"/>
    </xf>
    <xf numFmtId="0" fontId="3" fillId="0" borderId="9" xfId="0" applyFont="1" applyBorder="1"/>
    <xf numFmtId="0" fontId="8" fillId="3" borderId="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 wrapText="1"/>
    </xf>
    <xf numFmtId="0" fontId="3" fillId="0" borderId="28" xfId="0" applyFont="1" applyBorder="1"/>
    <xf numFmtId="0" fontId="3" fillId="0" borderId="2" xfId="0" applyFont="1" applyBorder="1"/>
    <xf numFmtId="0" fontId="4" fillId="2" borderId="1" xfId="0" applyFont="1" applyFill="1" applyBorder="1" applyAlignment="1">
      <alignment horizontal="left" vertical="center"/>
    </xf>
    <xf numFmtId="0" fontId="3" fillId="0" borderId="29" xfId="0" applyFont="1" applyBorder="1"/>
    <xf numFmtId="0" fontId="6" fillId="2" borderId="22" xfId="0" applyFont="1" applyFill="1" applyBorder="1" applyAlignment="1">
      <alignment horizontal="center" vertical="center" wrapText="1"/>
    </xf>
    <xf numFmtId="0" fontId="3" fillId="0" borderId="23" xfId="0" applyFont="1" applyBorder="1"/>
    <xf numFmtId="0" fontId="7" fillId="2" borderId="4" xfId="0" applyFont="1" applyFill="1" applyBorder="1" applyAlignment="1">
      <alignment horizontal="center" vertical="center"/>
    </xf>
    <xf numFmtId="0" fontId="3" fillId="0" borderId="4" xfId="0" applyFont="1" applyBorder="1"/>
    <xf numFmtId="49" fontId="7" fillId="0" borderId="4" xfId="0" applyNumberFormat="1" applyFont="1" applyBorder="1" applyAlignment="1">
      <alignment horizontal="center" vertical="center" wrapText="1"/>
    </xf>
    <xf numFmtId="0" fontId="21" fillId="8" borderId="37" xfId="0" applyFont="1" applyFill="1" applyBorder="1" applyAlignment="1">
      <alignment vertical="center" wrapText="1"/>
    </xf>
    <xf numFmtId="0" fontId="21" fillId="8" borderId="49" xfId="0" applyFont="1" applyFill="1" applyBorder="1" applyAlignment="1">
      <alignment vertical="center" wrapText="1"/>
    </xf>
    <xf numFmtId="0" fontId="21" fillId="8" borderId="45" xfId="0" applyFont="1" applyFill="1" applyBorder="1" applyAlignment="1">
      <alignment vertical="center" wrapText="1"/>
    </xf>
    <xf numFmtId="0" fontId="21" fillId="8" borderId="38" xfId="0" applyFont="1" applyFill="1" applyBorder="1" applyAlignment="1">
      <alignment vertical="center" wrapText="1"/>
    </xf>
    <xf numFmtId="0" fontId="21" fillId="8" borderId="39" xfId="0" applyFont="1" applyFill="1" applyBorder="1" applyAlignment="1">
      <alignment vertical="center" wrapText="1"/>
    </xf>
    <xf numFmtId="0" fontId="11" fillId="7" borderId="36" xfId="0" applyFont="1" applyFill="1" applyBorder="1" applyAlignment="1">
      <alignment horizontal="left" vertical="center"/>
    </xf>
    <xf numFmtId="0" fontId="11" fillId="7" borderId="51" xfId="0" applyFont="1" applyFill="1" applyBorder="1" applyAlignment="1">
      <alignment horizontal="left" vertical="center"/>
    </xf>
    <xf numFmtId="0" fontId="11" fillId="7" borderId="38" xfId="0" applyFont="1" applyFill="1" applyBorder="1" applyAlignment="1">
      <alignment horizontal="left" vertical="center"/>
    </xf>
    <xf numFmtId="0" fontId="11" fillId="7" borderId="63" xfId="0" applyFont="1" applyFill="1" applyBorder="1" applyAlignment="1">
      <alignment horizontal="left" vertical="center"/>
    </xf>
    <xf numFmtId="0" fontId="15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22" fillId="8" borderId="36" xfId="1" applyFont="1" applyFill="1" applyBorder="1" applyAlignment="1">
      <alignment horizontal="left" vertical="center"/>
    </xf>
    <xf numFmtId="0" fontId="13" fillId="0" borderId="27" xfId="0" applyFont="1" applyBorder="1" applyAlignment="1">
      <alignment horizontal="center"/>
    </xf>
    <xf numFmtId="0" fontId="13" fillId="0" borderId="28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0" borderId="23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4" fillId="0" borderId="22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4" fillId="0" borderId="77" xfId="1" applyFont="1" applyBorder="1" applyAlignment="1">
      <alignment horizontal="center" vertical="center" wrapText="1"/>
    </xf>
    <xf numFmtId="0" fontId="24" fillId="0" borderId="50" xfId="1" applyFont="1" applyBorder="1" applyAlignment="1">
      <alignment horizontal="center" vertical="center" wrapText="1"/>
    </xf>
    <xf numFmtId="0" fontId="24" fillId="0" borderId="65" xfId="0" applyFont="1" applyBorder="1" applyAlignment="1">
      <alignment horizontal="center" vertical="center" wrapText="1"/>
    </xf>
    <xf numFmtId="0" fontId="24" fillId="0" borderId="66" xfId="0" applyFont="1" applyBorder="1" applyAlignment="1">
      <alignment horizontal="center" vertical="center" wrapText="1"/>
    </xf>
    <xf numFmtId="0" fontId="24" fillId="0" borderId="41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44" xfId="0" applyFont="1" applyBorder="1" applyAlignment="1">
      <alignment horizontal="center" vertical="center" wrapText="1"/>
    </xf>
    <xf numFmtId="0" fontId="24" fillId="0" borderId="45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left" vertical="center"/>
    </xf>
    <xf numFmtId="0" fontId="24" fillId="0" borderId="38" xfId="0" applyFont="1" applyBorder="1" applyAlignment="1">
      <alignment horizontal="left" vertical="center"/>
    </xf>
    <xf numFmtId="0" fontId="24" fillId="0" borderId="39" xfId="0" applyFont="1" applyBorder="1" applyAlignment="1">
      <alignment horizontal="left" vertical="center"/>
    </xf>
    <xf numFmtId="0" fontId="26" fillId="0" borderId="65" xfId="0" applyFont="1" applyBorder="1" applyAlignment="1">
      <alignment horizontal="center" vertical="center" wrapText="1"/>
    </xf>
    <xf numFmtId="0" fontId="26" fillId="0" borderId="66" xfId="0" applyFont="1" applyBorder="1" applyAlignment="1">
      <alignment horizontal="center" vertical="center" wrapText="1"/>
    </xf>
    <xf numFmtId="0" fontId="24" fillId="0" borderId="40" xfId="1" applyFont="1" applyBorder="1" applyAlignment="1">
      <alignment horizontal="center" vertical="center" wrapText="1"/>
    </xf>
    <xf numFmtId="0" fontId="24" fillId="0" borderId="43" xfId="1" applyFont="1" applyBorder="1" applyAlignment="1">
      <alignment horizontal="center" vertical="center" wrapText="1"/>
    </xf>
    <xf numFmtId="0" fontId="24" fillId="0" borderId="36" xfId="1" applyFont="1" applyBorder="1" applyAlignment="1">
      <alignment horizontal="left" vertical="center"/>
    </xf>
    <xf numFmtId="0" fontId="24" fillId="0" borderId="67" xfId="0" applyFont="1" applyBorder="1" applyAlignment="1">
      <alignment horizontal="center" vertical="center" wrapText="1"/>
    </xf>
    <xf numFmtId="0" fontId="24" fillId="0" borderId="75" xfId="0" applyFont="1" applyBorder="1" applyAlignment="1">
      <alignment horizontal="center" vertical="center" wrapText="1"/>
    </xf>
    <xf numFmtId="0" fontId="22" fillId="9" borderId="40" xfId="1" applyFont="1" applyFill="1" applyBorder="1" applyAlignment="1">
      <alignment horizontal="center" vertical="center" wrapText="1"/>
    </xf>
    <xf numFmtId="0" fontId="22" fillId="9" borderId="46" xfId="1" applyFont="1" applyFill="1" applyBorder="1" applyAlignment="1">
      <alignment horizontal="center" vertical="center" wrapText="1"/>
    </xf>
    <xf numFmtId="0" fontId="22" fillId="9" borderId="77" xfId="1" applyFont="1" applyFill="1" applyBorder="1" applyAlignment="1">
      <alignment horizontal="center" vertical="center" wrapText="1"/>
    </xf>
    <xf numFmtId="0" fontId="22" fillId="9" borderId="50" xfId="1" applyFont="1" applyFill="1" applyBorder="1" applyAlignment="1">
      <alignment horizontal="center" vertical="center" wrapText="1"/>
    </xf>
    <xf numFmtId="0" fontId="22" fillId="8" borderId="36" xfId="1" applyFont="1" applyFill="1" applyBorder="1" applyAlignment="1">
      <alignment horizontal="left"/>
    </xf>
    <xf numFmtId="0" fontId="24" fillId="0" borderId="72" xfId="1" applyFont="1" applyBorder="1" applyAlignment="1">
      <alignment horizontal="center" vertical="center" wrapText="1"/>
    </xf>
    <xf numFmtId="0" fontId="24" fillId="0" borderId="38" xfId="1" applyFont="1" applyBorder="1" applyAlignment="1">
      <alignment horizontal="center" vertical="center" wrapText="1"/>
    </xf>
    <xf numFmtId="0" fontId="13" fillId="0" borderId="77" xfId="0" applyFont="1" applyBorder="1" applyAlignment="1">
      <alignment horizontal="center"/>
    </xf>
    <xf numFmtId="0" fontId="13" fillId="0" borderId="50" xfId="0" applyFont="1" applyBorder="1" applyAlignment="1">
      <alignment horizontal="center"/>
    </xf>
    <xf numFmtId="0" fontId="13" fillId="0" borderId="62" xfId="0" applyFont="1" applyBorder="1" applyAlignment="1">
      <alignment horizontal="center"/>
    </xf>
    <xf numFmtId="0" fontId="21" fillId="8" borderId="36" xfId="0" applyFont="1" applyFill="1" applyBorder="1" applyAlignment="1">
      <alignment vertical="center" wrapText="1"/>
    </xf>
    <xf numFmtId="0" fontId="24" fillId="0" borderId="60" xfId="0" applyFont="1" applyBorder="1" applyAlignment="1">
      <alignment horizontal="center" vertical="center" wrapText="1"/>
    </xf>
    <xf numFmtId="0" fontId="22" fillId="9" borderId="65" xfId="1" applyFont="1" applyFill="1" applyBorder="1" applyAlignment="1">
      <alignment horizontal="center" vertical="center" wrapText="1"/>
    </xf>
    <xf numFmtId="0" fontId="22" fillId="9" borderId="67" xfId="1" applyFont="1" applyFill="1" applyBorder="1" applyAlignment="1">
      <alignment horizontal="center" vertical="center" wrapText="1"/>
    </xf>
    <xf numFmtId="0" fontId="11" fillId="5" borderId="54" xfId="0" applyFont="1" applyFill="1" applyBorder="1" applyAlignment="1">
      <alignment horizontal="center" wrapText="1"/>
    </xf>
    <xf numFmtId="0" fontId="3" fillId="0" borderId="55" xfId="0" applyFont="1" applyBorder="1"/>
    <xf numFmtId="0" fontId="3" fillId="0" borderId="56" xfId="0" applyFont="1" applyBorder="1"/>
    <xf numFmtId="0" fontId="11" fillId="6" borderId="36" xfId="0" applyFont="1" applyFill="1" applyBorder="1" applyAlignment="1">
      <alignment horizontal="left" vertical="center"/>
    </xf>
    <xf numFmtId="0" fontId="11" fillId="7" borderId="61" xfId="0" applyFont="1" applyFill="1" applyBorder="1" applyAlignment="1">
      <alignment horizontal="left" vertical="center"/>
    </xf>
    <xf numFmtId="0" fontId="11" fillId="6" borderId="4" xfId="0" applyFont="1" applyFill="1" applyBorder="1" applyAlignment="1">
      <alignment horizontal="left" vertical="center"/>
    </xf>
    <xf numFmtId="0" fontId="11" fillId="6" borderId="23" xfId="0" applyFont="1" applyFill="1" applyBorder="1" applyAlignment="1">
      <alignment horizontal="left" vertical="center"/>
    </xf>
    <xf numFmtId="0" fontId="11" fillId="6" borderId="3" xfId="0" applyFont="1" applyFill="1" applyBorder="1" applyAlignment="1">
      <alignment horizontal="left" vertical="center"/>
    </xf>
    <xf numFmtId="0" fontId="11" fillId="7" borderId="48" xfId="0" applyFont="1" applyFill="1" applyBorder="1" applyAlignment="1">
      <alignment horizontal="left" vertical="center"/>
    </xf>
    <xf numFmtId="0" fontId="11" fillId="7" borderId="49" xfId="0" applyFont="1" applyFill="1" applyBorder="1" applyAlignment="1">
      <alignment horizontal="left" vertical="center"/>
    </xf>
    <xf numFmtId="0" fontId="11" fillId="7" borderId="59" xfId="0" applyFont="1" applyFill="1" applyBorder="1" applyAlignment="1">
      <alignment horizontal="left" vertical="center"/>
    </xf>
    <xf numFmtId="0" fontId="11" fillId="6" borderId="15" xfId="0" applyFont="1" applyFill="1" applyBorder="1" applyAlignment="1">
      <alignment horizontal="left" vertical="center"/>
    </xf>
    <xf numFmtId="0" fontId="11" fillId="6" borderId="18" xfId="0" applyFont="1" applyFill="1" applyBorder="1" applyAlignment="1">
      <alignment horizontal="left" vertical="center"/>
    </xf>
    <xf numFmtId="0" fontId="11" fillId="6" borderId="21" xfId="0" applyFont="1" applyFill="1" applyBorder="1" applyAlignment="1">
      <alignment horizontal="left" vertical="center"/>
    </xf>
    <xf numFmtId="0" fontId="23" fillId="0" borderId="37" xfId="0" applyFont="1" applyBorder="1" applyAlignment="1">
      <alignment horizontal="center" vertical="center" wrapText="1"/>
    </xf>
    <xf numFmtId="0" fontId="23" fillId="0" borderId="38" xfId="0" applyFont="1" applyBorder="1" applyAlignment="1">
      <alignment horizontal="center" vertical="center" wrapText="1"/>
    </xf>
    <xf numFmtId="0" fontId="23" fillId="0" borderId="39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0" fontId="22" fillId="8" borderId="51" xfId="1" applyFont="1" applyFill="1" applyBorder="1" applyAlignment="1">
      <alignment horizontal="left" vertical="center" wrapText="1"/>
    </xf>
    <xf numFmtId="0" fontId="22" fillId="8" borderId="38" xfId="1" applyFont="1" applyFill="1" applyBorder="1" applyAlignment="1">
      <alignment horizontal="left" vertical="center" wrapText="1"/>
    </xf>
    <xf numFmtId="0" fontId="22" fillId="8" borderId="39" xfId="1" applyFont="1" applyFill="1" applyBorder="1" applyAlignment="1">
      <alignment horizontal="left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24" fillId="0" borderId="68" xfId="1" applyFont="1" applyBorder="1" applyAlignment="1">
      <alignment horizontal="center" vertical="center" wrapText="1"/>
    </xf>
    <xf numFmtId="0" fontId="24" fillId="0" borderId="70" xfId="1" applyFont="1" applyBorder="1" applyAlignment="1">
      <alignment horizontal="center" vertical="center" wrapText="1"/>
    </xf>
    <xf numFmtId="0" fontId="22" fillId="9" borderId="68" xfId="1" applyFont="1" applyFill="1" applyBorder="1" applyAlignment="1">
      <alignment horizontal="center" vertical="center" wrapText="1"/>
    </xf>
    <xf numFmtId="0" fontId="22" fillId="9" borderId="70" xfId="1" applyFont="1" applyFill="1" applyBorder="1" applyAlignment="1">
      <alignment horizontal="center" vertical="center" wrapText="1"/>
    </xf>
    <xf numFmtId="0" fontId="24" fillId="9" borderId="37" xfId="1" applyFont="1" applyFill="1" applyBorder="1" applyAlignment="1">
      <alignment horizontal="left" vertical="center"/>
    </xf>
    <xf numFmtId="0" fontId="24" fillId="9" borderId="38" xfId="1" applyFont="1" applyFill="1" applyBorder="1" applyAlignment="1">
      <alignment horizontal="left" vertical="center"/>
    </xf>
    <xf numFmtId="0" fontId="24" fillId="9" borderId="39" xfId="1" applyFont="1" applyFill="1" applyBorder="1" applyAlignment="1">
      <alignment horizontal="left" vertical="center"/>
    </xf>
  </cellXfs>
  <cellStyles count="2">
    <cellStyle name="Normal" xfId="0" builtinId="0"/>
    <cellStyle name="Normal 3" xfId="1" xr:uid="{00000000-0005-0000-0000-000001000000}"/>
  </cellStyles>
  <dxfs count="3">
    <dxf>
      <font>
        <b/>
        <i val="0"/>
        <color rgb="FFFF0000"/>
      </font>
    </dxf>
    <dxf>
      <font>
        <b/>
        <i val="0"/>
        <color rgb="FF00B050"/>
      </font>
    </dxf>
    <dxf>
      <font>
        <b/>
        <color rgb="FF00B05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5</xdr:row>
      <xdr:rowOff>0</xdr:rowOff>
    </xdr:from>
    <xdr:ext cx="38100" cy="17145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5345968" y="3693887"/>
          <a:ext cx="65" cy="172227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504825</xdr:colOff>
      <xdr:row>5</xdr:row>
      <xdr:rowOff>0</xdr:rowOff>
    </xdr:from>
    <xdr:ext cx="38100" cy="171450"/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5345968" y="3693887"/>
          <a:ext cx="65" cy="172227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2</xdr:col>
      <xdr:colOff>504825</xdr:colOff>
      <xdr:row>5</xdr:row>
      <xdr:rowOff>0</xdr:rowOff>
    </xdr:from>
    <xdr:ext cx="38100" cy="17145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5345968" y="3693887"/>
          <a:ext cx="65" cy="172227"/>
        </a:xfrm>
        <a:prstGeom prst="rect">
          <a:avLst/>
        </a:prstGeom>
        <a:noFill/>
        <a:ln>
          <a:noFill/>
        </a:ln>
      </xdr:spPr>
      <xdr:txBody>
        <a:bodyPr spcFirstLastPara="1" wrap="square" lIns="0" tIns="0" rIns="0" bIns="0" anchor="t" anchorCtr="0">
          <a:sp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erson\Cuba&#231;&#227;o%20M.Oeste%2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3A5EDF0\EMURB-ADITIVO%20CONSOLIDADO-CJ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44.2\SR%20-%20P&#250;blica\edgar\IMPORTANTE\LICIT\NOLASCO\NOLASC~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SM1\SharedDocs\edgar\IMPORTANTE\LICIT\NOLASCO\NOLASC~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32.27\P&#250;blica\Documents%20and%20Settings\tarcisio.junior\Meus%20documentos\Tarc&#237;sio%20Jr\Processos%20em%20an&#225;lise\2009\Gilbu&#233;s%20706898-2009%20Estrada_Vicinal\An&#225;lise%20de%20Custos%20-%20Gilbu&#233;s%2016_11_10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SA%20Engenharia\Atrab\tecsan\MC-Calc\MC-E3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2641_Controle_hs_Jun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mprest E 1640"/>
      <sheetName val="A 1576 1594"/>
      <sheetName val="C 1851 1868"/>
      <sheetName val="ramo 1584 corte"/>
      <sheetName val="ramo 1584 at"/>
      <sheetName val="D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ETA-Mat"/>
      <sheetName val="INCCTOT"/>
      <sheetName val="Jacaraci"/>
      <sheetName val="Demanda-Total"/>
      <sheetName val="V reservação"/>
      <sheetName val="Pre dimensADUTORA"/>
      <sheetName val="Lista"/>
      <sheetName val="Zona A"/>
      <sheetName val="Zona B"/>
      <sheetName val="EEAB1(3+1)3G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CJ"/>
      <sheetName val="COMPOSIÇÕES"/>
      <sheetName val="INSUMOS"/>
      <sheetName val="CRONOGRAMA"/>
      <sheetName val="BANCO_DE_DADOS_CONTRATA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GERAL (2)"/>
      <sheetName val="cronograma"/>
      <sheetName val="Plan1"/>
      <sheetName val="ORC"/>
      <sheetName val="incendio"/>
      <sheetName val="lógica"/>
      <sheetName val="elétrico"/>
      <sheetName val="SPCDAtm."/>
      <sheetName val="telefone"/>
      <sheetName val="a.pluvial"/>
      <sheetName val="sanitária"/>
      <sheetName val="agua"/>
      <sheetName val="ar cond."/>
      <sheetName val="BDI"/>
      <sheetName val="BDI (2)"/>
      <sheetName val="L.S.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RAL"/>
      <sheetName val="GERAL (2)"/>
      <sheetName val="cronograma"/>
      <sheetName val="Plan1"/>
      <sheetName val="ORC"/>
      <sheetName val="incendio"/>
      <sheetName val="lógica"/>
      <sheetName val="elétrico"/>
      <sheetName val="SPCDAtm."/>
      <sheetName val="telefone"/>
      <sheetName val="a.pluvial"/>
      <sheetName val="sanitária"/>
      <sheetName val="agua"/>
      <sheetName val="ar cond."/>
      <sheetName val="BDI"/>
      <sheetName val="BDI (2)"/>
      <sheetName val="L.S.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01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PLO Comparativa"/>
      <sheetName val="CPU ATRIUM"/>
      <sheetName val="DMT"/>
    </sheetNames>
    <sheetDataSet>
      <sheetData sheetId="0"/>
      <sheetData sheetId="1"/>
      <sheetData sheetId="2">
        <row r="1">
          <cell r="C1" t="str">
            <v>MINISTÉRIO DA INTEGRAÇÃO NACIONAL - MI</v>
          </cell>
        </row>
        <row r="14">
          <cell r="D14" t="str">
            <v>SINAPI</v>
          </cell>
        </row>
        <row r="15">
          <cell r="D15" t="str">
            <v>A.234</v>
          </cell>
        </row>
      </sheetData>
      <sheetData sheetId="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MED"/>
      <sheetName val="M.O. - 01"/>
      <sheetName val="M.O. - 02"/>
      <sheetName val="M.O. - 03"/>
      <sheetName val="ALI-0158 Gol"/>
      <sheetName val="VEIC."/>
      <sheetName val="EQUIP."/>
      <sheetName val="01-02-03-Junho"/>
      <sheetName val="INFOR"/>
      <sheetName val="CI"/>
      <sheetName val="CI (2)"/>
      <sheetName val="CI_indev."/>
      <sheetName val="TAB_CONV"/>
      <sheetName val="TABELA"/>
      <sheetName val="8,8x_8x"/>
      <sheetName val="VEICULO"/>
      <sheetName val="EQ_RES"/>
      <sheetName val="Terr-preços"/>
      <sheetName val="tabela DER janeiro98"/>
      <sheetName val="001-VIG_FUND-AGO2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00"/>
  <sheetViews>
    <sheetView showGridLines="0" tabSelected="1" view="pageBreakPreview" topLeftCell="F1" zoomScaleNormal="100" zoomScaleSheetLayoutView="100" workbookViewId="0">
      <pane ySplit="5" topLeftCell="A403" activePane="bottomLeft" state="frozen"/>
      <selection pane="bottomLeft" activeCell="K403" sqref="K403"/>
    </sheetView>
  </sheetViews>
  <sheetFormatPr defaultColWidth="12.5703125" defaultRowHeight="15" customHeight="1" x14ac:dyDescent="0.2"/>
  <cols>
    <col min="1" max="1" width="13" customWidth="1"/>
    <col min="2" max="2" width="78.85546875" customWidth="1"/>
    <col min="3" max="3" width="8.7109375" customWidth="1"/>
    <col min="4" max="8" width="14.85546875" customWidth="1"/>
    <col min="9" max="9" width="14.28515625" customWidth="1"/>
    <col min="10" max="14" width="19.28515625" customWidth="1"/>
    <col min="15" max="16" width="12" customWidth="1"/>
  </cols>
  <sheetData>
    <row r="1" spans="1:16" ht="33" customHeight="1" x14ac:dyDescent="0.2">
      <c r="A1" s="210" t="s">
        <v>0</v>
      </c>
      <c r="B1" s="211"/>
      <c r="C1" s="211"/>
      <c r="D1" s="211"/>
      <c r="E1" s="211"/>
      <c r="F1" s="211"/>
      <c r="G1" s="211"/>
      <c r="H1" s="212"/>
      <c r="I1" s="213" t="s">
        <v>1</v>
      </c>
      <c r="J1" s="211"/>
      <c r="K1" s="211"/>
      <c r="L1" s="212"/>
      <c r="M1" s="213" t="s">
        <v>2</v>
      </c>
      <c r="N1" s="211"/>
      <c r="O1" s="211"/>
      <c r="P1" s="214"/>
    </row>
    <row r="2" spans="1:16" ht="18" customHeight="1" x14ac:dyDescent="0.2">
      <c r="A2" s="215" t="s">
        <v>3</v>
      </c>
      <c r="B2" s="216"/>
      <c r="C2" s="216"/>
      <c r="D2" s="216"/>
      <c r="E2" s="216"/>
      <c r="F2" s="216"/>
      <c r="G2" s="216"/>
      <c r="H2" s="183"/>
      <c r="I2" s="217" t="s">
        <v>859</v>
      </c>
      <c r="J2" s="216"/>
      <c r="K2" s="216"/>
      <c r="L2" s="183"/>
      <c r="M2" s="219" t="s">
        <v>780</v>
      </c>
      <c r="N2" s="182"/>
      <c r="O2" s="182"/>
      <c r="P2" s="184"/>
    </row>
    <row r="3" spans="1:16" ht="38.25" customHeight="1" thickBot="1" x14ac:dyDescent="0.25">
      <c r="A3" s="215" t="s">
        <v>4</v>
      </c>
      <c r="B3" s="216"/>
      <c r="C3" s="216"/>
      <c r="D3" s="216"/>
      <c r="E3" s="216"/>
      <c r="F3" s="216"/>
      <c r="G3" s="216"/>
      <c r="H3" s="183"/>
      <c r="I3" s="218"/>
      <c r="J3" s="216"/>
      <c r="K3" s="216"/>
      <c r="L3" s="183"/>
      <c r="M3" s="218"/>
      <c r="N3" s="182"/>
      <c r="O3" s="182"/>
      <c r="P3" s="184"/>
    </row>
    <row r="4" spans="1:16" ht="24" customHeight="1" thickBot="1" x14ac:dyDescent="0.25">
      <c r="A4" s="207" t="s">
        <v>5</v>
      </c>
      <c r="B4" s="207" t="s">
        <v>6</v>
      </c>
      <c r="C4" s="207" t="s">
        <v>7</v>
      </c>
      <c r="D4" s="209" t="s">
        <v>8</v>
      </c>
      <c r="E4" s="204"/>
      <c r="F4" s="204"/>
      <c r="G4" s="204"/>
      <c r="H4" s="205"/>
      <c r="I4" s="207" t="s">
        <v>9</v>
      </c>
      <c r="J4" s="203" t="s">
        <v>10</v>
      </c>
      <c r="K4" s="204"/>
      <c r="L4" s="204"/>
      <c r="M4" s="204"/>
      <c r="N4" s="205"/>
      <c r="O4" s="203" t="s">
        <v>11</v>
      </c>
      <c r="P4" s="205"/>
    </row>
    <row r="5" spans="1:16" ht="36.75" customHeight="1" thickBot="1" x14ac:dyDescent="0.25">
      <c r="A5" s="208"/>
      <c r="B5" s="208"/>
      <c r="C5" s="208"/>
      <c r="D5" s="2" t="s">
        <v>12</v>
      </c>
      <c r="E5" s="2" t="s">
        <v>13</v>
      </c>
      <c r="F5" s="2" t="s">
        <v>14</v>
      </c>
      <c r="G5" s="2" t="s">
        <v>15</v>
      </c>
      <c r="H5" s="36" t="s">
        <v>16</v>
      </c>
      <c r="I5" s="208"/>
      <c r="J5" s="2" t="s">
        <v>12</v>
      </c>
      <c r="K5" s="2" t="s">
        <v>13</v>
      </c>
      <c r="L5" s="2" t="s">
        <v>14</v>
      </c>
      <c r="M5" s="2" t="s">
        <v>15</v>
      </c>
      <c r="N5" s="2" t="s">
        <v>16</v>
      </c>
      <c r="O5" s="2" t="s">
        <v>14</v>
      </c>
      <c r="P5" s="2" t="s">
        <v>17</v>
      </c>
    </row>
    <row r="6" spans="1:16" ht="18.75" customHeight="1" x14ac:dyDescent="0.2">
      <c r="A6" s="37">
        <v>1</v>
      </c>
      <c r="B6" s="4" t="s">
        <v>18</v>
      </c>
      <c r="C6" s="38" t="s">
        <v>19</v>
      </c>
      <c r="D6" s="39"/>
      <c r="E6" s="39"/>
      <c r="F6" s="39"/>
      <c r="G6" s="39"/>
      <c r="H6" s="39"/>
      <c r="I6" s="40"/>
      <c r="J6" s="41">
        <f t="shared" ref="J6:N6" si="0">J7+J12+J25+J27+J35+J40+J44+J65+J126+J135</f>
        <v>674259.63</v>
      </c>
      <c r="K6" s="41">
        <f t="shared" si="0"/>
        <v>244523.55000000002</v>
      </c>
      <c r="L6" s="41">
        <f t="shared" si="0"/>
        <v>42159.53</v>
      </c>
      <c r="M6" s="41">
        <f t="shared" si="0"/>
        <v>286683.08</v>
      </c>
      <c r="N6" s="41">
        <f t="shared" si="0"/>
        <v>387576.54000000004</v>
      </c>
      <c r="O6" s="42">
        <f t="shared" ref="O6:O411" si="1">SUM(L6/J6)</f>
        <v>6.2527145515148222E-2</v>
      </c>
      <c r="P6" s="43">
        <f t="shared" ref="P6:P44" si="2">IF(M6="",0/J6,M6/J6)</f>
        <v>0.42518203262443582</v>
      </c>
    </row>
    <row r="7" spans="1:16" ht="18.75" customHeight="1" x14ac:dyDescent="0.2">
      <c r="A7" s="37" t="s">
        <v>21</v>
      </c>
      <c r="B7" s="4" t="s">
        <v>22</v>
      </c>
      <c r="C7" s="5"/>
      <c r="D7" s="6"/>
      <c r="E7" s="44"/>
      <c r="F7" s="44"/>
      <c r="G7" s="8"/>
      <c r="H7" s="44"/>
      <c r="I7" s="40"/>
      <c r="J7" s="41">
        <f t="shared" ref="J7:N7" si="3">SUM(J8:J11)</f>
        <v>89503.42</v>
      </c>
      <c r="K7" s="41">
        <f t="shared" si="3"/>
        <v>84066.94</v>
      </c>
      <c r="L7" s="41">
        <f t="shared" si="3"/>
        <v>0</v>
      </c>
      <c r="M7" s="41">
        <f t="shared" si="3"/>
        <v>84066.94</v>
      </c>
      <c r="N7" s="41">
        <f t="shared" si="3"/>
        <v>5436.48</v>
      </c>
      <c r="O7" s="42">
        <f t="shared" si="1"/>
        <v>0</v>
      </c>
      <c r="P7" s="45">
        <f t="shared" si="2"/>
        <v>0.93925952773648202</v>
      </c>
    </row>
    <row r="8" spans="1:16" ht="13.5" customHeight="1" x14ac:dyDescent="0.2">
      <c r="A8" s="46" t="s">
        <v>25</v>
      </c>
      <c r="B8" s="9" t="s">
        <v>26</v>
      </c>
      <c r="C8" s="10" t="s">
        <v>27</v>
      </c>
      <c r="D8" s="11">
        <v>20</v>
      </c>
      <c r="E8" s="12">
        <v>20</v>
      </c>
      <c r="F8" s="13">
        <v>0</v>
      </c>
      <c r="G8" s="13">
        <f t="shared" ref="G8:G11" si="4">E8+F8</f>
        <v>20</v>
      </c>
      <c r="H8" s="13">
        <f t="shared" ref="H8:H11" si="5">D8-G8</f>
        <v>0</v>
      </c>
      <c r="I8" s="14">
        <v>276.19</v>
      </c>
      <c r="J8" s="15">
        <f t="shared" ref="J8:N8" si="6">ROUND(D8*$I8,2)</f>
        <v>5523.8</v>
      </c>
      <c r="K8" s="15">
        <f t="shared" si="6"/>
        <v>5523.8</v>
      </c>
      <c r="L8" s="15">
        <f t="shared" si="6"/>
        <v>0</v>
      </c>
      <c r="M8" s="15">
        <f t="shared" si="6"/>
        <v>5523.8</v>
      </c>
      <c r="N8" s="15">
        <f t="shared" si="6"/>
        <v>0</v>
      </c>
      <c r="O8" s="47">
        <f t="shared" si="1"/>
        <v>0</v>
      </c>
      <c r="P8" s="48">
        <f t="shared" si="2"/>
        <v>1</v>
      </c>
    </row>
    <row r="9" spans="1:16" ht="12.75" customHeight="1" x14ac:dyDescent="0.2">
      <c r="A9" s="46" t="s">
        <v>46</v>
      </c>
      <c r="B9" s="9" t="s">
        <v>47</v>
      </c>
      <c r="C9" s="10" t="s">
        <v>27</v>
      </c>
      <c r="D9" s="11">
        <v>3255.38</v>
      </c>
      <c r="E9" s="12">
        <v>0</v>
      </c>
      <c r="F9" s="13">
        <v>0</v>
      </c>
      <c r="G9" s="13">
        <f t="shared" si="4"/>
        <v>0</v>
      </c>
      <c r="H9" s="13">
        <f t="shared" si="5"/>
        <v>3255.38</v>
      </c>
      <c r="I9" s="14">
        <v>1.67</v>
      </c>
      <c r="J9" s="15">
        <f t="shared" ref="J9:N9" si="7">ROUND(D9*$I9,2)</f>
        <v>5436.48</v>
      </c>
      <c r="K9" s="15">
        <f t="shared" si="7"/>
        <v>0</v>
      </c>
      <c r="L9" s="15">
        <f t="shared" si="7"/>
        <v>0</v>
      </c>
      <c r="M9" s="15">
        <f t="shared" si="7"/>
        <v>0</v>
      </c>
      <c r="N9" s="15">
        <f t="shared" si="7"/>
        <v>5436.48</v>
      </c>
      <c r="O9" s="47">
        <f t="shared" si="1"/>
        <v>0</v>
      </c>
      <c r="P9" s="48">
        <f t="shared" si="2"/>
        <v>0</v>
      </c>
    </row>
    <row r="10" spans="1:16" ht="12.75" customHeight="1" x14ac:dyDescent="0.2">
      <c r="A10" s="46" t="s">
        <v>49</v>
      </c>
      <c r="B10" s="9" t="s">
        <v>50</v>
      </c>
      <c r="C10" s="10" t="s">
        <v>27</v>
      </c>
      <c r="D10" s="11">
        <v>902</v>
      </c>
      <c r="E10" s="12">
        <v>902</v>
      </c>
      <c r="F10" s="13">
        <v>0</v>
      </c>
      <c r="G10" s="13">
        <f t="shared" si="4"/>
        <v>902</v>
      </c>
      <c r="H10" s="13">
        <f t="shared" si="5"/>
        <v>0</v>
      </c>
      <c r="I10" s="14">
        <v>82.75</v>
      </c>
      <c r="J10" s="15">
        <f t="shared" ref="J10:N10" si="8">ROUND(D10*$I10,2)</f>
        <v>74640.5</v>
      </c>
      <c r="K10" s="15">
        <f t="shared" si="8"/>
        <v>74640.5</v>
      </c>
      <c r="L10" s="15">
        <f t="shared" si="8"/>
        <v>0</v>
      </c>
      <c r="M10" s="15">
        <f t="shared" si="8"/>
        <v>74640.5</v>
      </c>
      <c r="N10" s="15">
        <f t="shared" si="8"/>
        <v>0</v>
      </c>
      <c r="O10" s="47">
        <f t="shared" si="1"/>
        <v>0</v>
      </c>
      <c r="P10" s="48">
        <f t="shared" si="2"/>
        <v>1</v>
      </c>
    </row>
    <row r="11" spans="1:16" ht="12.75" customHeight="1" x14ac:dyDescent="0.2">
      <c r="A11" s="46" t="s">
        <v>51</v>
      </c>
      <c r="B11" s="9" t="s">
        <v>52</v>
      </c>
      <c r="C11" s="10" t="s">
        <v>27</v>
      </c>
      <c r="D11" s="11">
        <v>12</v>
      </c>
      <c r="E11" s="12">
        <v>12</v>
      </c>
      <c r="F11" s="13">
        <v>0</v>
      </c>
      <c r="G11" s="13">
        <f t="shared" si="4"/>
        <v>12</v>
      </c>
      <c r="H11" s="13">
        <f t="shared" si="5"/>
        <v>0</v>
      </c>
      <c r="I11" s="14">
        <v>325.22000000000003</v>
      </c>
      <c r="J11" s="15">
        <f t="shared" ref="J11:N11" si="9">ROUND(D11*$I11,2)</f>
        <v>3902.64</v>
      </c>
      <c r="K11" s="15">
        <f t="shared" si="9"/>
        <v>3902.64</v>
      </c>
      <c r="L11" s="15">
        <f t="shared" si="9"/>
        <v>0</v>
      </c>
      <c r="M11" s="15">
        <f t="shared" si="9"/>
        <v>3902.64</v>
      </c>
      <c r="N11" s="15">
        <f t="shared" si="9"/>
        <v>0</v>
      </c>
      <c r="O11" s="47">
        <f t="shared" si="1"/>
        <v>0</v>
      </c>
      <c r="P11" s="48">
        <f t="shared" si="2"/>
        <v>1</v>
      </c>
    </row>
    <row r="12" spans="1:16" ht="12.75" customHeight="1" x14ac:dyDescent="0.2">
      <c r="A12" s="37" t="s">
        <v>28</v>
      </c>
      <c r="B12" s="4" t="s">
        <v>29</v>
      </c>
      <c r="C12" s="5"/>
      <c r="D12" s="16"/>
      <c r="E12" s="39"/>
      <c r="F12" s="39"/>
      <c r="G12" s="17"/>
      <c r="H12" s="39"/>
      <c r="I12" s="40"/>
      <c r="J12" s="41">
        <f t="shared" ref="J12:N12" si="10">SUM(J13:J24)</f>
        <v>115885.43999999999</v>
      </c>
      <c r="K12" s="41">
        <f t="shared" si="10"/>
        <v>107428.90000000001</v>
      </c>
      <c r="L12" s="41">
        <f t="shared" si="10"/>
        <v>1108.08</v>
      </c>
      <c r="M12" s="41">
        <f t="shared" si="10"/>
        <v>108536.98</v>
      </c>
      <c r="N12" s="41">
        <f t="shared" si="10"/>
        <v>7348.46</v>
      </c>
      <c r="O12" s="42">
        <f t="shared" si="1"/>
        <v>9.5618569511407136E-3</v>
      </c>
      <c r="P12" s="45">
        <f t="shared" si="2"/>
        <v>0.93658858265542255</v>
      </c>
    </row>
    <row r="13" spans="1:16" ht="12.75" customHeight="1" x14ac:dyDescent="0.2">
      <c r="A13" s="46" t="s">
        <v>53</v>
      </c>
      <c r="B13" s="9" t="s">
        <v>54</v>
      </c>
      <c r="C13" s="10" t="s">
        <v>55</v>
      </c>
      <c r="D13" s="11">
        <v>428.38</v>
      </c>
      <c r="E13" s="12">
        <v>428.38</v>
      </c>
      <c r="F13" s="13">
        <v>0</v>
      </c>
      <c r="G13" s="13">
        <f t="shared" ref="G13:G24" si="11">E13+F13</f>
        <v>428.38</v>
      </c>
      <c r="H13" s="13">
        <f t="shared" ref="H13:H24" si="12">IF(G13="",D13-0,D13-G13)</f>
        <v>0</v>
      </c>
      <c r="I13" s="14">
        <v>11.72</v>
      </c>
      <c r="J13" s="15">
        <f t="shared" ref="J13:N13" si="13">ROUND(D13*$I13,2)</f>
        <v>5020.6099999999997</v>
      </c>
      <c r="K13" s="15">
        <f t="shared" si="13"/>
        <v>5020.6099999999997</v>
      </c>
      <c r="L13" s="15">
        <f t="shared" si="13"/>
        <v>0</v>
      </c>
      <c r="M13" s="15">
        <f t="shared" si="13"/>
        <v>5020.6099999999997</v>
      </c>
      <c r="N13" s="15">
        <f t="shared" si="13"/>
        <v>0</v>
      </c>
      <c r="O13" s="47">
        <f t="shared" si="1"/>
        <v>0</v>
      </c>
      <c r="P13" s="48">
        <f t="shared" si="2"/>
        <v>1</v>
      </c>
    </row>
    <row r="14" spans="1:16" ht="12.75" customHeight="1" x14ac:dyDescent="0.2">
      <c r="A14" s="46" t="s">
        <v>56</v>
      </c>
      <c r="B14" s="9" t="s">
        <v>57</v>
      </c>
      <c r="C14" s="10" t="s">
        <v>58</v>
      </c>
      <c r="D14" s="11">
        <v>60.5</v>
      </c>
      <c r="E14" s="12">
        <v>60.5</v>
      </c>
      <c r="F14" s="13">
        <v>0</v>
      </c>
      <c r="G14" s="13">
        <f t="shared" si="11"/>
        <v>60.5</v>
      </c>
      <c r="H14" s="13">
        <f t="shared" si="12"/>
        <v>0</v>
      </c>
      <c r="I14" s="14">
        <v>84.14</v>
      </c>
      <c r="J14" s="15">
        <f t="shared" ref="J14:N14" si="14">ROUND(D14*$I14,2)</f>
        <v>5090.47</v>
      </c>
      <c r="K14" s="15">
        <f t="shared" si="14"/>
        <v>5090.47</v>
      </c>
      <c r="L14" s="15">
        <f t="shared" si="14"/>
        <v>0</v>
      </c>
      <c r="M14" s="15">
        <f t="shared" si="14"/>
        <v>5090.47</v>
      </c>
      <c r="N14" s="15">
        <f t="shared" si="14"/>
        <v>0</v>
      </c>
      <c r="O14" s="47">
        <f t="shared" si="1"/>
        <v>0</v>
      </c>
      <c r="P14" s="48">
        <f t="shared" si="2"/>
        <v>1</v>
      </c>
    </row>
    <row r="15" spans="1:16" ht="12.75" customHeight="1" x14ac:dyDescent="0.2">
      <c r="A15" s="46" t="s">
        <v>59</v>
      </c>
      <c r="B15" s="9" t="s">
        <v>60</v>
      </c>
      <c r="C15" s="10" t="s">
        <v>61</v>
      </c>
      <c r="D15" s="11">
        <v>62.29</v>
      </c>
      <c r="E15" s="12">
        <v>62.29</v>
      </c>
      <c r="F15" s="13">
        <v>0</v>
      </c>
      <c r="G15" s="13">
        <f t="shared" si="11"/>
        <v>62.29</v>
      </c>
      <c r="H15" s="13">
        <f t="shared" si="12"/>
        <v>0</v>
      </c>
      <c r="I15" s="14">
        <v>61.25</v>
      </c>
      <c r="J15" s="15">
        <f t="shared" ref="J15:N15" si="15">ROUND(D15*$I15,2)</f>
        <v>3815.26</v>
      </c>
      <c r="K15" s="15">
        <f t="shared" si="15"/>
        <v>3815.26</v>
      </c>
      <c r="L15" s="15">
        <f t="shared" si="15"/>
        <v>0</v>
      </c>
      <c r="M15" s="15">
        <f t="shared" si="15"/>
        <v>3815.26</v>
      </c>
      <c r="N15" s="15">
        <f t="shared" si="15"/>
        <v>0</v>
      </c>
      <c r="O15" s="47">
        <f t="shared" si="1"/>
        <v>0</v>
      </c>
      <c r="P15" s="48">
        <f t="shared" si="2"/>
        <v>1</v>
      </c>
    </row>
    <row r="16" spans="1:16" ht="12.75" customHeight="1" x14ac:dyDescent="0.2">
      <c r="A16" s="46" t="s">
        <v>62</v>
      </c>
      <c r="B16" s="9" t="s">
        <v>63</v>
      </c>
      <c r="C16" s="10" t="s">
        <v>55</v>
      </c>
      <c r="D16" s="11">
        <v>381.54</v>
      </c>
      <c r="E16" s="12">
        <v>0</v>
      </c>
      <c r="F16" s="13">
        <v>0</v>
      </c>
      <c r="G16" s="13">
        <f t="shared" si="11"/>
        <v>0</v>
      </c>
      <c r="H16" s="13">
        <f t="shared" si="12"/>
        <v>381.54</v>
      </c>
      <c r="I16" s="14">
        <v>19.260000000000002</v>
      </c>
      <c r="J16" s="15">
        <f t="shared" ref="J16:N16" si="16">ROUND(D16*$I16,2)</f>
        <v>7348.46</v>
      </c>
      <c r="K16" s="15">
        <f t="shared" si="16"/>
        <v>0</v>
      </c>
      <c r="L16" s="15">
        <f t="shared" si="16"/>
        <v>0</v>
      </c>
      <c r="M16" s="15">
        <f t="shared" si="16"/>
        <v>0</v>
      </c>
      <c r="N16" s="15">
        <f t="shared" si="16"/>
        <v>7348.46</v>
      </c>
      <c r="O16" s="47">
        <f t="shared" si="1"/>
        <v>0</v>
      </c>
      <c r="P16" s="48">
        <f t="shared" si="2"/>
        <v>0</v>
      </c>
    </row>
    <row r="17" spans="1:16" ht="12.75" customHeight="1" x14ac:dyDescent="0.2">
      <c r="A17" s="46" t="s">
        <v>64</v>
      </c>
      <c r="B17" s="9" t="s">
        <v>65</v>
      </c>
      <c r="C17" s="10" t="s">
        <v>66</v>
      </c>
      <c r="D17" s="11">
        <v>6</v>
      </c>
      <c r="E17" s="12">
        <v>0</v>
      </c>
      <c r="F17" s="13">
        <v>6</v>
      </c>
      <c r="G17" s="13">
        <f t="shared" si="11"/>
        <v>6</v>
      </c>
      <c r="H17" s="13">
        <f t="shared" si="12"/>
        <v>0</v>
      </c>
      <c r="I17" s="14">
        <v>184.68</v>
      </c>
      <c r="J17" s="15">
        <f t="shared" ref="J17:N17" si="17">ROUND(D17*$I17,2)</f>
        <v>1108.08</v>
      </c>
      <c r="K17" s="15">
        <f t="shared" si="17"/>
        <v>0</v>
      </c>
      <c r="L17" s="15">
        <f t="shared" si="17"/>
        <v>1108.08</v>
      </c>
      <c r="M17" s="15">
        <f t="shared" si="17"/>
        <v>1108.08</v>
      </c>
      <c r="N17" s="15">
        <f t="shared" si="17"/>
        <v>0</v>
      </c>
      <c r="O17" s="47">
        <f t="shared" si="1"/>
        <v>1</v>
      </c>
      <c r="P17" s="48">
        <f t="shared" si="2"/>
        <v>1</v>
      </c>
    </row>
    <row r="18" spans="1:16" ht="12.75" customHeight="1" x14ac:dyDescent="0.2">
      <c r="A18" s="46" t="s">
        <v>67</v>
      </c>
      <c r="B18" s="9" t="s">
        <v>68</v>
      </c>
      <c r="C18" s="10" t="s">
        <v>61</v>
      </c>
      <c r="D18" s="11">
        <v>278.89999999999998</v>
      </c>
      <c r="E18" s="12">
        <v>278.89999999999998</v>
      </c>
      <c r="F18" s="13">
        <v>0</v>
      </c>
      <c r="G18" s="13">
        <f t="shared" si="11"/>
        <v>278.89999999999998</v>
      </c>
      <c r="H18" s="13">
        <f t="shared" si="12"/>
        <v>0</v>
      </c>
      <c r="I18" s="14">
        <v>116.87</v>
      </c>
      <c r="J18" s="15">
        <f t="shared" ref="J18:N18" si="18">ROUND(D18*$I18,2)</f>
        <v>32595.040000000001</v>
      </c>
      <c r="K18" s="15">
        <f t="shared" si="18"/>
        <v>32595.040000000001</v>
      </c>
      <c r="L18" s="15">
        <f t="shared" si="18"/>
        <v>0</v>
      </c>
      <c r="M18" s="15">
        <f t="shared" si="18"/>
        <v>32595.040000000001</v>
      </c>
      <c r="N18" s="15">
        <f t="shared" si="18"/>
        <v>0</v>
      </c>
      <c r="O18" s="47">
        <f t="shared" si="1"/>
        <v>0</v>
      </c>
      <c r="P18" s="48">
        <f t="shared" si="2"/>
        <v>1</v>
      </c>
    </row>
    <row r="19" spans="1:16" ht="12.75" customHeight="1" x14ac:dyDescent="0.2">
      <c r="A19" s="46" t="s">
        <v>69</v>
      </c>
      <c r="B19" s="9" t="s">
        <v>70</v>
      </c>
      <c r="C19" s="10" t="s">
        <v>66</v>
      </c>
      <c r="D19" s="11">
        <v>1</v>
      </c>
      <c r="E19" s="12">
        <v>1</v>
      </c>
      <c r="F19" s="13">
        <v>0</v>
      </c>
      <c r="G19" s="13">
        <f t="shared" si="11"/>
        <v>1</v>
      </c>
      <c r="H19" s="13">
        <f t="shared" si="12"/>
        <v>0</v>
      </c>
      <c r="I19" s="14">
        <v>125.11</v>
      </c>
      <c r="J19" s="15">
        <f t="shared" ref="J19:N19" si="19">ROUND(D19*$I19,2)</f>
        <v>125.11</v>
      </c>
      <c r="K19" s="15">
        <f t="shared" si="19"/>
        <v>125.11</v>
      </c>
      <c r="L19" s="15">
        <f t="shared" si="19"/>
        <v>0</v>
      </c>
      <c r="M19" s="15">
        <f t="shared" si="19"/>
        <v>125.11</v>
      </c>
      <c r="N19" s="15">
        <f t="shared" si="19"/>
        <v>0</v>
      </c>
      <c r="O19" s="47">
        <f t="shared" si="1"/>
        <v>0</v>
      </c>
      <c r="P19" s="48">
        <f t="shared" si="2"/>
        <v>1</v>
      </c>
    </row>
    <row r="20" spans="1:16" ht="12.75" customHeight="1" x14ac:dyDescent="0.2">
      <c r="A20" s="46" t="s">
        <v>73</v>
      </c>
      <c r="B20" s="9" t="s">
        <v>74</v>
      </c>
      <c r="C20" s="10" t="s">
        <v>66</v>
      </c>
      <c r="D20" s="11">
        <v>7</v>
      </c>
      <c r="E20" s="12">
        <v>7</v>
      </c>
      <c r="F20" s="13">
        <v>0</v>
      </c>
      <c r="G20" s="13">
        <f t="shared" si="11"/>
        <v>7</v>
      </c>
      <c r="H20" s="13">
        <f t="shared" si="12"/>
        <v>0</v>
      </c>
      <c r="I20" s="14">
        <v>43.23</v>
      </c>
      <c r="J20" s="15">
        <f t="shared" ref="J20:N20" si="20">ROUND(D20*$I20,2)</f>
        <v>302.61</v>
      </c>
      <c r="K20" s="15">
        <f t="shared" si="20"/>
        <v>302.61</v>
      </c>
      <c r="L20" s="15">
        <f t="shared" si="20"/>
        <v>0</v>
      </c>
      <c r="M20" s="15">
        <f t="shared" si="20"/>
        <v>302.61</v>
      </c>
      <c r="N20" s="15">
        <f t="shared" si="20"/>
        <v>0</v>
      </c>
      <c r="O20" s="47">
        <f t="shared" si="1"/>
        <v>0</v>
      </c>
      <c r="P20" s="48">
        <f t="shared" si="2"/>
        <v>1</v>
      </c>
    </row>
    <row r="21" spans="1:16" ht="12.75" customHeight="1" x14ac:dyDescent="0.2">
      <c r="A21" s="46" t="s">
        <v>77</v>
      </c>
      <c r="B21" s="9" t="s">
        <v>78</v>
      </c>
      <c r="C21" s="10" t="s">
        <v>58</v>
      </c>
      <c r="D21" s="11">
        <v>188.14</v>
      </c>
      <c r="E21" s="12">
        <v>188.14</v>
      </c>
      <c r="F21" s="13">
        <v>0</v>
      </c>
      <c r="G21" s="13">
        <f t="shared" si="11"/>
        <v>188.14</v>
      </c>
      <c r="H21" s="13">
        <f t="shared" si="12"/>
        <v>0</v>
      </c>
      <c r="I21" s="14">
        <v>62.22</v>
      </c>
      <c r="J21" s="15">
        <f t="shared" ref="J21:N21" si="21">ROUND(D21*$I21,2)</f>
        <v>11706.07</v>
      </c>
      <c r="K21" s="15">
        <f t="shared" si="21"/>
        <v>11706.07</v>
      </c>
      <c r="L21" s="15">
        <f t="shared" si="21"/>
        <v>0</v>
      </c>
      <c r="M21" s="15">
        <f t="shared" si="21"/>
        <v>11706.07</v>
      </c>
      <c r="N21" s="15">
        <f t="shared" si="21"/>
        <v>0</v>
      </c>
      <c r="O21" s="47">
        <f t="shared" si="1"/>
        <v>0</v>
      </c>
      <c r="P21" s="48">
        <f t="shared" si="2"/>
        <v>1</v>
      </c>
    </row>
    <row r="22" spans="1:16" ht="12.75" customHeight="1" x14ac:dyDescent="0.2">
      <c r="A22" s="46" t="s">
        <v>82</v>
      </c>
      <c r="B22" s="9" t="s">
        <v>84</v>
      </c>
      <c r="C22" s="10" t="s">
        <v>61</v>
      </c>
      <c r="D22" s="11">
        <v>496.65</v>
      </c>
      <c r="E22" s="12">
        <v>496.65</v>
      </c>
      <c r="F22" s="13">
        <v>0</v>
      </c>
      <c r="G22" s="13">
        <f t="shared" si="11"/>
        <v>496.65</v>
      </c>
      <c r="H22" s="13">
        <f t="shared" si="12"/>
        <v>0</v>
      </c>
      <c r="I22" s="14">
        <v>8.6999999999999993</v>
      </c>
      <c r="J22" s="15">
        <f t="shared" ref="J22:N22" si="22">ROUND(D22*$I22,2)</f>
        <v>4320.8599999999997</v>
      </c>
      <c r="K22" s="15">
        <f t="shared" si="22"/>
        <v>4320.8599999999997</v>
      </c>
      <c r="L22" s="15">
        <f t="shared" si="22"/>
        <v>0</v>
      </c>
      <c r="M22" s="15">
        <f t="shared" si="22"/>
        <v>4320.8599999999997</v>
      </c>
      <c r="N22" s="15">
        <f t="shared" si="22"/>
        <v>0</v>
      </c>
      <c r="O22" s="47">
        <f t="shared" si="1"/>
        <v>0</v>
      </c>
      <c r="P22" s="48">
        <f t="shared" si="2"/>
        <v>1</v>
      </c>
    </row>
    <row r="23" spans="1:16" ht="12.75" customHeight="1" x14ac:dyDescent="0.2">
      <c r="A23" s="46" t="s">
        <v>88</v>
      </c>
      <c r="B23" s="9" t="s">
        <v>89</v>
      </c>
      <c r="C23" s="10" t="s">
        <v>90</v>
      </c>
      <c r="D23" s="11">
        <v>744.98</v>
      </c>
      <c r="E23" s="12">
        <v>744.98</v>
      </c>
      <c r="F23" s="13">
        <v>0</v>
      </c>
      <c r="G23" s="13">
        <f t="shared" si="11"/>
        <v>744.98</v>
      </c>
      <c r="H23" s="13">
        <f t="shared" si="12"/>
        <v>0</v>
      </c>
      <c r="I23" s="14">
        <v>28.17</v>
      </c>
      <c r="J23" s="15">
        <f t="shared" ref="J23:N23" si="23">ROUND(D23*$I23,2)</f>
        <v>20986.09</v>
      </c>
      <c r="K23" s="15">
        <f t="shared" si="23"/>
        <v>20986.09</v>
      </c>
      <c r="L23" s="15">
        <f t="shared" si="23"/>
        <v>0</v>
      </c>
      <c r="M23" s="15">
        <f t="shared" si="23"/>
        <v>20986.09</v>
      </c>
      <c r="N23" s="15">
        <f t="shared" si="23"/>
        <v>0</v>
      </c>
      <c r="O23" s="47">
        <f t="shared" si="1"/>
        <v>0</v>
      </c>
      <c r="P23" s="48">
        <f t="shared" si="2"/>
        <v>1</v>
      </c>
    </row>
    <row r="24" spans="1:16" ht="12.75" customHeight="1" x14ac:dyDescent="0.2">
      <c r="A24" s="46" t="s">
        <v>93</v>
      </c>
      <c r="B24" s="9" t="s">
        <v>94</v>
      </c>
      <c r="C24" s="10" t="s">
        <v>95</v>
      </c>
      <c r="D24" s="11">
        <v>10429.68</v>
      </c>
      <c r="E24" s="12">
        <v>10429.68</v>
      </c>
      <c r="F24" s="13">
        <v>0</v>
      </c>
      <c r="G24" s="13">
        <f t="shared" si="11"/>
        <v>10429.68</v>
      </c>
      <c r="H24" s="13">
        <f t="shared" si="12"/>
        <v>0</v>
      </c>
      <c r="I24" s="14">
        <v>2.25</v>
      </c>
      <c r="J24" s="15">
        <f t="shared" ref="J24:N24" si="24">ROUND(D24*$I24,2)</f>
        <v>23466.78</v>
      </c>
      <c r="K24" s="15">
        <f t="shared" si="24"/>
        <v>23466.78</v>
      </c>
      <c r="L24" s="15">
        <f t="shared" si="24"/>
        <v>0</v>
      </c>
      <c r="M24" s="15">
        <f t="shared" si="24"/>
        <v>23466.78</v>
      </c>
      <c r="N24" s="15">
        <f t="shared" si="24"/>
        <v>0</v>
      </c>
      <c r="O24" s="47">
        <f t="shared" si="1"/>
        <v>0</v>
      </c>
      <c r="P24" s="48">
        <f t="shared" si="2"/>
        <v>1</v>
      </c>
    </row>
    <row r="25" spans="1:16" ht="12.75" customHeight="1" x14ac:dyDescent="0.2">
      <c r="A25" s="37" t="s">
        <v>30</v>
      </c>
      <c r="B25" s="4" t="s">
        <v>31</v>
      </c>
      <c r="C25" s="5"/>
      <c r="D25" s="16"/>
      <c r="E25" s="39"/>
      <c r="F25" s="39"/>
      <c r="G25" s="17"/>
      <c r="H25" s="39"/>
      <c r="I25" s="40"/>
      <c r="J25" s="41">
        <f t="shared" ref="J25:N25" si="25">SUM(J26)</f>
        <v>13347.48</v>
      </c>
      <c r="K25" s="41">
        <f t="shared" si="25"/>
        <v>13347.48</v>
      </c>
      <c r="L25" s="41">
        <f t="shared" si="25"/>
        <v>0</v>
      </c>
      <c r="M25" s="41">
        <f t="shared" si="25"/>
        <v>13347.48</v>
      </c>
      <c r="N25" s="41">
        <f t="shared" si="25"/>
        <v>0</v>
      </c>
      <c r="O25" s="42">
        <f t="shared" si="1"/>
        <v>0</v>
      </c>
      <c r="P25" s="45">
        <f t="shared" si="2"/>
        <v>1</v>
      </c>
    </row>
    <row r="26" spans="1:16" ht="12.75" customHeight="1" x14ac:dyDescent="0.2">
      <c r="A26" s="46" t="s">
        <v>101</v>
      </c>
      <c r="B26" s="9" t="s">
        <v>102</v>
      </c>
      <c r="C26" s="10" t="s">
        <v>61</v>
      </c>
      <c r="D26" s="11">
        <v>137.08000000000001</v>
      </c>
      <c r="E26" s="12">
        <v>137.08000000000001</v>
      </c>
      <c r="F26" s="13">
        <v>0</v>
      </c>
      <c r="G26" s="13">
        <f>E26+F26</f>
        <v>137.08000000000001</v>
      </c>
      <c r="H26" s="13">
        <f>IF(G26="",D26-0,D26-G26)</f>
        <v>0</v>
      </c>
      <c r="I26" s="14">
        <v>97.37</v>
      </c>
      <c r="J26" s="15">
        <f t="shared" ref="J26:N26" si="26">ROUND(D26*$I26,2)</f>
        <v>13347.48</v>
      </c>
      <c r="K26" s="15">
        <f t="shared" si="26"/>
        <v>13347.48</v>
      </c>
      <c r="L26" s="15">
        <f t="shared" si="26"/>
        <v>0</v>
      </c>
      <c r="M26" s="15">
        <f t="shared" si="26"/>
        <v>13347.48</v>
      </c>
      <c r="N26" s="15">
        <f t="shared" si="26"/>
        <v>0</v>
      </c>
      <c r="O26" s="47">
        <f t="shared" si="1"/>
        <v>0</v>
      </c>
      <c r="P26" s="48">
        <f t="shared" si="2"/>
        <v>1</v>
      </c>
    </row>
    <row r="27" spans="1:16" ht="12.75" customHeight="1" x14ac:dyDescent="0.2">
      <c r="A27" s="37" t="s">
        <v>32</v>
      </c>
      <c r="B27" s="4" t="s">
        <v>33</v>
      </c>
      <c r="C27" s="5"/>
      <c r="D27" s="16"/>
      <c r="E27" s="39"/>
      <c r="F27" s="39"/>
      <c r="G27" s="17"/>
      <c r="H27" s="39"/>
      <c r="I27" s="40"/>
      <c r="J27" s="41">
        <f t="shared" ref="J27:N27" si="27">SUM(J28:J34)</f>
        <v>215736.37</v>
      </c>
      <c r="K27" s="41">
        <f t="shared" si="27"/>
        <v>9168.34</v>
      </c>
      <c r="L27" s="41">
        <f t="shared" si="27"/>
        <v>7404.37</v>
      </c>
      <c r="M27" s="41">
        <f t="shared" si="27"/>
        <v>16572.71</v>
      </c>
      <c r="N27" s="41">
        <f t="shared" si="27"/>
        <v>199163.65999999997</v>
      </c>
      <c r="O27" s="42">
        <f t="shared" si="1"/>
        <v>3.4321380303191346E-2</v>
      </c>
      <c r="P27" s="45">
        <f t="shared" si="2"/>
        <v>7.6819267887004869E-2</v>
      </c>
    </row>
    <row r="28" spans="1:16" ht="12.75" customHeight="1" x14ac:dyDescent="0.2">
      <c r="A28" s="46" t="s">
        <v>107</v>
      </c>
      <c r="B28" s="9" t="s">
        <v>108</v>
      </c>
      <c r="C28" s="10" t="s">
        <v>27</v>
      </c>
      <c r="D28" s="11">
        <v>1541.63</v>
      </c>
      <c r="E28" s="13">
        <v>0</v>
      </c>
      <c r="F28" s="13">
        <v>0</v>
      </c>
      <c r="G28" s="13">
        <f t="shared" ref="G28:G34" si="28">E28+F28</f>
        <v>0</v>
      </c>
      <c r="H28" s="13">
        <f t="shared" ref="H28:H34" si="29">IF(G28="",D28-0,D28-G28)</f>
        <v>1541.63</v>
      </c>
      <c r="I28" s="14">
        <v>69.06</v>
      </c>
      <c r="J28" s="15">
        <f t="shared" ref="J28:N28" si="30">ROUND(D28*$I28,2)</f>
        <v>106464.97</v>
      </c>
      <c r="K28" s="15">
        <f t="shared" si="30"/>
        <v>0</v>
      </c>
      <c r="L28" s="15">
        <f t="shared" si="30"/>
        <v>0</v>
      </c>
      <c r="M28" s="15">
        <f t="shared" si="30"/>
        <v>0</v>
      </c>
      <c r="N28" s="15">
        <f t="shared" si="30"/>
        <v>106464.97</v>
      </c>
      <c r="O28" s="47">
        <f t="shared" si="1"/>
        <v>0</v>
      </c>
      <c r="P28" s="48">
        <f t="shared" si="2"/>
        <v>0</v>
      </c>
    </row>
    <row r="29" spans="1:16" ht="12.75" customHeight="1" x14ac:dyDescent="0.2">
      <c r="A29" s="46" t="s">
        <v>112</v>
      </c>
      <c r="B29" s="9" t="s">
        <v>113</v>
      </c>
      <c r="C29" s="10" t="s">
        <v>27</v>
      </c>
      <c r="D29" s="11">
        <v>1713.55</v>
      </c>
      <c r="E29" s="13">
        <v>0</v>
      </c>
      <c r="F29" s="13">
        <v>0</v>
      </c>
      <c r="G29" s="13">
        <f t="shared" si="28"/>
        <v>0</v>
      </c>
      <c r="H29" s="13">
        <f t="shared" si="29"/>
        <v>1713.55</v>
      </c>
      <c r="I29" s="14">
        <v>3</v>
      </c>
      <c r="J29" s="15">
        <f t="shared" ref="J29:N29" si="31">ROUND(D29*$I29,2)</f>
        <v>5140.6499999999996</v>
      </c>
      <c r="K29" s="15">
        <f t="shared" si="31"/>
        <v>0</v>
      </c>
      <c r="L29" s="15">
        <f t="shared" si="31"/>
        <v>0</v>
      </c>
      <c r="M29" s="15">
        <f t="shared" si="31"/>
        <v>0</v>
      </c>
      <c r="N29" s="15">
        <f t="shared" si="31"/>
        <v>5140.6499999999996</v>
      </c>
      <c r="O29" s="47">
        <f t="shared" si="1"/>
        <v>0</v>
      </c>
      <c r="P29" s="48">
        <f t="shared" si="2"/>
        <v>0</v>
      </c>
    </row>
    <row r="30" spans="1:16" ht="12.75" customHeight="1" x14ac:dyDescent="0.2">
      <c r="A30" s="46" t="s">
        <v>115</v>
      </c>
      <c r="B30" s="9" t="s">
        <v>116</v>
      </c>
      <c r="C30" s="10" t="s">
        <v>61</v>
      </c>
      <c r="D30" s="11">
        <v>102.81</v>
      </c>
      <c r="E30" s="13">
        <v>0</v>
      </c>
      <c r="F30" s="13">
        <v>0</v>
      </c>
      <c r="G30" s="13">
        <f t="shared" si="28"/>
        <v>0</v>
      </c>
      <c r="H30" s="13">
        <f t="shared" si="29"/>
        <v>102.81</v>
      </c>
      <c r="I30" s="14">
        <v>623.14</v>
      </c>
      <c r="J30" s="15">
        <f t="shared" ref="J30:N30" si="32">ROUND(D30*$I30,2)</f>
        <v>64065.02</v>
      </c>
      <c r="K30" s="15">
        <f t="shared" si="32"/>
        <v>0</v>
      </c>
      <c r="L30" s="15">
        <f t="shared" si="32"/>
        <v>0</v>
      </c>
      <c r="M30" s="15">
        <f t="shared" si="32"/>
        <v>0</v>
      </c>
      <c r="N30" s="15">
        <f t="shared" si="32"/>
        <v>64065.02</v>
      </c>
      <c r="O30" s="47">
        <f t="shared" si="1"/>
        <v>0</v>
      </c>
      <c r="P30" s="48">
        <f t="shared" si="2"/>
        <v>0</v>
      </c>
    </row>
    <row r="31" spans="1:16" ht="12.75" customHeight="1" x14ac:dyDescent="0.2">
      <c r="A31" s="46" t="s">
        <v>117</v>
      </c>
      <c r="B31" s="9" t="s">
        <v>118</v>
      </c>
      <c r="C31" s="10" t="s">
        <v>55</v>
      </c>
      <c r="D31" s="11">
        <v>334.71</v>
      </c>
      <c r="E31" s="13">
        <v>130.54</v>
      </c>
      <c r="F31" s="13">
        <v>95.85</v>
      </c>
      <c r="G31" s="13">
        <f t="shared" si="28"/>
        <v>226.39</v>
      </c>
      <c r="H31" s="20">
        <f t="shared" si="29"/>
        <v>108.32</v>
      </c>
      <c r="I31" s="14">
        <v>44.26</v>
      </c>
      <c r="J31" s="15">
        <f t="shared" ref="J31:N31" si="33">ROUND(D31*$I31,2)</f>
        <v>14814.26</v>
      </c>
      <c r="K31" s="15">
        <f t="shared" si="33"/>
        <v>5777.7</v>
      </c>
      <c r="L31" s="15">
        <f t="shared" si="33"/>
        <v>4242.32</v>
      </c>
      <c r="M31" s="15">
        <f t="shared" si="33"/>
        <v>10020.02</v>
      </c>
      <c r="N31" s="15">
        <f t="shared" si="33"/>
        <v>4794.24</v>
      </c>
      <c r="O31" s="47">
        <f t="shared" si="1"/>
        <v>0.28636732445630086</v>
      </c>
      <c r="P31" s="48">
        <f t="shared" si="2"/>
        <v>0.67637668030667752</v>
      </c>
    </row>
    <row r="32" spans="1:16" ht="12.75" customHeight="1" x14ac:dyDescent="0.2">
      <c r="A32" s="46" t="s">
        <v>121</v>
      </c>
      <c r="B32" s="9" t="s">
        <v>122</v>
      </c>
      <c r="C32" s="10" t="s">
        <v>55</v>
      </c>
      <c r="D32" s="11">
        <v>205.12</v>
      </c>
      <c r="E32" s="13">
        <v>71.790000000000006</v>
      </c>
      <c r="F32" s="13">
        <v>66.95</v>
      </c>
      <c r="G32" s="13">
        <f t="shared" si="28"/>
        <v>138.74</v>
      </c>
      <c r="H32" s="20">
        <f t="shared" si="29"/>
        <v>66.38</v>
      </c>
      <c r="I32" s="14">
        <v>47.23</v>
      </c>
      <c r="J32" s="15">
        <f t="shared" ref="J32:N32" si="34">ROUND(D32*$I32,2)</f>
        <v>9687.82</v>
      </c>
      <c r="K32" s="15">
        <f t="shared" si="34"/>
        <v>3390.64</v>
      </c>
      <c r="L32" s="15">
        <f t="shared" si="34"/>
        <v>3162.05</v>
      </c>
      <c r="M32" s="15">
        <f t="shared" si="34"/>
        <v>6552.69</v>
      </c>
      <c r="N32" s="15">
        <f t="shared" si="34"/>
        <v>3135.13</v>
      </c>
      <c r="O32" s="47">
        <f t="shared" si="1"/>
        <v>0.32639437974694002</v>
      </c>
      <c r="P32" s="48">
        <f t="shared" si="2"/>
        <v>0.67638436717445205</v>
      </c>
    </row>
    <row r="33" spans="1:16" ht="12.75" customHeight="1" x14ac:dyDescent="0.2">
      <c r="A33" s="46" t="s">
        <v>124</v>
      </c>
      <c r="B33" s="9" t="s">
        <v>125</v>
      </c>
      <c r="C33" s="10" t="s">
        <v>27</v>
      </c>
      <c r="D33" s="11">
        <v>1713.55</v>
      </c>
      <c r="E33" s="13">
        <v>0</v>
      </c>
      <c r="F33" s="13">
        <v>0</v>
      </c>
      <c r="G33" s="13">
        <f t="shared" si="28"/>
        <v>0</v>
      </c>
      <c r="H33" s="13">
        <f t="shared" si="29"/>
        <v>1713.55</v>
      </c>
      <c r="I33" s="14">
        <v>8.06</v>
      </c>
      <c r="J33" s="15">
        <f t="shared" ref="J33:N33" si="35">ROUND(D33*$I33,2)</f>
        <v>13811.21</v>
      </c>
      <c r="K33" s="15">
        <f t="shared" si="35"/>
        <v>0</v>
      </c>
      <c r="L33" s="15">
        <f t="shared" si="35"/>
        <v>0</v>
      </c>
      <c r="M33" s="15">
        <f t="shared" si="35"/>
        <v>0</v>
      </c>
      <c r="N33" s="15">
        <f t="shared" si="35"/>
        <v>13811.21</v>
      </c>
      <c r="O33" s="47">
        <f t="shared" si="1"/>
        <v>0</v>
      </c>
      <c r="P33" s="48">
        <f t="shared" si="2"/>
        <v>0</v>
      </c>
    </row>
    <row r="34" spans="1:16" ht="12.75" customHeight="1" x14ac:dyDescent="0.2">
      <c r="A34" s="46" t="s">
        <v>126</v>
      </c>
      <c r="B34" s="9" t="s">
        <v>127</v>
      </c>
      <c r="C34" s="10" t="s">
        <v>55</v>
      </c>
      <c r="D34" s="11">
        <v>968.2</v>
      </c>
      <c r="E34" s="13">
        <v>0</v>
      </c>
      <c r="F34" s="13">
        <v>0</v>
      </c>
      <c r="G34" s="13">
        <f t="shared" si="28"/>
        <v>0</v>
      </c>
      <c r="H34" s="13">
        <f t="shared" si="29"/>
        <v>968.2</v>
      </c>
      <c r="I34" s="14">
        <v>1.81</v>
      </c>
      <c r="J34" s="15">
        <f t="shared" ref="J34:N34" si="36">ROUND(D34*$I34,2)</f>
        <v>1752.44</v>
      </c>
      <c r="K34" s="15">
        <f t="shared" si="36"/>
        <v>0</v>
      </c>
      <c r="L34" s="15">
        <f t="shared" si="36"/>
        <v>0</v>
      </c>
      <c r="M34" s="15">
        <f t="shared" si="36"/>
        <v>0</v>
      </c>
      <c r="N34" s="15">
        <f t="shared" si="36"/>
        <v>1752.44</v>
      </c>
      <c r="O34" s="47">
        <f t="shared" si="1"/>
        <v>0</v>
      </c>
      <c r="P34" s="48">
        <f t="shared" si="2"/>
        <v>0</v>
      </c>
    </row>
    <row r="35" spans="1:16" ht="12.75" customHeight="1" x14ac:dyDescent="0.2">
      <c r="A35" s="37" t="s">
        <v>34</v>
      </c>
      <c r="B35" s="4" t="s">
        <v>35</v>
      </c>
      <c r="C35" s="5"/>
      <c r="D35" s="16"/>
      <c r="E35" s="39"/>
      <c r="F35" s="39"/>
      <c r="G35" s="17"/>
      <c r="H35" s="39"/>
      <c r="I35" s="40"/>
      <c r="J35" s="41">
        <f t="shared" ref="J35:N35" si="37">SUM(J36:J39)</f>
        <v>14824.769999999999</v>
      </c>
      <c r="K35" s="41">
        <f t="shared" si="37"/>
        <v>0</v>
      </c>
      <c r="L35" s="41">
        <f t="shared" si="37"/>
        <v>0</v>
      </c>
      <c r="M35" s="41">
        <f t="shared" si="37"/>
        <v>0</v>
      </c>
      <c r="N35" s="41">
        <f t="shared" si="37"/>
        <v>14824.769999999999</v>
      </c>
      <c r="O35" s="42">
        <f t="shared" si="1"/>
        <v>0</v>
      </c>
      <c r="P35" s="45">
        <f t="shared" si="2"/>
        <v>0</v>
      </c>
    </row>
    <row r="36" spans="1:16" ht="12.75" customHeight="1" x14ac:dyDescent="0.2">
      <c r="A36" s="46" t="s">
        <v>129</v>
      </c>
      <c r="B36" s="9" t="s">
        <v>130</v>
      </c>
      <c r="C36" s="10" t="s">
        <v>66</v>
      </c>
      <c r="D36" s="11">
        <v>2</v>
      </c>
      <c r="E36" s="13">
        <v>0</v>
      </c>
      <c r="F36" s="13">
        <v>0</v>
      </c>
      <c r="G36" s="13">
        <f t="shared" ref="G36:G39" si="38">E36+F36</f>
        <v>0</v>
      </c>
      <c r="H36" s="13">
        <f t="shared" ref="H36:H39" si="39">IF(G36="",D36-0,D36-G36)</f>
        <v>2</v>
      </c>
      <c r="I36" s="14">
        <v>270.89999999999998</v>
      </c>
      <c r="J36" s="15">
        <f t="shared" ref="J36:N36" si="40">ROUND(D36*$I36,2)</f>
        <v>541.79999999999995</v>
      </c>
      <c r="K36" s="15">
        <f t="shared" si="40"/>
        <v>0</v>
      </c>
      <c r="L36" s="15">
        <f t="shared" si="40"/>
        <v>0</v>
      </c>
      <c r="M36" s="15">
        <f t="shared" si="40"/>
        <v>0</v>
      </c>
      <c r="N36" s="15">
        <f t="shared" si="40"/>
        <v>541.79999999999995</v>
      </c>
      <c r="O36" s="47">
        <f t="shared" si="1"/>
        <v>0</v>
      </c>
      <c r="P36" s="48">
        <f t="shared" si="2"/>
        <v>0</v>
      </c>
    </row>
    <row r="37" spans="1:16" ht="12.75" customHeight="1" x14ac:dyDescent="0.2">
      <c r="A37" s="46" t="s">
        <v>131</v>
      </c>
      <c r="B37" s="9" t="s">
        <v>132</v>
      </c>
      <c r="C37" s="10" t="s">
        <v>27</v>
      </c>
      <c r="D37" s="11">
        <v>20.88</v>
      </c>
      <c r="E37" s="13">
        <v>0</v>
      </c>
      <c r="F37" s="13">
        <v>0</v>
      </c>
      <c r="G37" s="13">
        <f t="shared" si="38"/>
        <v>0</v>
      </c>
      <c r="H37" s="13">
        <f t="shared" si="39"/>
        <v>20.88</v>
      </c>
      <c r="I37" s="14">
        <v>122.21</v>
      </c>
      <c r="J37" s="15">
        <f t="shared" ref="J37:N37" si="41">ROUND(D37*$I37,2)</f>
        <v>2551.7399999999998</v>
      </c>
      <c r="K37" s="15">
        <f t="shared" si="41"/>
        <v>0</v>
      </c>
      <c r="L37" s="15">
        <f t="shared" si="41"/>
        <v>0</v>
      </c>
      <c r="M37" s="15">
        <f t="shared" si="41"/>
        <v>0</v>
      </c>
      <c r="N37" s="15">
        <f t="shared" si="41"/>
        <v>2551.7399999999998</v>
      </c>
      <c r="O37" s="47">
        <f t="shared" si="1"/>
        <v>0</v>
      </c>
      <c r="P37" s="48">
        <f t="shared" si="2"/>
        <v>0</v>
      </c>
    </row>
    <row r="38" spans="1:16" ht="12.75" customHeight="1" x14ac:dyDescent="0.2">
      <c r="A38" s="46" t="s">
        <v>133</v>
      </c>
      <c r="B38" s="9" t="s">
        <v>134</v>
      </c>
      <c r="C38" s="10" t="s">
        <v>27</v>
      </c>
      <c r="D38" s="11">
        <v>63.21</v>
      </c>
      <c r="E38" s="13">
        <v>0</v>
      </c>
      <c r="F38" s="13">
        <v>0</v>
      </c>
      <c r="G38" s="13">
        <f t="shared" si="38"/>
        <v>0</v>
      </c>
      <c r="H38" s="13">
        <f t="shared" si="39"/>
        <v>63.21</v>
      </c>
      <c r="I38" s="14">
        <v>152.72999999999999</v>
      </c>
      <c r="J38" s="15">
        <f t="shared" ref="J38:N38" si="42">ROUND(D38*$I38,2)</f>
        <v>9654.06</v>
      </c>
      <c r="K38" s="15">
        <f t="shared" si="42"/>
        <v>0</v>
      </c>
      <c r="L38" s="15">
        <f t="shared" si="42"/>
        <v>0</v>
      </c>
      <c r="M38" s="15">
        <f t="shared" si="42"/>
        <v>0</v>
      </c>
      <c r="N38" s="15">
        <f t="shared" si="42"/>
        <v>9654.06</v>
      </c>
      <c r="O38" s="47">
        <f t="shared" si="1"/>
        <v>0</v>
      </c>
      <c r="P38" s="48">
        <f t="shared" si="2"/>
        <v>0</v>
      </c>
    </row>
    <row r="39" spans="1:16" ht="12.75" customHeight="1" x14ac:dyDescent="0.2">
      <c r="A39" s="46" t="s">
        <v>135</v>
      </c>
      <c r="B39" s="9" t="s">
        <v>136</v>
      </c>
      <c r="C39" s="10" t="s">
        <v>27</v>
      </c>
      <c r="D39" s="11">
        <v>79.010000000000005</v>
      </c>
      <c r="E39" s="13">
        <v>0</v>
      </c>
      <c r="F39" s="13">
        <v>0</v>
      </c>
      <c r="G39" s="13">
        <f t="shared" si="38"/>
        <v>0</v>
      </c>
      <c r="H39" s="13">
        <f t="shared" si="39"/>
        <v>79.010000000000005</v>
      </c>
      <c r="I39" s="14">
        <v>26.29</v>
      </c>
      <c r="J39" s="15">
        <f t="shared" ref="J39:N39" si="43">ROUND(D39*$I39,2)</f>
        <v>2077.17</v>
      </c>
      <c r="K39" s="15">
        <f t="shared" si="43"/>
        <v>0</v>
      </c>
      <c r="L39" s="15">
        <f t="shared" si="43"/>
        <v>0</v>
      </c>
      <c r="M39" s="15">
        <f t="shared" si="43"/>
        <v>0</v>
      </c>
      <c r="N39" s="15">
        <f t="shared" si="43"/>
        <v>2077.17</v>
      </c>
      <c r="O39" s="47">
        <f t="shared" si="1"/>
        <v>0</v>
      </c>
      <c r="P39" s="48">
        <f t="shared" si="2"/>
        <v>0</v>
      </c>
    </row>
    <row r="40" spans="1:16" ht="12.75" customHeight="1" x14ac:dyDescent="0.2">
      <c r="A40" s="37" t="s">
        <v>36</v>
      </c>
      <c r="B40" s="4" t="s">
        <v>37</v>
      </c>
      <c r="C40" s="5"/>
      <c r="D40" s="16"/>
      <c r="E40" s="39"/>
      <c r="F40" s="39"/>
      <c r="G40" s="39"/>
      <c r="H40" s="39"/>
      <c r="I40" s="40"/>
      <c r="J40" s="41">
        <f t="shared" ref="J40:N40" si="44">SUM(J41:J43)</f>
        <v>10176.700000000001</v>
      </c>
      <c r="K40" s="41">
        <f t="shared" si="44"/>
        <v>0</v>
      </c>
      <c r="L40" s="41">
        <f t="shared" si="44"/>
        <v>0</v>
      </c>
      <c r="M40" s="41">
        <f t="shared" si="44"/>
        <v>0</v>
      </c>
      <c r="N40" s="41">
        <f t="shared" si="44"/>
        <v>10176.700000000001</v>
      </c>
      <c r="O40" s="42">
        <f t="shared" si="1"/>
        <v>0</v>
      </c>
      <c r="P40" s="45">
        <f t="shared" si="2"/>
        <v>0</v>
      </c>
    </row>
    <row r="41" spans="1:16" ht="12.75" customHeight="1" x14ac:dyDescent="0.2">
      <c r="A41" s="46" t="s">
        <v>137</v>
      </c>
      <c r="B41" s="9" t="s">
        <v>138</v>
      </c>
      <c r="C41" s="10" t="s">
        <v>66</v>
      </c>
      <c r="D41" s="11">
        <v>1</v>
      </c>
      <c r="E41" s="13">
        <v>0</v>
      </c>
      <c r="F41" s="13">
        <v>0</v>
      </c>
      <c r="G41" s="13">
        <f t="shared" ref="G41:G43" si="45">E41+F41</f>
        <v>0</v>
      </c>
      <c r="H41" s="13">
        <f t="shared" ref="H41:H43" si="46">IF(G41="",D41-0,D41-G41)</f>
        <v>1</v>
      </c>
      <c r="I41" s="14">
        <v>3919.84</v>
      </c>
      <c r="J41" s="15">
        <f t="shared" ref="J41:N41" si="47">ROUND(D41*$I41,2)</f>
        <v>3919.84</v>
      </c>
      <c r="K41" s="15">
        <f t="shared" si="47"/>
        <v>0</v>
      </c>
      <c r="L41" s="15">
        <f t="shared" si="47"/>
        <v>0</v>
      </c>
      <c r="M41" s="15">
        <f t="shared" si="47"/>
        <v>0</v>
      </c>
      <c r="N41" s="15">
        <f t="shared" si="47"/>
        <v>3919.84</v>
      </c>
      <c r="O41" s="47">
        <f t="shared" si="1"/>
        <v>0</v>
      </c>
      <c r="P41" s="48">
        <f t="shared" si="2"/>
        <v>0</v>
      </c>
    </row>
    <row r="42" spans="1:16" ht="12.75" customHeight="1" x14ac:dyDescent="0.2">
      <c r="A42" s="46" t="s">
        <v>139</v>
      </c>
      <c r="B42" s="9" t="s">
        <v>140</v>
      </c>
      <c r="C42" s="10" t="s">
        <v>66</v>
      </c>
      <c r="D42" s="11">
        <v>1</v>
      </c>
      <c r="E42" s="13">
        <v>0</v>
      </c>
      <c r="F42" s="13">
        <v>0</v>
      </c>
      <c r="G42" s="13">
        <f t="shared" si="45"/>
        <v>0</v>
      </c>
      <c r="H42" s="13">
        <f t="shared" si="46"/>
        <v>1</v>
      </c>
      <c r="I42" s="14">
        <v>3955.4</v>
      </c>
      <c r="J42" s="15">
        <f t="shared" ref="J42:N42" si="48">ROUND(D42*$I42,2)</f>
        <v>3955.4</v>
      </c>
      <c r="K42" s="15">
        <f t="shared" si="48"/>
        <v>0</v>
      </c>
      <c r="L42" s="15">
        <f t="shared" si="48"/>
        <v>0</v>
      </c>
      <c r="M42" s="15">
        <f t="shared" si="48"/>
        <v>0</v>
      </c>
      <c r="N42" s="15">
        <f t="shared" si="48"/>
        <v>3955.4</v>
      </c>
      <c r="O42" s="47">
        <f t="shared" si="1"/>
        <v>0</v>
      </c>
      <c r="P42" s="48">
        <f t="shared" si="2"/>
        <v>0</v>
      </c>
    </row>
    <row r="43" spans="1:16" ht="12.75" customHeight="1" x14ac:dyDescent="0.2">
      <c r="A43" s="46" t="s">
        <v>141</v>
      </c>
      <c r="B43" s="9" t="s">
        <v>142</v>
      </c>
      <c r="C43" s="10" t="s">
        <v>66</v>
      </c>
      <c r="D43" s="11">
        <v>1</v>
      </c>
      <c r="E43" s="13">
        <v>0</v>
      </c>
      <c r="F43" s="13">
        <v>0</v>
      </c>
      <c r="G43" s="13">
        <f t="shared" si="45"/>
        <v>0</v>
      </c>
      <c r="H43" s="13">
        <f t="shared" si="46"/>
        <v>1</v>
      </c>
      <c r="I43" s="14">
        <v>2301.46</v>
      </c>
      <c r="J43" s="15">
        <f t="shared" ref="J43:N43" si="49">ROUND(D43*$I43,2)</f>
        <v>2301.46</v>
      </c>
      <c r="K43" s="15">
        <f t="shared" si="49"/>
        <v>0</v>
      </c>
      <c r="L43" s="15">
        <f t="shared" si="49"/>
        <v>0</v>
      </c>
      <c r="M43" s="15">
        <f t="shared" si="49"/>
        <v>0</v>
      </c>
      <c r="N43" s="15">
        <f t="shared" si="49"/>
        <v>2301.46</v>
      </c>
      <c r="O43" s="47">
        <f t="shared" si="1"/>
        <v>0</v>
      </c>
      <c r="P43" s="48">
        <f t="shared" si="2"/>
        <v>0</v>
      </c>
    </row>
    <row r="44" spans="1:16" ht="12.75" customHeight="1" x14ac:dyDescent="0.2">
      <c r="A44" s="37" t="s">
        <v>38</v>
      </c>
      <c r="B44" s="4" t="s">
        <v>39</v>
      </c>
      <c r="C44" s="38" t="s">
        <v>19</v>
      </c>
      <c r="D44" s="39"/>
      <c r="E44" s="39"/>
      <c r="F44" s="39"/>
      <c r="G44" s="39"/>
      <c r="H44" s="39"/>
      <c r="I44" s="40"/>
      <c r="J44" s="41">
        <f t="shared" ref="J44:N44" si="50">SUM(J45+J54+J59)</f>
        <v>54678.340000000004</v>
      </c>
      <c r="K44" s="41">
        <f t="shared" si="50"/>
        <v>0</v>
      </c>
      <c r="L44" s="41">
        <f t="shared" si="50"/>
        <v>11608.57</v>
      </c>
      <c r="M44" s="41">
        <f t="shared" si="50"/>
        <v>11608.57</v>
      </c>
      <c r="N44" s="41">
        <f t="shared" si="50"/>
        <v>43069.760000000002</v>
      </c>
      <c r="O44" s="42">
        <f t="shared" si="1"/>
        <v>0.21230655502709114</v>
      </c>
      <c r="P44" s="45">
        <f t="shared" si="2"/>
        <v>0.21230655502709114</v>
      </c>
    </row>
    <row r="45" spans="1:16" ht="12.75" customHeight="1" x14ac:dyDescent="0.2">
      <c r="A45" s="37" t="s">
        <v>143</v>
      </c>
      <c r="B45" s="4" t="s">
        <v>144</v>
      </c>
      <c r="C45" s="5"/>
      <c r="D45" s="16"/>
      <c r="E45" s="39"/>
      <c r="F45" s="39"/>
      <c r="G45" s="39"/>
      <c r="H45" s="39"/>
      <c r="I45" s="40"/>
      <c r="J45" s="41">
        <f t="shared" ref="J45:N45" si="51">SUM(J46:J53)</f>
        <v>18248.3</v>
      </c>
      <c r="K45" s="41">
        <f t="shared" si="51"/>
        <v>0</v>
      </c>
      <c r="L45" s="41">
        <f t="shared" si="51"/>
        <v>5811.1299999999992</v>
      </c>
      <c r="M45" s="41">
        <f t="shared" si="51"/>
        <v>5811.1299999999992</v>
      </c>
      <c r="N45" s="41">
        <f t="shared" si="51"/>
        <v>12437.16</v>
      </c>
      <c r="O45" s="42">
        <f t="shared" si="1"/>
        <v>0.31844774581741858</v>
      </c>
      <c r="P45" s="49">
        <f>SUM(P46:P53)</f>
        <v>2.810915863219448</v>
      </c>
    </row>
    <row r="46" spans="1:16" ht="12.75" customHeight="1" x14ac:dyDescent="0.2">
      <c r="A46" s="46" t="s">
        <v>145</v>
      </c>
      <c r="B46" s="9" t="s">
        <v>146</v>
      </c>
      <c r="C46" s="10" t="s">
        <v>61</v>
      </c>
      <c r="D46" s="11">
        <v>0.51</v>
      </c>
      <c r="E46" s="13">
        <v>0</v>
      </c>
      <c r="F46" s="13">
        <v>0.27</v>
      </c>
      <c r="G46" s="13">
        <f t="shared" ref="G46:G53" si="52">E46+F46</f>
        <v>0.27</v>
      </c>
      <c r="H46" s="13">
        <f t="shared" ref="H46:H53" si="53">IF(G46="",D46-0,D46-G46)</f>
        <v>0.24</v>
      </c>
      <c r="I46" s="14">
        <v>91.16</v>
      </c>
      <c r="J46" s="15">
        <f t="shared" ref="J46:N46" si="54">ROUND(D46*$I46,2)</f>
        <v>46.49</v>
      </c>
      <c r="K46" s="15">
        <f t="shared" si="54"/>
        <v>0</v>
      </c>
      <c r="L46" s="15">
        <f t="shared" si="54"/>
        <v>24.61</v>
      </c>
      <c r="M46" s="15">
        <f t="shared" si="54"/>
        <v>24.61</v>
      </c>
      <c r="N46" s="15">
        <f t="shared" si="54"/>
        <v>21.88</v>
      </c>
      <c r="O46" s="47">
        <f t="shared" si="1"/>
        <v>0.5293611529361153</v>
      </c>
      <c r="P46" s="48">
        <f t="shared" ref="P46:P53" si="55">IF(M46="",0/J46,M46/J46)</f>
        <v>0.5293611529361153</v>
      </c>
    </row>
    <row r="47" spans="1:16" ht="12.75" customHeight="1" x14ac:dyDescent="0.2">
      <c r="A47" s="46" t="s">
        <v>147</v>
      </c>
      <c r="B47" s="9" t="s">
        <v>148</v>
      </c>
      <c r="C47" s="10" t="s">
        <v>27</v>
      </c>
      <c r="D47" s="11">
        <v>10.17</v>
      </c>
      <c r="E47" s="13">
        <v>0</v>
      </c>
      <c r="F47" s="13">
        <v>5.48</v>
      </c>
      <c r="G47" s="13">
        <f t="shared" si="52"/>
        <v>5.48</v>
      </c>
      <c r="H47" s="13">
        <f t="shared" si="53"/>
        <v>4.6899999999999995</v>
      </c>
      <c r="I47" s="14">
        <v>124.57</v>
      </c>
      <c r="J47" s="15">
        <f t="shared" ref="J47:N47" si="56">ROUND(D47*$I47,2)</f>
        <v>1266.8800000000001</v>
      </c>
      <c r="K47" s="15">
        <f t="shared" si="56"/>
        <v>0</v>
      </c>
      <c r="L47" s="15">
        <f t="shared" si="56"/>
        <v>682.64</v>
      </c>
      <c r="M47" s="15">
        <f t="shared" si="56"/>
        <v>682.64</v>
      </c>
      <c r="N47" s="15">
        <f t="shared" si="56"/>
        <v>584.23</v>
      </c>
      <c r="O47" s="47">
        <f t="shared" si="1"/>
        <v>0.53883556453649906</v>
      </c>
      <c r="P47" s="48">
        <f t="shared" si="55"/>
        <v>0.53883556453649906</v>
      </c>
    </row>
    <row r="48" spans="1:16" ht="12.75" customHeight="1" x14ac:dyDescent="0.2">
      <c r="A48" s="46" t="s">
        <v>149</v>
      </c>
      <c r="B48" s="9" t="s">
        <v>123</v>
      </c>
      <c r="C48" s="10" t="s">
        <v>27</v>
      </c>
      <c r="D48" s="11">
        <v>20.350000000000001</v>
      </c>
      <c r="E48" s="13">
        <v>0</v>
      </c>
      <c r="F48" s="13">
        <v>10.95</v>
      </c>
      <c r="G48" s="13">
        <f t="shared" si="52"/>
        <v>10.95</v>
      </c>
      <c r="H48" s="13">
        <f t="shared" si="53"/>
        <v>9.4000000000000021</v>
      </c>
      <c r="I48" s="14">
        <v>4.57</v>
      </c>
      <c r="J48" s="15">
        <f t="shared" ref="J48:N48" si="57">ROUND(D48*$I48,2)</f>
        <v>93</v>
      </c>
      <c r="K48" s="15">
        <f t="shared" si="57"/>
        <v>0</v>
      </c>
      <c r="L48" s="15">
        <f t="shared" si="57"/>
        <v>50.04</v>
      </c>
      <c r="M48" s="15">
        <f t="shared" si="57"/>
        <v>50.04</v>
      </c>
      <c r="N48" s="15">
        <f t="shared" si="57"/>
        <v>42.96</v>
      </c>
      <c r="O48" s="47">
        <f t="shared" si="1"/>
        <v>0.53806451612903228</v>
      </c>
      <c r="P48" s="48">
        <f t="shared" si="55"/>
        <v>0.53806451612903228</v>
      </c>
    </row>
    <row r="49" spans="1:16" ht="12.75" customHeight="1" x14ac:dyDescent="0.2">
      <c r="A49" s="46" t="s">
        <v>150</v>
      </c>
      <c r="B49" s="9" t="s">
        <v>151</v>
      </c>
      <c r="C49" s="10" t="s">
        <v>27</v>
      </c>
      <c r="D49" s="11">
        <v>20.350000000000001</v>
      </c>
      <c r="E49" s="13">
        <v>0</v>
      </c>
      <c r="F49" s="13">
        <v>10.95</v>
      </c>
      <c r="G49" s="13">
        <f t="shared" si="52"/>
        <v>10.95</v>
      </c>
      <c r="H49" s="13">
        <f t="shared" si="53"/>
        <v>9.4000000000000021</v>
      </c>
      <c r="I49" s="14">
        <v>27.26</v>
      </c>
      <c r="J49" s="15">
        <f t="shared" ref="J49:N49" si="58">ROUND(D49*$I49,2)</f>
        <v>554.74</v>
      </c>
      <c r="K49" s="15">
        <f t="shared" si="58"/>
        <v>0</v>
      </c>
      <c r="L49" s="15">
        <f t="shared" si="58"/>
        <v>298.5</v>
      </c>
      <c r="M49" s="15">
        <f t="shared" si="58"/>
        <v>298.5</v>
      </c>
      <c r="N49" s="15">
        <f t="shared" si="58"/>
        <v>256.24</v>
      </c>
      <c r="O49" s="47">
        <f t="shared" si="1"/>
        <v>0.5380899159966831</v>
      </c>
      <c r="P49" s="48">
        <f t="shared" si="55"/>
        <v>0.5380899159966831</v>
      </c>
    </row>
    <row r="50" spans="1:16" ht="12.75" customHeight="1" x14ac:dyDescent="0.2">
      <c r="A50" s="46" t="s">
        <v>152</v>
      </c>
      <c r="B50" s="9" t="s">
        <v>153</v>
      </c>
      <c r="C50" s="10" t="s">
        <v>61</v>
      </c>
      <c r="D50" s="11">
        <v>4.2300000000000004</v>
      </c>
      <c r="E50" s="13">
        <v>0</v>
      </c>
      <c r="F50" s="13">
        <v>1.29</v>
      </c>
      <c r="G50" s="13">
        <f t="shared" si="52"/>
        <v>1.29</v>
      </c>
      <c r="H50" s="13">
        <f t="shared" si="53"/>
        <v>2.9400000000000004</v>
      </c>
      <c r="I50" s="14">
        <v>398.24</v>
      </c>
      <c r="J50" s="15">
        <f t="shared" ref="J50:N50" si="59">ROUND(D50*$I50,2)</f>
        <v>1684.56</v>
      </c>
      <c r="K50" s="15">
        <f t="shared" si="59"/>
        <v>0</v>
      </c>
      <c r="L50" s="15">
        <f t="shared" si="59"/>
        <v>513.73</v>
      </c>
      <c r="M50" s="15">
        <f t="shared" si="59"/>
        <v>513.73</v>
      </c>
      <c r="N50" s="15">
        <f t="shared" si="59"/>
        <v>1170.83</v>
      </c>
      <c r="O50" s="47">
        <f t="shared" si="1"/>
        <v>0.304963907489196</v>
      </c>
      <c r="P50" s="48">
        <f t="shared" si="55"/>
        <v>0.304963907489196</v>
      </c>
    </row>
    <row r="51" spans="1:16" ht="12.75" customHeight="1" x14ac:dyDescent="0.2">
      <c r="A51" s="46" t="s">
        <v>154</v>
      </c>
      <c r="B51" s="9" t="s">
        <v>155</v>
      </c>
      <c r="C51" s="10" t="s">
        <v>27</v>
      </c>
      <c r="D51" s="11">
        <v>42.25</v>
      </c>
      <c r="E51" s="13">
        <v>0</v>
      </c>
      <c r="F51" s="13">
        <v>0</v>
      </c>
      <c r="G51" s="13">
        <f t="shared" si="52"/>
        <v>0</v>
      </c>
      <c r="H51" s="13">
        <f t="shared" si="53"/>
        <v>42.25</v>
      </c>
      <c r="I51" s="14">
        <v>17.07</v>
      </c>
      <c r="J51" s="15">
        <f t="shared" ref="J51:N51" si="60">ROUND(D51*$I51,2)</f>
        <v>721.21</v>
      </c>
      <c r="K51" s="15">
        <f t="shared" si="60"/>
        <v>0</v>
      </c>
      <c r="L51" s="15">
        <f t="shared" si="60"/>
        <v>0</v>
      </c>
      <c r="M51" s="15">
        <f t="shared" si="60"/>
        <v>0</v>
      </c>
      <c r="N51" s="15">
        <f t="shared" si="60"/>
        <v>721.21</v>
      </c>
      <c r="O51" s="47">
        <f t="shared" si="1"/>
        <v>0</v>
      </c>
      <c r="P51" s="48">
        <f t="shared" si="55"/>
        <v>0</v>
      </c>
    </row>
    <row r="52" spans="1:16" ht="12.75" customHeight="1" x14ac:dyDescent="0.2">
      <c r="A52" s="46" t="s">
        <v>156</v>
      </c>
      <c r="B52" s="9" t="s">
        <v>157</v>
      </c>
      <c r="C52" s="10" t="s">
        <v>27</v>
      </c>
      <c r="D52" s="11">
        <v>92.57</v>
      </c>
      <c r="E52" s="13">
        <v>0</v>
      </c>
      <c r="F52" s="13">
        <v>0</v>
      </c>
      <c r="G52" s="13">
        <f t="shared" si="52"/>
        <v>0</v>
      </c>
      <c r="H52" s="13">
        <f t="shared" si="53"/>
        <v>92.57</v>
      </c>
      <c r="I52" s="14">
        <v>23.24</v>
      </c>
      <c r="J52" s="15">
        <f t="shared" ref="J52:N52" si="61">ROUND(D52*$I52,2)</f>
        <v>2151.33</v>
      </c>
      <c r="K52" s="15">
        <f t="shared" si="61"/>
        <v>0</v>
      </c>
      <c r="L52" s="15">
        <f t="shared" si="61"/>
        <v>0</v>
      </c>
      <c r="M52" s="15">
        <f t="shared" si="61"/>
        <v>0</v>
      </c>
      <c r="N52" s="15">
        <f t="shared" si="61"/>
        <v>2151.33</v>
      </c>
      <c r="O52" s="47">
        <f t="shared" si="1"/>
        <v>0</v>
      </c>
      <c r="P52" s="48">
        <f t="shared" si="55"/>
        <v>0</v>
      </c>
    </row>
    <row r="53" spans="1:16" ht="12.75" customHeight="1" x14ac:dyDescent="0.2">
      <c r="A53" s="46" t="s">
        <v>159</v>
      </c>
      <c r="B53" s="9" t="s">
        <v>160</v>
      </c>
      <c r="C53" s="10" t="s">
        <v>55</v>
      </c>
      <c r="D53" s="11">
        <v>294.8</v>
      </c>
      <c r="E53" s="13">
        <v>0</v>
      </c>
      <c r="F53" s="13">
        <v>106.6</v>
      </c>
      <c r="G53" s="13">
        <f t="shared" si="52"/>
        <v>106.6</v>
      </c>
      <c r="H53" s="13">
        <f t="shared" si="53"/>
        <v>188.20000000000002</v>
      </c>
      <c r="I53" s="14">
        <v>39.79</v>
      </c>
      <c r="J53" s="15">
        <f t="shared" ref="J53:N53" si="62">ROUND(D53*$I53,2)</f>
        <v>11730.09</v>
      </c>
      <c r="K53" s="15">
        <f t="shared" si="62"/>
        <v>0</v>
      </c>
      <c r="L53" s="15">
        <f t="shared" si="62"/>
        <v>4241.6099999999997</v>
      </c>
      <c r="M53" s="15">
        <f t="shared" si="62"/>
        <v>4241.6099999999997</v>
      </c>
      <c r="N53" s="15">
        <f t="shared" si="62"/>
        <v>7488.48</v>
      </c>
      <c r="O53" s="47">
        <f t="shared" si="1"/>
        <v>0.36160080613192225</v>
      </c>
      <c r="P53" s="48">
        <f t="shared" si="55"/>
        <v>0.36160080613192225</v>
      </c>
    </row>
    <row r="54" spans="1:16" ht="12.75" customHeight="1" x14ac:dyDescent="0.2">
      <c r="A54" s="37" t="s">
        <v>161</v>
      </c>
      <c r="B54" s="4" t="s">
        <v>162</v>
      </c>
      <c r="C54" s="5"/>
      <c r="D54" s="16"/>
      <c r="E54" s="39"/>
      <c r="F54" s="39"/>
      <c r="G54" s="17"/>
      <c r="H54" s="39"/>
      <c r="I54" s="40"/>
      <c r="J54" s="41">
        <f t="shared" ref="J54:N54" si="63">SUM(J55:J58)</f>
        <v>28222.670000000002</v>
      </c>
      <c r="K54" s="41">
        <f t="shared" si="63"/>
        <v>0</v>
      </c>
      <c r="L54" s="41">
        <f t="shared" si="63"/>
        <v>0</v>
      </c>
      <c r="M54" s="41">
        <f t="shared" si="63"/>
        <v>0</v>
      </c>
      <c r="N54" s="41">
        <f t="shared" si="63"/>
        <v>28222.670000000002</v>
      </c>
      <c r="O54" s="42">
        <f t="shared" si="1"/>
        <v>0</v>
      </c>
      <c r="P54" s="49">
        <f>SUM(P55:P58)</f>
        <v>0</v>
      </c>
    </row>
    <row r="55" spans="1:16" ht="12.75" customHeight="1" x14ac:dyDescent="0.2">
      <c r="A55" s="46" t="s">
        <v>163</v>
      </c>
      <c r="B55" s="9" t="s">
        <v>164</v>
      </c>
      <c r="C55" s="10" t="s">
        <v>66</v>
      </c>
      <c r="D55" s="11">
        <v>1</v>
      </c>
      <c r="E55" s="13">
        <v>0</v>
      </c>
      <c r="F55" s="13">
        <v>0</v>
      </c>
      <c r="G55" s="13">
        <f t="shared" ref="G55:G58" si="64">E55+F55</f>
        <v>0</v>
      </c>
      <c r="H55" s="13">
        <f t="shared" ref="H55:H58" si="65">IF(G55="",D55-0,D55-G55)</f>
        <v>1</v>
      </c>
      <c r="I55" s="14">
        <v>13508.99</v>
      </c>
      <c r="J55" s="15">
        <f t="shared" ref="J55:N55" si="66">ROUND(D55*$I55,2)</f>
        <v>13508.99</v>
      </c>
      <c r="K55" s="15">
        <f t="shared" si="66"/>
        <v>0</v>
      </c>
      <c r="L55" s="15">
        <f t="shared" si="66"/>
        <v>0</v>
      </c>
      <c r="M55" s="15">
        <f t="shared" si="66"/>
        <v>0</v>
      </c>
      <c r="N55" s="15">
        <f t="shared" si="66"/>
        <v>13508.99</v>
      </c>
      <c r="O55" s="47">
        <f t="shared" si="1"/>
        <v>0</v>
      </c>
      <c r="P55" s="48">
        <f t="shared" ref="P55:P411" si="67">IF(M55="",0/J55,M55/J55)</f>
        <v>0</v>
      </c>
    </row>
    <row r="56" spans="1:16" ht="12.75" customHeight="1" x14ac:dyDescent="0.2">
      <c r="A56" s="46" t="s">
        <v>165</v>
      </c>
      <c r="B56" s="9" t="s">
        <v>166</v>
      </c>
      <c r="C56" s="10" t="s">
        <v>66</v>
      </c>
      <c r="D56" s="11">
        <v>1</v>
      </c>
      <c r="E56" s="13">
        <v>0</v>
      </c>
      <c r="F56" s="13">
        <v>0</v>
      </c>
      <c r="G56" s="13">
        <f t="shared" si="64"/>
        <v>0</v>
      </c>
      <c r="H56" s="13">
        <f t="shared" si="65"/>
        <v>1</v>
      </c>
      <c r="I56" s="14">
        <v>11180.31</v>
      </c>
      <c r="J56" s="15">
        <f t="shared" ref="J56:N56" si="68">ROUND(D56*$I56,2)</f>
        <v>11180.31</v>
      </c>
      <c r="K56" s="15">
        <f t="shared" si="68"/>
        <v>0</v>
      </c>
      <c r="L56" s="15">
        <f t="shared" si="68"/>
        <v>0</v>
      </c>
      <c r="M56" s="15">
        <f t="shared" si="68"/>
        <v>0</v>
      </c>
      <c r="N56" s="15">
        <f t="shared" si="68"/>
        <v>11180.31</v>
      </c>
      <c r="O56" s="47">
        <f t="shared" si="1"/>
        <v>0</v>
      </c>
      <c r="P56" s="48">
        <f t="shared" si="67"/>
        <v>0</v>
      </c>
    </row>
    <row r="57" spans="1:16" ht="12.75" customHeight="1" x14ac:dyDescent="0.2">
      <c r="A57" s="46" t="s">
        <v>167</v>
      </c>
      <c r="B57" s="9" t="s">
        <v>168</v>
      </c>
      <c r="C57" s="10" t="s">
        <v>66</v>
      </c>
      <c r="D57" s="11">
        <v>1</v>
      </c>
      <c r="E57" s="13">
        <v>0</v>
      </c>
      <c r="F57" s="13">
        <v>0</v>
      </c>
      <c r="G57" s="13">
        <f t="shared" si="64"/>
        <v>0</v>
      </c>
      <c r="H57" s="13">
        <f t="shared" si="65"/>
        <v>1</v>
      </c>
      <c r="I57" s="14">
        <v>1914.99</v>
      </c>
      <c r="J57" s="15">
        <f t="shared" ref="J57:N57" si="69">ROUND(D57*$I57,2)</f>
        <v>1914.99</v>
      </c>
      <c r="K57" s="15">
        <f t="shared" si="69"/>
        <v>0</v>
      </c>
      <c r="L57" s="15">
        <f t="shared" si="69"/>
        <v>0</v>
      </c>
      <c r="M57" s="15">
        <f t="shared" si="69"/>
        <v>0</v>
      </c>
      <c r="N57" s="15">
        <f t="shared" si="69"/>
        <v>1914.99</v>
      </c>
      <c r="O57" s="47">
        <f t="shared" si="1"/>
        <v>0</v>
      </c>
      <c r="P57" s="48">
        <f t="shared" si="67"/>
        <v>0</v>
      </c>
    </row>
    <row r="58" spans="1:16" ht="12.75" customHeight="1" x14ac:dyDescent="0.2">
      <c r="A58" s="46" t="s">
        <v>169</v>
      </c>
      <c r="B58" s="9" t="s">
        <v>170</v>
      </c>
      <c r="C58" s="10" t="s">
        <v>66</v>
      </c>
      <c r="D58" s="11">
        <v>1</v>
      </c>
      <c r="E58" s="13">
        <v>0</v>
      </c>
      <c r="F58" s="13">
        <v>0</v>
      </c>
      <c r="G58" s="13">
        <f t="shared" si="64"/>
        <v>0</v>
      </c>
      <c r="H58" s="13">
        <f t="shared" si="65"/>
        <v>1</v>
      </c>
      <c r="I58" s="14">
        <v>1618.38</v>
      </c>
      <c r="J58" s="15">
        <f t="shared" ref="J58:N58" si="70">ROUND(D58*$I58,2)</f>
        <v>1618.38</v>
      </c>
      <c r="K58" s="15">
        <f t="shared" si="70"/>
        <v>0</v>
      </c>
      <c r="L58" s="15">
        <f t="shared" si="70"/>
        <v>0</v>
      </c>
      <c r="M58" s="15">
        <f t="shared" si="70"/>
        <v>0</v>
      </c>
      <c r="N58" s="15">
        <f t="shared" si="70"/>
        <v>1618.38</v>
      </c>
      <c r="O58" s="47">
        <f t="shared" si="1"/>
        <v>0</v>
      </c>
      <c r="P58" s="48">
        <f t="shared" si="67"/>
        <v>0</v>
      </c>
    </row>
    <row r="59" spans="1:16" ht="12.75" customHeight="1" x14ac:dyDescent="0.2">
      <c r="A59" s="37" t="s">
        <v>171</v>
      </c>
      <c r="B59" s="4" t="s">
        <v>172</v>
      </c>
      <c r="C59" s="5"/>
      <c r="D59" s="16"/>
      <c r="E59" s="39"/>
      <c r="F59" s="39"/>
      <c r="G59" s="17"/>
      <c r="H59" s="39"/>
      <c r="I59" s="40"/>
      <c r="J59" s="41">
        <f t="shared" ref="J59:N59" si="71">SUM(J60:J64)</f>
        <v>8207.3700000000008</v>
      </c>
      <c r="K59" s="41">
        <f t="shared" si="71"/>
        <v>0</v>
      </c>
      <c r="L59" s="41">
        <f t="shared" si="71"/>
        <v>5797.4400000000005</v>
      </c>
      <c r="M59" s="41">
        <f t="shared" si="71"/>
        <v>5797.4400000000005</v>
      </c>
      <c r="N59" s="41">
        <f t="shared" si="71"/>
        <v>2409.9300000000003</v>
      </c>
      <c r="O59" s="42">
        <f t="shared" si="1"/>
        <v>0.70637000646979486</v>
      </c>
      <c r="P59" s="45">
        <f t="shared" si="67"/>
        <v>0.70637000646979486</v>
      </c>
    </row>
    <row r="60" spans="1:16" ht="12.75" customHeight="1" x14ac:dyDescent="0.2">
      <c r="A60" s="46" t="s">
        <v>173</v>
      </c>
      <c r="B60" s="9" t="s">
        <v>153</v>
      </c>
      <c r="C60" s="10" t="s">
        <v>61</v>
      </c>
      <c r="D60" s="11">
        <v>0.47</v>
      </c>
      <c r="E60" s="13">
        <v>0</v>
      </c>
      <c r="F60" s="13">
        <v>0.47</v>
      </c>
      <c r="G60" s="13">
        <f t="shared" ref="G60:G64" si="72">E60+F60</f>
        <v>0.47</v>
      </c>
      <c r="H60" s="13">
        <f t="shared" ref="H60:H64" si="73">IF(G60="",D60-0,D60-G60)</f>
        <v>0</v>
      </c>
      <c r="I60" s="14">
        <v>398.24</v>
      </c>
      <c r="J60" s="15">
        <f t="shared" ref="J60:N60" si="74">ROUND(D60*$I60,2)</f>
        <v>187.17</v>
      </c>
      <c r="K60" s="15">
        <f t="shared" si="74"/>
        <v>0</v>
      </c>
      <c r="L60" s="15">
        <f t="shared" si="74"/>
        <v>187.17</v>
      </c>
      <c r="M60" s="15">
        <f t="shared" si="74"/>
        <v>187.17</v>
      </c>
      <c r="N60" s="15">
        <f t="shared" si="74"/>
        <v>0</v>
      </c>
      <c r="O60" s="47">
        <f t="shared" si="1"/>
        <v>1</v>
      </c>
      <c r="P60" s="48">
        <f t="shared" si="67"/>
        <v>1</v>
      </c>
    </row>
    <row r="61" spans="1:16" ht="12.75" customHeight="1" x14ac:dyDescent="0.2">
      <c r="A61" s="46" t="s">
        <v>176</v>
      </c>
      <c r="B61" s="9" t="s">
        <v>177</v>
      </c>
      <c r="C61" s="10" t="s">
        <v>27</v>
      </c>
      <c r="D61" s="11">
        <v>20.36</v>
      </c>
      <c r="E61" s="13">
        <v>0</v>
      </c>
      <c r="F61" s="13">
        <v>20.36</v>
      </c>
      <c r="G61" s="13">
        <f t="shared" si="72"/>
        <v>20.36</v>
      </c>
      <c r="H61" s="13">
        <f t="shared" si="73"/>
        <v>0</v>
      </c>
      <c r="I61" s="14">
        <v>271.3</v>
      </c>
      <c r="J61" s="15">
        <f t="shared" ref="J61:N61" si="75">ROUND(D61*$I61,2)</f>
        <v>5523.67</v>
      </c>
      <c r="K61" s="15">
        <f t="shared" si="75"/>
        <v>0</v>
      </c>
      <c r="L61" s="15">
        <f t="shared" si="75"/>
        <v>5523.67</v>
      </c>
      <c r="M61" s="15">
        <f t="shared" si="75"/>
        <v>5523.67</v>
      </c>
      <c r="N61" s="15">
        <f t="shared" si="75"/>
        <v>0</v>
      </c>
      <c r="O61" s="47">
        <f t="shared" si="1"/>
        <v>1</v>
      </c>
      <c r="P61" s="48">
        <f t="shared" si="67"/>
        <v>1</v>
      </c>
    </row>
    <row r="62" spans="1:16" ht="12.75" customHeight="1" x14ac:dyDescent="0.2">
      <c r="A62" s="46" t="s">
        <v>178</v>
      </c>
      <c r="B62" s="9" t="s">
        <v>179</v>
      </c>
      <c r="C62" s="10" t="s">
        <v>27</v>
      </c>
      <c r="D62" s="11">
        <v>20.36</v>
      </c>
      <c r="E62" s="13">
        <v>0</v>
      </c>
      <c r="F62" s="13">
        <v>0</v>
      </c>
      <c r="G62" s="13">
        <f t="shared" si="72"/>
        <v>0</v>
      </c>
      <c r="H62" s="13">
        <f t="shared" si="73"/>
        <v>20.36</v>
      </c>
      <c r="I62" s="14">
        <v>16.84</v>
      </c>
      <c r="J62" s="15">
        <f t="shared" ref="J62:N62" si="76">ROUND(D62*$I62,2)</f>
        <v>342.86</v>
      </c>
      <c r="K62" s="15">
        <f t="shared" si="76"/>
        <v>0</v>
      </c>
      <c r="L62" s="15">
        <f t="shared" si="76"/>
        <v>0</v>
      </c>
      <c r="M62" s="15">
        <f t="shared" si="76"/>
        <v>0</v>
      </c>
      <c r="N62" s="15">
        <f t="shared" si="76"/>
        <v>342.86</v>
      </c>
      <c r="O62" s="47">
        <f t="shared" si="1"/>
        <v>0</v>
      </c>
      <c r="P62" s="48">
        <f t="shared" si="67"/>
        <v>0</v>
      </c>
    </row>
    <row r="63" spans="1:16" ht="12.75" customHeight="1" x14ac:dyDescent="0.2">
      <c r="A63" s="46" t="s">
        <v>180</v>
      </c>
      <c r="B63" s="9" t="s">
        <v>181</v>
      </c>
      <c r="C63" s="10" t="s">
        <v>61</v>
      </c>
      <c r="D63" s="11">
        <v>0.83</v>
      </c>
      <c r="E63" s="13">
        <v>0</v>
      </c>
      <c r="F63" s="13">
        <v>0</v>
      </c>
      <c r="G63" s="13">
        <f t="shared" si="72"/>
        <v>0</v>
      </c>
      <c r="H63" s="13">
        <f t="shared" si="73"/>
        <v>0.83</v>
      </c>
      <c r="I63" s="14">
        <v>2490.4499999999998</v>
      </c>
      <c r="J63" s="15">
        <f t="shared" ref="J63:N63" si="77">ROUND(D63*$I63,2)</f>
        <v>2067.0700000000002</v>
      </c>
      <c r="K63" s="15">
        <f t="shared" si="77"/>
        <v>0</v>
      </c>
      <c r="L63" s="15">
        <f t="shared" si="77"/>
        <v>0</v>
      </c>
      <c r="M63" s="15">
        <f t="shared" si="77"/>
        <v>0</v>
      </c>
      <c r="N63" s="15">
        <f t="shared" si="77"/>
        <v>2067.0700000000002</v>
      </c>
      <c r="O63" s="47">
        <f t="shared" si="1"/>
        <v>0</v>
      </c>
      <c r="P63" s="48">
        <f t="shared" si="67"/>
        <v>0</v>
      </c>
    </row>
    <row r="64" spans="1:16" ht="12.75" customHeight="1" x14ac:dyDescent="0.2">
      <c r="A64" s="46" t="s">
        <v>182</v>
      </c>
      <c r="B64" s="9" t="s">
        <v>146</v>
      </c>
      <c r="C64" s="10" t="s">
        <v>61</v>
      </c>
      <c r="D64" s="11">
        <v>0.95</v>
      </c>
      <c r="E64" s="13">
        <v>0</v>
      </c>
      <c r="F64" s="13">
        <v>0.95</v>
      </c>
      <c r="G64" s="13">
        <f t="shared" si="72"/>
        <v>0.95</v>
      </c>
      <c r="H64" s="13">
        <f t="shared" si="73"/>
        <v>0</v>
      </c>
      <c r="I64" s="14">
        <v>91.16</v>
      </c>
      <c r="J64" s="15">
        <f t="shared" ref="J64:N64" si="78">ROUND(D64*$I64,2)</f>
        <v>86.6</v>
      </c>
      <c r="K64" s="15">
        <f t="shared" si="78"/>
        <v>0</v>
      </c>
      <c r="L64" s="15">
        <f t="shared" si="78"/>
        <v>86.6</v>
      </c>
      <c r="M64" s="15">
        <f t="shared" si="78"/>
        <v>86.6</v>
      </c>
      <c r="N64" s="15">
        <f t="shared" si="78"/>
        <v>0</v>
      </c>
      <c r="O64" s="47">
        <f t="shared" si="1"/>
        <v>1</v>
      </c>
      <c r="P64" s="48">
        <f t="shared" si="67"/>
        <v>1</v>
      </c>
    </row>
    <row r="65" spans="1:16" ht="12.75" customHeight="1" x14ac:dyDescent="0.2">
      <c r="A65" s="37" t="s">
        <v>40</v>
      </c>
      <c r="B65" s="4" t="s">
        <v>41</v>
      </c>
      <c r="C65" s="38" t="s">
        <v>19</v>
      </c>
      <c r="D65" s="39"/>
      <c r="E65" s="39"/>
      <c r="F65" s="39"/>
      <c r="G65" s="17"/>
      <c r="H65" s="39"/>
      <c r="I65" s="40"/>
      <c r="J65" s="41">
        <f t="shared" ref="J65:N65" si="79">SUM(J66+J78+J84+J94+J102+J109+J116)</f>
        <v>134896.09</v>
      </c>
      <c r="K65" s="41">
        <f t="shared" si="79"/>
        <v>25176.86</v>
      </c>
      <c r="L65" s="41">
        <f t="shared" si="79"/>
        <v>22038.510000000002</v>
      </c>
      <c r="M65" s="41">
        <f t="shared" si="79"/>
        <v>47215.37</v>
      </c>
      <c r="N65" s="41">
        <f t="shared" si="79"/>
        <v>87680.720000000016</v>
      </c>
      <c r="O65" s="42">
        <f t="shared" si="1"/>
        <v>0.163373971773385</v>
      </c>
      <c r="P65" s="45">
        <f t="shared" si="67"/>
        <v>0.35001288769748629</v>
      </c>
    </row>
    <row r="66" spans="1:16" ht="12.75" customHeight="1" x14ac:dyDescent="0.2">
      <c r="A66" s="37" t="s">
        <v>189</v>
      </c>
      <c r="B66" s="4" t="s">
        <v>190</v>
      </c>
      <c r="C66" s="5"/>
      <c r="D66" s="16"/>
      <c r="E66" s="39"/>
      <c r="F66" s="39"/>
      <c r="G66" s="17"/>
      <c r="H66" s="39"/>
      <c r="I66" s="40"/>
      <c r="J66" s="41">
        <f t="shared" ref="J66:N66" si="80">SUM(J67:J77)</f>
        <v>4882.2800000000007</v>
      </c>
      <c r="K66" s="41">
        <f t="shared" si="80"/>
        <v>0</v>
      </c>
      <c r="L66" s="41">
        <f t="shared" si="80"/>
        <v>0</v>
      </c>
      <c r="M66" s="41">
        <f t="shared" si="80"/>
        <v>0</v>
      </c>
      <c r="N66" s="41">
        <f t="shared" si="80"/>
        <v>4882.2800000000007</v>
      </c>
      <c r="O66" s="42">
        <f t="shared" si="1"/>
        <v>0</v>
      </c>
      <c r="P66" s="45">
        <f t="shared" si="67"/>
        <v>0</v>
      </c>
    </row>
    <row r="67" spans="1:16" ht="12.75" customHeight="1" x14ac:dyDescent="0.2">
      <c r="A67" s="46" t="s">
        <v>191</v>
      </c>
      <c r="B67" s="9" t="s">
        <v>192</v>
      </c>
      <c r="C67" s="10" t="s">
        <v>66</v>
      </c>
      <c r="D67" s="11">
        <v>2</v>
      </c>
      <c r="E67" s="13">
        <v>0</v>
      </c>
      <c r="F67" s="13">
        <v>0</v>
      </c>
      <c r="G67" s="13">
        <f t="shared" ref="G67:G77" si="81">E67+F67</f>
        <v>0</v>
      </c>
      <c r="H67" s="13">
        <f t="shared" ref="H67:H77" si="82">IF(G67="",D67-0,D67-G67)</f>
        <v>2</v>
      </c>
      <c r="I67" s="14">
        <v>316.24</v>
      </c>
      <c r="J67" s="15">
        <f t="shared" ref="J67:N67" si="83">ROUND(D67*$I67,2)</f>
        <v>632.48</v>
      </c>
      <c r="K67" s="15">
        <f t="shared" si="83"/>
        <v>0</v>
      </c>
      <c r="L67" s="15">
        <f t="shared" si="83"/>
        <v>0</v>
      </c>
      <c r="M67" s="15">
        <f t="shared" si="83"/>
        <v>0</v>
      </c>
      <c r="N67" s="15">
        <f t="shared" si="83"/>
        <v>632.48</v>
      </c>
      <c r="O67" s="47">
        <f t="shared" si="1"/>
        <v>0</v>
      </c>
      <c r="P67" s="48">
        <f t="shared" si="67"/>
        <v>0</v>
      </c>
    </row>
    <row r="68" spans="1:16" ht="12.75" customHeight="1" x14ac:dyDescent="0.2">
      <c r="A68" s="46" t="s">
        <v>197</v>
      </c>
      <c r="B68" s="9" t="s">
        <v>198</v>
      </c>
      <c r="C68" s="10" t="s">
        <v>66</v>
      </c>
      <c r="D68" s="11">
        <v>1</v>
      </c>
      <c r="E68" s="13">
        <v>0</v>
      </c>
      <c r="F68" s="13">
        <v>0</v>
      </c>
      <c r="G68" s="13">
        <f t="shared" si="81"/>
        <v>0</v>
      </c>
      <c r="H68" s="13">
        <f t="shared" si="82"/>
        <v>1</v>
      </c>
      <c r="I68" s="14">
        <v>554.36</v>
      </c>
      <c r="J68" s="15">
        <f t="shared" ref="J68:N68" si="84">ROUND(D68*$I68,2)</f>
        <v>554.36</v>
      </c>
      <c r="K68" s="15">
        <f t="shared" si="84"/>
        <v>0</v>
      </c>
      <c r="L68" s="15">
        <f t="shared" si="84"/>
        <v>0</v>
      </c>
      <c r="M68" s="15">
        <f t="shared" si="84"/>
        <v>0</v>
      </c>
      <c r="N68" s="15">
        <f t="shared" si="84"/>
        <v>554.36</v>
      </c>
      <c r="O68" s="47">
        <f t="shared" si="1"/>
        <v>0</v>
      </c>
      <c r="P68" s="48">
        <f t="shared" si="67"/>
        <v>0</v>
      </c>
    </row>
    <row r="69" spans="1:16" ht="12.75" customHeight="1" x14ac:dyDescent="0.2">
      <c r="A69" s="46" t="s">
        <v>201</v>
      </c>
      <c r="B69" s="9" t="s">
        <v>202</v>
      </c>
      <c r="C69" s="10" t="s">
        <v>66</v>
      </c>
      <c r="D69" s="11">
        <v>2</v>
      </c>
      <c r="E69" s="13">
        <v>0</v>
      </c>
      <c r="F69" s="13">
        <v>0</v>
      </c>
      <c r="G69" s="13">
        <f t="shared" si="81"/>
        <v>0</v>
      </c>
      <c r="H69" s="13">
        <f t="shared" si="82"/>
        <v>2</v>
      </c>
      <c r="I69" s="14">
        <v>91.66</v>
      </c>
      <c r="J69" s="15">
        <f t="shared" ref="J69:N69" si="85">ROUND(D69*$I69,2)</f>
        <v>183.32</v>
      </c>
      <c r="K69" s="15">
        <f t="shared" si="85"/>
        <v>0</v>
      </c>
      <c r="L69" s="15">
        <f t="shared" si="85"/>
        <v>0</v>
      </c>
      <c r="M69" s="15">
        <f t="shared" si="85"/>
        <v>0</v>
      </c>
      <c r="N69" s="15">
        <f t="shared" si="85"/>
        <v>183.32</v>
      </c>
      <c r="O69" s="47">
        <f t="shared" si="1"/>
        <v>0</v>
      </c>
      <c r="P69" s="48">
        <f t="shared" si="67"/>
        <v>0</v>
      </c>
    </row>
    <row r="70" spans="1:16" ht="12.75" customHeight="1" x14ac:dyDescent="0.2">
      <c r="A70" s="46" t="s">
        <v>206</v>
      </c>
      <c r="B70" s="9" t="s">
        <v>207</v>
      </c>
      <c r="C70" s="10" t="s">
        <v>66</v>
      </c>
      <c r="D70" s="11">
        <v>1</v>
      </c>
      <c r="E70" s="13">
        <v>0</v>
      </c>
      <c r="F70" s="13">
        <v>0</v>
      </c>
      <c r="G70" s="13">
        <f t="shared" si="81"/>
        <v>0</v>
      </c>
      <c r="H70" s="13">
        <f t="shared" si="82"/>
        <v>1</v>
      </c>
      <c r="I70" s="14">
        <v>2614.1</v>
      </c>
      <c r="J70" s="15">
        <f t="shared" ref="J70:N70" si="86">ROUND(D70*$I70,2)</f>
        <v>2614.1</v>
      </c>
      <c r="K70" s="15">
        <f t="shared" si="86"/>
        <v>0</v>
      </c>
      <c r="L70" s="15">
        <f t="shared" si="86"/>
        <v>0</v>
      </c>
      <c r="M70" s="15">
        <f t="shared" si="86"/>
        <v>0</v>
      </c>
      <c r="N70" s="15">
        <f t="shared" si="86"/>
        <v>2614.1</v>
      </c>
      <c r="O70" s="47">
        <f t="shared" si="1"/>
        <v>0</v>
      </c>
      <c r="P70" s="48">
        <f t="shared" si="67"/>
        <v>0</v>
      </c>
    </row>
    <row r="71" spans="1:16" ht="12.75" customHeight="1" x14ac:dyDescent="0.2">
      <c r="A71" s="46" t="s">
        <v>210</v>
      </c>
      <c r="B71" s="9" t="s">
        <v>211</v>
      </c>
      <c r="C71" s="10" t="s">
        <v>66</v>
      </c>
      <c r="D71" s="11">
        <v>1</v>
      </c>
      <c r="E71" s="13">
        <v>0</v>
      </c>
      <c r="F71" s="13">
        <v>0</v>
      </c>
      <c r="G71" s="13">
        <f t="shared" si="81"/>
        <v>0</v>
      </c>
      <c r="H71" s="13">
        <f t="shared" si="82"/>
        <v>1</v>
      </c>
      <c r="I71" s="14">
        <v>498.27</v>
      </c>
      <c r="J71" s="15">
        <f t="shared" ref="J71:N71" si="87">ROUND(D71*$I71,2)</f>
        <v>498.27</v>
      </c>
      <c r="K71" s="15">
        <f t="shared" si="87"/>
        <v>0</v>
      </c>
      <c r="L71" s="15">
        <f t="shared" si="87"/>
        <v>0</v>
      </c>
      <c r="M71" s="15">
        <f t="shared" si="87"/>
        <v>0</v>
      </c>
      <c r="N71" s="15">
        <f t="shared" si="87"/>
        <v>498.27</v>
      </c>
      <c r="O71" s="47">
        <f t="shared" si="1"/>
        <v>0</v>
      </c>
      <c r="P71" s="48">
        <f t="shared" si="67"/>
        <v>0</v>
      </c>
    </row>
    <row r="72" spans="1:16" ht="12.75" customHeight="1" x14ac:dyDescent="0.2">
      <c r="A72" s="46" t="s">
        <v>224</v>
      </c>
      <c r="B72" s="9" t="s">
        <v>225</v>
      </c>
      <c r="C72" s="10" t="s">
        <v>66</v>
      </c>
      <c r="D72" s="11">
        <v>4</v>
      </c>
      <c r="E72" s="13">
        <v>0</v>
      </c>
      <c r="F72" s="13">
        <v>0</v>
      </c>
      <c r="G72" s="13">
        <f t="shared" si="81"/>
        <v>0</v>
      </c>
      <c r="H72" s="13">
        <f t="shared" si="82"/>
        <v>4</v>
      </c>
      <c r="I72" s="14">
        <v>12.95</v>
      </c>
      <c r="J72" s="15">
        <f t="shared" ref="J72:N72" si="88">ROUND(D72*$I72,2)</f>
        <v>51.8</v>
      </c>
      <c r="K72" s="15">
        <f t="shared" si="88"/>
        <v>0</v>
      </c>
      <c r="L72" s="15">
        <f t="shared" si="88"/>
        <v>0</v>
      </c>
      <c r="M72" s="15">
        <f t="shared" si="88"/>
        <v>0</v>
      </c>
      <c r="N72" s="15">
        <f t="shared" si="88"/>
        <v>51.8</v>
      </c>
      <c r="O72" s="47">
        <f t="shared" si="1"/>
        <v>0</v>
      </c>
      <c r="P72" s="48">
        <f t="shared" si="67"/>
        <v>0</v>
      </c>
    </row>
    <row r="73" spans="1:16" ht="12.75" customHeight="1" x14ac:dyDescent="0.2">
      <c r="A73" s="46" t="s">
        <v>228</v>
      </c>
      <c r="B73" s="9" t="s">
        <v>229</v>
      </c>
      <c r="C73" s="10" t="s">
        <v>66</v>
      </c>
      <c r="D73" s="11">
        <v>2</v>
      </c>
      <c r="E73" s="13">
        <v>0</v>
      </c>
      <c r="F73" s="13">
        <v>0</v>
      </c>
      <c r="G73" s="13">
        <f t="shared" si="81"/>
        <v>0</v>
      </c>
      <c r="H73" s="13">
        <f t="shared" si="82"/>
        <v>2</v>
      </c>
      <c r="I73" s="14">
        <v>12.26</v>
      </c>
      <c r="J73" s="15">
        <f t="shared" ref="J73:N73" si="89">ROUND(D73*$I73,2)</f>
        <v>24.52</v>
      </c>
      <c r="K73" s="15">
        <f t="shared" si="89"/>
        <v>0</v>
      </c>
      <c r="L73" s="15">
        <f t="shared" si="89"/>
        <v>0</v>
      </c>
      <c r="M73" s="15">
        <f t="shared" si="89"/>
        <v>0</v>
      </c>
      <c r="N73" s="15">
        <f t="shared" si="89"/>
        <v>24.52</v>
      </c>
      <c r="O73" s="47">
        <f t="shared" si="1"/>
        <v>0</v>
      </c>
      <c r="P73" s="48">
        <f t="shared" si="67"/>
        <v>0</v>
      </c>
    </row>
    <row r="74" spans="1:16" ht="12.75" customHeight="1" x14ac:dyDescent="0.2">
      <c r="A74" s="46" t="s">
        <v>231</v>
      </c>
      <c r="B74" s="9" t="s">
        <v>232</v>
      </c>
      <c r="C74" s="10" t="s">
        <v>66</v>
      </c>
      <c r="D74" s="11">
        <v>2</v>
      </c>
      <c r="E74" s="13">
        <v>0</v>
      </c>
      <c r="F74" s="13">
        <v>0</v>
      </c>
      <c r="G74" s="13">
        <f t="shared" si="81"/>
        <v>0</v>
      </c>
      <c r="H74" s="13">
        <f t="shared" si="82"/>
        <v>2</v>
      </c>
      <c r="I74" s="14">
        <v>15.97</v>
      </c>
      <c r="J74" s="15">
        <f t="shared" ref="J74:N74" si="90">ROUND(D74*$I74,2)</f>
        <v>31.94</v>
      </c>
      <c r="K74" s="15">
        <f t="shared" si="90"/>
        <v>0</v>
      </c>
      <c r="L74" s="15">
        <f t="shared" si="90"/>
        <v>0</v>
      </c>
      <c r="M74" s="15">
        <f t="shared" si="90"/>
        <v>0</v>
      </c>
      <c r="N74" s="15">
        <f t="shared" si="90"/>
        <v>31.94</v>
      </c>
      <c r="O74" s="47">
        <f t="shared" si="1"/>
        <v>0</v>
      </c>
      <c r="P74" s="48">
        <f t="shared" si="67"/>
        <v>0</v>
      </c>
    </row>
    <row r="75" spans="1:16" ht="12.75" customHeight="1" x14ac:dyDescent="0.2">
      <c r="A75" s="46" t="s">
        <v>233</v>
      </c>
      <c r="B75" s="9" t="s">
        <v>234</v>
      </c>
      <c r="C75" s="10" t="s">
        <v>66</v>
      </c>
      <c r="D75" s="11">
        <v>1</v>
      </c>
      <c r="E75" s="13">
        <v>0</v>
      </c>
      <c r="F75" s="13">
        <v>0</v>
      </c>
      <c r="G75" s="13">
        <f t="shared" si="81"/>
        <v>0</v>
      </c>
      <c r="H75" s="13">
        <f t="shared" si="82"/>
        <v>1</v>
      </c>
      <c r="I75" s="14">
        <v>59.09</v>
      </c>
      <c r="J75" s="15">
        <f t="shared" ref="J75:N75" si="91">ROUND(D75*$I75,2)</f>
        <v>59.09</v>
      </c>
      <c r="K75" s="15">
        <f t="shared" si="91"/>
        <v>0</v>
      </c>
      <c r="L75" s="15">
        <f t="shared" si="91"/>
        <v>0</v>
      </c>
      <c r="M75" s="15">
        <f t="shared" si="91"/>
        <v>0</v>
      </c>
      <c r="N75" s="15">
        <f t="shared" si="91"/>
        <v>59.09</v>
      </c>
      <c r="O75" s="47">
        <f t="shared" si="1"/>
        <v>0</v>
      </c>
      <c r="P75" s="48">
        <f t="shared" si="67"/>
        <v>0</v>
      </c>
    </row>
    <row r="76" spans="1:16" ht="12.75" customHeight="1" x14ac:dyDescent="0.2">
      <c r="A76" s="46" t="s">
        <v>237</v>
      </c>
      <c r="B76" s="9" t="s">
        <v>238</v>
      </c>
      <c r="C76" s="10" t="s">
        <v>66</v>
      </c>
      <c r="D76" s="11">
        <v>2</v>
      </c>
      <c r="E76" s="13">
        <v>0</v>
      </c>
      <c r="F76" s="13">
        <v>0</v>
      </c>
      <c r="G76" s="13">
        <f t="shared" si="81"/>
        <v>0</v>
      </c>
      <c r="H76" s="13">
        <f t="shared" si="82"/>
        <v>2</v>
      </c>
      <c r="I76" s="14">
        <v>76.099999999999994</v>
      </c>
      <c r="J76" s="15">
        <f t="shared" ref="J76:N76" si="92">ROUND(D76*$I76,2)</f>
        <v>152.19999999999999</v>
      </c>
      <c r="K76" s="15">
        <f t="shared" si="92"/>
        <v>0</v>
      </c>
      <c r="L76" s="15">
        <f t="shared" si="92"/>
        <v>0</v>
      </c>
      <c r="M76" s="15">
        <f t="shared" si="92"/>
        <v>0</v>
      </c>
      <c r="N76" s="15">
        <f t="shared" si="92"/>
        <v>152.19999999999999</v>
      </c>
      <c r="O76" s="47">
        <f t="shared" si="1"/>
        <v>0</v>
      </c>
      <c r="P76" s="48">
        <f t="shared" si="67"/>
        <v>0</v>
      </c>
    </row>
    <row r="77" spans="1:16" ht="12.75" customHeight="1" x14ac:dyDescent="0.2">
      <c r="A77" s="46" t="s">
        <v>241</v>
      </c>
      <c r="B77" s="9" t="s">
        <v>242</v>
      </c>
      <c r="C77" s="10" t="s">
        <v>66</v>
      </c>
      <c r="D77" s="11">
        <v>1</v>
      </c>
      <c r="E77" s="13">
        <v>0</v>
      </c>
      <c r="F77" s="13">
        <v>0</v>
      </c>
      <c r="G77" s="13">
        <f t="shared" si="81"/>
        <v>0</v>
      </c>
      <c r="H77" s="13">
        <f t="shared" si="82"/>
        <v>1</v>
      </c>
      <c r="I77" s="14">
        <v>80.2</v>
      </c>
      <c r="J77" s="15">
        <f t="shared" ref="J77:N77" si="93">ROUND(D77*$I77,2)</f>
        <v>80.2</v>
      </c>
      <c r="K77" s="15">
        <f t="shared" si="93"/>
        <v>0</v>
      </c>
      <c r="L77" s="15">
        <f t="shared" si="93"/>
        <v>0</v>
      </c>
      <c r="M77" s="15">
        <f t="shared" si="93"/>
        <v>0</v>
      </c>
      <c r="N77" s="15">
        <f t="shared" si="93"/>
        <v>80.2</v>
      </c>
      <c r="O77" s="47">
        <f t="shared" si="1"/>
        <v>0</v>
      </c>
      <c r="P77" s="48">
        <f t="shared" si="67"/>
        <v>0</v>
      </c>
    </row>
    <row r="78" spans="1:16" ht="12.75" customHeight="1" x14ac:dyDescent="0.2">
      <c r="A78" s="37" t="s">
        <v>245</v>
      </c>
      <c r="B78" s="4" t="s">
        <v>43</v>
      </c>
      <c r="C78" s="5"/>
      <c r="D78" s="16"/>
      <c r="E78" s="39"/>
      <c r="F78" s="39"/>
      <c r="G78" s="17"/>
      <c r="H78" s="39"/>
      <c r="I78" s="40"/>
      <c r="J78" s="41">
        <f t="shared" ref="J78:N78" si="94">SUM(J79:J83)</f>
        <v>66166.399999999994</v>
      </c>
      <c r="K78" s="41">
        <f t="shared" si="94"/>
        <v>23869.7</v>
      </c>
      <c r="L78" s="41">
        <f t="shared" si="94"/>
        <v>10348.900000000001</v>
      </c>
      <c r="M78" s="41">
        <f t="shared" si="94"/>
        <v>34218.600000000006</v>
      </c>
      <c r="N78" s="41">
        <f t="shared" si="94"/>
        <v>31947.8</v>
      </c>
      <c r="O78" s="42">
        <f t="shared" si="1"/>
        <v>0.15640717947477878</v>
      </c>
      <c r="P78" s="45">
        <f t="shared" si="67"/>
        <v>0.51715976689074827</v>
      </c>
    </row>
    <row r="79" spans="1:16" ht="12.75" customHeight="1" x14ac:dyDescent="0.2">
      <c r="A79" s="46" t="s">
        <v>247</v>
      </c>
      <c r="B79" s="9" t="s">
        <v>248</v>
      </c>
      <c r="C79" s="10" t="s">
        <v>66</v>
      </c>
      <c r="D79" s="11">
        <v>8</v>
      </c>
      <c r="E79" s="13">
        <v>0</v>
      </c>
      <c r="F79" s="13">
        <v>2</v>
      </c>
      <c r="G79" s="13">
        <f t="shared" ref="G79:G83" si="95">E79+F79</f>
        <v>2</v>
      </c>
      <c r="H79" s="13">
        <f t="shared" ref="H79:H83" si="96">IF(G79="",D79-0,D79-G79)</f>
        <v>6</v>
      </c>
      <c r="I79" s="14">
        <v>1066.93</v>
      </c>
      <c r="J79" s="15">
        <f t="shared" ref="J79:N79" si="97">ROUND(D79*$I79,2)</f>
        <v>8535.44</v>
      </c>
      <c r="K79" s="15">
        <f t="shared" si="97"/>
        <v>0</v>
      </c>
      <c r="L79" s="15">
        <f t="shared" si="97"/>
        <v>2133.86</v>
      </c>
      <c r="M79" s="15">
        <f t="shared" si="97"/>
        <v>2133.86</v>
      </c>
      <c r="N79" s="15">
        <f t="shared" si="97"/>
        <v>6401.58</v>
      </c>
      <c r="O79" s="47">
        <f t="shared" si="1"/>
        <v>0.25</v>
      </c>
      <c r="P79" s="48">
        <f t="shared" si="67"/>
        <v>0.25</v>
      </c>
    </row>
    <row r="80" spans="1:16" ht="12.75" customHeight="1" x14ac:dyDescent="0.2">
      <c r="A80" s="46" t="s">
        <v>249</v>
      </c>
      <c r="B80" s="9" t="s">
        <v>250</v>
      </c>
      <c r="C80" s="10" t="s">
        <v>66</v>
      </c>
      <c r="D80" s="11">
        <v>10</v>
      </c>
      <c r="E80" s="13">
        <v>0</v>
      </c>
      <c r="F80" s="13">
        <v>8</v>
      </c>
      <c r="G80" s="13">
        <f t="shared" si="95"/>
        <v>8</v>
      </c>
      <c r="H80" s="13">
        <f t="shared" si="96"/>
        <v>2</v>
      </c>
      <c r="I80" s="14">
        <v>748.76</v>
      </c>
      <c r="J80" s="15">
        <f t="shared" ref="J80:N80" si="98">ROUND(D80*$I80,2)</f>
        <v>7487.6</v>
      </c>
      <c r="K80" s="15">
        <f t="shared" si="98"/>
        <v>0</v>
      </c>
      <c r="L80" s="15">
        <f t="shared" si="98"/>
        <v>5990.08</v>
      </c>
      <c r="M80" s="15">
        <f t="shared" si="98"/>
        <v>5990.08</v>
      </c>
      <c r="N80" s="15">
        <f t="shared" si="98"/>
        <v>1497.52</v>
      </c>
      <c r="O80" s="47">
        <f t="shared" si="1"/>
        <v>0.79999999999999993</v>
      </c>
      <c r="P80" s="48">
        <f t="shared" si="67"/>
        <v>0.79999999999999993</v>
      </c>
    </row>
    <row r="81" spans="1:16" ht="12.75" customHeight="1" x14ac:dyDescent="0.2">
      <c r="A81" s="46" t="s">
        <v>253</v>
      </c>
      <c r="B81" s="9" t="s">
        <v>254</v>
      </c>
      <c r="C81" s="10" t="s">
        <v>66</v>
      </c>
      <c r="D81" s="11">
        <v>11</v>
      </c>
      <c r="E81" s="13">
        <v>0</v>
      </c>
      <c r="F81" s="13">
        <v>8</v>
      </c>
      <c r="G81" s="13">
        <f t="shared" si="95"/>
        <v>8</v>
      </c>
      <c r="H81" s="13">
        <f t="shared" si="96"/>
        <v>3</v>
      </c>
      <c r="I81" s="14">
        <v>278.12</v>
      </c>
      <c r="J81" s="15">
        <f t="shared" ref="J81:N81" si="99">ROUND(D81*$I81,2)</f>
        <v>3059.32</v>
      </c>
      <c r="K81" s="15">
        <f t="shared" si="99"/>
        <v>0</v>
      </c>
      <c r="L81" s="15">
        <f t="shared" si="99"/>
        <v>2224.96</v>
      </c>
      <c r="M81" s="15">
        <f t="shared" si="99"/>
        <v>2224.96</v>
      </c>
      <c r="N81" s="15">
        <f t="shared" si="99"/>
        <v>834.36</v>
      </c>
      <c r="O81" s="47">
        <f t="shared" si="1"/>
        <v>0.72727272727272729</v>
      </c>
      <c r="P81" s="48">
        <f t="shared" si="67"/>
        <v>0.72727272727272729</v>
      </c>
    </row>
    <row r="82" spans="1:16" ht="12.75" customHeight="1" x14ac:dyDescent="0.2">
      <c r="A82" s="46" t="s">
        <v>257</v>
      </c>
      <c r="B82" s="9" t="s">
        <v>258</v>
      </c>
      <c r="C82" s="10" t="s">
        <v>259</v>
      </c>
      <c r="D82" s="11">
        <v>2</v>
      </c>
      <c r="E82" s="13">
        <v>0</v>
      </c>
      <c r="F82" s="13">
        <v>0</v>
      </c>
      <c r="G82" s="13">
        <f t="shared" si="95"/>
        <v>0</v>
      </c>
      <c r="H82" s="13">
        <f t="shared" si="96"/>
        <v>2</v>
      </c>
      <c r="I82" s="14">
        <v>2059.29</v>
      </c>
      <c r="J82" s="15">
        <f t="shared" ref="J82:N82" si="100">ROUND(D82*$I82,2)</f>
        <v>4118.58</v>
      </c>
      <c r="K82" s="15">
        <f t="shared" si="100"/>
        <v>0</v>
      </c>
      <c r="L82" s="15">
        <f t="shared" si="100"/>
        <v>0</v>
      </c>
      <c r="M82" s="15">
        <f t="shared" si="100"/>
        <v>0</v>
      </c>
      <c r="N82" s="15">
        <f t="shared" si="100"/>
        <v>4118.58</v>
      </c>
      <c r="O82" s="47">
        <f t="shared" si="1"/>
        <v>0</v>
      </c>
      <c r="P82" s="48">
        <f t="shared" si="67"/>
        <v>0</v>
      </c>
    </row>
    <row r="83" spans="1:16" ht="12.75" customHeight="1" x14ac:dyDescent="0.2">
      <c r="A83" s="46" t="s">
        <v>44</v>
      </c>
      <c r="B83" s="9" t="s">
        <v>45</v>
      </c>
      <c r="C83" s="10" t="s">
        <v>66</v>
      </c>
      <c r="D83" s="11">
        <v>18</v>
      </c>
      <c r="E83" s="13">
        <v>10</v>
      </c>
      <c r="F83" s="13">
        <v>0</v>
      </c>
      <c r="G83" s="13">
        <f t="shared" si="95"/>
        <v>10</v>
      </c>
      <c r="H83" s="13">
        <f t="shared" si="96"/>
        <v>8</v>
      </c>
      <c r="I83" s="14">
        <v>2386.9699999999998</v>
      </c>
      <c r="J83" s="15">
        <f t="shared" ref="J83:N83" si="101">ROUND(D83*$I83,2)</f>
        <v>42965.46</v>
      </c>
      <c r="K83" s="15">
        <f t="shared" si="101"/>
        <v>23869.7</v>
      </c>
      <c r="L83" s="15">
        <f t="shared" si="101"/>
        <v>0</v>
      </c>
      <c r="M83" s="15">
        <f t="shared" si="101"/>
        <v>23869.7</v>
      </c>
      <c r="N83" s="15">
        <f t="shared" si="101"/>
        <v>19095.759999999998</v>
      </c>
      <c r="O83" s="47">
        <f t="shared" si="1"/>
        <v>0</v>
      </c>
      <c r="P83" s="48">
        <f t="shared" si="67"/>
        <v>0.55555555555555558</v>
      </c>
    </row>
    <row r="84" spans="1:16" ht="12.75" customHeight="1" x14ac:dyDescent="0.2">
      <c r="A84" s="37" t="s">
        <v>263</v>
      </c>
      <c r="B84" s="4" t="s">
        <v>264</v>
      </c>
      <c r="C84" s="5"/>
      <c r="D84" s="16"/>
      <c r="E84" s="39"/>
      <c r="F84" s="39"/>
      <c r="G84" s="17"/>
      <c r="H84" s="39"/>
      <c r="I84" s="40"/>
      <c r="J84" s="41">
        <f t="shared" ref="J84:N84" si="102">SUM(J85:J93)</f>
        <v>28364.540000000005</v>
      </c>
      <c r="K84" s="41">
        <f t="shared" si="102"/>
        <v>0</v>
      </c>
      <c r="L84" s="41">
        <f t="shared" si="102"/>
        <v>0</v>
      </c>
      <c r="M84" s="41">
        <f t="shared" si="102"/>
        <v>0</v>
      </c>
      <c r="N84" s="41">
        <f t="shared" si="102"/>
        <v>28364.540000000005</v>
      </c>
      <c r="O84" s="42">
        <f t="shared" si="1"/>
        <v>0</v>
      </c>
      <c r="P84" s="45">
        <f t="shared" si="67"/>
        <v>0</v>
      </c>
    </row>
    <row r="85" spans="1:16" ht="12.75" customHeight="1" x14ac:dyDescent="0.2">
      <c r="A85" s="46" t="s">
        <v>265</v>
      </c>
      <c r="B85" s="9" t="s">
        <v>266</v>
      </c>
      <c r="C85" s="10" t="s">
        <v>66</v>
      </c>
      <c r="D85" s="11">
        <v>5</v>
      </c>
      <c r="E85" s="13">
        <v>0</v>
      </c>
      <c r="F85" s="13">
        <v>0</v>
      </c>
      <c r="G85" s="13">
        <f t="shared" ref="G85:G93" si="103">E85+F85</f>
        <v>0</v>
      </c>
      <c r="H85" s="13">
        <f t="shared" ref="H85:H93" si="104">IF(G85="",D85-0,D85-G85)</f>
        <v>5</v>
      </c>
      <c r="I85" s="14">
        <v>753.73</v>
      </c>
      <c r="J85" s="15">
        <f t="shared" ref="J85:N85" si="105">ROUND(D85*$I85,2)</f>
        <v>3768.65</v>
      </c>
      <c r="K85" s="15">
        <f t="shared" si="105"/>
        <v>0</v>
      </c>
      <c r="L85" s="15">
        <f t="shared" si="105"/>
        <v>0</v>
      </c>
      <c r="M85" s="15">
        <f t="shared" si="105"/>
        <v>0</v>
      </c>
      <c r="N85" s="15">
        <f t="shared" si="105"/>
        <v>3768.65</v>
      </c>
      <c r="O85" s="47">
        <f t="shared" si="1"/>
        <v>0</v>
      </c>
      <c r="P85" s="48">
        <f t="shared" si="67"/>
        <v>0</v>
      </c>
    </row>
    <row r="86" spans="1:16" ht="12.75" customHeight="1" x14ac:dyDescent="0.2">
      <c r="A86" s="46" t="s">
        <v>271</v>
      </c>
      <c r="B86" s="9" t="s">
        <v>272</v>
      </c>
      <c r="C86" s="10" t="s">
        <v>66</v>
      </c>
      <c r="D86" s="11">
        <v>5</v>
      </c>
      <c r="E86" s="13">
        <v>0</v>
      </c>
      <c r="F86" s="13">
        <v>0</v>
      </c>
      <c r="G86" s="13">
        <f t="shared" si="103"/>
        <v>0</v>
      </c>
      <c r="H86" s="13">
        <f t="shared" si="104"/>
        <v>5</v>
      </c>
      <c r="I86" s="14">
        <v>607.30999999999995</v>
      </c>
      <c r="J86" s="15">
        <f t="shared" ref="J86:N86" si="106">ROUND(D86*$I86,2)</f>
        <v>3036.55</v>
      </c>
      <c r="K86" s="15">
        <f t="shared" si="106"/>
        <v>0</v>
      </c>
      <c r="L86" s="15">
        <f t="shared" si="106"/>
        <v>0</v>
      </c>
      <c r="M86" s="15">
        <f t="shared" si="106"/>
        <v>0</v>
      </c>
      <c r="N86" s="15">
        <f t="shared" si="106"/>
        <v>3036.55</v>
      </c>
      <c r="O86" s="47">
        <f t="shared" si="1"/>
        <v>0</v>
      </c>
      <c r="P86" s="48">
        <f t="shared" si="67"/>
        <v>0</v>
      </c>
    </row>
    <row r="87" spans="1:16" ht="12.75" customHeight="1" x14ac:dyDescent="0.2">
      <c r="A87" s="46" t="s">
        <v>276</v>
      </c>
      <c r="B87" s="9" t="s">
        <v>277</v>
      </c>
      <c r="C87" s="10" t="s">
        <v>66</v>
      </c>
      <c r="D87" s="11">
        <v>6</v>
      </c>
      <c r="E87" s="13">
        <v>0</v>
      </c>
      <c r="F87" s="13">
        <v>0</v>
      </c>
      <c r="G87" s="13">
        <f t="shared" si="103"/>
        <v>0</v>
      </c>
      <c r="H87" s="13">
        <f t="shared" si="104"/>
        <v>6</v>
      </c>
      <c r="I87" s="14">
        <v>1937.98</v>
      </c>
      <c r="J87" s="15">
        <f t="shared" ref="J87:N87" si="107">ROUND(D87*$I87,2)</f>
        <v>11627.88</v>
      </c>
      <c r="K87" s="15">
        <f t="shared" si="107"/>
        <v>0</v>
      </c>
      <c r="L87" s="15">
        <f t="shared" si="107"/>
        <v>0</v>
      </c>
      <c r="M87" s="15">
        <f t="shared" si="107"/>
        <v>0</v>
      </c>
      <c r="N87" s="15">
        <f t="shared" si="107"/>
        <v>11627.88</v>
      </c>
      <c r="O87" s="47">
        <f t="shared" si="1"/>
        <v>0</v>
      </c>
      <c r="P87" s="48">
        <f t="shared" si="67"/>
        <v>0</v>
      </c>
    </row>
    <row r="88" spans="1:16" ht="12.75" customHeight="1" x14ac:dyDescent="0.2">
      <c r="A88" s="46" t="s">
        <v>280</v>
      </c>
      <c r="B88" s="9" t="s">
        <v>281</v>
      </c>
      <c r="C88" s="10" t="s">
        <v>66</v>
      </c>
      <c r="D88" s="11">
        <v>8</v>
      </c>
      <c r="E88" s="13">
        <v>0</v>
      </c>
      <c r="F88" s="13">
        <v>0</v>
      </c>
      <c r="G88" s="13">
        <f t="shared" si="103"/>
        <v>0</v>
      </c>
      <c r="H88" s="13">
        <f t="shared" si="104"/>
        <v>8</v>
      </c>
      <c r="I88" s="14">
        <v>1019.14</v>
      </c>
      <c r="J88" s="15">
        <f t="shared" ref="J88:N88" si="108">ROUND(D88*$I88,2)</f>
        <v>8153.12</v>
      </c>
      <c r="K88" s="15">
        <f t="shared" si="108"/>
        <v>0</v>
      </c>
      <c r="L88" s="15">
        <f t="shared" si="108"/>
        <v>0</v>
      </c>
      <c r="M88" s="15">
        <f t="shared" si="108"/>
        <v>0</v>
      </c>
      <c r="N88" s="15">
        <f t="shared" si="108"/>
        <v>8153.12</v>
      </c>
      <c r="O88" s="47">
        <f t="shared" si="1"/>
        <v>0</v>
      </c>
      <c r="P88" s="48">
        <f t="shared" si="67"/>
        <v>0</v>
      </c>
    </row>
    <row r="89" spans="1:16" ht="12.75" customHeight="1" x14ac:dyDescent="0.2">
      <c r="A89" s="46" t="s">
        <v>285</v>
      </c>
      <c r="B89" s="9" t="s">
        <v>286</v>
      </c>
      <c r="C89" s="10" t="s">
        <v>66</v>
      </c>
      <c r="D89" s="11">
        <v>1</v>
      </c>
      <c r="E89" s="13">
        <v>0</v>
      </c>
      <c r="F89" s="13">
        <v>0</v>
      </c>
      <c r="G89" s="13">
        <f t="shared" si="103"/>
        <v>0</v>
      </c>
      <c r="H89" s="13">
        <f t="shared" si="104"/>
        <v>1</v>
      </c>
      <c r="I89" s="14">
        <v>60.38</v>
      </c>
      <c r="J89" s="15">
        <f t="shared" ref="J89:N89" si="109">ROUND(D89*$I89,2)</f>
        <v>60.38</v>
      </c>
      <c r="K89" s="15">
        <f t="shared" si="109"/>
        <v>0</v>
      </c>
      <c r="L89" s="15">
        <f t="shared" si="109"/>
        <v>0</v>
      </c>
      <c r="M89" s="15">
        <f t="shared" si="109"/>
        <v>0</v>
      </c>
      <c r="N89" s="15">
        <f t="shared" si="109"/>
        <v>60.38</v>
      </c>
      <c r="O89" s="47">
        <f t="shared" si="1"/>
        <v>0</v>
      </c>
      <c r="P89" s="48">
        <f t="shared" si="67"/>
        <v>0</v>
      </c>
    </row>
    <row r="90" spans="1:16" ht="12.75" customHeight="1" x14ac:dyDescent="0.2">
      <c r="A90" s="46" t="s">
        <v>289</v>
      </c>
      <c r="B90" s="9" t="s">
        <v>290</v>
      </c>
      <c r="C90" s="10" t="s">
        <v>66</v>
      </c>
      <c r="D90" s="11">
        <v>8</v>
      </c>
      <c r="E90" s="13">
        <v>0</v>
      </c>
      <c r="F90" s="13">
        <v>0</v>
      </c>
      <c r="G90" s="13">
        <f t="shared" si="103"/>
        <v>0</v>
      </c>
      <c r="H90" s="13">
        <f t="shared" si="104"/>
        <v>8</v>
      </c>
      <c r="I90" s="14">
        <v>38.299999999999997</v>
      </c>
      <c r="J90" s="15">
        <f t="shared" ref="J90:N90" si="110">ROUND(D90*$I90,2)</f>
        <v>306.39999999999998</v>
      </c>
      <c r="K90" s="15">
        <f t="shared" si="110"/>
        <v>0</v>
      </c>
      <c r="L90" s="15">
        <f t="shared" si="110"/>
        <v>0</v>
      </c>
      <c r="M90" s="15">
        <f t="shared" si="110"/>
        <v>0</v>
      </c>
      <c r="N90" s="15">
        <f t="shared" si="110"/>
        <v>306.39999999999998</v>
      </c>
      <c r="O90" s="47">
        <f t="shared" si="1"/>
        <v>0</v>
      </c>
      <c r="P90" s="48">
        <f t="shared" si="67"/>
        <v>0</v>
      </c>
    </row>
    <row r="91" spans="1:16" ht="12.75" customHeight="1" x14ac:dyDescent="0.2">
      <c r="A91" s="46" t="s">
        <v>291</v>
      </c>
      <c r="B91" s="9" t="s">
        <v>292</v>
      </c>
      <c r="C91" s="10" t="s">
        <v>66</v>
      </c>
      <c r="D91" s="11">
        <v>6</v>
      </c>
      <c r="E91" s="13">
        <v>0</v>
      </c>
      <c r="F91" s="13">
        <v>0</v>
      </c>
      <c r="G91" s="13">
        <f t="shared" si="103"/>
        <v>0</v>
      </c>
      <c r="H91" s="13">
        <f t="shared" si="104"/>
        <v>6</v>
      </c>
      <c r="I91" s="14">
        <v>30.62</v>
      </c>
      <c r="J91" s="15">
        <f t="shared" ref="J91:N91" si="111">ROUND(D91*$I91,2)</f>
        <v>183.72</v>
      </c>
      <c r="K91" s="15">
        <f t="shared" si="111"/>
        <v>0</v>
      </c>
      <c r="L91" s="15">
        <f t="shared" si="111"/>
        <v>0</v>
      </c>
      <c r="M91" s="15">
        <f t="shared" si="111"/>
        <v>0</v>
      </c>
      <c r="N91" s="15">
        <f t="shared" si="111"/>
        <v>183.72</v>
      </c>
      <c r="O91" s="47">
        <f t="shared" si="1"/>
        <v>0</v>
      </c>
      <c r="P91" s="48">
        <f t="shared" si="67"/>
        <v>0</v>
      </c>
    </row>
    <row r="92" spans="1:16" ht="12.75" customHeight="1" x14ac:dyDescent="0.2">
      <c r="A92" s="46" t="s">
        <v>294</v>
      </c>
      <c r="B92" s="9" t="s">
        <v>295</v>
      </c>
      <c r="C92" s="10" t="s">
        <v>66</v>
      </c>
      <c r="D92" s="11">
        <v>4</v>
      </c>
      <c r="E92" s="13">
        <v>0</v>
      </c>
      <c r="F92" s="13">
        <v>0</v>
      </c>
      <c r="G92" s="13">
        <f t="shared" si="103"/>
        <v>0</v>
      </c>
      <c r="H92" s="13">
        <f t="shared" si="104"/>
        <v>4</v>
      </c>
      <c r="I92" s="14">
        <v>66.86</v>
      </c>
      <c r="J92" s="15">
        <f t="shared" ref="J92:N92" si="112">ROUND(D92*$I92,2)</f>
        <v>267.44</v>
      </c>
      <c r="K92" s="15">
        <f t="shared" si="112"/>
        <v>0</v>
      </c>
      <c r="L92" s="15">
        <f t="shared" si="112"/>
        <v>0</v>
      </c>
      <c r="M92" s="15">
        <f t="shared" si="112"/>
        <v>0</v>
      </c>
      <c r="N92" s="15">
        <f t="shared" si="112"/>
        <v>267.44</v>
      </c>
      <c r="O92" s="47">
        <f t="shared" si="1"/>
        <v>0</v>
      </c>
      <c r="P92" s="48">
        <f t="shared" si="67"/>
        <v>0</v>
      </c>
    </row>
    <row r="93" spans="1:16" ht="12.75" customHeight="1" x14ac:dyDescent="0.2">
      <c r="A93" s="46" t="s">
        <v>296</v>
      </c>
      <c r="B93" s="9" t="s">
        <v>297</v>
      </c>
      <c r="C93" s="10" t="s">
        <v>66</v>
      </c>
      <c r="D93" s="11">
        <v>10</v>
      </c>
      <c r="E93" s="13">
        <v>0</v>
      </c>
      <c r="F93" s="13">
        <v>0</v>
      </c>
      <c r="G93" s="13">
        <f t="shared" si="103"/>
        <v>0</v>
      </c>
      <c r="H93" s="13">
        <f t="shared" si="104"/>
        <v>10</v>
      </c>
      <c r="I93" s="14">
        <v>96.04</v>
      </c>
      <c r="J93" s="15">
        <f t="shared" ref="J93:N93" si="113">ROUND(D93*$I93,2)</f>
        <v>960.4</v>
      </c>
      <c r="K93" s="15">
        <f t="shared" si="113"/>
        <v>0</v>
      </c>
      <c r="L93" s="15">
        <f t="shared" si="113"/>
        <v>0</v>
      </c>
      <c r="M93" s="15">
        <f t="shared" si="113"/>
        <v>0</v>
      </c>
      <c r="N93" s="15">
        <f t="shared" si="113"/>
        <v>960.4</v>
      </c>
      <c r="O93" s="47">
        <f t="shared" si="1"/>
        <v>0</v>
      </c>
      <c r="P93" s="48">
        <f t="shared" si="67"/>
        <v>0</v>
      </c>
    </row>
    <row r="94" spans="1:16" ht="12.75" customHeight="1" x14ac:dyDescent="0.2">
      <c r="A94" s="37" t="s">
        <v>298</v>
      </c>
      <c r="B94" s="4" t="s">
        <v>299</v>
      </c>
      <c r="C94" s="5"/>
      <c r="D94" s="16"/>
      <c r="E94" s="39"/>
      <c r="F94" s="39"/>
      <c r="G94" s="39"/>
      <c r="H94" s="39"/>
      <c r="I94" s="40"/>
      <c r="J94" s="41">
        <f t="shared" ref="J94:N94" si="114">SUM(J95:J101)</f>
        <v>7754.1599999999989</v>
      </c>
      <c r="K94" s="41">
        <f t="shared" si="114"/>
        <v>1307.1599999999999</v>
      </c>
      <c r="L94" s="41">
        <f t="shared" si="114"/>
        <v>6145.2999999999993</v>
      </c>
      <c r="M94" s="41">
        <f t="shared" si="114"/>
        <v>7452.4599999999991</v>
      </c>
      <c r="N94" s="41">
        <f t="shared" si="114"/>
        <v>301.7</v>
      </c>
      <c r="O94" s="42">
        <f t="shared" si="1"/>
        <v>0.79251653306096337</v>
      </c>
      <c r="P94" s="45">
        <f t="shared" si="67"/>
        <v>0.96109185263136176</v>
      </c>
    </row>
    <row r="95" spans="1:16" ht="12.75" customHeight="1" x14ac:dyDescent="0.2">
      <c r="A95" s="46" t="s">
        <v>300</v>
      </c>
      <c r="B95" s="9" t="s">
        <v>301</v>
      </c>
      <c r="C95" s="10" t="s">
        <v>55</v>
      </c>
      <c r="D95" s="11">
        <v>60</v>
      </c>
      <c r="E95" s="13">
        <v>0</v>
      </c>
      <c r="F95" s="13">
        <v>60</v>
      </c>
      <c r="G95" s="13">
        <f t="shared" ref="G95:G101" si="115">E95+F95</f>
        <v>60</v>
      </c>
      <c r="H95" s="13">
        <f t="shared" ref="H95:H101" si="116">IF(G95="",D95-0,D95-G95)</f>
        <v>0</v>
      </c>
      <c r="I95" s="14">
        <v>17.059999999999999</v>
      </c>
      <c r="J95" s="15">
        <f t="shared" ref="J95:N95" si="117">ROUND(D95*$I95,2)</f>
        <v>1023.6</v>
      </c>
      <c r="K95" s="15">
        <f t="shared" si="117"/>
        <v>0</v>
      </c>
      <c r="L95" s="15">
        <f t="shared" si="117"/>
        <v>1023.6</v>
      </c>
      <c r="M95" s="15">
        <f t="shared" si="117"/>
        <v>1023.6</v>
      </c>
      <c r="N95" s="15">
        <f t="shared" si="117"/>
        <v>0</v>
      </c>
      <c r="O95" s="47">
        <f t="shared" si="1"/>
        <v>1</v>
      </c>
      <c r="P95" s="48">
        <f t="shared" si="67"/>
        <v>1</v>
      </c>
    </row>
    <row r="96" spans="1:16" ht="12.75" customHeight="1" x14ac:dyDescent="0.2">
      <c r="A96" s="46" t="s">
        <v>302</v>
      </c>
      <c r="B96" s="9" t="s">
        <v>303</v>
      </c>
      <c r="C96" s="10" t="s">
        <v>55</v>
      </c>
      <c r="D96" s="11">
        <v>70</v>
      </c>
      <c r="E96" s="13">
        <v>0</v>
      </c>
      <c r="F96" s="13">
        <v>70</v>
      </c>
      <c r="G96" s="13">
        <f t="shared" si="115"/>
        <v>70</v>
      </c>
      <c r="H96" s="13">
        <f t="shared" si="116"/>
        <v>0</v>
      </c>
      <c r="I96" s="14">
        <v>20.13</v>
      </c>
      <c r="J96" s="15">
        <f t="shared" ref="J96:N96" si="118">ROUND(D96*$I96,2)</f>
        <v>1409.1</v>
      </c>
      <c r="K96" s="15">
        <f t="shared" si="118"/>
        <v>0</v>
      </c>
      <c r="L96" s="15">
        <f t="shared" si="118"/>
        <v>1409.1</v>
      </c>
      <c r="M96" s="15">
        <f t="shared" si="118"/>
        <v>1409.1</v>
      </c>
      <c r="N96" s="15">
        <f t="shared" si="118"/>
        <v>0</v>
      </c>
      <c r="O96" s="47">
        <f t="shared" si="1"/>
        <v>1</v>
      </c>
      <c r="P96" s="48">
        <f t="shared" si="67"/>
        <v>1</v>
      </c>
    </row>
    <row r="97" spans="1:16" ht="12.75" customHeight="1" x14ac:dyDescent="0.2">
      <c r="A97" s="46" t="s">
        <v>304</v>
      </c>
      <c r="B97" s="9" t="s">
        <v>305</v>
      </c>
      <c r="C97" s="10" t="s">
        <v>55</v>
      </c>
      <c r="D97" s="11">
        <v>140</v>
      </c>
      <c r="E97" s="13">
        <v>0</v>
      </c>
      <c r="F97" s="13">
        <v>140</v>
      </c>
      <c r="G97" s="13">
        <f t="shared" si="115"/>
        <v>140</v>
      </c>
      <c r="H97" s="13">
        <f t="shared" si="116"/>
        <v>0</v>
      </c>
      <c r="I97" s="14">
        <v>18.89</v>
      </c>
      <c r="J97" s="15">
        <f t="shared" ref="J97:N97" si="119">ROUND(D97*$I97,2)</f>
        <v>2644.6</v>
      </c>
      <c r="K97" s="15">
        <f t="shared" si="119"/>
        <v>0</v>
      </c>
      <c r="L97" s="15">
        <f t="shared" si="119"/>
        <v>2644.6</v>
      </c>
      <c r="M97" s="15">
        <f t="shared" si="119"/>
        <v>2644.6</v>
      </c>
      <c r="N97" s="15">
        <f t="shared" si="119"/>
        <v>0</v>
      </c>
      <c r="O97" s="47">
        <f t="shared" si="1"/>
        <v>1</v>
      </c>
      <c r="P97" s="48">
        <f t="shared" si="67"/>
        <v>1</v>
      </c>
    </row>
    <row r="98" spans="1:16" ht="12.75" customHeight="1" x14ac:dyDescent="0.2">
      <c r="A98" s="46" t="s">
        <v>306</v>
      </c>
      <c r="B98" s="9" t="s">
        <v>307</v>
      </c>
      <c r="C98" s="10" t="s">
        <v>55</v>
      </c>
      <c r="D98" s="11">
        <v>60</v>
      </c>
      <c r="E98" s="13">
        <v>0</v>
      </c>
      <c r="F98" s="13">
        <v>60</v>
      </c>
      <c r="G98" s="13">
        <f t="shared" si="115"/>
        <v>60</v>
      </c>
      <c r="H98" s="13">
        <f t="shared" si="116"/>
        <v>0</v>
      </c>
      <c r="I98" s="14">
        <v>17.8</v>
      </c>
      <c r="J98" s="15">
        <f t="shared" ref="J98:N98" si="120">ROUND(D98*$I98,2)</f>
        <v>1068</v>
      </c>
      <c r="K98" s="15">
        <f t="shared" si="120"/>
        <v>0</v>
      </c>
      <c r="L98" s="15">
        <f t="shared" si="120"/>
        <v>1068</v>
      </c>
      <c r="M98" s="15">
        <f t="shared" si="120"/>
        <v>1068</v>
      </c>
      <c r="N98" s="15">
        <f t="shared" si="120"/>
        <v>0</v>
      </c>
      <c r="O98" s="47">
        <f t="shared" si="1"/>
        <v>1</v>
      </c>
      <c r="P98" s="48">
        <f t="shared" si="67"/>
        <v>1</v>
      </c>
    </row>
    <row r="99" spans="1:16" ht="12.75" customHeight="1" x14ac:dyDescent="0.2">
      <c r="A99" s="46" t="s">
        <v>320</v>
      </c>
      <c r="B99" s="9" t="s">
        <v>75</v>
      </c>
      <c r="C99" s="10" t="s">
        <v>55</v>
      </c>
      <c r="D99" s="11">
        <v>90</v>
      </c>
      <c r="E99" s="13">
        <v>90</v>
      </c>
      <c r="F99" s="13">
        <v>0</v>
      </c>
      <c r="G99" s="13">
        <f t="shared" si="115"/>
        <v>90</v>
      </c>
      <c r="H99" s="13">
        <f t="shared" si="116"/>
        <v>0</v>
      </c>
      <c r="I99" s="14">
        <v>10.27</v>
      </c>
      <c r="J99" s="15">
        <f t="shared" ref="J99:N99" si="121">ROUND(D99*$I99,2)</f>
        <v>924.3</v>
      </c>
      <c r="K99" s="15">
        <f t="shared" si="121"/>
        <v>924.3</v>
      </c>
      <c r="L99" s="15">
        <f t="shared" si="121"/>
        <v>0</v>
      </c>
      <c r="M99" s="15">
        <f t="shared" si="121"/>
        <v>924.3</v>
      </c>
      <c r="N99" s="15">
        <f t="shared" si="121"/>
        <v>0</v>
      </c>
      <c r="O99" s="47">
        <f t="shared" si="1"/>
        <v>0</v>
      </c>
      <c r="P99" s="48">
        <f t="shared" si="67"/>
        <v>1</v>
      </c>
    </row>
    <row r="100" spans="1:16" ht="12.75" customHeight="1" x14ac:dyDescent="0.2">
      <c r="A100" s="46" t="s">
        <v>360</v>
      </c>
      <c r="B100" s="9" t="s">
        <v>76</v>
      </c>
      <c r="C100" s="10" t="s">
        <v>55</v>
      </c>
      <c r="D100" s="11">
        <v>27</v>
      </c>
      <c r="E100" s="13">
        <v>27</v>
      </c>
      <c r="F100" s="13">
        <v>0</v>
      </c>
      <c r="G100" s="13">
        <f t="shared" si="115"/>
        <v>27</v>
      </c>
      <c r="H100" s="13">
        <f t="shared" si="116"/>
        <v>0</v>
      </c>
      <c r="I100" s="14">
        <v>14.18</v>
      </c>
      <c r="J100" s="15">
        <f t="shared" ref="J100:N100" si="122">ROUND(D100*$I100,2)</f>
        <v>382.86</v>
      </c>
      <c r="K100" s="15">
        <f t="shared" si="122"/>
        <v>382.86</v>
      </c>
      <c r="L100" s="15">
        <f t="shared" si="122"/>
        <v>0</v>
      </c>
      <c r="M100" s="15">
        <f t="shared" si="122"/>
        <v>382.86</v>
      </c>
      <c r="N100" s="15">
        <f t="shared" si="122"/>
        <v>0</v>
      </c>
      <c r="O100" s="47">
        <f t="shared" si="1"/>
        <v>0</v>
      </c>
      <c r="P100" s="48">
        <f t="shared" si="67"/>
        <v>1</v>
      </c>
    </row>
    <row r="101" spans="1:16" ht="12.75" customHeight="1" x14ac:dyDescent="0.2">
      <c r="A101" s="46" t="s">
        <v>361</v>
      </c>
      <c r="B101" s="9" t="s">
        <v>362</v>
      </c>
      <c r="C101" s="10" t="s">
        <v>66</v>
      </c>
      <c r="D101" s="11">
        <v>10</v>
      </c>
      <c r="E101" s="13">
        <v>0</v>
      </c>
      <c r="F101" s="13">
        <v>0</v>
      </c>
      <c r="G101" s="13">
        <f t="shared" si="115"/>
        <v>0</v>
      </c>
      <c r="H101" s="13">
        <f t="shared" si="116"/>
        <v>10</v>
      </c>
      <c r="I101" s="14">
        <v>30.17</v>
      </c>
      <c r="J101" s="15">
        <f t="shared" ref="J101:N101" si="123">ROUND(D101*$I101,2)</f>
        <v>301.7</v>
      </c>
      <c r="K101" s="15">
        <f t="shared" si="123"/>
        <v>0</v>
      </c>
      <c r="L101" s="15">
        <f t="shared" si="123"/>
        <v>0</v>
      </c>
      <c r="M101" s="15">
        <f t="shared" si="123"/>
        <v>0</v>
      </c>
      <c r="N101" s="15">
        <f t="shared" si="123"/>
        <v>301.7</v>
      </c>
      <c r="O101" s="47">
        <f t="shared" si="1"/>
        <v>0</v>
      </c>
      <c r="P101" s="48">
        <f t="shared" si="67"/>
        <v>0</v>
      </c>
    </row>
    <row r="102" spans="1:16" ht="12.75" customHeight="1" x14ac:dyDescent="0.2">
      <c r="A102" s="37" t="s">
        <v>363</v>
      </c>
      <c r="B102" s="4" t="s">
        <v>364</v>
      </c>
      <c r="C102" s="5"/>
      <c r="D102" s="16"/>
      <c r="E102" s="39"/>
      <c r="F102" s="39"/>
      <c r="G102" s="39"/>
      <c r="H102" s="39"/>
      <c r="I102" s="40"/>
      <c r="J102" s="41">
        <f t="shared" ref="J102:N102" si="124">SUM(J103:J108)</f>
        <v>7360.0599999999995</v>
      </c>
      <c r="K102" s="41">
        <f t="shared" si="124"/>
        <v>0</v>
      </c>
      <c r="L102" s="41">
        <f t="shared" si="124"/>
        <v>5544.3099999999995</v>
      </c>
      <c r="M102" s="41">
        <f t="shared" si="124"/>
        <v>5544.3099999999995</v>
      </c>
      <c r="N102" s="41">
        <f t="shared" si="124"/>
        <v>1815.75</v>
      </c>
      <c r="O102" s="42">
        <f t="shared" si="1"/>
        <v>0.75329684812352071</v>
      </c>
      <c r="P102" s="45">
        <f t="shared" si="67"/>
        <v>0.75329684812352071</v>
      </c>
    </row>
    <row r="103" spans="1:16" ht="12.75" customHeight="1" x14ac:dyDescent="0.2">
      <c r="A103" s="46" t="s">
        <v>365</v>
      </c>
      <c r="B103" s="9" t="s">
        <v>366</v>
      </c>
      <c r="C103" s="10" t="s">
        <v>66</v>
      </c>
      <c r="D103" s="11">
        <v>1</v>
      </c>
      <c r="E103" s="13">
        <v>0</v>
      </c>
      <c r="F103" s="13">
        <v>0</v>
      </c>
      <c r="G103" s="13">
        <f t="shared" ref="G103:G108" si="125">E103+F103</f>
        <v>0</v>
      </c>
      <c r="H103" s="13">
        <f t="shared" ref="H103:H108" si="126">IF(G103="",D103-0,D103-G103)</f>
        <v>1</v>
      </c>
      <c r="I103" s="14">
        <v>520.46</v>
      </c>
      <c r="J103" s="15">
        <f t="shared" ref="J103:N103" si="127">ROUND(D103*$I103,2)</f>
        <v>520.46</v>
      </c>
      <c r="K103" s="15">
        <f t="shared" si="127"/>
        <v>0</v>
      </c>
      <c r="L103" s="15">
        <f t="shared" si="127"/>
        <v>0</v>
      </c>
      <c r="M103" s="15">
        <f t="shared" si="127"/>
        <v>0</v>
      </c>
      <c r="N103" s="15">
        <f t="shared" si="127"/>
        <v>520.46</v>
      </c>
      <c r="O103" s="47">
        <f t="shared" si="1"/>
        <v>0</v>
      </c>
      <c r="P103" s="48">
        <f t="shared" si="67"/>
        <v>0</v>
      </c>
    </row>
    <row r="104" spans="1:16" ht="12.75" customHeight="1" x14ac:dyDescent="0.2">
      <c r="A104" s="46" t="s">
        <v>367</v>
      </c>
      <c r="B104" s="9" t="s">
        <v>368</v>
      </c>
      <c r="C104" s="10" t="s">
        <v>66</v>
      </c>
      <c r="D104" s="11">
        <v>34</v>
      </c>
      <c r="E104" s="13">
        <v>0</v>
      </c>
      <c r="F104" s="13">
        <v>31</v>
      </c>
      <c r="G104" s="13">
        <f t="shared" si="125"/>
        <v>31</v>
      </c>
      <c r="H104" s="13">
        <f t="shared" si="126"/>
        <v>3</v>
      </c>
      <c r="I104" s="14">
        <v>135.18</v>
      </c>
      <c r="J104" s="15">
        <f t="shared" ref="J104:N104" si="128">ROUND(D104*$I104,2)</f>
        <v>4596.12</v>
      </c>
      <c r="K104" s="15">
        <f t="shared" si="128"/>
        <v>0</v>
      </c>
      <c r="L104" s="15">
        <f t="shared" si="128"/>
        <v>4190.58</v>
      </c>
      <c r="M104" s="15">
        <f t="shared" si="128"/>
        <v>4190.58</v>
      </c>
      <c r="N104" s="15">
        <f t="shared" si="128"/>
        <v>405.54</v>
      </c>
      <c r="O104" s="47">
        <f t="shared" si="1"/>
        <v>0.91176470588235292</v>
      </c>
      <c r="P104" s="48">
        <f t="shared" si="67"/>
        <v>0.91176470588235292</v>
      </c>
    </row>
    <row r="105" spans="1:16" ht="12.75" customHeight="1" x14ac:dyDescent="0.2">
      <c r="A105" s="46" t="s">
        <v>369</v>
      </c>
      <c r="B105" s="9" t="s">
        <v>370</v>
      </c>
      <c r="C105" s="10" t="s">
        <v>66</v>
      </c>
      <c r="D105" s="11">
        <v>14</v>
      </c>
      <c r="E105" s="13">
        <v>0</v>
      </c>
      <c r="F105" s="13">
        <v>0</v>
      </c>
      <c r="G105" s="13">
        <f t="shared" si="125"/>
        <v>0</v>
      </c>
      <c r="H105" s="13">
        <f t="shared" si="126"/>
        <v>14</v>
      </c>
      <c r="I105" s="14">
        <v>18.59</v>
      </c>
      <c r="J105" s="15">
        <f t="shared" ref="J105:N105" si="129">ROUND(D105*$I105,2)</f>
        <v>260.26</v>
      </c>
      <c r="K105" s="15">
        <f t="shared" si="129"/>
        <v>0</v>
      </c>
      <c r="L105" s="15">
        <f t="shared" si="129"/>
        <v>0</v>
      </c>
      <c r="M105" s="15">
        <f t="shared" si="129"/>
        <v>0</v>
      </c>
      <c r="N105" s="15">
        <f t="shared" si="129"/>
        <v>260.26</v>
      </c>
      <c r="O105" s="47">
        <f t="shared" si="1"/>
        <v>0</v>
      </c>
      <c r="P105" s="48">
        <f t="shared" si="67"/>
        <v>0</v>
      </c>
    </row>
    <row r="106" spans="1:16" ht="12.75" customHeight="1" x14ac:dyDescent="0.2">
      <c r="A106" s="46" t="s">
        <v>371</v>
      </c>
      <c r="B106" s="9" t="s">
        <v>372</v>
      </c>
      <c r="C106" s="10" t="s">
        <v>66</v>
      </c>
      <c r="D106" s="11">
        <v>3</v>
      </c>
      <c r="E106" s="13">
        <v>0</v>
      </c>
      <c r="F106" s="13">
        <v>0</v>
      </c>
      <c r="G106" s="13">
        <f t="shared" si="125"/>
        <v>0</v>
      </c>
      <c r="H106" s="13">
        <f t="shared" si="126"/>
        <v>3</v>
      </c>
      <c r="I106" s="14">
        <v>21.73</v>
      </c>
      <c r="J106" s="15">
        <f t="shared" ref="J106:N106" si="130">ROUND(D106*$I106,2)</f>
        <v>65.19</v>
      </c>
      <c r="K106" s="15">
        <f t="shared" si="130"/>
        <v>0</v>
      </c>
      <c r="L106" s="15">
        <f t="shared" si="130"/>
        <v>0</v>
      </c>
      <c r="M106" s="15">
        <f t="shared" si="130"/>
        <v>0</v>
      </c>
      <c r="N106" s="15">
        <f t="shared" si="130"/>
        <v>65.19</v>
      </c>
      <c r="O106" s="47">
        <f t="shared" si="1"/>
        <v>0</v>
      </c>
      <c r="P106" s="48">
        <f t="shared" si="67"/>
        <v>0</v>
      </c>
    </row>
    <row r="107" spans="1:16" ht="12.75" customHeight="1" x14ac:dyDescent="0.2">
      <c r="A107" s="46" t="s">
        <v>373</v>
      </c>
      <c r="B107" s="9" t="s">
        <v>374</v>
      </c>
      <c r="C107" s="10" t="s">
        <v>55</v>
      </c>
      <c r="D107" s="11">
        <v>330</v>
      </c>
      <c r="E107" s="13">
        <v>0</v>
      </c>
      <c r="F107" s="13">
        <v>0</v>
      </c>
      <c r="G107" s="13">
        <f t="shared" si="125"/>
        <v>0</v>
      </c>
      <c r="H107" s="13">
        <f t="shared" si="126"/>
        <v>330</v>
      </c>
      <c r="I107" s="14">
        <v>1.71</v>
      </c>
      <c r="J107" s="15">
        <f t="shared" ref="J107:N107" si="131">ROUND(D107*$I107,2)</f>
        <v>564.29999999999995</v>
      </c>
      <c r="K107" s="15">
        <f t="shared" si="131"/>
        <v>0</v>
      </c>
      <c r="L107" s="15">
        <f t="shared" si="131"/>
        <v>0</v>
      </c>
      <c r="M107" s="15">
        <f t="shared" si="131"/>
        <v>0</v>
      </c>
      <c r="N107" s="15">
        <f t="shared" si="131"/>
        <v>564.29999999999995</v>
      </c>
      <c r="O107" s="47">
        <f t="shared" si="1"/>
        <v>0</v>
      </c>
      <c r="P107" s="48">
        <f t="shared" si="67"/>
        <v>0</v>
      </c>
    </row>
    <row r="108" spans="1:16" ht="12.75" customHeight="1" x14ac:dyDescent="0.2">
      <c r="A108" s="46" t="s">
        <v>375</v>
      </c>
      <c r="B108" s="9" t="s">
        <v>146</v>
      </c>
      <c r="C108" s="10" t="s">
        <v>61</v>
      </c>
      <c r="D108" s="11">
        <v>14.85</v>
      </c>
      <c r="E108" s="13">
        <v>0</v>
      </c>
      <c r="F108" s="13">
        <v>14.85</v>
      </c>
      <c r="G108" s="13">
        <f t="shared" si="125"/>
        <v>14.85</v>
      </c>
      <c r="H108" s="13">
        <f t="shared" si="126"/>
        <v>0</v>
      </c>
      <c r="I108" s="14">
        <v>91.16</v>
      </c>
      <c r="J108" s="15">
        <f t="shared" ref="J108:N108" si="132">ROUND(D108*$I108,2)</f>
        <v>1353.73</v>
      </c>
      <c r="K108" s="15">
        <f t="shared" si="132"/>
        <v>0</v>
      </c>
      <c r="L108" s="15">
        <f t="shared" si="132"/>
        <v>1353.73</v>
      </c>
      <c r="M108" s="15">
        <f t="shared" si="132"/>
        <v>1353.73</v>
      </c>
      <c r="N108" s="15">
        <f t="shared" si="132"/>
        <v>0</v>
      </c>
      <c r="O108" s="47">
        <f t="shared" si="1"/>
        <v>1</v>
      </c>
      <c r="P108" s="48">
        <f t="shared" si="67"/>
        <v>1</v>
      </c>
    </row>
    <row r="109" spans="1:16" ht="12.75" customHeight="1" x14ac:dyDescent="0.2">
      <c r="A109" s="37" t="s">
        <v>376</v>
      </c>
      <c r="B109" s="4" t="s">
        <v>377</v>
      </c>
      <c r="C109" s="5"/>
      <c r="D109" s="16"/>
      <c r="E109" s="39"/>
      <c r="F109" s="39"/>
      <c r="G109" s="39"/>
      <c r="H109" s="39"/>
      <c r="I109" s="40"/>
      <c r="J109" s="41">
        <f t="shared" ref="J109:N109" si="133">SUM(J110:J115)</f>
        <v>14755.02</v>
      </c>
      <c r="K109" s="41">
        <f t="shared" si="133"/>
        <v>0</v>
      </c>
      <c r="L109" s="41">
        <f t="shared" si="133"/>
        <v>0</v>
      </c>
      <c r="M109" s="41">
        <f t="shared" si="133"/>
        <v>0</v>
      </c>
      <c r="N109" s="41">
        <f t="shared" si="133"/>
        <v>14755.02</v>
      </c>
      <c r="O109" s="42">
        <f t="shared" si="1"/>
        <v>0</v>
      </c>
      <c r="P109" s="45">
        <f t="shared" si="67"/>
        <v>0</v>
      </c>
    </row>
    <row r="110" spans="1:16" ht="12.75" customHeight="1" x14ac:dyDescent="0.2">
      <c r="A110" s="46" t="s">
        <v>378</v>
      </c>
      <c r="B110" s="9" t="s">
        <v>379</v>
      </c>
      <c r="C110" s="10" t="s">
        <v>380</v>
      </c>
      <c r="D110" s="11">
        <v>220</v>
      </c>
      <c r="E110" s="13">
        <v>0</v>
      </c>
      <c r="F110" s="13">
        <v>0</v>
      </c>
      <c r="G110" s="13">
        <f t="shared" ref="G110:G115" si="134">E110+F110</f>
        <v>0</v>
      </c>
      <c r="H110" s="13">
        <f t="shared" ref="H110:H115" si="135">IF(G110="",D110-0,D110-G110)</f>
        <v>220</v>
      </c>
      <c r="I110" s="14">
        <v>9.5500000000000007</v>
      </c>
      <c r="J110" s="15">
        <f t="shared" ref="J110:N110" si="136">ROUND(D110*$I110,2)</f>
        <v>2101</v>
      </c>
      <c r="K110" s="15">
        <f t="shared" si="136"/>
        <v>0</v>
      </c>
      <c r="L110" s="15">
        <f t="shared" si="136"/>
        <v>0</v>
      </c>
      <c r="M110" s="15">
        <f t="shared" si="136"/>
        <v>0</v>
      </c>
      <c r="N110" s="15">
        <f t="shared" si="136"/>
        <v>2101</v>
      </c>
      <c r="O110" s="47">
        <f t="shared" si="1"/>
        <v>0</v>
      </c>
      <c r="P110" s="48">
        <f t="shared" si="67"/>
        <v>0</v>
      </c>
    </row>
    <row r="111" spans="1:16" ht="12.75" customHeight="1" x14ac:dyDescent="0.2">
      <c r="A111" s="46" t="s">
        <v>381</v>
      </c>
      <c r="B111" s="9" t="s">
        <v>382</v>
      </c>
      <c r="C111" s="10" t="s">
        <v>55</v>
      </c>
      <c r="D111" s="11">
        <v>80</v>
      </c>
      <c r="E111" s="13">
        <v>0</v>
      </c>
      <c r="F111" s="13">
        <v>0</v>
      </c>
      <c r="G111" s="13">
        <f t="shared" si="134"/>
        <v>0</v>
      </c>
      <c r="H111" s="13">
        <f t="shared" si="135"/>
        <v>80</v>
      </c>
      <c r="I111" s="14">
        <v>15.1</v>
      </c>
      <c r="J111" s="15">
        <f t="shared" ref="J111:N111" si="137">ROUND(D111*$I111,2)</f>
        <v>1208</v>
      </c>
      <c r="K111" s="15">
        <f t="shared" si="137"/>
        <v>0</v>
      </c>
      <c r="L111" s="15">
        <f t="shared" si="137"/>
        <v>0</v>
      </c>
      <c r="M111" s="15">
        <f t="shared" si="137"/>
        <v>0</v>
      </c>
      <c r="N111" s="15">
        <f t="shared" si="137"/>
        <v>1208</v>
      </c>
      <c r="O111" s="47">
        <f t="shared" si="1"/>
        <v>0</v>
      </c>
      <c r="P111" s="48">
        <f t="shared" si="67"/>
        <v>0</v>
      </c>
    </row>
    <row r="112" spans="1:16" ht="12.75" customHeight="1" x14ac:dyDescent="0.2">
      <c r="A112" s="46" t="s">
        <v>383</v>
      </c>
      <c r="B112" s="9" t="s">
        <v>384</v>
      </c>
      <c r="C112" s="10" t="s">
        <v>380</v>
      </c>
      <c r="D112" s="11">
        <v>22</v>
      </c>
      <c r="E112" s="13">
        <v>0</v>
      </c>
      <c r="F112" s="13">
        <v>0</v>
      </c>
      <c r="G112" s="13">
        <f t="shared" si="134"/>
        <v>0</v>
      </c>
      <c r="H112" s="13">
        <f t="shared" si="135"/>
        <v>22</v>
      </c>
      <c r="I112" s="14">
        <v>18.41</v>
      </c>
      <c r="J112" s="15">
        <f t="shared" ref="J112:N112" si="138">ROUND(D112*$I112,2)</f>
        <v>405.02</v>
      </c>
      <c r="K112" s="15">
        <f t="shared" si="138"/>
        <v>0</v>
      </c>
      <c r="L112" s="15">
        <f t="shared" si="138"/>
        <v>0</v>
      </c>
      <c r="M112" s="15">
        <f t="shared" si="138"/>
        <v>0</v>
      </c>
      <c r="N112" s="15">
        <f t="shared" si="138"/>
        <v>405.02</v>
      </c>
      <c r="O112" s="47">
        <f t="shared" si="1"/>
        <v>0</v>
      </c>
      <c r="P112" s="48">
        <f t="shared" si="67"/>
        <v>0</v>
      </c>
    </row>
    <row r="113" spans="1:16" ht="12.75" customHeight="1" x14ac:dyDescent="0.2">
      <c r="A113" s="46" t="s">
        <v>385</v>
      </c>
      <c r="B113" s="9" t="s">
        <v>386</v>
      </c>
      <c r="C113" s="10" t="s">
        <v>55</v>
      </c>
      <c r="D113" s="11">
        <v>200</v>
      </c>
      <c r="E113" s="13">
        <v>0</v>
      </c>
      <c r="F113" s="13">
        <v>0</v>
      </c>
      <c r="G113" s="13">
        <f t="shared" si="134"/>
        <v>0</v>
      </c>
      <c r="H113" s="13">
        <f t="shared" si="135"/>
        <v>200</v>
      </c>
      <c r="I113" s="14">
        <v>4.93</v>
      </c>
      <c r="J113" s="15">
        <f t="shared" ref="J113:N113" si="139">ROUND(D113*$I113,2)</f>
        <v>986</v>
      </c>
      <c r="K113" s="15">
        <f t="shared" si="139"/>
        <v>0</v>
      </c>
      <c r="L113" s="15">
        <f t="shared" si="139"/>
        <v>0</v>
      </c>
      <c r="M113" s="15">
        <f t="shared" si="139"/>
        <v>0</v>
      </c>
      <c r="N113" s="15">
        <f t="shared" si="139"/>
        <v>986</v>
      </c>
      <c r="O113" s="47">
        <f t="shared" si="1"/>
        <v>0</v>
      </c>
      <c r="P113" s="48">
        <f t="shared" si="67"/>
        <v>0</v>
      </c>
    </row>
    <row r="114" spans="1:16" ht="12.75" customHeight="1" x14ac:dyDescent="0.2">
      <c r="A114" s="46" t="s">
        <v>387</v>
      </c>
      <c r="B114" s="9" t="s">
        <v>388</v>
      </c>
      <c r="C114" s="10" t="s">
        <v>55</v>
      </c>
      <c r="D114" s="11">
        <v>360</v>
      </c>
      <c r="E114" s="13">
        <v>0</v>
      </c>
      <c r="F114" s="13">
        <v>0</v>
      </c>
      <c r="G114" s="13">
        <f t="shared" si="134"/>
        <v>0</v>
      </c>
      <c r="H114" s="13">
        <f t="shared" si="135"/>
        <v>360</v>
      </c>
      <c r="I114" s="14">
        <v>9.4</v>
      </c>
      <c r="J114" s="15">
        <f t="shared" ref="J114:N114" si="140">ROUND(D114*$I114,2)</f>
        <v>3384</v>
      </c>
      <c r="K114" s="15">
        <f t="shared" si="140"/>
        <v>0</v>
      </c>
      <c r="L114" s="15">
        <f t="shared" si="140"/>
        <v>0</v>
      </c>
      <c r="M114" s="15">
        <f t="shared" si="140"/>
        <v>0</v>
      </c>
      <c r="N114" s="15">
        <f t="shared" si="140"/>
        <v>3384</v>
      </c>
      <c r="O114" s="47">
        <f t="shared" si="1"/>
        <v>0</v>
      </c>
      <c r="P114" s="48">
        <f t="shared" si="67"/>
        <v>0</v>
      </c>
    </row>
    <row r="115" spans="1:16" ht="12.75" customHeight="1" x14ac:dyDescent="0.2">
      <c r="A115" s="46" t="s">
        <v>389</v>
      </c>
      <c r="B115" s="9" t="s">
        <v>390</v>
      </c>
      <c r="C115" s="10" t="s">
        <v>55</v>
      </c>
      <c r="D115" s="11">
        <v>700</v>
      </c>
      <c r="E115" s="13">
        <v>0</v>
      </c>
      <c r="F115" s="13">
        <v>0</v>
      </c>
      <c r="G115" s="13">
        <f t="shared" si="134"/>
        <v>0</v>
      </c>
      <c r="H115" s="13">
        <f t="shared" si="135"/>
        <v>700</v>
      </c>
      <c r="I115" s="14">
        <v>9.5299999999999994</v>
      </c>
      <c r="J115" s="15">
        <f t="shared" ref="J115:N115" si="141">ROUND(D115*$I115,2)</f>
        <v>6671</v>
      </c>
      <c r="K115" s="15">
        <f t="shared" si="141"/>
        <v>0</v>
      </c>
      <c r="L115" s="15">
        <f t="shared" si="141"/>
        <v>0</v>
      </c>
      <c r="M115" s="15">
        <f t="shared" si="141"/>
        <v>0</v>
      </c>
      <c r="N115" s="15">
        <f t="shared" si="141"/>
        <v>6671</v>
      </c>
      <c r="O115" s="47">
        <f t="shared" si="1"/>
        <v>0</v>
      </c>
      <c r="P115" s="48">
        <f t="shared" si="67"/>
        <v>0</v>
      </c>
    </row>
    <row r="116" spans="1:16" ht="12.75" customHeight="1" x14ac:dyDescent="0.2">
      <c r="A116" s="37" t="s">
        <v>391</v>
      </c>
      <c r="B116" s="4" t="s">
        <v>392</v>
      </c>
      <c r="C116" s="5"/>
      <c r="D116" s="16"/>
      <c r="E116" s="39"/>
      <c r="F116" s="39"/>
      <c r="G116" s="39"/>
      <c r="H116" s="39"/>
      <c r="I116" s="40"/>
      <c r="J116" s="41">
        <f t="shared" ref="J116:N116" si="142">SUM(J117:J125)</f>
        <v>5613.63</v>
      </c>
      <c r="K116" s="41">
        <f t="shared" si="142"/>
        <v>0</v>
      </c>
      <c r="L116" s="41">
        <f t="shared" si="142"/>
        <v>0</v>
      </c>
      <c r="M116" s="41">
        <f t="shared" si="142"/>
        <v>0</v>
      </c>
      <c r="N116" s="41">
        <f t="shared" si="142"/>
        <v>5613.63</v>
      </c>
      <c r="O116" s="42">
        <f t="shared" si="1"/>
        <v>0</v>
      </c>
      <c r="P116" s="45">
        <f t="shared" si="67"/>
        <v>0</v>
      </c>
    </row>
    <row r="117" spans="1:16" ht="12.75" customHeight="1" x14ac:dyDescent="0.2">
      <c r="A117" s="46" t="s">
        <v>393</v>
      </c>
      <c r="B117" s="9" t="s">
        <v>394</v>
      </c>
      <c r="C117" s="10" t="s">
        <v>66</v>
      </c>
      <c r="D117" s="11">
        <v>12</v>
      </c>
      <c r="E117" s="13">
        <v>0</v>
      </c>
      <c r="F117" s="13">
        <v>0</v>
      </c>
      <c r="G117" s="13">
        <f t="shared" ref="G117:G125" si="143">E117+F117</f>
        <v>0</v>
      </c>
      <c r="H117" s="13">
        <f t="shared" ref="H117:H125" si="144">IF(G117="",D117-0,D117-G117)</f>
        <v>12</v>
      </c>
      <c r="I117" s="14">
        <v>136.6</v>
      </c>
      <c r="J117" s="15">
        <f t="shared" ref="J117:N117" si="145">ROUND(D117*$I117,2)</f>
        <v>1639.2</v>
      </c>
      <c r="K117" s="15">
        <f t="shared" si="145"/>
        <v>0</v>
      </c>
      <c r="L117" s="15">
        <f t="shared" si="145"/>
        <v>0</v>
      </c>
      <c r="M117" s="15">
        <f t="shared" si="145"/>
        <v>0</v>
      </c>
      <c r="N117" s="15">
        <f t="shared" si="145"/>
        <v>1639.2</v>
      </c>
      <c r="O117" s="47">
        <f t="shared" si="1"/>
        <v>0</v>
      </c>
      <c r="P117" s="48">
        <f t="shared" si="67"/>
        <v>0</v>
      </c>
    </row>
    <row r="118" spans="1:16" ht="12.75" customHeight="1" x14ac:dyDescent="0.2">
      <c r="A118" s="46" t="s">
        <v>395</v>
      </c>
      <c r="B118" s="9" t="s">
        <v>396</v>
      </c>
      <c r="C118" s="10" t="s">
        <v>66</v>
      </c>
      <c r="D118" s="11">
        <v>11</v>
      </c>
      <c r="E118" s="13">
        <v>0</v>
      </c>
      <c r="F118" s="13">
        <v>0</v>
      </c>
      <c r="G118" s="13">
        <f t="shared" si="143"/>
        <v>0</v>
      </c>
      <c r="H118" s="13">
        <f t="shared" si="144"/>
        <v>11</v>
      </c>
      <c r="I118" s="14">
        <v>14.11</v>
      </c>
      <c r="J118" s="15">
        <f t="shared" ref="J118:N118" si="146">ROUND(D118*$I118,2)</f>
        <v>155.21</v>
      </c>
      <c r="K118" s="15">
        <f t="shared" si="146"/>
        <v>0</v>
      </c>
      <c r="L118" s="15">
        <f t="shared" si="146"/>
        <v>0</v>
      </c>
      <c r="M118" s="15">
        <f t="shared" si="146"/>
        <v>0</v>
      </c>
      <c r="N118" s="15">
        <f t="shared" si="146"/>
        <v>155.21</v>
      </c>
      <c r="O118" s="47">
        <f t="shared" si="1"/>
        <v>0</v>
      </c>
      <c r="P118" s="48">
        <f t="shared" si="67"/>
        <v>0</v>
      </c>
    </row>
    <row r="119" spans="1:16" ht="12.75" customHeight="1" x14ac:dyDescent="0.2">
      <c r="A119" s="46" t="s">
        <v>397</v>
      </c>
      <c r="B119" s="9" t="s">
        <v>398</v>
      </c>
      <c r="C119" s="10" t="s">
        <v>66</v>
      </c>
      <c r="D119" s="11">
        <v>1</v>
      </c>
      <c r="E119" s="13">
        <v>0</v>
      </c>
      <c r="F119" s="13">
        <v>0</v>
      </c>
      <c r="G119" s="13">
        <f t="shared" si="143"/>
        <v>0</v>
      </c>
      <c r="H119" s="13">
        <f t="shared" si="144"/>
        <v>1</v>
      </c>
      <c r="I119" s="14">
        <v>19.11</v>
      </c>
      <c r="J119" s="15">
        <f t="shared" ref="J119:N119" si="147">ROUND(D119*$I119,2)</f>
        <v>19.11</v>
      </c>
      <c r="K119" s="15">
        <f t="shared" si="147"/>
        <v>0</v>
      </c>
      <c r="L119" s="15">
        <f t="shared" si="147"/>
        <v>0</v>
      </c>
      <c r="M119" s="15">
        <f t="shared" si="147"/>
        <v>0</v>
      </c>
      <c r="N119" s="15">
        <f t="shared" si="147"/>
        <v>19.11</v>
      </c>
      <c r="O119" s="47">
        <f t="shared" si="1"/>
        <v>0</v>
      </c>
      <c r="P119" s="48">
        <f t="shared" si="67"/>
        <v>0</v>
      </c>
    </row>
    <row r="120" spans="1:16" ht="12.75" customHeight="1" x14ac:dyDescent="0.2">
      <c r="A120" s="46" t="s">
        <v>399</v>
      </c>
      <c r="B120" s="9" t="s">
        <v>400</v>
      </c>
      <c r="C120" s="10" t="s">
        <v>66</v>
      </c>
      <c r="D120" s="11">
        <v>29</v>
      </c>
      <c r="E120" s="13">
        <v>0</v>
      </c>
      <c r="F120" s="13">
        <v>0</v>
      </c>
      <c r="G120" s="13">
        <f t="shared" si="143"/>
        <v>0</v>
      </c>
      <c r="H120" s="13">
        <f t="shared" si="144"/>
        <v>29</v>
      </c>
      <c r="I120" s="14">
        <v>87.51</v>
      </c>
      <c r="J120" s="15">
        <f t="shared" ref="J120:N120" si="148">ROUND(D120*$I120,2)</f>
        <v>2537.79</v>
      </c>
      <c r="K120" s="15">
        <f t="shared" si="148"/>
        <v>0</v>
      </c>
      <c r="L120" s="15">
        <f t="shared" si="148"/>
        <v>0</v>
      </c>
      <c r="M120" s="15">
        <f t="shared" si="148"/>
        <v>0</v>
      </c>
      <c r="N120" s="15">
        <f t="shared" si="148"/>
        <v>2537.79</v>
      </c>
      <c r="O120" s="47">
        <f t="shared" si="1"/>
        <v>0</v>
      </c>
      <c r="P120" s="48">
        <f t="shared" si="67"/>
        <v>0</v>
      </c>
    </row>
    <row r="121" spans="1:16" ht="12.75" customHeight="1" x14ac:dyDescent="0.2">
      <c r="A121" s="46" t="s">
        <v>401</v>
      </c>
      <c r="B121" s="9" t="s">
        <v>402</v>
      </c>
      <c r="C121" s="10" t="s">
        <v>66</v>
      </c>
      <c r="D121" s="11">
        <v>29</v>
      </c>
      <c r="E121" s="13">
        <v>0</v>
      </c>
      <c r="F121" s="13">
        <v>0</v>
      </c>
      <c r="G121" s="13">
        <f t="shared" si="143"/>
        <v>0</v>
      </c>
      <c r="H121" s="13">
        <f t="shared" si="144"/>
        <v>29</v>
      </c>
      <c r="I121" s="14">
        <v>19.649999999999999</v>
      </c>
      <c r="J121" s="15">
        <f t="shared" ref="J121:N121" si="149">ROUND(D121*$I121,2)</f>
        <v>569.85</v>
      </c>
      <c r="K121" s="15">
        <f t="shared" si="149"/>
        <v>0</v>
      </c>
      <c r="L121" s="15">
        <f t="shared" si="149"/>
        <v>0</v>
      </c>
      <c r="M121" s="15">
        <f t="shared" si="149"/>
        <v>0</v>
      </c>
      <c r="N121" s="15">
        <f t="shared" si="149"/>
        <v>569.85</v>
      </c>
      <c r="O121" s="47">
        <f t="shared" si="1"/>
        <v>0</v>
      </c>
      <c r="P121" s="48">
        <f t="shared" si="67"/>
        <v>0</v>
      </c>
    </row>
    <row r="122" spans="1:16" ht="12.75" customHeight="1" x14ac:dyDescent="0.2">
      <c r="A122" s="46" t="s">
        <v>403</v>
      </c>
      <c r="B122" s="9" t="s">
        <v>404</v>
      </c>
      <c r="C122" s="10" t="s">
        <v>48</v>
      </c>
      <c r="D122" s="11">
        <v>2</v>
      </c>
      <c r="E122" s="13">
        <v>0</v>
      </c>
      <c r="F122" s="13">
        <v>0</v>
      </c>
      <c r="G122" s="13">
        <f t="shared" si="143"/>
        <v>0</v>
      </c>
      <c r="H122" s="13">
        <f t="shared" si="144"/>
        <v>2</v>
      </c>
      <c r="I122" s="14">
        <v>121.49</v>
      </c>
      <c r="J122" s="15">
        <f t="shared" ref="J122:N122" si="150">ROUND(D122*$I122,2)</f>
        <v>242.98</v>
      </c>
      <c r="K122" s="15">
        <f t="shared" si="150"/>
        <v>0</v>
      </c>
      <c r="L122" s="15">
        <f t="shared" si="150"/>
        <v>0</v>
      </c>
      <c r="M122" s="15">
        <f t="shared" si="150"/>
        <v>0</v>
      </c>
      <c r="N122" s="15">
        <f t="shared" si="150"/>
        <v>242.98</v>
      </c>
      <c r="O122" s="47">
        <f t="shared" si="1"/>
        <v>0</v>
      </c>
      <c r="P122" s="48">
        <f t="shared" si="67"/>
        <v>0</v>
      </c>
    </row>
    <row r="123" spans="1:16" ht="12.75" customHeight="1" x14ac:dyDescent="0.2">
      <c r="A123" s="46" t="s">
        <v>405</v>
      </c>
      <c r="B123" s="9" t="s">
        <v>406</v>
      </c>
      <c r="C123" s="10" t="s">
        <v>407</v>
      </c>
      <c r="D123" s="11">
        <v>27</v>
      </c>
      <c r="E123" s="13">
        <v>0</v>
      </c>
      <c r="F123" s="13">
        <v>0</v>
      </c>
      <c r="G123" s="13">
        <f t="shared" si="143"/>
        <v>0</v>
      </c>
      <c r="H123" s="13">
        <f t="shared" si="144"/>
        <v>27</v>
      </c>
      <c r="I123" s="14">
        <v>1.5</v>
      </c>
      <c r="J123" s="15">
        <f t="shared" ref="J123:N123" si="151">ROUND(D123*$I123,2)</f>
        <v>40.5</v>
      </c>
      <c r="K123" s="15">
        <f t="shared" si="151"/>
        <v>0</v>
      </c>
      <c r="L123" s="15">
        <f t="shared" si="151"/>
        <v>0</v>
      </c>
      <c r="M123" s="15">
        <f t="shared" si="151"/>
        <v>0</v>
      </c>
      <c r="N123" s="15">
        <f t="shared" si="151"/>
        <v>40.5</v>
      </c>
      <c r="O123" s="47">
        <f t="shared" si="1"/>
        <v>0</v>
      </c>
      <c r="P123" s="48">
        <f t="shared" si="67"/>
        <v>0</v>
      </c>
    </row>
    <row r="124" spans="1:16" ht="12.75" customHeight="1" x14ac:dyDescent="0.2">
      <c r="A124" s="46" t="s">
        <v>408</v>
      </c>
      <c r="B124" s="9" t="s">
        <v>409</v>
      </c>
      <c r="C124" s="10" t="s">
        <v>66</v>
      </c>
      <c r="D124" s="11">
        <v>24</v>
      </c>
      <c r="E124" s="13">
        <v>0</v>
      </c>
      <c r="F124" s="13">
        <v>0</v>
      </c>
      <c r="G124" s="13">
        <f t="shared" si="143"/>
        <v>0</v>
      </c>
      <c r="H124" s="13">
        <f t="shared" si="144"/>
        <v>24</v>
      </c>
      <c r="I124" s="14">
        <v>10.07</v>
      </c>
      <c r="J124" s="15">
        <f t="shared" ref="J124:N124" si="152">ROUND(D124*$I124,2)</f>
        <v>241.68</v>
      </c>
      <c r="K124" s="15">
        <f t="shared" si="152"/>
        <v>0</v>
      </c>
      <c r="L124" s="15">
        <f t="shared" si="152"/>
        <v>0</v>
      </c>
      <c r="M124" s="15">
        <f t="shared" si="152"/>
        <v>0</v>
      </c>
      <c r="N124" s="15">
        <f t="shared" si="152"/>
        <v>241.68</v>
      </c>
      <c r="O124" s="47">
        <f t="shared" si="1"/>
        <v>0</v>
      </c>
      <c r="P124" s="48">
        <f t="shared" si="67"/>
        <v>0</v>
      </c>
    </row>
    <row r="125" spans="1:16" ht="12.75" customHeight="1" x14ac:dyDescent="0.2">
      <c r="A125" s="46" t="s">
        <v>410</v>
      </c>
      <c r="B125" s="9" t="s">
        <v>411</v>
      </c>
      <c r="C125" s="10" t="s">
        <v>66</v>
      </c>
      <c r="D125" s="11">
        <v>9</v>
      </c>
      <c r="E125" s="13">
        <v>0</v>
      </c>
      <c r="F125" s="13">
        <v>0</v>
      </c>
      <c r="G125" s="13">
        <f t="shared" si="143"/>
        <v>0</v>
      </c>
      <c r="H125" s="13">
        <f t="shared" si="144"/>
        <v>9</v>
      </c>
      <c r="I125" s="14">
        <v>18.59</v>
      </c>
      <c r="J125" s="15">
        <f t="shared" ref="J125:N125" si="153">ROUND(D125*$I125,2)</f>
        <v>167.31</v>
      </c>
      <c r="K125" s="15">
        <f t="shared" si="153"/>
        <v>0</v>
      </c>
      <c r="L125" s="15">
        <f t="shared" si="153"/>
        <v>0</v>
      </c>
      <c r="M125" s="15">
        <f t="shared" si="153"/>
        <v>0</v>
      </c>
      <c r="N125" s="15">
        <f t="shared" si="153"/>
        <v>167.31</v>
      </c>
      <c r="O125" s="47">
        <f t="shared" si="1"/>
        <v>0</v>
      </c>
      <c r="P125" s="48">
        <f t="shared" si="67"/>
        <v>0</v>
      </c>
    </row>
    <row r="126" spans="1:16" ht="12.75" customHeight="1" x14ac:dyDescent="0.2">
      <c r="A126" s="37" t="s">
        <v>79</v>
      </c>
      <c r="B126" s="4" t="s">
        <v>80</v>
      </c>
      <c r="C126" s="5"/>
      <c r="D126" s="16"/>
      <c r="E126" s="39"/>
      <c r="F126" s="39"/>
      <c r="G126" s="17"/>
      <c r="H126" s="39"/>
      <c r="I126" s="40"/>
      <c r="J126" s="41">
        <f t="shared" ref="J126:N126" si="154">SUM(J127:J134)</f>
        <v>5413.05</v>
      </c>
      <c r="K126" s="41">
        <f t="shared" si="154"/>
        <v>5335.03</v>
      </c>
      <c r="L126" s="41">
        <f t="shared" si="154"/>
        <v>0</v>
      </c>
      <c r="M126" s="41">
        <f t="shared" si="154"/>
        <v>5335.03</v>
      </c>
      <c r="N126" s="41">
        <f t="shared" si="154"/>
        <v>78.02</v>
      </c>
      <c r="O126" s="42">
        <f t="shared" si="1"/>
        <v>0</v>
      </c>
      <c r="P126" s="45">
        <f t="shared" si="67"/>
        <v>0.98558668403210747</v>
      </c>
    </row>
    <row r="127" spans="1:16" ht="12.75" customHeight="1" x14ac:dyDescent="0.2">
      <c r="A127" s="46" t="s">
        <v>412</v>
      </c>
      <c r="B127" s="9" t="s">
        <v>146</v>
      </c>
      <c r="C127" s="10" t="s">
        <v>61</v>
      </c>
      <c r="D127" s="11">
        <v>3.06</v>
      </c>
      <c r="E127" s="13">
        <v>3.06</v>
      </c>
      <c r="F127" s="13">
        <v>0</v>
      </c>
      <c r="G127" s="13">
        <f t="shared" ref="G127:G134" si="155">E127+F127</f>
        <v>3.06</v>
      </c>
      <c r="H127" s="13">
        <f t="shared" ref="H127:H134" si="156">IF(G127="",D127-0,D127-G127)</f>
        <v>0</v>
      </c>
      <c r="I127" s="14">
        <v>91.16</v>
      </c>
      <c r="J127" s="15">
        <f t="shared" ref="J127:N127" si="157">ROUND(D127*$I127,2)</f>
        <v>278.95</v>
      </c>
      <c r="K127" s="15">
        <f t="shared" si="157"/>
        <v>278.95</v>
      </c>
      <c r="L127" s="15">
        <f t="shared" si="157"/>
        <v>0</v>
      </c>
      <c r="M127" s="15">
        <f t="shared" si="157"/>
        <v>278.95</v>
      </c>
      <c r="N127" s="15">
        <f t="shared" si="157"/>
        <v>0</v>
      </c>
      <c r="O127" s="47">
        <f t="shared" si="1"/>
        <v>0</v>
      </c>
      <c r="P127" s="48">
        <f t="shared" si="67"/>
        <v>1</v>
      </c>
    </row>
    <row r="128" spans="1:16" ht="12.75" customHeight="1" x14ac:dyDescent="0.2">
      <c r="A128" s="46" t="s">
        <v>413</v>
      </c>
      <c r="B128" s="9" t="s">
        <v>414</v>
      </c>
      <c r="C128" s="10" t="s">
        <v>61</v>
      </c>
      <c r="D128" s="11">
        <v>6.1</v>
      </c>
      <c r="E128" s="13">
        <v>6.1</v>
      </c>
      <c r="F128" s="13">
        <v>0</v>
      </c>
      <c r="G128" s="13">
        <f t="shared" si="155"/>
        <v>6.1</v>
      </c>
      <c r="H128" s="13">
        <f t="shared" si="156"/>
        <v>0</v>
      </c>
      <c r="I128" s="14">
        <v>483.75</v>
      </c>
      <c r="J128" s="15">
        <f t="shared" ref="J128:N128" si="158">ROUND(D128*$I128,2)</f>
        <v>2950.88</v>
      </c>
      <c r="K128" s="15">
        <f t="shared" si="158"/>
        <v>2950.88</v>
      </c>
      <c r="L128" s="15">
        <f t="shared" si="158"/>
        <v>0</v>
      </c>
      <c r="M128" s="15">
        <f t="shared" si="158"/>
        <v>2950.88</v>
      </c>
      <c r="N128" s="15">
        <f t="shared" si="158"/>
        <v>0</v>
      </c>
      <c r="O128" s="47">
        <f t="shared" si="1"/>
        <v>0</v>
      </c>
      <c r="P128" s="48">
        <f t="shared" si="67"/>
        <v>1</v>
      </c>
    </row>
    <row r="129" spans="1:16" ht="12.75" customHeight="1" x14ac:dyDescent="0.2">
      <c r="A129" s="46" t="s">
        <v>415</v>
      </c>
      <c r="B129" s="9" t="s">
        <v>102</v>
      </c>
      <c r="C129" s="10" t="s">
        <v>61</v>
      </c>
      <c r="D129" s="11">
        <v>5.65</v>
      </c>
      <c r="E129" s="13">
        <v>5.65</v>
      </c>
      <c r="F129" s="13">
        <v>0</v>
      </c>
      <c r="G129" s="13">
        <f t="shared" si="155"/>
        <v>5.65</v>
      </c>
      <c r="H129" s="13">
        <f t="shared" si="156"/>
        <v>0</v>
      </c>
      <c r="I129" s="14">
        <v>97.37</v>
      </c>
      <c r="J129" s="15">
        <f t="shared" ref="J129:N129" si="159">ROUND(D129*$I129,2)</f>
        <v>550.14</v>
      </c>
      <c r="K129" s="15">
        <f t="shared" si="159"/>
        <v>550.14</v>
      </c>
      <c r="L129" s="15">
        <f t="shared" si="159"/>
        <v>0</v>
      </c>
      <c r="M129" s="15">
        <f t="shared" si="159"/>
        <v>550.14</v>
      </c>
      <c r="N129" s="15">
        <f t="shared" si="159"/>
        <v>0</v>
      </c>
      <c r="O129" s="47">
        <f t="shared" si="1"/>
        <v>0</v>
      </c>
      <c r="P129" s="48">
        <f t="shared" si="67"/>
        <v>1</v>
      </c>
    </row>
    <row r="130" spans="1:16" ht="12.75" customHeight="1" x14ac:dyDescent="0.2">
      <c r="A130" s="46" t="s">
        <v>416</v>
      </c>
      <c r="B130" s="9" t="s">
        <v>417</v>
      </c>
      <c r="C130" s="10" t="s">
        <v>27</v>
      </c>
      <c r="D130" s="11">
        <v>12.57</v>
      </c>
      <c r="E130" s="13">
        <v>12.57</v>
      </c>
      <c r="F130" s="13">
        <v>0</v>
      </c>
      <c r="G130" s="13">
        <f t="shared" si="155"/>
        <v>12.57</v>
      </c>
      <c r="H130" s="13">
        <f t="shared" si="156"/>
        <v>0</v>
      </c>
      <c r="I130" s="14">
        <v>79.97</v>
      </c>
      <c r="J130" s="15">
        <f t="shared" ref="J130:N130" si="160">ROUND(D130*$I130,2)</f>
        <v>1005.22</v>
      </c>
      <c r="K130" s="15">
        <f t="shared" si="160"/>
        <v>1005.22</v>
      </c>
      <c r="L130" s="15">
        <f t="shared" si="160"/>
        <v>0</v>
      </c>
      <c r="M130" s="15">
        <f t="shared" si="160"/>
        <v>1005.22</v>
      </c>
      <c r="N130" s="15">
        <f t="shared" si="160"/>
        <v>0</v>
      </c>
      <c r="O130" s="47">
        <f t="shared" si="1"/>
        <v>0</v>
      </c>
      <c r="P130" s="48">
        <f t="shared" si="67"/>
        <v>1</v>
      </c>
    </row>
    <row r="131" spans="1:16" ht="12.75" customHeight="1" x14ac:dyDescent="0.2">
      <c r="A131" s="46" t="s">
        <v>418</v>
      </c>
      <c r="B131" s="9" t="s">
        <v>419</v>
      </c>
      <c r="C131" s="10" t="s">
        <v>27</v>
      </c>
      <c r="D131" s="11">
        <v>12.57</v>
      </c>
      <c r="E131" s="13">
        <v>12.57</v>
      </c>
      <c r="F131" s="13">
        <v>0</v>
      </c>
      <c r="G131" s="13">
        <f t="shared" si="155"/>
        <v>12.57</v>
      </c>
      <c r="H131" s="13">
        <f t="shared" si="156"/>
        <v>0</v>
      </c>
      <c r="I131" s="14">
        <v>19.23</v>
      </c>
      <c r="J131" s="15">
        <f t="shared" ref="J131:N131" si="161">ROUND(D131*$I131,2)</f>
        <v>241.72</v>
      </c>
      <c r="K131" s="15">
        <f t="shared" si="161"/>
        <v>241.72</v>
      </c>
      <c r="L131" s="15">
        <f t="shared" si="161"/>
        <v>0</v>
      </c>
      <c r="M131" s="15">
        <f t="shared" si="161"/>
        <v>241.72</v>
      </c>
      <c r="N131" s="15">
        <f t="shared" si="161"/>
        <v>0</v>
      </c>
      <c r="O131" s="47">
        <f t="shared" si="1"/>
        <v>0</v>
      </c>
      <c r="P131" s="48">
        <f t="shared" si="67"/>
        <v>1</v>
      </c>
    </row>
    <row r="132" spans="1:16" ht="12.75" customHeight="1" x14ac:dyDescent="0.2">
      <c r="A132" s="46" t="s">
        <v>420</v>
      </c>
      <c r="B132" s="9" t="s">
        <v>123</v>
      </c>
      <c r="C132" s="10" t="s">
        <v>27</v>
      </c>
      <c r="D132" s="11">
        <v>9.68</v>
      </c>
      <c r="E132" s="13">
        <v>9.68</v>
      </c>
      <c r="F132" s="13">
        <v>0</v>
      </c>
      <c r="G132" s="13">
        <f t="shared" si="155"/>
        <v>9.68</v>
      </c>
      <c r="H132" s="13">
        <f t="shared" si="156"/>
        <v>0</v>
      </c>
      <c r="I132" s="14">
        <v>4.57</v>
      </c>
      <c r="J132" s="15">
        <f t="shared" ref="J132:N132" si="162">ROUND(D132*$I132,2)</f>
        <v>44.24</v>
      </c>
      <c r="K132" s="15">
        <f t="shared" si="162"/>
        <v>44.24</v>
      </c>
      <c r="L132" s="15">
        <f t="shared" si="162"/>
        <v>0</v>
      </c>
      <c r="M132" s="15">
        <f t="shared" si="162"/>
        <v>44.24</v>
      </c>
      <c r="N132" s="15">
        <f t="shared" si="162"/>
        <v>0</v>
      </c>
      <c r="O132" s="47">
        <f t="shared" si="1"/>
        <v>0</v>
      </c>
      <c r="P132" s="48">
        <f t="shared" si="67"/>
        <v>1</v>
      </c>
    </row>
    <row r="133" spans="1:16" ht="12.75" customHeight="1" x14ac:dyDescent="0.2">
      <c r="A133" s="46" t="s">
        <v>421</v>
      </c>
      <c r="B133" s="9" t="s">
        <v>151</v>
      </c>
      <c r="C133" s="10" t="s">
        <v>27</v>
      </c>
      <c r="D133" s="11">
        <v>9.68</v>
      </c>
      <c r="E133" s="13">
        <v>9.68</v>
      </c>
      <c r="F133" s="13">
        <v>0</v>
      </c>
      <c r="G133" s="13">
        <f t="shared" si="155"/>
        <v>9.68</v>
      </c>
      <c r="H133" s="13">
        <f t="shared" si="156"/>
        <v>0</v>
      </c>
      <c r="I133" s="14">
        <v>27.26</v>
      </c>
      <c r="J133" s="15">
        <f t="shared" ref="J133:N133" si="163">ROUND(D133*$I133,2)</f>
        <v>263.88</v>
      </c>
      <c r="K133" s="15">
        <f t="shared" si="163"/>
        <v>263.88</v>
      </c>
      <c r="L133" s="15">
        <f t="shared" si="163"/>
        <v>0</v>
      </c>
      <c r="M133" s="15">
        <f t="shared" si="163"/>
        <v>263.88</v>
      </c>
      <c r="N133" s="15">
        <f t="shared" si="163"/>
        <v>0</v>
      </c>
      <c r="O133" s="47">
        <f t="shared" si="1"/>
        <v>0</v>
      </c>
      <c r="P133" s="48">
        <f t="shared" si="67"/>
        <v>1</v>
      </c>
    </row>
    <row r="134" spans="1:16" ht="12.75" customHeight="1" x14ac:dyDescent="0.2">
      <c r="A134" s="46" t="s">
        <v>422</v>
      </c>
      <c r="B134" s="9" t="s">
        <v>125</v>
      </c>
      <c r="C134" s="10" t="s">
        <v>27</v>
      </c>
      <c r="D134" s="11">
        <v>9.68</v>
      </c>
      <c r="E134" s="13">
        <v>0</v>
      </c>
      <c r="F134" s="13">
        <v>0</v>
      </c>
      <c r="G134" s="13">
        <f t="shared" si="155"/>
        <v>0</v>
      </c>
      <c r="H134" s="13">
        <f t="shared" si="156"/>
        <v>9.68</v>
      </c>
      <c r="I134" s="14">
        <v>8.06</v>
      </c>
      <c r="J134" s="15">
        <f t="shared" ref="J134:N134" si="164">ROUND(D134*$I134,2)</f>
        <v>78.02</v>
      </c>
      <c r="K134" s="15">
        <f t="shared" si="164"/>
        <v>0</v>
      </c>
      <c r="L134" s="15">
        <f t="shared" si="164"/>
        <v>0</v>
      </c>
      <c r="M134" s="15">
        <f t="shared" si="164"/>
        <v>0</v>
      </c>
      <c r="N134" s="15">
        <f t="shared" si="164"/>
        <v>78.02</v>
      </c>
      <c r="O134" s="47">
        <f t="shared" si="1"/>
        <v>0</v>
      </c>
      <c r="P134" s="48">
        <f t="shared" si="67"/>
        <v>0</v>
      </c>
    </row>
    <row r="135" spans="1:16" ht="12.75" customHeight="1" x14ac:dyDescent="0.2">
      <c r="A135" s="37" t="s">
        <v>423</v>
      </c>
      <c r="B135" s="4" t="s">
        <v>83</v>
      </c>
      <c r="C135" s="5"/>
      <c r="D135" s="16"/>
      <c r="E135" s="39"/>
      <c r="F135" s="39"/>
      <c r="G135" s="17"/>
      <c r="H135" s="39"/>
      <c r="I135" s="40"/>
      <c r="J135" s="41">
        <f t="shared" ref="J135:N135" si="165">SUM(J136:J140)</f>
        <v>19797.97</v>
      </c>
      <c r="K135" s="41">
        <f t="shared" si="165"/>
        <v>0</v>
      </c>
      <c r="L135" s="41">
        <f t="shared" si="165"/>
        <v>0</v>
      </c>
      <c r="M135" s="41">
        <f t="shared" si="165"/>
        <v>0</v>
      </c>
      <c r="N135" s="41">
        <f t="shared" si="165"/>
        <v>19797.97</v>
      </c>
      <c r="O135" s="42">
        <f t="shared" si="1"/>
        <v>0</v>
      </c>
      <c r="P135" s="45">
        <f t="shared" si="67"/>
        <v>0</v>
      </c>
    </row>
    <row r="136" spans="1:16" ht="12.75" customHeight="1" x14ac:dyDescent="0.2">
      <c r="A136" s="46" t="s">
        <v>424</v>
      </c>
      <c r="B136" s="9" t="s">
        <v>425</v>
      </c>
      <c r="C136" s="10" t="s">
        <v>58</v>
      </c>
      <c r="D136" s="11">
        <v>3255.38</v>
      </c>
      <c r="E136" s="13">
        <v>0</v>
      </c>
      <c r="F136" s="13">
        <v>0</v>
      </c>
      <c r="G136" s="13">
        <f t="shared" ref="G136:G140" si="166">E136+F136</f>
        <v>0</v>
      </c>
      <c r="H136" s="13">
        <f t="shared" ref="H136:H140" si="167">IF(G136="",D136-0,D136-G136)</f>
        <v>3255.38</v>
      </c>
      <c r="I136" s="14">
        <v>0.65</v>
      </c>
      <c r="J136" s="15">
        <f t="shared" ref="J136:N136" si="168">ROUND(D136*$I136,2)</f>
        <v>2116</v>
      </c>
      <c r="K136" s="15">
        <f t="shared" si="168"/>
        <v>0</v>
      </c>
      <c r="L136" s="15">
        <f t="shared" si="168"/>
        <v>0</v>
      </c>
      <c r="M136" s="15">
        <f t="shared" si="168"/>
        <v>0</v>
      </c>
      <c r="N136" s="15">
        <f t="shared" si="168"/>
        <v>2116</v>
      </c>
      <c r="O136" s="47">
        <f t="shared" si="1"/>
        <v>0</v>
      </c>
      <c r="P136" s="48">
        <f t="shared" si="67"/>
        <v>0</v>
      </c>
    </row>
    <row r="137" spans="1:16" ht="12.75" customHeight="1" x14ac:dyDescent="0.2">
      <c r="A137" s="46" t="s">
        <v>426</v>
      </c>
      <c r="B137" s="9" t="s">
        <v>427</v>
      </c>
      <c r="C137" s="10" t="s">
        <v>66</v>
      </c>
      <c r="D137" s="11">
        <v>1</v>
      </c>
      <c r="E137" s="13">
        <v>0</v>
      </c>
      <c r="F137" s="13">
        <v>0</v>
      </c>
      <c r="G137" s="13">
        <f t="shared" si="166"/>
        <v>0</v>
      </c>
      <c r="H137" s="13">
        <f t="shared" si="167"/>
        <v>1</v>
      </c>
      <c r="I137" s="14">
        <v>3197.58</v>
      </c>
      <c r="J137" s="15">
        <f t="shared" ref="J137:N137" si="169">ROUND(D137*$I137,2)</f>
        <v>3197.58</v>
      </c>
      <c r="K137" s="15">
        <f t="shared" si="169"/>
        <v>0</v>
      </c>
      <c r="L137" s="15">
        <f t="shared" si="169"/>
        <v>0</v>
      </c>
      <c r="M137" s="15">
        <f t="shared" si="169"/>
        <v>0</v>
      </c>
      <c r="N137" s="15">
        <f t="shared" si="169"/>
        <v>3197.58</v>
      </c>
      <c r="O137" s="47">
        <f t="shared" si="1"/>
        <v>0</v>
      </c>
      <c r="P137" s="48">
        <f t="shared" si="67"/>
        <v>0</v>
      </c>
    </row>
    <row r="138" spans="1:16" ht="12.75" customHeight="1" x14ac:dyDescent="0.2">
      <c r="A138" s="46" t="s">
        <v>428</v>
      </c>
      <c r="B138" s="9" t="s">
        <v>429</v>
      </c>
      <c r="C138" s="10" t="s">
        <v>66</v>
      </c>
      <c r="D138" s="11">
        <v>7</v>
      </c>
      <c r="E138" s="13">
        <v>0</v>
      </c>
      <c r="F138" s="13">
        <v>0</v>
      </c>
      <c r="G138" s="13">
        <f t="shared" si="166"/>
        <v>0</v>
      </c>
      <c r="H138" s="13">
        <f t="shared" si="167"/>
        <v>7</v>
      </c>
      <c r="I138" s="14">
        <v>306.01</v>
      </c>
      <c r="J138" s="15">
        <f t="shared" ref="J138:N138" si="170">ROUND(D138*$I138,2)</f>
        <v>2142.0700000000002</v>
      </c>
      <c r="K138" s="15">
        <f t="shared" si="170"/>
        <v>0</v>
      </c>
      <c r="L138" s="15">
        <f t="shared" si="170"/>
        <v>0</v>
      </c>
      <c r="M138" s="15">
        <f t="shared" si="170"/>
        <v>0</v>
      </c>
      <c r="N138" s="15">
        <f t="shared" si="170"/>
        <v>2142.0700000000002</v>
      </c>
      <c r="O138" s="47">
        <f t="shared" si="1"/>
        <v>0</v>
      </c>
      <c r="P138" s="48">
        <f t="shared" si="67"/>
        <v>0</v>
      </c>
    </row>
    <row r="139" spans="1:16" ht="12.75" customHeight="1" x14ac:dyDescent="0.2">
      <c r="A139" s="46" t="s">
        <v>430</v>
      </c>
      <c r="B139" s="9" t="s">
        <v>431</v>
      </c>
      <c r="C139" s="10" t="s">
        <v>66</v>
      </c>
      <c r="D139" s="11">
        <v>10</v>
      </c>
      <c r="E139" s="13">
        <v>0</v>
      </c>
      <c r="F139" s="13">
        <v>0</v>
      </c>
      <c r="G139" s="13">
        <f t="shared" si="166"/>
        <v>0</v>
      </c>
      <c r="H139" s="13">
        <f t="shared" si="167"/>
        <v>10</v>
      </c>
      <c r="I139" s="14">
        <v>1101.7</v>
      </c>
      <c r="J139" s="15">
        <f t="shared" ref="J139:N139" si="171">ROUND(D139*$I139,2)</f>
        <v>11017</v>
      </c>
      <c r="K139" s="15">
        <f t="shared" si="171"/>
        <v>0</v>
      </c>
      <c r="L139" s="15">
        <f t="shared" si="171"/>
        <v>0</v>
      </c>
      <c r="M139" s="15">
        <f t="shared" si="171"/>
        <v>0</v>
      </c>
      <c r="N139" s="15">
        <f t="shared" si="171"/>
        <v>11017</v>
      </c>
      <c r="O139" s="47">
        <f t="shared" si="1"/>
        <v>0</v>
      </c>
      <c r="P139" s="48">
        <f t="shared" si="67"/>
        <v>0</v>
      </c>
    </row>
    <row r="140" spans="1:16" ht="12.75" customHeight="1" x14ac:dyDescent="0.2">
      <c r="A140" s="46" t="s">
        <v>432</v>
      </c>
      <c r="B140" s="9" t="s">
        <v>433</v>
      </c>
      <c r="C140" s="10" t="s">
        <v>66</v>
      </c>
      <c r="D140" s="11">
        <v>1</v>
      </c>
      <c r="E140" s="13">
        <v>0</v>
      </c>
      <c r="F140" s="13">
        <v>0</v>
      </c>
      <c r="G140" s="13">
        <f t="shared" si="166"/>
        <v>0</v>
      </c>
      <c r="H140" s="13">
        <f t="shared" si="167"/>
        <v>1</v>
      </c>
      <c r="I140" s="14">
        <v>1325.32</v>
      </c>
      <c r="J140" s="15">
        <f t="shared" ref="J140:N140" si="172">ROUND(D140*$I140,2)</f>
        <v>1325.32</v>
      </c>
      <c r="K140" s="15">
        <f t="shared" si="172"/>
        <v>0</v>
      </c>
      <c r="L140" s="15">
        <f t="shared" si="172"/>
        <v>0</v>
      </c>
      <c r="M140" s="15">
        <f t="shared" si="172"/>
        <v>0</v>
      </c>
      <c r="N140" s="15">
        <f t="shared" si="172"/>
        <v>1325.32</v>
      </c>
      <c r="O140" s="47">
        <f t="shared" si="1"/>
        <v>0</v>
      </c>
      <c r="P140" s="48">
        <f t="shared" si="67"/>
        <v>0</v>
      </c>
    </row>
    <row r="141" spans="1:16" ht="12.75" customHeight="1" x14ac:dyDescent="0.2">
      <c r="A141" s="37">
        <v>2</v>
      </c>
      <c r="B141" s="4" t="s">
        <v>85</v>
      </c>
      <c r="C141" s="38" t="s">
        <v>19</v>
      </c>
      <c r="D141" s="39"/>
      <c r="E141" s="39"/>
      <c r="F141" s="39"/>
      <c r="G141" s="17"/>
      <c r="H141" s="39"/>
      <c r="I141" s="40"/>
      <c r="J141" s="41">
        <f t="shared" ref="J141:N141" si="173">J142+J148+J168+J171+J179+J186+J190+J198+J212+J226+J245+J272+J279</f>
        <v>160083.61000000002</v>
      </c>
      <c r="K141" s="41">
        <f t="shared" si="173"/>
        <v>63930.25</v>
      </c>
      <c r="L141" s="41">
        <f t="shared" si="173"/>
        <v>12925.85</v>
      </c>
      <c r="M141" s="41">
        <f t="shared" si="173"/>
        <v>76856.11</v>
      </c>
      <c r="N141" s="41">
        <f t="shared" si="173"/>
        <v>83227.499999999985</v>
      </c>
      <c r="O141" s="42">
        <f t="shared" si="1"/>
        <v>8.0744368520924772E-2</v>
      </c>
      <c r="P141" s="45">
        <f t="shared" si="67"/>
        <v>0.48009980534546914</v>
      </c>
    </row>
    <row r="142" spans="1:16" ht="12.75" customHeight="1" x14ac:dyDescent="0.2">
      <c r="A142" s="37" t="s">
        <v>86</v>
      </c>
      <c r="B142" s="4" t="s">
        <v>87</v>
      </c>
      <c r="C142" s="5"/>
      <c r="D142" s="16"/>
      <c r="E142" s="39"/>
      <c r="F142" s="39"/>
      <c r="G142" s="17"/>
      <c r="H142" s="39"/>
      <c r="I142" s="40"/>
      <c r="J142" s="41">
        <f t="shared" ref="J142:N142" si="174">SUM(J143:J147)</f>
        <v>3993.7999999999997</v>
      </c>
      <c r="K142" s="41">
        <f t="shared" si="174"/>
        <v>3993.7999999999997</v>
      </c>
      <c r="L142" s="41">
        <f t="shared" si="174"/>
        <v>0</v>
      </c>
      <c r="M142" s="41">
        <f t="shared" si="174"/>
        <v>3993.7999999999997</v>
      </c>
      <c r="N142" s="41">
        <f t="shared" si="174"/>
        <v>0</v>
      </c>
      <c r="O142" s="42">
        <f t="shared" si="1"/>
        <v>0</v>
      </c>
      <c r="P142" s="45">
        <f t="shared" si="67"/>
        <v>1</v>
      </c>
    </row>
    <row r="143" spans="1:16" ht="12.75" customHeight="1" x14ac:dyDescent="0.2">
      <c r="A143" s="46" t="s">
        <v>434</v>
      </c>
      <c r="B143" s="9" t="s">
        <v>435</v>
      </c>
      <c r="C143" s="10" t="s">
        <v>55</v>
      </c>
      <c r="D143" s="11">
        <v>28.74</v>
      </c>
      <c r="E143" s="13">
        <v>28.74</v>
      </c>
      <c r="F143" s="13">
        <v>0</v>
      </c>
      <c r="G143" s="13">
        <f t="shared" ref="G143:G147" si="175">E143+F143</f>
        <v>28.74</v>
      </c>
      <c r="H143" s="13">
        <f t="shared" ref="H143:H147" si="176">IF(G143="",D143-0,D143-G143)</f>
        <v>0</v>
      </c>
      <c r="I143" s="14">
        <v>70.17</v>
      </c>
      <c r="J143" s="15">
        <f t="shared" ref="J143:N143" si="177">ROUND(D143*$I143,2)</f>
        <v>2016.69</v>
      </c>
      <c r="K143" s="15">
        <f t="shared" si="177"/>
        <v>2016.69</v>
      </c>
      <c r="L143" s="15">
        <f t="shared" si="177"/>
        <v>0</v>
      </c>
      <c r="M143" s="15">
        <f t="shared" si="177"/>
        <v>2016.69</v>
      </c>
      <c r="N143" s="15">
        <f t="shared" si="177"/>
        <v>0</v>
      </c>
      <c r="O143" s="47">
        <f t="shared" si="1"/>
        <v>0</v>
      </c>
      <c r="P143" s="48">
        <f t="shared" si="67"/>
        <v>1</v>
      </c>
    </row>
    <row r="144" spans="1:16" ht="12.75" customHeight="1" x14ac:dyDescent="0.2">
      <c r="A144" s="46" t="s">
        <v>436</v>
      </c>
      <c r="B144" s="9" t="s">
        <v>146</v>
      </c>
      <c r="C144" s="10" t="s">
        <v>61</v>
      </c>
      <c r="D144" s="11">
        <v>16.600000000000001</v>
      </c>
      <c r="E144" s="13">
        <v>16.600000000000001</v>
      </c>
      <c r="F144" s="13">
        <v>0</v>
      </c>
      <c r="G144" s="13">
        <f t="shared" si="175"/>
        <v>16.600000000000001</v>
      </c>
      <c r="H144" s="13">
        <f t="shared" si="176"/>
        <v>0</v>
      </c>
      <c r="I144" s="14">
        <v>91.16</v>
      </c>
      <c r="J144" s="15">
        <f t="shared" ref="J144:N144" si="178">ROUND(D144*$I144,2)</f>
        <v>1513.26</v>
      </c>
      <c r="K144" s="15">
        <f t="shared" si="178"/>
        <v>1513.26</v>
      </c>
      <c r="L144" s="15">
        <f t="shared" si="178"/>
        <v>0</v>
      </c>
      <c r="M144" s="15">
        <f t="shared" si="178"/>
        <v>1513.26</v>
      </c>
      <c r="N144" s="15">
        <f t="shared" si="178"/>
        <v>0</v>
      </c>
      <c r="O144" s="47">
        <f t="shared" si="1"/>
        <v>0</v>
      </c>
      <c r="P144" s="48">
        <f t="shared" si="67"/>
        <v>1</v>
      </c>
    </row>
    <row r="145" spans="1:16" ht="12.75" customHeight="1" x14ac:dyDescent="0.2">
      <c r="A145" s="46" t="s">
        <v>437</v>
      </c>
      <c r="B145" s="9" t="s">
        <v>438</v>
      </c>
      <c r="C145" s="10" t="s">
        <v>61</v>
      </c>
      <c r="D145" s="11">
        <v>12.01</v>
      </c>
      <c r="E145" s="13">
        <v>12.01</v>
      </c>
      <c r="F145" s="13">
        <v>0</v>
      </c>
      <c r="G145" s="13">
        <f t="shared" si="175"/>
        <v>12.01</v>
      </c>
      <c r="H145" s="13">
        <f t="shared" si="176"/>
        <v>0</v>
      </c>
      <c r="I145" s="14">
        <v>23.12</v>
      </c>
      <c r="J145" s="15">
        <f t="shared" ref="J145:N145" si="179">ROUND(D145*$I145,2)</f>
        <v>277.67</v>
      </c>
      <c r="K145" s="15">
        <f t="shared" si="179"/>
        <v>277.67</v>
      </c>
      <c r="L145" s="15">
        <f t="shared" si="179"/>
        <v>0</v>
      </c>
      <c r="M145" s="15">
        <f t="shared" si="179"/>
        <v>277.67</v>
      </c>
      <c r="N145" s="15">
        <f t="shared" si="179"/>
        <v>0</v>
      </c>
      <c r="O145" s="47">
        <f t="shared" si="1"/>
        <v>0</v>
      </c>
      <c r="P145" s="48">
        <f t="shared" si="67"/>
        <v>1</v>
      </c>
    </row>
    <row r="146" spans="1:16" ht="12.75" customHeight="1" x14ac:dyDescent="0.2">
      <c r="A146" s="46" t="s">
        <v>439</v>
      </c>
      <c r="B146" s="9" t="s">
        <v>84</v>
      </c>
      <c r="C146" s="10" t="s">
        <v>61</v>
      </c>
      <c r="D146" s="11">
        <v>5.96</v>
      </c>
      <c r="E146" s="13">
        <v>5.96</v>
      </c>
      <c r="F146" s="13">
        <v>0</v>
      </c>
      <c r="G146" s="13">
        <f t="shared" si="175"/>
        <v>5.96</v>
      </c>
      <c r="H146" s="13">
        <f t="shared" si="176"/>
        <v>0</v>
      </c>
      <c r="I146" s="14">
        <v>8.6999999999999993</v>
      </c>
      <c r="J146" s="15">
        <f t="shared" ref="J146:N146" si="180">ROUND(D146*$I146,2)</f>
        <v>51.85</v>
      </c>
      <c r="K146" s="15">
        <f t="shared" si="180"/>
        <v>51.85</v>
      </c>
      <c r="L146" s="15">
        <f t="shared" si="180"/>
        <v>0</v>
      </c>
      <c r="M146" s="15">
        <f t="shared" si="180"/>
        <v>51.85</v>
      </c>
      <c r="N146" s="15">
        <f t="shared" si="180"/>
        <v>0</v>
      </c>
      <c r="O146" s="47">
        <f t="shared" si="1"/>
        <v>0</v>
      </c>
      <c r="P146" s="48">
        <f t="shared" si="67"/>
        <v>1</v>
      </c>
    </row>
    <row r="147" spans="1:16" ht="12.75" customHeight="1" x14ac:dyDescent="0.2">
      <c r="A147" s="46" t="s">
        <v>440</v>
      </c>
      <c r="B147" s="9" t="s">
        <v>94</v>
      </c>
      <c r="C147" s="10" t="s">
        <v>95</v>
      </c>
      <c r="D147" s="11">
        <v>59.7</v>
      </c>
      <c r="E147" s="13">
        <v>59.7</v>
      </c>
      <c r="F147" s="13">
        <v>0</v>
      </c>
      <c r="G147" s="13">
        <f t="shared" si="175"/>
        <v>59.7</v>
      </c>
      <c r="H147" s="13">
        <f t="shared" si="176"/>
        <v>0</v>
      </c>
      <c r="I147" s="14">
        <v>2.25</v>
      </c>
      <c r="J147" s="15">
        <f t="shared" ref="J147:N147" si="181">ROUND(D147*$I147,2)</f>
        <v>134.33000000000001</v>
      </c>
      <c r="K147" s="15">
        <f t="shared" si="181"/>
        <v>134.33000000000001</v>
      </c>
      <c r="L147" s="15">
        <f t="shared" si="181"/>
        <v>0</v>
      </c>
      <c r="M147" s="15">
        <f t="shared" si="181"/>
        <v>134.33000000000001</v>
      </c>
      <c r="N147" s="15">
        <f t="shared" si="181"/>
        <v>0</v>
      </c>
      <c r="O147" s="47">
        <f t="shared" si="1"/>
        <v>0</v>
      </c>
      <c r="P147" s="48">
        <f t="shared" si="67"/>
        <v>1</v>
      </c>
    </row>
    <row r="148" spans="1:16" ht="12.75" customHeight="1" x14ac:dyDescent="0.2">
      <c r="A148" s="37" t="s">
        <v>441</v>
      </c>
      <c r="B148" s="4" t="s">
        <v>92</v>
      </c>
      <c r="C148" s="38" t="s">
        <v>19</v>
      </c>
      <c r="D148" s="39"/>
      <c r="E148" s="39"/>
      <c r="F148" s="39"/>
      <c r="G148" s="17"/>
      <c r="H148" s="39"/>
      <c r="I148" s="40"/>
      <c r="J148" s="41">
        <f t="shared" ref="J148:N148" si="182">J149+J158</f>
        <v>35260.589999999997</v>
      </c>
      <c r="K148" s="41">
        <f t="shared" si="182"/>
        <v>35260.589999999997</v>
      </c>
      <c r="L148" s="41">
        <f t="shared" si="182"/>
        <v>0</v>
      </c>
      <c r="M148" s="41">
        <f t="shared" si="182"/>
        <v>35260.589999999997</v>
      </c>
      <c r="N148" s="41">
        <f t="shared" si="182"/>
        <v>0</v>
      </c>
      <c r="O148" s="42">
        <f t="shared" si="1"/>
        <v>0</v>
      </c>
      <c r="P148" s="45">
        <f t="shared" si="67"/>
        <v>1</v>
      </c>
    </row>
    <row r="149" spans="1:16" ht="12.75" customHeight="1" x14ac:dyDescent="0.2">
      <c r="A149" s="37" t="s">
        <v>96</v>
      </c>
      <c r="B149" s="4" t="s">
        <v>97</v>
      </c>
      <c r="C149" s="38" t="s">
        <v>19</v>
      </c>
      <c r="D149" s="39"/>
      <c r="E149" s="39"/>
      <c r="F149" s="39"/>
      <c r="G149" s="17"/>
      <c r="H149" s="39"/>
      <c r="I149" s="40"/>
      <c r="J149" s="41">
        <f t="shared" ref="J149:N149" si="183">SUM(J150:J157)</f>
        <v>11650.74</v>
      </c>
      <c r="K149" s="41">
        <f t="shared" si="183"/>
        <v>11650.74</v>
      </c>
      <c r="L149" s="41">
        <f t="shared" si="183"/>
        <v>0</v>
      </c>
      <c r="M149" s="41">
        <f t="shared" si="183"/>
        <v>11650.74</v>
      </c>
      <c r="N149" s="41">
        <f t="shared" si="183"/>
        <v>0</v>
      </c>
      <c r="O149" s="42">
        <f t="shared" si="1"/>
        <v>0</v>
      </c>
      <c r="P149" s="45">
        <f t="shared" si="67"/>
        <v>1</v>
      </c>
    </row>
    <row r="150" spans="1:16" ht="12.75" customHeight="1" x14ac:dyDescent="0.2">
      <c r="A150" s="46" t="s">
        <v>442</v>
      </c>
      <c r="B150" s="9" t="s">
        <v>443</v>
      </c>
      <c r="C150" s="10" t="s">
        <v>27</v>
      </c>
      <c r="D150" s="11">
        <v>20.350000000000001</v>
      </c>
      <c r="E150" s="13">
        <v>20.350000000000001</v>
      </c>
      <c r="F150" s="13">
        <v>0</v>
      </c>
      <c r="G150" s="13">
        <f t="shared" ref="G150:G157" si="184">E150+F150</f>
        <v>20.350000000000001</v>
      </c>
      <c r="H150" s="13">
        <f t="shared" ref="H150:H157" si="185">IF(G150="",D150-0,D150-G150)</f>
        <v>0</v>
      </c>
      <c r="I150" s="14">
        <v>20.149999999999999</v>
      </c>
      <c r="J150" s="15">
        <f t="shared" ref="J150:N150" si="186">ROUND(D150*$I150,2)</f>
        <v>410.05</v>
      </c>
      <c r="K150" s="15">
        <f t="shared" si="186"/>
        <v>410.05</v>
      </c>
      <c r="L150" s="15">
        <f t="shared" si="186"/>
        <v>0</v>
      </c>
      <c r="M150" s="15">
        <f t="shared" si="186"/>
        <v>410.05</v>
      </c>
      <c r="N150" s="15">
        <f t="shared" si="186"/>
        <v>0</v>
      </c>
      <c r="O150" s="47">
        <f t="shared" si="1"/>
        <v>0</v>
      </c>
      <c r="P150" s="48">
        <f t="shared" si="67"/>
        <v>1</v>
      </c>
    </row>
    <row r="151" spans="1:16" ht="12.75" customHeight="1" x14ac:dyDescent="0.2">
      <c r="A151" s="46" t="s">
        <v>444</v>
      </c>
      <c r="B151" s="9" t="s">
        <v>113</v>
      </c>
      <c r="C151" s="10" t="s">
        <v>27</v>
      </c>
      <c r="D151" s="11">
        <v>47.66</v>
      </c>
      <c r="E151" s="13">
        <v>47.66</v>
      </c>
      <c r="F151" s="13">
        <v>0</v>
      </c>
      <c r="G151" s="13">
        <f t="shared" si="184"/>
        <v>47.66</v>
      </c>
      <c r="H151" s="13">
        <f t="shared" si="185"/>
        <v>0</v>
      </c>
      <c r="I151" s="14">
        <v>3</v>
      </c>
      <c r="J151" s="15">
        <f t="shared" ref="J151:N151" si="187">ROUND(D151*$I151,2)</f>
        <v>142.97999999999999</v>
      </c>
      <c r="K151" s="15">
        <f t="shared" si="187"/>
        <v>142.97999999999999</v>
      </c>
      <c r="L151" s="15">
        <f t="shared" si="187"/>
        <v>0</v>
      </c>
      <c r="M151" s="15">
        <f t="shared" si="187"/>
        <v>142.97999999999999</v>
      </c>
      <c r="N151" s="15">
        <f t="shared" si="187"/>
        <v>0</v>
      </c>
      <c r="O151" s="47">
        <f t="shared" si="1"/>
        <v>0</v>
      </c>
      <c r="P151" s="48">
        <f t="shared" si="67"/>
        <v>1</v>
      </c>
    </row>
    <row r="152" spans="1:16" ht="12.75" customHeight="1" x14ac:dyDescent="0.2">
      <c r="A152" s="46" t="s">
        <v>445</v>
      </c>
      <c r="B152" s="9" t="s">
        <v>446</v>
      </c>
      <c r="C152" s="10" t="s">
        <v>61</v>
      </c>
      <c r="D152" s="11">
        <v>3.81</v>
      </c>
      <c r="E152" s="13">
        <v>3.81</v>
      </c>
      <c r="F152" s="13">
        <v>0</v>
      </c>
      <c r="G152" s="13">
        <f t="shared" si="184"/>
        <v>3.81</v>
      </c>
      <c r="H152" s="13">
        <f t="shared" si="185"/>
        <v>0</v>
      </c>
      <c r="I152" s="14">
        <v>438.64</v>
      </c>
      <c r="J152" s="15">
        <f t="shared" ref="J152:N152" si="188">ROUND(D152*$I152,2)</f>
        <v>1671.22</v>
      </c>
      <c r="K152" s="15">
        <f t="shared" si="188"/>
        <v>1671.22</v>
      </c>
      <c r="L152" s="15">
        <f t="shared" si="188"/>
        <v>0</v>
      </c>
      <c r="M152" s="15">
        <f t="shared" si="188"/>
        <v>1671.22</v>
      </c>
      <c r="N152" s="15">
        <f t="shared" si="188"/>
        <v>0</v>
      </c>
      <c r="O152" s="47">
        <f t="shared" si="1"/>
        <v>0</v>
      </c>
      <c r="P152" s="48">
        <f t="shared" si="67"/>
        <v>1</v>
      </c>
    </row>
    <row r="153" spans="1:16" ht="12.75" customHeight="1" x14ac:dyDescent="0.2">
      <c r="A153" s="46" t="s">
        <v>447</v>
      </c>
      <c r="B153" s="9" t="s">
        <v>448</v>
      </c>
      <c r="C153" s="10" t="s">
        <v>27</v>
      </c>
      <c r="D153" s="11">
        <v>49.8</v>
      </c>
      <c r="E153" s="13">
        <v>49.8</v>
      </c>
      <c r="F153" s="13">
        <v>0</v>
      </c>
      <c r="G153" s="13">
        <f t="shared" si="184"/>
        <v>49.8</v>
      </c>
      <c r="H153" s="13">
        <f t="shared" si="185"/>
        <v>0</v>
      </c>
      <c r="I153" s="14">
        <v>74.64</v>
      </c>
      <c r="J153" s="15">
        <f t="shared" ref="J153:N153" si="189">ROUND(D153*$I153,2)</f>
        <v>3717.07</v>
      </c>
      <c r="K153" s="15">
        <f t="shared" si="189"/>
        <v>3717.07</v>
      </c>
      <c r="L153" s="15">
        <f t="shared" si="189"/>
        <v>0</v>
      </c>
      <c r="M153" s="15">
        <f t="shared" si="189"/>
        <v>3717.07</v>
      </c>
      <c r="N153" s="15">
        <f t="shared" si="189"/>
        <v>0</v>
      </c>
      <c r="O153" s="47">
        <f t="shared" si="1"/>
        <v>0</v>
      </c>
      <c r="P153" s="48">
        <f t="shared" si="67"/>
        <v>1</v>
      </c>
    </row>
    <row r="154" spans="1:16" ht="12.75" customHeight="1" x14ac:dyDescent="0.2">
      <c r="A154" s="46" t="s">
        <v>449</v>
      </c>
      <c r="B154" s="9" t="s">
        <v>450</v>
      </c>
      <c r="C154" s="10" t="s">
        <v>61</v>
      </c>
      <c r="D154" s="11">
        <v>3.57</v>
      </c>
      <c r="E154" s="13">
        <v>3.57</v>
      </c>
      <c r="F154" s="13">
        <v>0</v>
      </c>
      <c r="G154" s="13">
        <f t="shared" si="184"/>
        <v>3.57</v>
      </c>
      <c r="H154" s="13">
        <f t="shared" si="185"/>
        <v>0</v>
      </c>
      <c r="I154" s="14">
        <v>520.46</v>
      </c>
      <c r="J154" s="15">
        <f t="shared" ref="J154:N154" si="190">ROUND(D154*$I154,2)</f>
        <v>1858.04</v>
      </c>
      <c r="K154" s="15">
        <f t="shared" si="190"/>
        <v>1858.04</v>
      </c>
      <c r="L154" s="15">
        <f t="shared" si="190"/>
        <v>0</v>
      </c>
      <c r="M154" s="15">
        <f t="shared" si="190"/>
        <v>1858.04</v>
      </c>
      <c r="N154" s="15">
        <f t="shared" si="190"/>
        <v>0</v>
      </c>
      <c r="O154" s="47">
        <f t="shared" si="1"/>
        <v>0</v>
      </c>
      <c r="P154" s="48">
        <f t="shared" si="67"/>
        <v>1</v>
      </c>
    </row>
    <row r="155" spans="1:16" ht="12.75" customHeight="1" x14ac:dyDescent="0.2">
      <c r="A155" s="46" t="s">
        <v>451</v>
      </c>
      <c r="B155" s="9" t="s">
        <v>452</v>
      </c>
      <c r="C155" s="10" t="s">
        <v>103</v>
      </c>
      <c r="D155" s="11">
        <v>50.1</v>
      </c>
      <c r="E155" s="13">
        <v>50.1</v>
      </c>
      <c r="F155" s="13">
        <v>0</v>
      </c>
      <c r="G155" s="13">
        <f t="shared" si="184"/>
        <v>50.1</v>
      </c>
      <c r="H155" s="13">
        <f t="shared" si="185"/>
        <v>0</v>
      </c>
      <c r="I155" s="14">
        <v>21.07</v>
      </c>
      <c r="J155" s="15">
        <f t="shared" ref="J155:N155" si="191">ROUND(D155*$I155,2)</f>
        <v>1055.6099999999999</v>
      </c>
      <c r="K155" s="15">
        <f t="shared" si="191"/>
        <v>1055.6099999999999</v>
      </c>
      <c r="L155" s="15">
        <f t="shared" si="191"/>
        <v>0</v>
      </c>
      <c r="M155" s="15">
        <f t="shared" si="191"/>
        <v>1055.6099999999999</v>
      </c>
      <c r="N155" s="15">
        <f t="shared" si="191"/>
        <v>0</v>
      </c>
      <c r="O155" s="47">
        <f t="shared" si="1"/>
        <v>0</v>
      </c>
      <c r="P155" s="48">
        <f t="shared" si="67"/>
        <v>1</v>
      </c>
    </row>
    <row r="156" spans="1:16" ht="12.75" customHeight="1" x14ac:dyDescent="0.2">
      <c r="A156" s="46" t="s">
        <v>453</v>
      </c>
      <c r="B156" s="9" t="s">
        <v>454</v>
      </c>
      <c r="C156" s="10" t="s">
        <v>103</v>
      </c>
      <c r="D156" s="11">
        <v>38.200000000000003</v>
      </c>
      <c r="E156" s="13">
        <v>38.200000000000003</v>
      </c>
      <c r="F156" s="13">
        <v>0</v>
      </c>
      <c r="G156" s="13">
        <f t="shared" si="184"/>
        <v>38.200000000000003</v>
      </c>
      <c r="H156" s="13">
        <f t="shared" si="185"/>
        <v>0</v>
      </c>
      <c r="I156" s="14">
        <v>14.78</v>
      </c>
      <c r="J156" s="15">
        <f t="shared" ref="J156:N156" si="192">ROUND(D156*$I156,2)</f>
        <v>564.6</v>
      </c>
      <c r="K156" s="15">
        <f t="shared" si="192"/>
        <v>564.6</v>
      </c>
      <c r="L156" s="15">
        <f t="shared" si="192"/>
        <v>0</v>
      </c>
      <c r="M156" s="15">
        <f t="shared" si="192"/>
        <v>564.6</v>
      </c>
      <c r="N156" s="15">
        <f t="shared" si="192"/>
        <v>0</v>
      </c>
      <c r="O156" s="47">
        <f t="shared" si="1"/>
        <v>0</v>
      </c>
      <c r="P156" s="48">
        <f t="shared" si="67"/>
        <v>1</v>
      </c>
    </row>
    <row r="157" spans="1:16" ht="12.75" customHeight="1" x14ac:dyDescent="0.2">
      <c r="A157" s="46" t="s">
        <v>455</v>
      </c>
      <c r="B157" s="9" t="s">
        <v>456</v>
      </c>
      <c r="C157" s="10" t="s">
        <v>103</v>
      </c>
      <c r="D157" s="11">
        <v>131.4</v>
      </c>
      <c r="E157" s="13">
        <v>131.4</v>
      </c>
      <c r="F157" s="13">
        <v>0</v>
      </c>
      <c r="G157" s="13">
        <f t="shared" si="184"/>
        <v>131.4</v>
      </c>
      <c r="H157" s="13">
        <f t="shared" si="185"/>
        <v>0</v>
      </c>
      <c r="I157" s="14">
        <v>16.98</v>
      </c>
      <c r="J157" s="15">
        <f t="shared" ref="J157:N157" si="193">ROUND(D157*$I157,2)</f>
        <v>2231.17</v>
      </c>
      <c r="K157" s="15">
        <f t="shared" si="193"/>
        <v>2231.17</v>
      </c>
      <c r="L157" s="15">
        <f t="shared" si="193"/>
        <v>0</v>
      </c>
      <c r="M157" s="15">
        <f t="shared" si="193"/>
        <v>2231.17</v>
      </c>
      <c r="N157" s="15">
        <f t="shared" si="193"/>
        <v>0</v>
      </c>
      <c r="O157" s="47">
        <f t="shared" si="1"/>
        <v>0</v>
      </c>
      <c r="P157" s="48">
        <f t="shared" si="67"/>
        <v>1</v>
      </c>
    </row>
    <row r="158" spans="1:16" ht="12.75" customHeight="1" x14ac:dyDescent="0.2">
      <c r="A158" s="37" t="s">
        <v>98</v>
      </c>
      <c r="B158" s="4" t="s">
        <v>99</v>
      </c>
      <c r="C158" s="38" t="s">
        <v>19</v>
      </c>
      <c r="D158" s="39"/>
      <c r="E158" s="39"/>
      <c r="F158" s="39"/>
      <c r="G158" s="17"/>
      <c r="H158" s="39"/>
      <c r="I158" s="40"/>
      <c r="J158" s="41">
        <f t="shared" ref="J158:N158" si="194">SUM(J159:J167)</f>
        <v>23609.85</v>
      </c>
      <c r="K158" s="41">
        <f t="shared" si="194"/>
        <v>23609.85</v>
      </c>
      <c r="L158" s="41">
        <f t="shared" si="194"/>
        <v>0</v>
      </c>
      <c r="M158" s="41">
        <f t="shared" si="194"/>
        <v>23609.85</v>
      </c>
      <c r="N158" s="41">
        <f t="shared" si="194"/>
        <v>0</v>
      </c>
      <c r="O158" s="42">
        <f t="shared" si="1"/>
        <v>0</v>
      </c>
      <c r="P158" s="45">
        <f t="shared" si="67"/>
        <v>1</v>
      </c>
    </row>
    <row r="159" spans="1:16" ht="12.75" customHeight="1" x14ac:dyDescent="0.2">
      <c r="A159" s="46" t="s">
        <v>457</v>
      </c>
      <c r="B159" s="9" t="s">
        <v>458</v>
      </c>
      <c r="C159" s="10" t="s">
        <v>27</v>
      </c>
      <c r="D159" s="11">
        <v>69.260000000000005</v>
      </c>
      <c r="E159" s="13">
        <v>69.260000000000005</v>
      </c>
      <c r="F159" s="13">
        <v>0</v>
      </c>
      <c r="G159" s="13">
        <f t="shared" ref="G159:G167" si="195">E159+F159</f>
        <v>69.260000000000005</v>
      </c>
      <c r="H159" s="13">
        <f t="shared" ref="H159:H167" si="196">IF(G159="",D159-0,D159-G159)</f>
        <v>0</v>
      </c>
      <c r="I159" s="14">
        <v>74.13</v>
      </c>
      <c r="J159" s="15">
        <f t="shared" ref="J159:N159" si="197">ROUND(D159*$I159,2)</f>
        <v>5134.24</v>
      </c>
      <c r="K159" s="15">
        <f t="shared" si="197"/>
        <v>5134.24</v>
      </c>
      <c r="L159" s="15">
        <f t="shared" si="197"/>
        <v>0</v>
      </c>
      <c r="M159" s="15">
        <f t="shared" si="197"/>
        <v>5134.24</v>
      </c>
      <c r="N159" s="15">
        <f t="shared" si="197"/>
        <v>0</v>
      </c>
      <c r="O159" s="47">
        <f t="shared" si="1"/>
        <v>0</v>
      </c>
      <c r="P159" s="48">
        <f t="shared" si="67"/>
        <v>1</v>
      </c>
    </row>
    <row r="160" spans="1:16" ht="12.75" customHeight="1" x14ac:dyDescent="0.2">
      <c r="A160" s="46" t="s">
        <v>459</v>
      </c>
      <c r="B160" s="9" t="s">
        <v>450</v>
      </c>
      <c r="C160" s="10" t="s">
        <v>61</v>
      </c>
      <c r="D160" s="11">
        <v>3.82</v>
      </c>
      <c r="E160" s="13">
        <v>3.82</v>
      </c>
      <c r="F160" s="13">
        <v>0</v>
      </c>
      <c r="G160" s="13">
        <f t="shared" si="195"/>
        <v>3.82</v>
      </c>
      <c r="H160" s="13">
        <f t="shared" si="196"/>
        <v>0</v>
      </c>
      <c r="I160" s="14">
        <v>520.46</v>
      </c>
      <c r="J160" s="15">
        <f t="shared" ref="J160:N160" si="198">ROUND(D160*$I160,2)</f>
        <v>1988.16</v>
      </c>
      <c r="K160" s="15">
        <f t="shared" si="198"/>
        <v>1988.16</v>
      </c>
      <c r="L160" s="15">
        <f t="shared" si="198"/>
        <v>0</v>
      </c>
      <c r="M160" s="15">
        <f t="shared" si="198"/>
        <v>1988.16</v>
      </c>
      <c r="N160" s="15">
        <f t="shared" si="198"/>
        <v>0</v>
      </c>
      <c r="O160" s="47">
        <f t="shared" si="1"/>
        <v>0</v>
      </c>
      <c r="P160" s="48">
        <f t="shared" si="67"/>
        <v>1</v>
      </c>
    </row>
    <row r="161" spans="1:16" ht="12.75" customHeight="1" x14ac:dyDescent="0.2">
      <c r="A161" s="46" t="s">
        <v>460</v>
      </c>
      <c r="B161" s="9" t="s">
        <v>100</v>
      </c>
      <c r="C161" s="10" t="s">
        <v>103</v>
      </c>
      <c r="D161" s="11">
        <v>72.08</v>
      </c>
      <c r="E161" s="13">
        <v>72.08</v>
      </c>
      <c r="F161" s="13">
        <v>0</v>
      </c>
      <c r="G161" s="13">
        <f t="shared" si="195"/>
        <v>72.08</v>
      </c>
      <c r="H161" s="13">
        <f t="shared" si="196"/>
        <v>0</v>
      </c>
      <c r="I161" s="14">
        <v>16.59</v>
      </c>
      <c r="J161" s="15">
        <f t="shared" ref="J161:N161" si="199">ROUND(D161*$I161,2)</f>
        <v>1195.81</v>
      </c>
      <c r="K161" s="15">
        <f t="shared" si="199"/>
        <v>1195.81</v>
      </c>
      <c r="L161" s="15">
        <f t="shared" si="199"/>
        <v>0</v>
      </c>
      <c r="M161" s="15">
        <f t="shared" si="199"/>
        <v>1195.81</v>
      </c>
      <c r="N161" s="15">
        <f t="shared" si="199"/>
        <v>0</v>
      </c>
      <c r="O161" s="47">
        <f t="shared" si="1"/>
        <v>0</v>
      </c>
      <c r="P161" s="48">
        <f t="shared" si="67"/>
        <v>1</v>
      </c>
    </row>
    <row r="162" spans="1:16" ht="12.75" customHeight="1" x14ac:dyDescent="0.2">
      <c r="A162" s="46" t="s">
        <v>461</v>
      </c>
      <c r="B162" s="9" t="s">
        <v>104</v>
      </c>
      <c r="C162" s="10" t="s">
        <v>462</v>
      </c>
      <c r="D162" s="11">
        <v>48.7</v>
      </c>
      <c r="E162" s="13">
        <v>48.7</v>
      </c>
      <c r="F162" s="13">
        <v>0</v>
      </c>
      <c r="G162" s="13">
        <f t="shared" si="195"/>
        <v>48.7</v>
      </c>
      <c r="H162" s="13">
        <f t="shared" si="196"/>
        <v>0</v>
      </c>
      <c r="I162" s="14">
        <v>186.96</v>
      </c>
      <c r="J162" s="15">
        <f t="shared" ref="J162:N162" si="200">ROUND(D162*$I162,2)</f>
        <v>9104.9500000000007</v>
      </c>
      <c r="K162" s="15">
        <f t="shared" si="200"/>
        <v>9104.9500000000007</v>
      </c>
      <c r="L162" s="15">
        <f t="shared" si="200"/>
        <v>0</v>
      </c>
      <c r="M162" s="15">
        <f t="shared" si="200"/>
        <v>9104.9500000000007</v>
      </c>
      <c r="N162" s="15">
        <f t="shared" si="200"/>
        <v>0</v>
      </c>
      <c r="O162" s="47">
        <f t="shared" si="1"/>
        <v>0</v>
      </c>
      <c r="P162" s="48">
        <f t="shared" si="67"/>
        <v>1</v>
      </c>
    </row>
    <row r="163" spans="1:16" ht="12.75" customHeight="1" x14ac:dyDescent="0.2">
      <c r="A163" s="46" t="s">
        <v>463</v>
      </c>
      <c r="B163" s="9" t="s">
        <v>464</v>
      </c>
      <c r="C163" s="10" t="s">
        <v>55</v>
      </c>
      <c r="D163" s="11">
        <v>27.89</v>
      </c>
      <c r="E163" s="13">
        <v>27.89</v>
      </c>
      <c r="F163" s="13">
        <v>0</v>
      </c>
      <c r="G163" s="13">
        <f t="shared" si="195"/>
        <v>27.89</v>
      </c>
      <c r="H163" s="13">
        <f t="shared" si="196"/>
        <v>0</v>
      </c>
      <c r="I163" s="14">
        <v>61.86</v>
      </c>
      <c r="J163" s="15">
        <f t="shared" ref="J163:N163" si="201">ROUND(D163*$I163,2)</f>
        <v>1725.28</v>
      </c>
      <c r="K163" s="15">
        <f t="shared" si="201"/>
        <v>1725.28</v>
      </c>
      <c r="L163" s="15">
        <f t="shared" si="201"/>
        <v>0</v>
      </c>
      <c r="M163" s="15">
        <f t="shared" si="201"/>
        <v>1725.28</v>
      </c>
      <c r="N163" s="15">
        <f t="shared" si="201"/>
        <v>0</v>
      </c>
      <c r="O163" s="47">
        <f t="shared" si="1"/>
        <v>0</v>
      </c>
      <c r="P163" s="48">
        <f t="shared" si="67"/>
        <v>1</v>
      </c>
    </row>
    <row r="164" spans="1:16" ht="12.75" customHeight="1" x14ac:dyDescent="0.2">
      <c r="A164" s="46" t="s">
        <v>465</v>
      </c>
      <c r="B164" s="9" t="s">
        <v>466</v>
      </c>
      <c r="C164" s="10" t="s">
        <v>103</v>
      </c>
      <c r="D164" s="11">
        <v>171.9</v>
      </c>
      <c r="E164" s="13">
        <v>171.9</v>
      </c>
      <c r="F164" s="13">
        <v>0</v>
      </c>
      <c r="G164" s="13">
        <f t="shared" si="195"/>
        <v>171.9</v>
      </c>
      <c r="H164" s="13">
        <f t="shared" si="196"/>
        <v>0</v>
      </c>
      <c r="I164" s="14">
        <v>11.6</v>
      </c>
      <c r="J164" s="15">
        <f t="shared" ref="J164:N164" si="202">ROUND(D164*$I164,2)</f>
        <v>1994.04</v>
      </c>
      <c r="K164" s="15">
        <f t="shared" si="202"/>
        <v>1994.04</v>
      </c>
      <c r="L164" s="15">
        <f t="shared" si="202"/>
        <v>0</v>
      </c>
      <c r="M164" s="15">
        <f t="shared" si="202"/>
        <v>1994.04</v>
      </c>
      <c r="N164" s="15">
        <f t="shared" si="202"/>
        <v>0</v>
      </c>
      <c r="O164" s="47">
        <f t="shared" si="1"/>
        <v>0</v>
      </c>
      <c r="P164" s="48">
        <f t="shared" si="67"/>
        <v>1</v>
      </c>
    </row>
    <row r="165" spans="1:16" ht="12.75" customHeight="1" x14ac:dyDescent="0.2">
      <c r="A165" s="46" t="s">
        <v>467</v>
      </c>
      <c r="B165" s="9" t="s">
        <v>468</v>
      </c>
      <c r="C165" s="10" t="s">
        <v>103</v>
      </c>
      <c r="D165" s="11">
        <v>42.4</v>
      </c>
      <c r="E165" s="13">
        <v>42.4</v>
      </c>
      <c r="F165" s="13">
        <v>0</v>
      </c>
      <c r="G165" s="13">
        <f t="shared" si="195"/>
        <v>42.4</v>
      </c>
      <c r="H165" s="13">
        <f t="shared" si="196"/>
        <v>0</v>
      </c>
      <c r="I165" s="14">
        <v>12.42</v>
      </c>
      <c r="J165" s="15">
        <f t="shared" ref="J165:N165" si="203">ROUND(D165*$I165,2)</f>
        <v>526.61</v>
      </c>
      <c r="K165" s="15">
        <f t="shared" si="203"/>
        <v>526.61</v>
      </c>
      <c r="L165" s="15">
        <f t="shared" si="203"/>
        <v>0</v>
      </c>
      <c r="M165" s="15">
        <f t="shared" si="203"/>
        <v>526.61</v>
      </c>
      <c r="N165" s="15">
        <f t="shared" si="203"/>
        <v>0</v>
      </c>
      <c r="O165" s="47">
        <f t="shared" si="1"/>
        <v>0</v>
      </c>
      <c r="P165" s="48">
        <f t="shared" si="67"/>
        <v>1</v>
      </c>
    </row>
    <row r="166" spans="1:16" ht="12.75" customHeight="1" x14ac:dyDescent="0.2">
      <c r="A166" s="46" t="s">
        <v>469</v>
      </c>
      <c r="B166" s="9" t="s">
        <v>470</v>
      </c>
      <c r="C166" s="10" t="s">
        <v>103</v>
      </c>
      <c r="D166" s="11">
        <v>52.5</v>
      </c>
      <c r="E166" s="13">
        <v>52.5</v>
      </c>
      <c r="F166" s="13">
        <v>0</v>
      </c>
      <c r="G166" s="13">
        <f t="shared" si="195"/>
        <v>52.5</v>
      </c>
      <c r="H166" s="13">
        <f t="shared" si="196"/>
        <v>0</v>
      </c>
      <c r="I166" s="14">
        <v>13.07</v>
      </c>
      <c r="J166" s="15">
        <f t="shared" ref="J166:N166" si="204">ROUND(D166*$I166,2)</f>
        <v>686.18</v>
      </c>
      <c r="K166" s="15">
        <f t="shared" si="204"/>
        <v>686.18</v>
      </c>
      <c r="L166" s="15">
        <f t="shared" si="204"/>
        <v>0</v>
      </c>
      <c r="M166" s="15">
        <f t="shared" si="204"/>
        <v>686.18</v>
      </c>
      <c r="N166" s="15">
        <f t="shared" si="204"/>
        <v>0</v>
      </c>
      <c r="O166" s="47">
        <f t="shared" si="1"/>
        <v>0</v>
      </c>
      <c r="P166" s="48">
        <f t="shared" si="67"/>
        <v>1</v>
      </c>
    </row>
    <row r="167" spans="1:16" ht="12.75" customHeight="1" x14ac:dyDescent="0.2">
      <c r="A167" s="46" t="s">
        <v>471</v>
      </c>
      <c r="B167" s="9" t="s">
        <v>472</v>
      </c>
      <c r="C167" s="10" t="s">
        <v>103</v>
      </c>
      <c r="D167" s="11">
        <v>84.2</v>
      </c>
      <c r="E167" s="13">
        <v>84.2</v>
      </c>
      <c r="F167" s="13">
        <v>0</v>
      </c>
      <c r="G167" s="13">
        <f t="shared" si="195"/>
        <v>84.2</v>
      </c>
      <c r="H167" s="13">
        <f t="shared" si="196"/>
        <v>0</v>
      </c>
      <c r="I167" s="14">
        <v>14.9</v>
      </c>
      <c r="J167" s="15">
        <f t="shared" ref="J167:N167" si="205">ROUND(D167*$I167,2)</f>
        <v>1254.58</v>
      </c>
      <c r="K167" s="15">
        <f t="shared" si="205"/>
        <v>1254.58</v>
      </c>
      <c r="L167" s="15">
        <f t="shared" si="205"/>
        <v>0</v>
      </c>
      <c r="M167" s="15">
        <f t="shared" si="205"/>
        <v>1254.58</v>
      </c>
      <c r="N167" s="15">
        <f t="shared" si="205"/>
        <v>0</v>
      </c>
      <c r="O167" s="47">
        <f t="shared" si="1"/>
        <v>0</v>
      </c>
      <c r="P167" s="48">
        <f t="shared" si="67"/>
        <v>1</v>
      </c>
    </row>
    <row r="168" spans="1:16" ht="12.75" customHeight="1" x14ac:dyDescent="0.2">
      <c r="A168" s="37" t="s">
        <v>105</v>
      </c>
      <c r="B168" s="4" t="s">
        <v>106</v>
      </c>
      <c r="C168" s="5"/>
      <c r="D168" s="16"/>
      <c r="E168" s="39"/>
      <c r="F168" s="39"/>
      <c r="G168" s="17"/>
      <c r="H168" s="39"/>
      <c r="I168" s="40"/>
      <c r="J168" s="41">
        <f t="shared" ref="J168:N168" si="206">SUM(J169:J170)</f>
        <v>8534.6200000000008</v>
      </c>
      <c r="K168" s="41">
        <f t="shared" si="206"/>
        <v>8534.6200000000008</v>
      </c>
      <c r="L168" s="41">
        <f t="shared" si="206"/>
        <v>0</v>
      </c>
      <c r="M168" s="41">
        <f t="shared" si="206"/>
        <v>8534.6200000000008</v>
      </c>
      <c r="N168" s="41">
        <f t="shared" si="206"/>
        <v>0</v>
      </c>
      <c r="O168" s="42">
        <f t="shared" si="1"/>
        <v>0</v>
      </c>
      <c r="P168" s="45">
        <f t="shared" si="67"/>
        <v>1</v>
      </c>
    </row>
    <row r="169" spans="1:16" ht="12.75" customHeight="1" x14ac:dyDescent="0.2">
      <c r="A169" s="46" t="s">
        <v>473</v>
      </c>
      <c r="B169" s="9" t="s">
        <v>474</v>
      </c>
      <c r="C169" s="10" t="s">
        <v>27</v>
      </c>
      <c r="D169" s="11">
        <v>155.69</v>
      </c>
      <c r="E169" s="13">
        <v>155.69</v>
      </c>
      <c r="F169" s="13">
        <v>0</v>
      </c>
      <c r="G169" s="13">
        <f t="shared" ref="G169:G170" si="207">E169+F169</f>
        <v>155.69</v>
      </c>
      <c r="H169" s="13">
        <f t="shared" ref="H169:H170" si="208">IF(G169="",D169-0,D169-G169)</f>
        <v>0</v>
      </c>
      <c r="I169" s="14">
        <v>49.19</v>
      </c>
      <c r="J169" s="15">
        <f t="shared" ref="J169:N169" si="209">ROUND(D169*$I169,2)</f>
        <v>7658.39</v>
      </c>
      <c r="K169" s="15">
        <f t="shared" si="209"/>
        <v>7658.39</v>
      </c>
      <c r="L169" s="15">
        <f t="shared" si="209"/>
        <v>0</v>
      </c>
      <c r="M169" s="15">
        <f t="shared" si="209"/>
        <v>7658.39</v>
      </c>
      <c r="N169" s="15">
        <f t="shared" si="209"/>
        <v>0</v>
      </c>
      <c r="O169" s="47">
        <f t="shared" si="1"/>
        <v>0</v>
      </c>
      <c r="P169" s="48">
        <f t="shared" si="67"/>
        <v>1</v>
      </c>
    </row>
    <row r="170" spans="1:16" ht="12.75" customHeight="1" x14ac:dyDescent="0.2">
      <c r="A170" s="46" t="s">
        <v>475</v>
      </c>
      <c r="B170" s="9" t="s">
        <v>476</v>
      </c>
      <c r="C170" s="10" t="s">
        <v>55</v>
      </c>
      <c r="D170" s="11">
        <v>15.72</v>
      </c>
      <c r="E170" s="13">
        <v>15.72</v>
      </c>
      <c r="F170" s="13">
        <v>0</v>
      </c>
      <c r="G170" s="13">
        <f t="shared" si="207"/>
        <v>15.72</v>
      </c>
      <c r="H170" s="13">
        <f t="shared" si="208"/>
        <v>0</v>
      </c>
      <c r="I170" s="14">
        <v>55.74</v>
      </c>
      <c r="J170" s="15">
        <f t="shared" ref="J170:N170" si="210">ROUND(D170*$I170,2)</f>
        <v>876.23</v>
      </c>
      <c r="K170" s="15">
        <f t="shared" si="210"/>
        <v>876.23</v>
      </c>
      <c r="L170" s="15">
        <f t="shared" si="210"/>
        <v>0</v>
      </c>
      <c r="M170" s="15">
        <f t="shared" si="210"/>
        <v>876.23</v>
      </c>
      <c r="N170" s="15">
        <f t="shared" si="210"/>
        <v>0</v>
      </c>
      <c r="O170" s="47">
        <f t="shared" si="1"/>
        <v>0</v>
      </c>
      <c r="P170" s="48">
        <f t="shared" si="67"/>
        <v>1</v>
      </c>
    </row>
    <row r="171" spans="1:16" ht="12.75" customHeight="1" x14ac:dyDescent="0.2">
      <c r="A171" s="37" t="s">
        <v>477</v>
      </c>
      <c r="B171" s="4" t="s">
        <v>110</v>
      </c>
      <c r="C171" s="5"/>
      <c r="D171" s="16"/>
      <c r="E171" s="39"/>
      <c r="F171" s="39"/>
      <c r="G171" s="17"/>
      <c r="H171" s="39"/>
      <c r="I171" s="40"/>
      <c r="J171" s="41">
        <f t="shared" ref="J171:N171" si="211">SUM(J172:J178)</f>
        <v>29569.889999999996</v>
      </c>
      <c r="K171" s="41">
        <f t="shared" si="211"/>
        <v>1587.25</v>
      </c>
      <c r="L171" s="41">
        <f t="shared" si="211"/>
        <v>8898.0300000000007</v>
      </c>
      <c r="M171" s="41">
        <f t="shared" si="211"/>
        <v>10485.280000000001</v>
      </c>
      <c r="N171" s="41">
        <f t="shared" si="211"/>
        <v>19084.609999999997</v>
      </c>
      <c r="O171" s="42">
        <f t="shared" si="1"/>
        <v>0.30091522153109135</v>
      </c>
      <c r="P171" s="45">
        <f t="shared" si="67"/>
        <v>0.35459313511142593</v>
      </c>
    </row>
    <row r="172" spans="1:16" ht="12.75" customHeight="1" x14ac:dyDescent="0.2">
      <c r="A172" s="46" t="s">
        <v>478</v>
      </c>
      <c r="B172" s="9" t="s">
        <v>479</v>
      </c>
      <c r="C172" s="10" t="s">
        <v>55</v>
      </c>
      <c r="D172" s="11">
        <v>40.08</v>
      </c>
      <c r="E172" s="13">
        <v>0</v>
      </c>
      <c r="F172" s="13">
        <v>0</v>
      </c>
      <c r="G172" s="13">
        <f t="shared" ref="G172:G178" si="212">E172+F172</f>
        <v>0</v>
      </c>
      <c r="H172" s="13">
        <f t="shared" ref="H172:H178" si="213">IF(G172="",D172-0,D172-G172)</f>
        <v>40.08</v>
      </c>
      <c r="I172" s="14">
        <v>28.99</v>
      </c>
      <c r="J172" s="15">
        <f t="shared" ref="J172:N172" si="214">ROUND(D172*$I172,2)</f>
        <v>1161.92</v>
      </c>
      <c r="K172" s="15">
        <f t="shared" si="214"/>
        <v>0</v>
      </c>
      <c r="L172" s="15">
        <f t="shared" si="214"/>
        <v>0</v>
      </c>
      <c r="M172" s="15">
        <f t="shared" si="214"/>
        <v>0</v>
      </c>
      <c r="N172" s="15">
        <f t="shared" si="214"/>
        <v>1161.92</v>
      </c>
      <c r="O172" s="47">
        <f t="shared" si="1"/>
        <v>0</v>
      </c>
      <c r="P172" s="48">
        <f t="shared" si="67"/>
        <v>0</v>
      </c>
    </row>
    <row r="173" spans="1:16" ht="12.75" customHeight="1" x14ac:dyDescent="0.2">
      <c r="A173" s="46" t="s">
        <v>480</v>
      </c>
      <c r="B173" s="9" t="s">
        <v>481</v>
      </c>
      <c r="C173" s="10" t="s">
        <v>55</v>
      </c>
      <c r="D173" s="11">
        <v>118.35</v>
      </c>
      <c r="E173" s="13">
        <v>0</v>
      </c>
      <c r="F173" s="13">
        <v>0</v>
      </c>
      <c r="G173" s="13">
        <f t="shared" si="212"/>
        <v>0</v>
      </c>
      <c r="H173" s="13">
        <f t="shared" si="213"/>
        <v>118.35</v>
      </c>
      <c r="I173" s="14">
        <v>29.45</v>
      </c>
      <c r="J173" s="15">
        <f t="shared" ref="J173:N173" si="215">ROUND(D173*$I173,2)</f>
        <v>3485.41</v>
      </c>
      <c r="K173" s="15">
        <f t="shared" si="215"/>
        <v>0</v>
      </c>
      <c r="L173" s="15">
        <f t="shared" si="215"/>
        <v>0</v>
      </c>
      <c r="M173" s="15">
        <f t="shared" si="215"/>
        <v>0</v>
      </c>
      <c r="N173" s="15">
        <f t="shared" si="215"/>
        <v>3485.41</v>
      </c>
      <c r="O173" s="47">
        <f t="shared" si="1"/>
        <v>0</v>
      </c>
      <c r="P173" s="48">
        <f t="shared" si="67"/>
        <v>0</v>
      </c>
    </row>
    <row r="174" spans="1:16" ht="12.75" customHeight="1" x14ac:dyDescent="0.2">
      <c r="A174" s="46" t="s">
        <v>482</v>
      </c>
      <c r="B174" s="9" t="s">
        <v>483</v>
      </c>
      <c r="C174" s="10" t="s">
        <v>27</v>
      </c>
      <c r="D174" s="11">
        <v>85.6</v>
      </c>
      <c r="E174" s="13">
        <v>0</v>
      </c>
      <c r="F174" s="13">
        <v>0</v>
      </c>
      <c r="G174" s="13">
        <f t="shared" si="212"/>
        <v>0</v>
      </c>
      <c r="H174" s="13">
        <f t="shared" si="213"/>
        <v>85.6</v>
      </c>
      <c r="I174" s="14">
        <v>157.63999999999999</v>
      </c>
      <c r="J174" s="15">
        <f t="shared" ref="J174:N174" si="216">ROUND(D174*$I174,2)</f>
        <v>13493.98</v>
      </c>
      <c r="K174" s="15">
        <f t="shared" si="216"/>
        <v>0</v>
      </c>
      <c r="L174" s="15">
        <f t="shared" si="216"/>
        <v>0</v>
      </c>
      <c r="M174" s="15">
        <f t="shared" si="216"/>
        <v>0</v>
      </c>
      <c r="N174" s="15">
        <f t="shared" si="216"/>
        <v>13493.98</v>
      </c>
      <c r="O174" s="47">
        <f t="shared" si="1"/>
        <v>0</v>
      </c>
      <c r="P174" s="48">
        <f t="shared" si="67"/>
        <v>0</v>
      </c>
    </row>
    <row r="175" spans="1:16" ht="12.75" customHeight="1" x14ac:dyDescent="0.2">
      <c r="A175" s="46" t="s">
        <v>484</v>
      </c>
      <c r="B175" s="9" t="s">
        <v>111</v>
      </c>
      <c r="C175" s="10" t="s">
        <v>27</v>
      </c>
      <c r="D175" s="11">
        <v>47.31</v>
      </c>
      <c r="E175" s="13">
        <v>47.31</v>
      </c>
      <c r="F175" s="13">
        <v>0</v>
      </c>
      <c r="G175" s="13">
        <f t="shared" si="212"/>
        <v>47.31</v>
      </c>
      <c r="H175" s="13">
        <f t="shared" si="213"/>
        <v>0</v>
      </c>
      <c r="I175" s="14">
        <v>33.549999999999997</v>
      </c>
      <c r="J175" s="15">
        <f t="shared" ref="J175:N175" si="217">ROUND(D175*$I175,2)</f>
        <v>1587.25</v>
      </c>
      <c r="K175" s="15">
        <f t="shared" si="217"/>
        <v>1587.25</v>
      </c>
      <c r="L175" s="15">
        <f t="shared" si="217"/>
        <v>0</v>
      </c>
      <c r="M175" s="15">
        <f t="shared" si="217"/>
        <v>1587.25</v>
      </c>
      <c r="N175" s="15">
        <f t="shared" si="217"/>
        <v>0</v>
      </c>
      <c r="O175" s="47">
        <f t="shared" si="1"/>
        <v>0</v>
      </c>
      <c r="P175" s="48">
        <f t="shared" si="67"/>
        <v>1</v>
      </c>
    </row>
    <row r="176" spans="1:16" ht="12.75" customHeight="1" x14ac:dyDescent="0.2">
      <c r="A176" s="46" t="s">
        <v>485</v>
      </c>
      <c r="B176" s="9" t="s">
        <v>486</v>
      </c>
      <c r="C176" s="10" t="s">
        <v>27</v>
      </c>
      <c r="D176" s="11">
        <v>57.91</v>
      </c>
      <c r="E176" s="13">
        <v>0</v>
      </c>
      <c r="F176" s="13">
        <v>50.56</v>
      </c>
      <c r="G176" s="13">
        <f t="shared" si="212"/>
        <v>50.56</v>
      </c>
      <c r="H176" s="13">
        <f t="shared" si="213"/>
        <v>7.3499999999999943</v>
      </c>
      <c r="I176" s="14">
        <v>128.34</v>
      </c>
      <c r="J176" s="15">
        <f t="shared" ref="J176:N176" si="218">ROUND(D176*$I176,2)</f>
        <v>7432.17</v>
      </c>
      <c r="K176" s="15">
        <f t="shared" si="218"/>
        <v>0</v>
      </c>
      <c r="L176" s="15">
        <f t="shared" si="218"/>
        <v>6488.87</v>
      </c>
      <c r="M176" s="15">
        <f t="shared" si="218"/>
        <v>6488.87</v>
      </c>
      <c r="N176" s="15">
        <f t="shared" si="218"/>
        <v>943.3</v>
      </c>
      <c r="O176" s="47">
        <f t="shared" si="1"/>
        <v>0.87307879125477483</v>
      </c>
      <c r="P176" s="48">
        <f t="shared" si="67"/>
        <v>0.87307879125477483</v>
      </c>
    </row>
    <row r="177" spans="1:16" ht="12.75" customHeight="1" x14ac:dyDescent="0.2">
      <c r="A177" s="46" t="s">
        <v>487</v>
      </c>
      <c r="B177" s="9" t="s">
        <v>488</v>
      </c>
      <c r="C177" s="10" t="s">
        <v>27</v>
      </c>
      <c r="D177" s="11">
        <v>10.6</v>
      </c>
      <c r="E177" s="13">
        <v>0</v>
      </c>
      <c r="F177" s="13">
        <v>10.6</v>
      </c>
      <c r="G177" s="13">
        <f t="shared" si="212"/>
        <v>10.6</v>
      </c>
      <c r="H177" s="13">
        <f t="shared" si="213"/>
        <v>0</v>
      </c>
      <c r="I177" s="14">
        <v>53.66</v>
      </c>
      <c r="J177" s="15">
        <f t="shared" ref="J177:N177" si="219">ROUND(D177*$I177,2)</f>
        <v>568.79999999999995</v>
      </c>
      <c r="K177" s="15">
        <f t="shared" si="219"/>
        <v>0</v>
      </c>
      <c r="L177" s="15">
        <f t="shared" si="219"/>
        <v>568.79999999999995</v>
      </c>
      <c r="M177" s="15">
        <f t="shared" si="219"/>
        <v>568.79999999999995</v>
      </c>
      <c r="N177" s="15">
        <f t="shared" si="219"/>
        <v>0</v>
      </c>
      <c r="O177" s="47">
        <f t="shared" si="1"/>
        <v>1</v>
      </c>
      <c r="P177" s="48">
        <f t="shared" si="67"/>
        <v>1</v>
      </c>
    </row>
    <row r="178" spans="1:16" ht="12.75" customHeight="1" x14ac:dyDescent="0.2">
      <c r="A178" s="46" t="s">
        <v>489</v>
      </c>
      <c r="B178" s="9" t="s">
        <v>490</v>
      </c>
      <c r="C178" s="10" t="s">
        <v>27</v>
      </c>
      <c r="D178" s="11">
        <v>47.31</v>
      </c>
      <c r="E178" s="13">
        <v>0</v>
      </c>
      <c r="F178" s="13">
        <v>47.31</v>
      </c>
      <c r="G178" s="13">
        <f t="shared" si="212"/>
        <v>47.31</v>
      </c>
      <c r="H178" s="13">
        <f t="shared" si="213"/>
        <v>0</v>
      </c>
      <c r="I178" s="14">
        <v>38.9</v>
      </c>
      <c r="J178" s="15">
        <f t="shared" ref="J178:N178" si="220">ROUND(D178*$I178,2)</f>
        <v>1840.36</v>
      </c>
      <c r="K178" s="15">
        <f t="shared" si="220"/>
        <v>0</v>
      </c>
      <c r="L178" s="15">
        <f t="shared" si="220"/>
        <v>1840.36</v>
      </c>
      <c r="M178" s="15">
        <f t="shared" si="220"/>
        <v>1840.36</v>
      </c>
      <c r="N178" s="15">
        <f t="shared" si="220"/>
        <v>0</v>
      </c>
      <c r="O178" s="47">
        <f t="shared" si="1"/>
        <v>1</v>
      </c>
      <c r="P178" s="48">
        <f t="shared" si="67"/>
        <v>1</v>
      </c>
    </row>
    <row r="179" spans="1:16" ht="12.75" customHeight="1" x14ac:dyDescent="0.2">
      <c r="A179" s="37" t="s">
        <v>491</v>
      </c>
      <c r="B179" s="4" t="s">
        <v>120</v>
      </c>
      <c r="C179" s="5"/>
      <c r="D179" s="16"/>
      <c r="E179" s="39"/>
      <c r="F179" s="39"/>
      <c r="G179" s="17"/>
      <c r="H179" s="39"/>
      <c r="I179" s="40"/>
      <c r="J179" s="41">
        <f t="shared" ref="J179:N179" si="221">SUM(J180:J185)</f>
        <v>19013.489999999998</v>
      </c>
      <c r="K179" s="41">
        <f t="shared" si="221"/>
        <v>8912.66</v>
      </c>
      <c r="L179" s="41">
        <f t="shared" si="221"/>
        <v>4027.82</v>
      </c>
      <c r="M179" s="41">
        <f t="shared" si="221"/>
        <v>12940.490000000002</v>
      </c>
      <c r="N179" s="41">
        <f t="shared" si="221"/>
        <v>6073</v>
      </c>
      <c r="O179" s="42">
        <f t="shared" si="1"/>
        <v>0.21184011983070969</v>
      </c>
      <c r="P179" s="45">
        <f t="shared" si="67"/>
        <v>0.68059519846172389</v>
      </c>
    </row>
    <row r="180" spans="1:16" ht="12.75" customHeight="1" x14ac:dyDescent="0.2">
      <c r="A180" s="46" t="s">
        <v>492</v>
      </c>
      <c r="B180" s="9" t="s">
        <v>123</v>
      </c>
      <c r="C180" s="10" t="s">
        <v>27</v>
      </c>
      <c r="D180" s="11">
        <v>342.52</v>
      </c>
      <c r="E180" s="13">
        <v>342.52</v>
      </c>
      <c r="F180" s="13">
        <v>0</v>
      </c>
      <c r="G180" s="13">
        <f t="shared" ref="G180:G185" si="222">E180+F180</f>
        <v>342.52</v>
      </c>
      <c r="H180" s="13">
        <f t="shared" ref="H180:H185" si="223">IF(G180="",D180-0,D180-G180)</f>
        <v>0</v>
      </c>
      <c r="I180" s="14">
        <v>4.57</v>
      </c>
      <c r="J180" s="15">
        <f t="shared" ref="J180:N180" si="224">ROUND(D180*$I180,2)</f>
        <v>1565.32</v>
      </c>
      <c r="K180" s="15">
        <f t="shared" si="224"/>
        <v>1565.32</v>
      </c>
      <c r="L180" s="15">
        <f t="shared" si="224"/>
        <v>0</v>
      </c>
      <c r="M180" s="15">
        <f t="shared" si="224"/>
        <v>1565.32</v>
      </c>
      <c r="N180" s="15">
        <f t="shared" si="224"/>
        <v>0</v>
      </c>
      <c r="O180" s="47">
        <f t="shared" si="1"/>
        <v>0</v>
      </c>
      <c r="P180" s="48">
        <f t="shared" si="67"/>
        <v>1</v>
      </c>
    </row>
    <row r="181" spans="1:16" ht="12.75" customHeight="1" x14ac:dyDescent="0.2">
      <c r="A181" s="46" t="s">
        <v>493</v>
      </c>
      <c r="B181" s="9" t="s">
        <v>158</v>
      </c>
      <c r="C181" s="10" t="s">
        <v>27</v>
      </c>
      <c r="D181" s="11">
        <v>45.16</v>
      </c>
      <c r="E181" s="13">
        <v>45.16</v>
      </c>
      <c r="F181" s="13">
        <v>0</v>
      </c>
      <c r="G181" s="13">
        <f t="shared" si="222"/>
        <v>45.16</v>
      </c>
      <c r="H181" s="13">
        <f t="shared" si="223"/>
        <v>0</v>
      </c>
      <c r="I181" s="14">
        <v>11.48</v>
      </c>
      <c r="J181" s="15">
        <f t="shared" ref="J181:N181" si="225">ROUND(D181*$I181,2)</f>
        <v>518.44000000000005</v>
      </c>
      <c r="K181" s="15">
        <f t="shared" si="225"/>
        <v>518.44000000000005</v>
      </c>
      <c r="L181" s="15">
        <f t="shared" si="225"/>
        <v>0</v>
      </c>
      <c r="M181" s="15">
        <f t="shared" si="225"/>
        <v>518.44000000000005</v>
      </c>
      <c r="N181" s="15">
        <f t="shared" si="225"/>
        <v>0</v>
      </c>
      <c r="O181" s="47">
        <f t="shared" si="1"/>
        <v>0</v>
      </c>
      <c r="P181" s="48">
        <f t="shared" si="67"/>
        <v>1</v>
      </c>
    </row>
    <row r="182" spans="1:16" ht="12.75" customHeight="1" x14ac:dyDescent="0.2">
      <c r="A182" s="46" t="s">
        <v>494</v>
      </c>
      <c r="B182" s="9" t="s">
        <v>495</v>
      </c>
      <c r="C182" s="10" t="s">
        <v>55</v>
      </c>
      <c r="D182" s="11">
        <v>9.82</v>
      </c>
      <c r="E182" s="13">
        <v>0</v>
      </c>
      <c r="F182" s="13">
        <v>0</v>
      </c>
      <c r="G182" s="13">
        <f t="shared" si="222"/>
        <v>0</v>
      </c>
      <c r="H182" s="13">
        <f t="shared" si="223"/>
        <v>9.82</v>
      </c>
      <c r="I182" s="14">
        <v>123.31</v>
      </c>
      <c r="J182" s="15">
        <f t="shared" ref="J182:N182" si="226">ROUND(D182*$I182,2)</f>
        <v>1210.9000000000001</v>
      </c>
      <c r="K182" s="15">
        <f t="shared" si="226"/>
        <v>0</v>
      </c>
      <c r="L182" s="15">
        <f t="shared" si="226"/>
        <v>0</v>
      </c>
      <c r="M182" s="15">
        <f t="shared" si="226"/>
        <v>0</v>
      </c>
      <c r="N182" s="15">
        <f t="shared" si="226"/>
        <v>1210.9000000000001</v>
      </c>
      <c r="O182" s="47">
        <f t="shared" si="1"/>
        <v>0</v>
      </c>
      <c r="P182" s="48">
        <f t="shared" si="67"/>
        <v>0</v>
      </c>
    </row>
    <row r="183" spans="1:16" ht="12.75" customHeight="1" x14ac:dyDescent="0.2">
      <c r="A183" s="46" t="s">
        <v>496</v>
      </c>
      <c r="B183" s="9" t="s">
        <v>151</v>
      </c>
      <c r="C183" s="10" t="s">
        <v>27</v>
      </c>
      <c r="D183" s="11">
        <v>342.52</v>
      </c>
      <c r="E183" s="13">
        <v>250.51</v>
      </c>
      <c r="F183" s="13">
        <v>92.01</v>
      </c>
      <c r="G183" s="13">
        <f t="shared" si="222"/>
        <v>342.52</v>
      </c>
      <c r="H183" s="13">
        <f t="shared" si="223"/>
        <v>0</v>
      </c>
      <c r="I183" s="14">
        <v>27.26</v>
      </c>
      <c r="J183" s="15">
        <f t="shared" ref="J183:N183" si="227">ROUND(D183*$I183,2)</f>
        <v>9337.1</v>
      </c>
      <c r="K183" s="15">
        <f t="shared" si="227"/>
        <v>6828.9</v>
      </c>
      <c r="L183" s="15">
        <f t="shared" si="227"/>
        <v>2508.19</v>
      </c>
      <c r="M183" s="15">
        <f t="shared" si="227"/>
        <v>9337.1</v>
      </c>
      <c r="N183" s="15">
        <f t="shared" si="227"/>
        <v>0</v>
      </c>
      <c r="O183" s="47">
        <f t="shared" si="1"/>
        <v>0.26862623298454552</v>
      </c>
      <c r="P183" s="48">
        <f t="shared" si="67"/>
        <v>1</v>
      </c>
    </row>
    <row r="184" spans="1:16" ht="12.75" customHeight="1" x14ac:dyDescent="0.2">
      <c r="A184" s="46" t="s">
        <v>497</v>
      </c>
      <c r="B184" s="9" t="s">
        <v>498</v>
      </c>
      <c r="C184" s="10" t="s">
        <v>27</v>
      </c>
      <c r="D184" s="11">
        <v>45.16</v>
      </c>
      <c r="E184" s="13">
        <v>0</v>
      </c>
      <c r="F184" s="13">
        <v>45.16</v>
      </c>
      <c r="G184" s="13">
        <f t="shared" si="222"/>
        <v>45.16</v>
      </c>
      <c r="H184" s="13">
        <f t="shared" si="223"/>
        <v>0</v>
      </c>
      <c r="I184" s="14">
        <v>33.65</v>
      </c>
      <c r="J184" s="15">
        <f t="shared" ref="J184:N184" si="228">ROUND(D184*$I184,2)</f>
        <v>1519.63</v>
      </c>
      <c r="K184" s="15">
        <f t="shared" si="228"/>
        <v>0</v>
      </c>
      <c r="L184" s="15">
        <f t="shared" si="228"/>
        <v>1519.63</v>
      </c>
      <c r="M184" s="15">
        <f t="shared" si="228"/>
        <v>1519.63</v>
      </c>
      <c r="N184" s="15">
        <f t="shared" si="228"/>
        <v>0</v>
      </c>
      <c r="O184" s="47">
        <f t="shared" si="1"/>
        <v>1</v>
      </c>
      <c r="P184" s="48">
        <f t="shared" si="67"/>
        <v>1</v>
      </c>
    </row>
    <row r="185" spans="1:16" ht="12.75" customHeight="1" x14ac:dyDescent="0.2">
      <c r="A185" s="46" t="s">
        <v>499</v>
      </c>
      <c r="B185" s="9" t="s">
        <v>500</v>
      </c>
      <c r="C185" s="10" t="s">
        <v>27</v>
      </c>
      <c r="D185" s="11">
        <v>111.21</v>
      </c>
      <c r="E185" s="13">
        <v>0</v>
      </c>
      <c r="F185" s="13">
        <v>0</v>
      </c>
      <c r="G185" s="13">
        <f t="shared" si="222"/>
        <v>0</v>
      </c>
      <c r="H185" s="13">
        <f t="shared" si="223"/>
        <v>111.21</v>
      </c>
      <c r="I185" s="14">
        <v>43.72</v>
      </c>
      <c r="J185" s="15">
        <f t="shared" ref="J185:N185" si="229">ROUND(D185*$I185,2)</f>
        <v>4862.1000000000004</v>
      </c>
      <c r="K185" s="15">
        <f t="shared" si="229"/>
        <v>0</v>
      </c>
      <c r="L185" s="15">
        <f t="shared" si="229"/>
        <v>0</v>
      </c>
      <c r="M185" s="15">
        <f t="shared" si="229"/>
        <v>0</v>
      </c>
      <c r="N185" s="15">
        <f t="shared" si="229"/>
        <v>4862.1000000000004</v>
      </c>
      <c r="O185" s="47">
        <f t="shared" si="1"/>
        <v>0</v>
      </c>
      <c r="P185" s="48">
        <f t="shared" si="67"/>
        <v>0</v>
      </c>
    </row>
    <row r="186" spans="1:16" ht="12.75" customHeight="1" x14ac:dyDescent="0.2">
      <c r="A186" s="37" t="s">
        <v>501</v>
      </c>
      <c r="B186" s="4" t="s">
        <v>175</v>
      </c>
      <c r="C186" s="5"/>
      <c r="D186" s="16"/>
      <c r="E186" s="39"/>
      <c r="F186" s="39"/>
      <c r="G186" s="17"/>
      <c r="H186" s="39"/>
      <c r="I186" s="40"/>
      <c r="J186" s="41">
        <f t="shared" ref="J186:N186" si="230">SUM(J187:J189)</f>
        <v>4852.83</v>
      </c>
      <c r="K186" s="41">
        <f t="shared" si="230"/>
        <v>1410.44</v>
      </c>
      <c r="L186" s="41">
        <f t="shared" si="230"/>
        <v>0</v>
      </c>
      <c r="M186" s="41">
        <f t="shared" si="230"/>
        <v>1410.44</v>
      </c>
      <c r="N186" s="41">
        <f t="shared" si="230"/>
        <v>3442.3900000000003</v>
      </c>
      <c r="O186" s="42">
        <f t="shared" si="1"/>
        <v>0</v>
      </c>
      <c r="P186" s="45">
        <f t="shared" si="67"/>
        <v>0.29064277957398055</v>
      </c>
    </row>
    <row r="187" spans="1:16" ht="12.75" customHeight="1" x14ac:dyDescent="0.2">
      <c r="A187" s="46" t="s">
        <v>502</v>
      </c>
      <c r="B187" s="9" t="s">
        <v>111</v>
      </c>
      <c r="C187" s="10" t="s">
        <v>27</v>
      </c>
      <c r="D187" s="11">
        <v>42.04</v>
      </c>
      <c r="E187" s="13">
        <v>42.04</v>
      </c>
      <c r="F187" s="13">
        <v>0</v>
      </c>
      <c r="G187" s="13">
        <f t="shared" ref="G187:G189" si="231">E187+F187</f>
        <v>42.04</v>
      </c>
      <c r="H187" s="13">
        <f t="shared" ref="H187:H189" si="232">IF(G187="",D187-0,D187-G187)</f>
        <v>0</v>
      </c>
      <c r="I187" s="14">
        <v>33.549999999999997</v>
      </c>
      <c r="J187" s="15">
        <f t="shared" ref="J187:N187" si="233">ROUND(D187*$I187,2)</f>
        <v>1410.44</v>
      </c>
      <c r="K187" s="15">
        <f t="shared" si="233"/>
        <v>1410.44</v>
      </c>
      <c r="L187" s="15">
        <f t="shared" si="233"/>
        <v>0</v>
      </c>
      <c r="M187" s="15">
        <f t="shared" si="233"/>
        <v>1410.44</v>
      </c>
      <c r="N187" s="15">
        <f t="shared" si="233"/>
        <v>0</v>
      </c>
      <c r="O187" s="47">
        <f t="shared" si="1"/>
        <v>0</v>
      </c>
      <c r="P187" s="48">
        <f t="shared" si="67"/>
        <v>1</v>
      </c>
    </row>
    <row r="188" spans="1:16" ht="12.75" customHeight="1" x14ac:dyDescent="0.2">
      <c r="A188" s="46" t="s">
        <v>503</v>
      </c>
      <c r="B188" s="9" t="s">
        <v>504</v>
      </c>
      <c r="C188" s="10" t="s">
        <v>55</v>
      </c>
      <c r="D188" s="11">
        <v>3.6</v>
      </c>
      <c r="E188" s="13">
        <v>0</v>
      </c>
      <c r="F188" s="13">
        <v>0</v>
      </c>
      <c r="G188" s="13">
        <f t="shared" si="231"/>
        <v>0</v>
      </c>
      <c r="H188" s="13">
        <f t="shared" si="232"/>
        <v>3.6</v>
      </c>
      <c r="I188" s="14">
        <v>116.12</v>
      </c>
      <c r="J188" s="15">
        <f t="shared" ref="J188:N188" si="234">ROUND(D188*$I188,2)</f>
        <v>418.03</v>
      </c>
      <c r="K188" s="15">
        <f t="shared" si="234"/>
        <v>0</v>
      </c>
      <c r="L188" s="15">
        <f t="shared" si="234"/>
        <v>0</v>
      </c>
      <c r="M188" s="15">
        <f t="shared" si="234"/>
        <v>0</v>
      </c>
      <c r="N188" s="15">
        <f t="shared" si="234"/>
        <v>418.03</v>
      </c>
      <c r="O188" s="47">
        <f t="shared" si="1"/>
        <v>0</v>
      </c>
      <c r="P188" s="48">
        <f t="shared" si="67"/>
        <v>0</v>
      </c>
    </row>
    <row r="189" spans="1:16" ht="12.75" customHeight="1" x14ac:dyDescent="0.2">
      <c r="A189" s="46" t="s">
        <v>505</v>
      </c>
      <c r="B189" s="9" t="s">
        <v>506</v>
      </c>
      <c r="C189" s="10" t="s">
        <v>27</v>
      </c>
      <c r="D189" s="11">
        <v>42.04</v>
      </c>
      <c r="E189" s="13">
        <v>0</v>
      </c>
      <c r="F189" s="13">
        <v>0</v>
      </c>
      <c r="G189" s="13">
        <f t="shared" si="231"/>
        <v>0</v>
      </c>
      <c r="H189" s="13">
        <f t="shared" si="232"/>
        <v>42.04</v>
      </c>
      <c r="I189" s="14">
        <v>71.94</v>
      </c>
      <c r="J189" s="15">
        <f t="shared" ref="J189:N189" si="235">ROUND(D189*$I189,2)</f>
        <v>3024.36</v>
      </c>
      <c r="K189" s="15">
        <f t="shared" si="235"/>
        <v>0</v>
      </c>
      <c r="L189" s="15">
        <f t="shared" si="235"/>
        <v>0</v>
      </c>
      <c r="M189" s="15">
        <f t="shared" si="235"/>
        <v>0</v>
      </c>
      <c r="N189" s="15">
        <f t="shared" si="235"/>
        <v>3024.36</v>
      </c>
      <c r="O189" s="47">
        <f t="shared" si="1"/>
        <v>0</v>
      </c>
      <c r="P189" s="48">
        <f t="shared" si="67"/>
        <v>0</v>
      </c>
    </row>
    <row r="190" spans="1:16" ht="12.75" customHeight="1" x14ac:dyDescent="0.2">
      <c r="A190" s="37" t="s">
        <v>507</v>
      </c>
      <c r="B190" s="4" t="s">
        <v>184</v>
      </c>
      <c r="C190" s="5"/>
      <c r="D190" s="16"/>
      <c r="E190" s="39"/>
      <c r="F190" s="39"/>
      <c r="G190" s="17"/>
      <c r="H190" s="39"/>
      <c r="I190" s="40"/>
      <c r="J190" s="41">
        <f t="shared" ref="J190:N190" si="236">SUM(J191:J197)</f>
        <v>14946.42</v>
      </c>
      <c r="K190" s="41">
        <f t="shared" si="236"/>
        <v>0</v>
      </c>
      <c r="L190" s="41">
        <f t="shared" si="236"/>
        <v>0</v>
      </c>
      <c r="M190" s="41">
        <f t="shared" si="236"/>
        <v>0</v>
      </c>
      <c r="N190" s="41">
        <f t="shared" si="236"/>
        <v>14946.42</v>
      </c>
      <c r="O190" s="42">
        <f t="shared" si="1"/>
        <v>0</v>
      </c>
      <c r="P190" s="45">
        <f t="shared" si="67"/>
        <v>0</v>
      </c>
    </row>
    <row r="191" spans="1:16" ht="12.75" customHeight="1" x14ac:dyDescent="0.2">
      <c r="A191" s="46" t="s">
        <v>508</v>
      </c>
      <c r="B191" s="9" t="s">
        <v>509</v>
      </c>
      <c r="C191" s="10" t="s">
        <v>66</v>
      </c>
      <c r="D191" s="11">
        <v>2</v>
      </c>
      <c r="E191" s="13">
        <v>0</v>
      </c>
      <c r="F191" s="13">
        <v>0</v>
      </c>
      <c r="G191" s="13">
        <f t="shared" ref="G191:G197" si="237">E191+F191</f>
        <v>0</v>
      </c>
      <c r="H191" s="13">
        <f t="shared" ref="H191:H197" si="238">IF(G191="",D191-0,D191-G191)</f>
        <v>2</v>
      </c>
      <c r="I191" s="14">
        <v>1630.48</v>
      </c>
      <c r="J191" s="15">
        <f t="shared" ref="J191:N191" si="239">ROUND(D191*$I191,2)</f>
        <v>3260.96</v>
      </c>
      <c r="K191" s="15">
        <f t="shared" si="239"/>
        <v>0</v>
      </c>
      <c r="L191" s="15">
        <f t="shared" si="239"/>
        <v>0</v>
      </c>
      <c r="M191" s="15">
        <f t="shared" si="239"/>
        <v>0</v>
      </c>
      <c r="N191" s="15">
        <f t="shared" si="239"/>
        <v>3260.96</v>
      </c>
      <c r="O191" s="47">
        <f t="shared" si="1"/>
        <v>0</v>
      </c>
      <c r="P191" s="48">
        <f t="shared" si="67"/>
        <v>0</v>
      </c>
    </row>
    <row r="192" spans="1:16" ht="12.75" customHeight="1" x14ac:dyDescent="0.2">
      <c r="A192" s="46" t="s">
        <v>510</v>
      </c>
      <c r="B192" s="9" t="s">
        <v>511</v>
      </c>
      <c r="C192" s="10" t="s">
        <v>66</v>
      </c>
      <c r="D192" s="11">
        <v>2</v>
      </c>
      <c r="E192" s="13">
        <v>0</v>
      </c>
      <c r="F192" s="13">
        <v>0</v>
      </c>
      <c r="G192" s="13">
        <f t="shared" si="237"/>
        <v>0</v>
      </c>
      <c r="H192" s="13">
        <f t="shared" si="238"/>
        <v>2</v>
      </c>
      <c r="I192" s="14">
        <v>1328.71</v>
      </c>
      <c r="J192" s="15">
        <f t="shared" ref="J192:N192" si="240">ROUND(D192*$I192,2)</f>
        <v>2657.42</v>
      </c>
      <c r="K192" s="15">
        <f t="shared" si="240"/>
        <v>0</v>
      </c>
      <c r="L192" s="15">
        <f t="shared" si="240"/>
        <v>0</v>
      </c>
      <c r="M192" s="15">
        <f t="shared" si="240"/>
        <v>0</v>
      </c>
      <c r="N192" s="15">
        <f t="shared" si="240"/>
        <v>2657.42</v>
      </c>
      <c r="O192" s="47">
        <f t="shared" si="1"/>
        <v>0</v>
      </c>
      <c r="P192" s="48">
        <f t="shared" si="67"/>
        <v>0</v>
      </c>
    </row>
    <row r="193" spans="1:16" ht="12.75" customHeight="1" x14ac:dyDescent="0.2">
      <c r="A193" s="46" t="s">
        <v>512</v>
      </c>
      <c r="B193" s="9" t="s">
        <v>513</v>
      </c>
      <c r="C193" s="10" t="s">
        <v>66</v>
      </c>
      <c r="D193" s="11">
        <v>2</v>
      </c>
      <c r="E193" s="13">
        <v>0</v>
      </c>
      <c r="F193" s="13">
        <v>0</v>
      </c>
      <c r="G193" s="13">
        <f t="shared" si="237"/>
        <v>0</v>
      </c>
      <c r="H193" s="13">
        <f t="shared" si="238"/>
        <v>2</v>
      </c>
      <c r="I193" s="14">
        <v>384.13</v>
      </c>
      <c r="J193" s="15">
        <f t="shared" ref="J193:N193" si="241">ROUND(D193*$I193,2)</f>
        <v>768.26</v>
      </c>
      <c r="K193" s="15">
        <f t="shared" si="241"/>
        <v>0</v>
      </c>
      <c r="L193" s="15">
        <f t="shared" si="241"/>
        <v>0</v>
      </c>
      <c r="M193" s="15">
        <f t="shared" si="241"/>
        <v>0</v>
      </c>
      <c r="N193" s="15">
        <f t="shared" si="241"/>
        <v>768.26</v>
      </c>
      <c r="O193" s="47">
        <f t="shared" si="1"/>
        <v>0</v>
      </c>
      <c r="P193" s="48">
        <f t="shared" si="67"/>
        <v>0</v>
      </c>
    </row>
    <row r="194" spans="1:16" ht="12.75" customHeight="1" x14ac:dyDescent="0.2">
      <c r="A194" s="46" t="s">
        <v>514</v>
      </c>
      <c r="B194" s="9" t="s">
        <v>515</v>
      </c>
      <c r="C194" s="10" t="s">
        <v>27</v>
      </c>
      <c r="D194" s="11">
        <v>10.81</v>
      </c>
      <c r="E194" s="13">
        <v>0</v>
      </c>
      <c r="F194" s="13">
        <v>0</v>
      </c>
      <c r="G194" s="13">
        <f t="shared" si="237"/>
        <v>0</v>
      </c>
      <c r="H194" s="13">
        <f t="shared" si="238"/>
        <v>10.81</v>
      </c>
      <c r="I194" s="14">
        <v>301.43</v>
      </c>
      <c r="J194" s="15">
        <f t="shared" ref="J194:N194" si="242">ROUND(D194*$I194,2)</f>
        <v>3258.46</v>
      </c>
      <c r="K194" s="15">
        <f t="shared" si="242"/>
        <v>0</v>
      </c>
      <c r="L194" s="15">
        <f t="shared" si="242"/>
        <v>0</v>
      </c>
      <c r="M194" s="15">
        <f t="shared" si="242"/>
        <v>0</v>
      </c>
      <c r="N194" s="15">
        <f t="shared" si="242"/>
        <v>3258.46</v>
      </c>
      <c r="O194" s="47">
        <f t="shared" si="1"/>
        <v>0</v>
      </c>
      <c r="P194" s="48">
        <f t="shared" si="67"/>
        <v>0</v>
      </c>
    </row>
    <row r="195" spans="1:16" ht="12.75" customHeight="1" x14ac:dyDescent="0.2">
      <c r="A195" s="46" t="s">
        <v>516</v>
      </c>
      <c r="B195" s="9" t="s">
        <v>517</v>
      </c>
      <c r="C195" s="10" t="s">
        <v>27</v>
      </c>
      <c r="D195" s="11">
        <v>10.53</v>
      </c>
      <c r="E195" s="13">
        <v>0</v>
      </c>
      <c r="F195" s="13">
        <v>0</v>
      </c>
      <c r="G195" s="13">
        <f t="shared" si="237"/>
        <v>0</v>
      </c>
      <c r="H195" s="13">
        <f t="shared" si="238"/>
        <v>10.53</v>
      </c>
      <c r="I195" s="14">
        <v>301.43</v>
      </c>
      <c r="J195" s="15">
        <f t="shared" ref="J195:N195" si="243">ROUND(D195*$I195,2)</f>
        <v>3174.06</v>
      </c>
      <c r="K195" s="15">
        <f t="shared" si="243"/>
        <v>0</v>
      </c>
      <c r="L195" s="15">
        <f t="shared" si="243"/>
        <v>0</v>
      </c>
      <c r="M195" s="15">
        <f t="shared" si="243"/>
        <v>0</v>
      </c>
      <c r="N195" s="15">
        <f t="shared" si="243"/>
        <v>3174.06</v>
      </c>
      <c r="O195" s="47">
        <f t="shared" si="1"/>
        <v>0</v>
      </c>
      <c r="P195" s="48">
        <f t="shared" si="67"/>
        <v>0</v>
      </c>
    </row>
    <row r="196" spans="1:16" ht="12.75" customHeight="1" x14ac:dyDescent="0.2">
      <c r="A196" s="46" t="s">
        <v>518</v>
      </c>
      <c r="B196" s="9" t="s">
        <v>519</v>
      </c>
      <c r="C196" s="10" t="s">
        <v>27</v>
      </c>
      <c r="D196" s="11">
        <v>4.12</v>
      </c>
      <c r="E196" s="13">
        <v>0</v>
      </c>
      <c r="F196" s="13">
        <v>0</v>
      </c>
      <c r="G196" s="13">
        <f t="shared" si="237"/>
        <v>0</v>
      </c>
      <c r="H196" s="13">
        <f t="shared" si="238"/>
        <v>4.12</v>
      </c>
      <c r="I196" s="14">
        <v>282.99</v>
      </c>
      <c r="J196" s="15">
        <f t="shared" ref="J196:N196" si="244">ROUND(D196*$I196,2)</f>
        <v>1165.92</v>
      </c>
      <c r="K196" s="15">
        <f t="shared" si="244"/>
        <v>0</v>
      </c>
      <c r="L196" s="15">
        <f t="shared" si="244"/>
        <v>0</v>
      </c>
      <c r="M196" s="15">
        <f t="shared" si="244"/>
        <v>0</v>
      </c>
      <c r="N196" s="15">
        <f t="shared" si="244"/>
        <v>1165.92</v>
      </c>
      <c r="O196" s="47">
        <f t="shared" si="1"/>
        <v>0</v>
      </c>
      <c r="P196" s="48">
        <f t="shared" si="67"/>
        <v>0</v>
      </c>
    </row>
    <row r="197" spans="1:16" ht="12.75" customHeight="1" x14ac:dyDescent="0.2">
      <c r="A197" s="46" t="s">
        <v>520</v>
      </c>
      <c r="B197" s="9" t="s">
        <v>521</v>
      </c>
      <c r="C197" s="10" t="s">
        <v>27</v>
      </c>
      <c r="D197" s="11">
        <v>1.2</v>
      </c>
      <c r="E197" s="13">
        <v>0</v>
      </c>
      <c r="F197" s="13">
        <v>0</v>
      </c>
      <c r="G197" s="13">
        <f t="shared" si="237"/>
        <v>0</v>
      </c>
      <c r="H197" s="13">
        <f t="shared" si="238"/>
        <v>1.2</v>
      </c>
      <c r="I197" s="14">
        <v>551.12</v>
      </c>
      <c r="J197" s="15">
        <f t="shared" ref="J197:N197" si="245">ROUND(D197*$I197,2)</f>
        <v>661.34</v>
      </c>
      <c r="K197" s="15">
        <f t="shared" si="245"/>
        <v>0</v>
      </c>
      <c r="L197" s="15">
        <f t="shared" si="245"/>
        <v>0</v>
      </c>
      <c r="M197" s="15">
        <f t="shared" si="245"/>
        <v>0</v>
      </c>
      <c r="N197" s="15">
        <f t="shared" si="245"/>
        <v>661.34</v>
      </c>
      <c r="O197" s="47">
        <f t="shared" si="1"/>
        <v>0</v>
      </c>
      <c r="P197" s="48">
        <f t="shared" si="67"/>
        <v>0</v>
      </c>
    </row>
    <row r="198" spans="1:16" ht="12.75" customHeight="1" x14ac:dyDescent="0.2">
      <c r="A198" s="37" t="s">
        <v>185</v>
      </c>
      <c r="B198" s="4" t="s">
        <v>186</v>
      </c>
      <c r="C198" s="5"/>
      <c r="D198" s="16"/>
      <c r="E198" s="39"/>
      <c r="F198" s="39"/>
      <c r="G198" s="17"/>
      <c r="H198" s="39"/>
      <c r="I198" s="40"/>
      <c r="J198" s="41">
        <f t="shared" ref="J198:N198" si="246">J199+J203+J207</f>
        <v>13099.91</v>
      </c>
      <c r="K198" s="41">
        <f t="shared" si="246"/>
        <v>0</v>
      </c>
      <c r="L198" s="41">
        <f t="shared" si="246"/>
        <v>0</v>
      </c>
      <c r="M198" s="41">
        <f t="shared" si="246"/>
        <v>0</v>
      </c>
      <c r="N198" s="41">
        <f t="shared" si="246"/>
        <v>13099.91</v>
      </c>
      <c r="O198" s="42">
        <f t="shared" si="1"/>
        <v>0</v>
      </c>
      <c r="P198" s="45">
        <f t="shared" si="67"/>
        <v>0</v>
      </c>
    </row>
    <row r="199" spans="1:16" ht="12.75" customHeight="1" x14ac:dyDescent="0.2">
      <c r="A199" s="37" t="s">
        <v>522</v>
      </c>
      <c r="B199" s="4" t="s">
        <v>523</v>
      </c>
      <c r="C199" s="5"/>
      <c r="D199" s="16"/>
      <c r="E199" s="39"/>
      <c r="F199" s="39"/>
      <c r="G199" s="17"/>
      <c r="H199" s="39"/>
      <c r="I199" s="40"/>
      <c r="J199" s="41">
        <f t="shared" ref="J199:N199" si="247">SUM(J200:J202)</f>
        <v>2980.1499999999996</v>
      </c>
      <c r="K199" s="41">
        <f t="shared" si="247"/>
        <v>0</v>
      </c>
      <c r="L199" s="41">
        <f t="shared" si="247"/>
        <v>0</v>
      </c>
      <c r="M199" s="41">
        <f t="shared" si="247"/>
        <v>0</v>
      </c>
      <c r="N199" s="41">
        <f t="shared" si="247"/>
        <v>2980.1499999999996</v>
      </c>
      <c r="O199" s="42">
        <f t="shared" si="1"/>
        <v>0</v>
      </c>
      <c r="P199" s="45">
        <f t="shared" si="67"/>
        <v>0</v>
      </c>
    </row>
    <row r="200" spans="1:16" ht="12.75" customHeight="1" x14ac:dyDescent="0.2">
      <c r="A200" s="46" t="s">
        <v>524</v>
      </c>
      <c r="B200" s="9" t="s">
        <v>525</v>
      </c>
      <c r="C200" s="10" t="s">
        <v>27</v>
      </c>
      <c r="D200" s="11">
        <v>90.28</v>
      </c>
      <c r="E200" s="13">
        <v>0</v>
      </c>
      <c r="F200" s="13">
        <v>0</v>
      </c>
      <c r="G200" s="13">
        <f t="shared" ref="G200:G202" si="248">E200+F200</f>
        <v>0</v>
      </c>
      <c r="H200" s="13">
        <f t="shared" ref="H200:H202" si="249">IF(G200="",D200-0,D200-G200)</f>
        <v>90.28</v>
      </c>
      <c r="I200" s="14">
        <v>3.64</v>
      </c>
      <c r="J200" s="15">
        <f t="shared" ref="J200:N200" si="250">ROUND(D200*$I200,2)</f>
        <v>328.62</v>
      </c>
      <c r="K200" s="15">
        <f t="shared" si="250"/>
        <v>0</v>
      </c>
      <c r="L200" s="15">
        <f t="shared" si="250"/>
        <v>0</v>
      </c>
      <c r="M200" s="15">
        <f t="shared" si="250"/>
        <v>0</v>
      </c>
      <c r="N200" s="15">
        <f t="shared" si="250"/>
        <v>328.62</v>
      </c>
      <c r="O200" s="47">
        <f t="shared" si="1"/>
        <v>0</v>
      </c>
      <c r="P200" s="48">
        <f t="shared" si="67"/>
        <v>0</v>
      </c>
    </row>
    <row r="201" spans="1:16" ht="12.75" customHeight="1" x14ac:dyDescent="0.2">
      <c r="A201" s="46" t="s">
        <v>526</v>
      </c>
      <c r="B201" s="9" t="s">
        <v>527</v>
      </c>
      <c r="C201" s="10" t="s">
        <v>27</v>
      </c>
      <c r="D201" s="11">
        <v>90.28</v>
      </c>
      <c r="E201" s="13">
        <v>0</v>
      </c>
      <c r="F201" s="13">
        <v>0</v>
      </c>
      <c r="G201" s="13">
        <f t="shared" si="248"/>
        <v>0</v>
      </c>
      <c r="H201" s="13">
        <f t="shared" si="249"/>
        <v>90.28</v>
      </c>
      <c r="I201" s="14">
        <v>18.739999999999998</v>
      </c>
      <c r="J201" s="15">
        <f t="shared" ref="J201:N201" si="251">ROUND(D201*$I201,2)</f>
        <v>1691.85</v>
      </c>
      <c r="K201" s="15">
        <f t="shared" si="251"/>
        <v>0</v>
      </c>
      <c r="L201" s="15">
        <f t="shared" si="251"/>
        <v>0</v>
      </c>
      <c r="M201" s="15">
        <f t="shared" si="251"/>
        <v>0</v>
      </c>
      <c r="N201" s="15">
        <f t="shared" si="251"/>
        <v>1691.85</v>
      </c>
      <c r="O201" s="47">
        <f t="shared" si="1"/>
        <v>0</v>
      </c>
      <c r="P201" s="48">
        <f t="shared" si="67"/>
        <v>0</v>
      </c>
    </row>
    <row r="202" spans="1:16" ht="12.75" customHeight="1" x14ac:dyDescent="0.2">
      <c r="A202" s="46" t="s">
        <v>528</v>
      </c>
      <c r="B202" s="9" t="s">
        <v>529</v>
      </c>
      <c r="C202" s="10" t="s">
        <v>27</v>
      </c>
      <c r="D202" s="11">
        <v>90.28</v>
      </c>
      <c r="E202" s="13">
        <v>0</v>
      </c>
      <c r="F202" s="13">
        <v>0</v>
      </c>
      <c r="G202" s="13">
        <f t="shared" si="248"/>
        <v>0</v>
      </c>
      <c r="H202" s="13">
        <f t="shared" si="249"/>
        <v>90.28</v>
      </c>
      <c r="I202" s="14">
        <v>10.63</v>
      </c>
      <c r="J202" s="15">
        <f t="shared" ref="J202:N202" si="252">ROUND(D202*$I202,2)</f>
        <v>959.68</v>
      </c>
      <c r="K202" s="15">
        <f t="shared" si="252"/>
        <v>0</v>
      </c>
      <c r="L202" s="15">
        <f t="shared" si="252"/>
        <v>0</v>
      </c>
      <c r="M202" s="15">
        <f t="shared" si="252"/>
        <v>0</v>
      </c>
      <c r="N202" s="15">
        <f t="shared" si="252"/>
        <v>959.68</v>
      </c>
      <c r="O202" s="47">
        <f t="shared" si="1"/>
        <v>0</v>
      </c>
      <c r="P202" s="48">
        <f t="shared" si="67"/>
        <v>0</v>
      </c>
    </row>
    <row r="203" spans="1:16" ht="12.75" customHeight="1" x14ac:dyDescent="0.2">
      <c r="A203" s="37" t="s">
        <v>530</v>
      </c>
      <c r="B203" s="4" t="s">
        <v>531</v>
      </c>
      <c r="C203" s="5"/>
      <c r="D203" s="16"/>
      <c r="E203" s="39"/>
      <c r="F203" s="39"/>
      <c r="G203" s="17"/>
      <c r="H203" s="39"/>
      <c r="I203" s="40"/>
      <c r="J203" s="41">
        <f t="shared" ref="J203:N203" si="253">SUM(J204:J206)</f>
        <v>834.46</v>
      </c>
      <c r="K203" s="41">
        <f t="shared" si="253"/>
        <v>0</v>
      </c>
      <c r="L203" s="41">
        <f t="shared" si="253"/>
        <v>0</v>
      </c>
      <c r="M203" s="41">
        <f t="shared" si="253"/>
        <v>0</v>
      </c>
      <c r="N203" s="41">
        <f t="shared" si="253"/>
        <v>834.46</v>
      </c>
      <c r="O203" s="42">
        <f t="shared" si="1"/>
        <v>0</v>
      </c>
      <c r="P203" s="45">
        <f t="shared" si="67"/>
        <v>0</v>
      </c>
    </row>
    <row r="204" spans="1:16" ht="12.75" customHeight="1" x14ac:dyDescent="0.2">
      <c r="A204" s="46" t="s">
        <v>532</v>
      </c>
      <c r="B204" s="9" t="s">
        <v>533</v>
      </c>
      <c r="C204" s="10" t="s">
        <v>27</v>
      </c>
      <c r="D204" s="11">
        <v>16.8</v>
      </c>
      <c r="E204" s="13">
        <v>0</v>
      </c>
      <c r="F204" s="13">
        <v>0</v>
      </c>
      <c r="G204" s="13">
        <f t="shared" ref="G204:G206" si="254">E204+F204</f>
        <v>0</v>
      </c>
      <c r="H204" s="13">
        <f t="shared" ref="H204:H206" si="255">IF(G204="",D204-0,D204-G204)</f>
        <v>16.8</v>
      </c>
      <c r="I204" s="14">
        <v>18.09</v>
      </c>
      <c r="J204" s="15">
        <f t="shared" ref="J204:N204" si="256">ROUND(D204*$I204,2)</f>
        <v>303.91000000000003</v>
      </c>
      <c r="K204" s="15">
        <f t="shared" si="256"/>
        <v>0</v>
      </c>
      <c r="L204" s="15">
        <f t="shared" si="256"/>
        <v>0</v>
      </c>
      <c r="M204" s="15">
        <f t="shared" si="256"/>
        <v>0</v>
      </c>
      <c r="N204" s="15">
        <f t="shared" si="256"/>
        <v>303.91000000000003</v>
      </c>
      <c r="O204" s="47">
        <f t="shared" si="1"/>
        <v>0</v>
      </c>
      <c r="P204" s="48">
        <f t="shared" si="67"/>
        <v>0</v>
      </c>
    </row>
    <row r="205" spans="1:16" ht="12.75" customHeight="1" x14ac:dyDescent="0.2">
      <c r="A205" s="46" t="s">
        <v>534</v>
      </c>
      <c r="B205" s="9" t="s">
        <v>535</v>
      </c>
      <c r="C205" s="10" t="s">
        <v>27</v>
      </c>
      <c r="D205" s="11">
        <v>16.8</v>
      </c>
      <c r="E205" s="13">
        <v>0</v>
      </c>
      <c r="F205" s="13">
        <v>0</v>
      </c>
      <c r="G205" s="13">
        <f t="shared" si="254"/>
        <v>0</v>
      </c>
      <c r="H205" s="13">
        <f t="shared" si="255"/>
        <v>16.8</v>
      </c>
      <c r="I205" s="14">
        <v>11.72</v>
      </c>
      <c r="J205" s="15">
        <f t="shared" ref="J205:N205" si="257">ROUND(D205*$I205,2)</f>
        <v>196.9</v>
      </c>
      <c r="K205" s="15">
        <f t="shared" si="257"/>
        <v>0</v>
      </c>
      <c r="L205" s="15">
        <f t="shared" si="257"/>
        <v>0</v>
      </c>
      <c r="M205" s="15">
        <f t="shared" si="257"/>
        <v>0</v>
      </c>
      <c r="N205" s="15">
        <f t="shared" si="257"/>
        <v>196.9</v>
      </c>
      <c r="O205" s="47">
        <f t="shared" si="1"/>
        <v>0</v>
      </c>
      <c r="P205" s="48">
        <f t="shared" si="67"/>
        <v>0</v>
      </c>
    </row>
    <row r="206" spans="1:16" ht="12.75" customHeight="1" x14ac:dyDescent="0.2">
      <c r="A206" s="46" t="s">
        <v>536</v>
      </c>
      <c r="B206" s="9" t="s">
        <v>537</v>
      </c>
      <c r="C206" s="10" t="s">
        <v>27</v>
      </c>
      <c r="D206" s="11">
        <v>16.8</v>
      </c>
      <c r="E206" s="13">
        <v>0</v>
      </c>
      <c r="F206" s="13">
        <v>0</v>
      </c>
      <c r="G206" s="13">
        <f t="shared" si="254"/>
        <v>0</v>
      </c>
      <c r="H206" s="13">
        <f t="shared" si="255"/>
        <v>16.8</v>
      </c>
      <c r="I206" s="14">
        <v>19.86</v>
      </c>
      <c r="J206" s="15">
        <f t="shared" ref="J206:N206" si="258">ROUND(D206*$I206,2)</f>
        <v>333.65</v>
      </c>
      <c r="K206" s="15">
        <f t="shared" si="258"/>
        <v>0</v>
      </c>
      <c r="L206" s="15">
        <f t="shared" si="258"/>
        <v>0</v>
      </c>
      <c r="M206" s="15">
        <f t="shared" si="258"/>
        <v>0</v>
      </c>
      <c r="N206" s="15">
        <f t="shared" si="258"/>
        <v>333.65</v>
      </c>
      <c r="O206" s="47">
        <f t="shared" si="1"/>
        <v>0</v>
      </c>
      <c r="P206" s="48">
        <f t="shared" si="67"/>
        <v>0</v>
      </c>
    </row>
    <row r="207" spans="1:16" ht="12.75" customHeight="1" x14ac:dyDescent="0.2">
      <c r="A207" s="37" t="s">
        <v>538</v>
      </c>
      <c r="B207" s="4" t="s">
        <v>539</v>
      </c>
      <c r="C207" s="5"/>
      <c r="D207" s="16"/>
      <c r="E207" s="39"/>
      <c r="F207" s="39"/>
      <c r="G207" s="17"/>
      <c r="H207" s="39"/>
      <c r="I207" s="40"/>
      <c r="J207" s="41">
        <f t="shared" ref="J207:N207" si="259">SUM(J208:J211)</f>
        <v>9285.3000000000011</v>
      </c>
      <c r="K207" s="41">
        <f t="shared" si="259"/>
        <v>0</v>
      </c>
      <c r="L207" s="41">
        <f t="shared" si="259"/>
        <v>0</v>
      </c>
      <c r="M207" s="41">
        <f t="shared" si="259"/>
        <v>0</v>
      </c>
      <c r="N207" s="41">
        <f t="shared" si="259"/>
        <v>9285.3000000000011</v>
      </c>
      <c r="O207" s="42">
        <f t="shared" si="1"/>
        <v>0</v>
      </c>
      <c r="P207" s="45">
        <f t="shared" si="67"/>
        <v>0</v>
      </c>
    </row>
    <row r="208" spans="1:16" ht="12.75" customHeight="1" x14ac:dyDescent="0.2">
      <c r="A208" s="46" t="s">
        <v>540</v>
      </c>
      <c r="B208" s="9" t="s">
        <v>525</v>
      </c>
      <c r="C208" s="10" t="s">
        <v>27</v>
      </c>
      <c r="D208" s="11">
        <v>186.19</v>
      </c>
      <c r="E208" s="13">
        <v>0</v>
      </c>
      <c r="F208" s="13">
        <v>0</v>
      </c>
      <c r="G208" s="13">
        <f t="shared" ref="G208:G225" si="260">E208+F208</f>
        <v>0</v>
      </c>
      <c r="H208" s="13">
        <f t="shared" ref="H208:H211" si="261">IF(G208="",D208-0,D208-G208)</f>
        <v>186.19</v>
      </c>
      <c r="I208" s="14">
        <v>3.64</v>
      </c>
      <c r="J208" s="15">
        <f t="shared" ref="J208:N208" si="262">ROUND(D208*$I208,2)</f>
        <v>677.73</v>
      </c>
      <c r="K208" s="15">
        <f t="shared" si="262"/>
        <v>0</v>
      </c>
      <c r="L208" s="15">
        <f t="shared" si="262"/>
        <v>0</v>
      </c>
      <c r="M208" s="15">
        <f t="shared" si="262"/>
        <v>0</v>
      </c>
      <c r="N208" s="15">
        <f t="shared" si="262"/>
        <v>677.73</v>
      </c>
      <c r="O208" s="47">
        <f t="shared" si="1"/>
        <v>0</v>
      </c>
      <c r="P208" s="48">
        <f t="shared" si="67"/>
        <v>0</v>
      </c>
    </row>
    <row r="209" spans="1:16" ht="12.75" customHeight="1" x14ac:dyDescent="0.2">
      <c r="A209" s="46" t="s">
        <v>541</v>
      </c>
      <c r="B209" s="9" t="s">
        <v>542</v>
      </c>
      <c r="C209" s="10" t="s">
        <v>27</v>
      </c>
      <c r="D209" s="11">
        <v>186.19</v>
      </c>
      <c r="E209" s="13">
        <v>0</v>
      </c>
      <c r="F209" s="13">
        <v>0</v>
      </c>
      <c r="G209" s="13">
        <f t="shared" si="260"/>
        <v>0</v>
      </c>
      <c r="H209" s="13">
        <f t="shared" si="261"/>
        <v>186.19</v>
      </c>
      <c r="I209" s="14">
        <v>26.42</v>
      </c>
      <c r="J209" s="15">
        <f t="shared" ref="J209:N209" si="263">ROUND(D209*$I209,2)</f>
        <v>4919.1400000000003</v>
      </c>
      <c r="K209" s="15">
        <f t="shared" si="263"/>
        <v>0</v>
      </c>
      <c r="L209" s="15">
        <f t="shared" si="263"/>
        <v>0</v>
      </c>
      <c r="M209" s="15">
        <f t="shared" si="263"/>
        <v>0</v>
      </c>
      <c r="N209" s="15">
        <f t="shared" si="263"/>
        <v>4919.1400000000003</v>
      </c>
      <c r="O209" s="47">
        <f t="shared" si="1"/>
        <v>0</v>
      </c>
      <c r="P209" s="48">
        <f t="shared" si="67"/>
        <v>0</v>
      </c>
    </row>
    <row r="210" spans="1:16" ht="12.75" customHeight="1" x14ac:dyDescent="0.2">
      <c r="A210" s="46" t="s">
        <v>543</v>
      </c>
      <c r="B210" s="9" t="s">
        <v>544</v>
      </c>
      <c r="C210" s="10" t="s">
        <v>27</v>
      </c>
      <c r="D210" s="11">
        <v>140.08000000000001</v>
      </c>
      <c r="E210" s="13">
        <v>0</v>
      </c>
      <c r="F210" s="13">
        <v>0</v>
      </c>
      <c r="G210" s="13">
        <f t="shared" si="260"/>
        <v>0</v>
      </c>
      <c r="H210" s="13">
        <f t="shared" si="261"/>
        <v>140.08000000000001</v>
      </c>
      <c r="I210" s="14">
        <v>21.31</v>
      </c>
      <c r="J210" s="15">
        <f t="shared" ref="J210:N210" si="264">ROUND(D210*$I210,2)</f>
        <v>2985.1</v>
      </c>
      <c r="K210" s="15">
        <f t="shared" si="264"/>
        <v>0</v>
      </c>
      <c r="L210" s="15">
        <f t="shared" si="264"/>
        <v>0</v>
      </c>
      <c r="M210" s="15">
        <f t="shared" si="264"/>
        <v>0</v>
      </c>
      <c r="N210" s="15">
        <f t="shared" si="264"/>
        <v>2985.1</v>
      </c>
      <c r="O210" s="47">
        <f t="shared" si="1"/>
        <v>0</v>
      </c>
      <c r="P210" s="48">
        <f t="shared" si="67"/>
        <v>0</v>
      </c>
    </row>
    <row r="211" spans="1:16" ht="12.75" customHeight="1" x14ac:dyDescent="0.2">
      <c r="A211" s="46" t="s">
        <v>545</v>
      </c>
      <c r="B211" s="9" t="s">
        <v>546</v>
      </c>
      <c r="C211" s="10" t="s">
        <v>27</v>
      </c>
      <c r="D211" s="11">
        <v>46.12</v>
      </c>
      <c r="E211" s="13">
        <v>0</v>
      </c>
      <c r="F211" s="13">
        <v>0</v>
      </c>
      <c r="G211" s="13">
        <f t="shared" si="260"/>
        <v>0</v>
      </c>
      <c r="H211" s="13">
        <f t="shared" si="261"/>
        <v>46.12</v>
      </c>
      <c r="I211" s="14">
        <v>15.25</v>
      </c>
      <c r="J211" s="15">
        <f t="shared" ref="J211:N211" si="265">ROUND(D211*$I211,2)</f>
        <v>703.33</v>
      </c>
      <c r="K211" s="15">
        <f t="shared" si="265"/>
        <v>0</v>
      </c>
      <c r="L211" s="15">
        <f t="shared" si="265"/>
        <v>0</v>
      </c>
      <c r="M211" s="15">
        <f t="shared" si="265"/>
        <v>0</v>
      </c>
      <c r="N211" s="15">
        <f t="shared" si="265"/>
        <v>703.33</v>
      </c>
      <c r="O211" s="47">
        <f t="shared" si="1"/>
        <v>0</v>
      </c>
      <c r="P211" s="48">
        <f t="shared" si="67"/>
        <v>0</v>
      </c>
    </row>
    <row r="212" spans="1:16" ht="12.75" customHeight="1" x14ac:dyDescent="0.2">
      <c r="A212" s="37" t="s">
        <v>547</v>
      </c>
      <c r="B212" s="4" t="s">
        <v>188</v>
      </c>
      <c r="C212" s="5"/>
      <c r="D212" s="16"/>
      <c r="E212" s="39">
        <v>0</v>
      </c>
      <c r="F212" s="39"/>
      <c r="G212" s="17">
        <f t="shared" si="260"/>
        <v>0</v>
      </c>
      <c r="H212" s="39"/>
      <c r="I212" s="40"/>
      <c r="J212" s="41">
        <f t="shared" ref="J212:N212" si="266">SUM(J213:J225)</f>
        <v>14734.76</v>
      </c>
      <c r="K212" s="41">
        <f t="shared" si="266"/>
        <v>0</v>
      </c>
      <c r="L212" s="41">
        <f t="shared" si="266"/>
        <v>0</v>
      </c>
      <c r="M212" s="41">
        <f t="shared" si="266"/>
        <v>0</v>
      </c>
      <c r="N212" s="41">
        <f t="shared" si="266"/>
        <v>14734.76</v>
      </c>
      <c r="O212" s="42">
        <f t="shared" si="1"/>
        <v>0</v>
      </c>
      <c r="P212" s="45">
        <f t="shared" si="67"/>
        <v>0</v>
      </c>
    </row>
    <row r="213" spans="1:16" ht="12.75" customHeight="1" x14ac:dyDescent="0.2">
      <c r="A213" s="46" t="s">
        <v>548</v>
      </c>
      <c r="B213" s="9" t="s">
        <v>549</v>
      </c>
      <c r="C213" s="10" t="s">
        <v>27</v>
      </c>
      <c r="D213" s="11">
        <v>9.19</v>
      </c>
      <c r="E213" s="13">
        <v>0</v>
      </c>
      <c r="F213" s="13">
        <v>0</v>
      </c>
      <c r="G213" s="13">
        <f t="shared" si="260"/>
        <v>0</v>
      </c>
      <c r="H213" s="13">
        <f t="shared" ref="H213:H225" si="267">IF(G213="",D213-0,D213-G213)</f>
        <v>9.19</v>
      </c>
      <c r="I213" s="14">
        <v>516.67999999999995</v>
      </c>
      <c r="J213" s="15">
        <f t="shared" ref="J213:N213" si="268">ROUND(D213*$I213,2)</f>
        <v>4748.29</v>
      </c>
      <c r="K213" s="15">
        <f t="shared" si="268"/>
        <v>0</v>
      </c>
      <c r="L213" s="15">
        <f t="shared" si="268"/>
        <v>0</v>
      </c>
      <c r="M213" s="15">
        <f t="shared" si="268"/>
        <v>0</v>
      </c>
      <c r="N213" s="15">
        <f t="shared" si="268"/>
        <v>4748.29</v>
      </c>
      <c r="O213" s="47">
        <f t="shared" si="1"/>
        <v>0</v>
      </c>
      <c r="P213" s="48">
        <f t="shared" si="67"/>
        <v>0</v>
      </c>
    </row>
    <row r="214" spans="1:16" ht="12.75" customHeight="1" x14ac:dyDescent="0.2">
      <c r="A214" s="46" t="s">
        <v>550</v>
      </c>
      <c r="B214" s="9" t="s">
        <v>551</v>
      </c>
      <c r="C214" s="10" t="s">
        <v>66</v>
      </c>
      <c r="D214" s="11">
        <v>2</v>
      </c>
      <c r="E214" s="13">
        <v>0</v>
      </c>
      <c r="F214" s="13">
        <v>0</v>
      </c>
      <c r="G214" s="13">
        <f t="shared" si="260"/>
        <v>0</v>
      </c>
      <c r="H214" s="13">
        <f t="shared" si="267"/>
        <v>2</v>
      </c>
      <c r="I214" s="14">
        <v>639.82000000000005</v>
      </c>
      <c r="J214" s="15">
        <f t="shared" ref="J214:N214" si="269">ROUND(D214*$I214,2)</f>
        <v>1279.6400000000001</v>
      </c>
      <c r="K214" s="15">
        <f t="shared" si="269"/>
        <v>0</v>
      </c>
      <c r="L214" s="15">
        <f t="shared" si="269"/>
        <v>0</v>
      </c>
      <c r="M214" s="15">
        <f t="shared" si="269"/>
        <v>0</v>
      </c>
      <c r="N214" s="15">
        <f t="shared" si="269"/>
        <v>1279.6400000000001</v>
      </c>
      <c r="O214" s="47">
        <f t="shared" si="1"/>
        <v>0</v>
      </c>
      <c r="P214" s="48">
        <f t="shared" si="67"/>
        <v>0</v>
      </c>
    </row>
    <row r="215" spans="1:16" ht="12.75" customHeight="1" x14ac:dyDescent="0.2">
      <c r="A215" s="46" t="s">
        <v>552</v>
      </c>
      <c r="B215" s="9" t="s">
        <v>553</v>
      </c>
      <c r="C215" s="10" t="s">
        <v>66</v>
      </c>
      <c r="D215" s="11">
        <v>2</v>
      </c>
      <c r="E215" s="13">
        <v>0</v>
      </c>
      <c r="F215" s="13">
        <v>0</v>
      </c>
      <c r="G215" s="13">
        <f t="shared" si="260"/>
        <v>0</v>
      </c>
      <c r="H215" s="13">
        <f t="shared" si="267"/>
        <v>2</v>
      </c>
      <c r="I215" s="14">
        <v>290.91000000000003</v>
      </c>
      <c r="J215" s="15">
        <f t="shared" ref="J215:N215" si="270">ROUND(D215*$I215,2)</f>
        <v>581.82000000000005</v>
      </c>
      <c r="K215" s="15">
        <f t="shared" si="270"/>
        <v>0</v>
      </c>
      <c r="L215" s="15">
        <f t="shared" si="270"/>
        <v>0</v>
      </c>
      <c r="M215" s="15">
        <f t="shared" si="270"/>
        <v>0</v>
      </c>
      <c r="N215" s="15">
        <f t="shared" si="270"/>
        <v>581.82000000000005</v>
      </c>
      <c r="O215" s="47">
        <f t="shared" si="1"/>
        <v>0</v>
      </c>
      <c r="P215" s="48">
        <f t="shared" si="67"/>
        <v>0</v>
      </c>
    </row>
    <row r="216" spans="1:16" ht="12.75" customHeight="1" x14ac:dyDescent="0.2">
      <c r="A216" s="46" t="s">
        <v>554</v>
      </c>
      <c r="B216" s="9" t="s">
        <v>555</v>
      </c>
      <c r="C216" s="10" t="s">
        <v>66</v>
      </c>
      <c r="D216" s="11">
        <v>2</v>
      </c>
      <c r="E216" s="13">
        <v>0</v>
      </c>
      <c r="F216" s="13">
        <v>0</v>
      </c>
      <c r="G216" s="13">
        <f t="shared" si="260"/>
        <v>0</v>
      </c>
      <c r="H216" s="13">
        <f t="shared" si="267"/>
        <v>2</v>
      </c>
      <c r="I216" s="14">
        <v>98.03</v>
      </c>
      <c r="J216" s="15">
        <f t="shared" ref="J216:N216" si="271">ROUND(D216*$I216,2)</f>
        <v>196.06</v>
      </c>
      <c r="K216" s="15">
        <f t="shared" si="271"/>
        <v>0</v>
      </c>
      <c r="L216" s="15">
        <f t="shared" si="271"/>
        <v>0</v>
      </c>
      <c r="M216" s="15">
        <f t="shared" si="271"/>
        <v>0</v>
      </c>
      <c r="N216" s="15">
        <f t="shared" si="271"/>
        <v>196.06</v>
      </c>
      <c r="O216" s="47">
        <f t="shared" si="1"/>
        <v>0</v>
      </c>
      <c r="P216" s="48">
        <f t="shared" si="67"/>
        <v>0</v>
      </c>
    </row>
    <row r="217" spans="1:16" ht="12.75" customHeight="1" x14ac:dyDescent="0.2">
      <c r="A217" s="46" t="s">
        <v>556</v>
      </c>
      <c r="B217" s="9" t="s">
        <v>557</v>
      </c>
      <c r="C217" s="10" t="s">
        <v>66</v>
      </c>
      <c r="D217" s="11">
        <v>2</v>
      </c>
      <c r="E217" s="13">
        <v>0</v>
      </c>
      <c r="F217" s="13">
        <v>0</v>
      </c>
      <c r="G217" s="13">
        <f t="shared" si="260"/>
        <v>0</v>
      </c>
      <c r="H217" s="13">
        <f t="shared" si="267"/>
        <v>2</v>
      </c>
      <c r="I217" s="14">
        <v>68.69</v>
      </c>
      <c r="J217" s="15">
        <f t="shared" ref="J217:N217" si="272">ROUND(D217*$I217,2)</f>
        <v>137.38</v>
      </c>
      <c r="K217" s="15">
        <f t="shared" si="272"/>
        <v>0</v>
      </c>
      <c r="L217" s="15">
        <f t="shared" si="272"/>
        <v>0</v>
      </c>
      <c r="M217" s="15">
        <f t="shared" si="272"/>
        <v>0</v>
      </c>
      <c r="N217" s="15">
        <f t="shared" si="272"/>
        <v>137.38</v>
      </c>
      <c r="O217" s="47">
        <f t="shared" si="1"/>
        <v>0</v>
      </c>
      <c r="P217" s="48">
        <f t="shared" si="67"/>
        <v>0</v>
      </c>
    </row>
    <row r="218" spans="1:16" ht="12.75" customHeight="1" x14ac:dyDescent="0.2">
      <c r="A218" s="46" t="s">
        <v>558</v>
      </c>
      <c r="B218" s="9" t="s">
        <v>559</v>
      </c>
      <c r="C218" s="10" t="s">
        <v>66</v>
      </c>
      <c r="D218" s="11">
        <v>2</v>
      </c>
      <c r="E218" s="13">
        <v>0</v>
      </c>
      <c r="F218" s="13">
        <v>0</v>
      </c>
      <c r="G218" s="13">
        <f t="shared" si="260"/>
        <v>0</v>
      </c>
      <c r="H218" s="13">
        <f t="shared" si="267"/>
        <v>2</v>
      </c>
      <c r="I218" s="14">
        <v>49.77</v>
      </c>
      <c r="J218" s="15">
        <f t="shared" ref="J218:N218" si="273">ROUND(D218*$I218,2)</f>
        <v>99.54</v>
      </c>
      <c r="K218" s="15">
        <f t="shared" si="273"/>
        <v>0</v>
      </c>
      <c r="L218" s="15">
        <f t="shared" si="273"/>
        <v>0</v>
      </c>
      <c r="M218" s="15">
        <f t="shared" si="273"/>
        <v>0</v>
      </c>
      <c r="N218" s="15">
        <f t="shared" si="273"/>
        <v>99.54</v>
      </c>
      <c r="O218" s="47">
        <f t="shared" si="1"/>
        <v>0</v>
      </c>
      <c r="P218" s="48">
        <f t="shared" si="67"/>
        <v>0</v>
      </c>
    </row>
    <row r="219" spans="1:16" ht="12.75" customHeight="1" x14ac:dyDescent="0.2">
      <c r="A219" s="46" t="s">
        <v>560</v>
      </c>
      <c r="B219" s="9" t="s">
        <v>561</v>
      </c>
      <c r="C219" s="10" t="s">
        <v>562</v>
      </c>
      <c r="D219" s="11">
        <v>2</v>
      </c>
      <c r="E219" s="13">
        <v>0</v>
      </c>
      <c r="F219" s="13">
        <v>0</v>
      </c>
      <c r="G219" s="13">
        <f t="shared" si="260"/>
        <v>0</v>
      </c>
      <c r="H219" s="13">
        <f t="shared" si="267"/>
        <v>2</v>
      </c>
      <c r="I219" s="14">
        <v>510.33</v>
      </c>
      <c r="J219" s="15">
        <f t="shared" ref="J219:N219" si="274">ROUND(D219*$I219,2)</f>
        <v>1020.66</v>
      </c>
      <c r="K219" s="15">
        <f t="shared" si="274"/>
        <v>0</v>
      </c>
      <c r="L219" s="15">
        <f t="shared" si="274"/>
        <v>0</v>
      </c>
      <c r="M219" s="15">
        <f t="shared" si="274"/>
        <v>0</v>
      </c>
      <c r="N219" s="15">
        <f t="shared" si="274"/>
        <v>1020.66</v>
      </c>
      <c r="O219" s="47">
        <f t="shared" si="1"/>
        <v>0</v>
      </c>
      <c r="P219" s="48">
        <f t="shared" si="67"/>
        <v>0</v>
      </c>
    </row>
    <row r="220" spans="1:16" ht="12.75" customHeight="1" x14ac:dyDescent="0.2">
      <c r="A220" s="46" t="s">
        <v>563</v>
      </c>
      <c r="B220" s="9" t="s">
        <v>564</v>
      </c>
      <c r="C220" s="10" t="s">
        <v>66</v>
      </c>
      <c r="D220" s="11">
        <v>4</v>
      </c>
      <c r="E220" s="13">
        <v>0</v>
      </c>
      <c r="F220" s="13">
        <v>0</v>
      </c>
      <c r="G220" s="13">
        <f t="shared" si="260"/>
        <v>0</v>
      </c>
      <c r="H220" s="13">
        <f t="shared" si="267"/>
        <v>4</v>
      </c>
      <c r="I220" s="14">
        <v>135.28</v>
      </c>
      <c r="J220" s="15">
        <f t="shared" ref="J220:N220" si="275">ROUND(D220*$I220,2)</f>
        <v>541.12</v>
      </c>
      <c r="K220" s="15">
        <f t="shared" si="275"/>
        <v>0</v>
      </c>
      <c r="L220" s="15">
        <f t="shared" si="275"/>
        <v>0</v>
      </c>
      <c r="M220" s="15">
        <f t="shared" si="275"/>
        <v>0</v>
      </c>
      <c r="N220" s="15">
        <f t="shared" si="275"/>
        <v>541.12</v>
      </c>
      <c r="O220" s="47">
        <f t="shared" si="1"/>
        <v>0</v>
      </c>
      <c r="P220" s="48">
        <f t="shared" si="67"/>
        <v>0</v>
      </c>
    </row>
    <row r="221" spans="1:16" ht="12.75" customHeight="1" x14ac:dyDescent="0.2">
      <c r="A221" s="46" t="s">
        <v>565</v>
      </c>
      <c r="B221" s="9" t="s">
        <v>566</v>
      </c>
      <c r="C221" s="10" t="s">
        <v>66</v>
      </c>
      <c r="D221" s="11">
        <v>2</v>
      </c>
      <c r="E221" s="13">
        <v>0</v>
      </c>
      <c r="F221" s="13">
        <v>0</v>
      </c>
      <c r="G221" s="13">
        <f t="shared" si="260"/>
        <v>0</v>
      </c>
      <c r="H221" s="13">
        <f t="shared" si="267"/>
        <v>2</v>
      </c>
      <c r="I221" s="14">
        <v>265.83</v>
      </c>
      <c r="J221" s="15">
        <f t="shared" ref="J221:N221" si="276">ROUND(D221*$I221,2)</f>
        <v>531.66</v>
      </c>
      <c r="K221" s="15">
        <f t="shared" si="276"/>
        <v>0</v>
      </c>
      <c r="L221" s="15">
        <f t="shared" si="276"/>
        <v>0</v>
      </c>
      <c r="M221" s="15">
        <f t="shared" si="276"/>
        <v>0</v>
      </c>
      <c r="N221" s="15">
        <f t="shared" si="276"/>
        <v>531.66</v>
      </c>
      <c r="O221" s="47">
        <f t="shared" si="1"/>
        <v>0</v>
      </c>
      <c r="P221" s="48">
        <f t="shared" si="67"/>
        <v>0</v>
      </c>
    </row>
    <row r="222" spans="1:16" ht="12.75" customHeight="1" x14ac:dyDescent="0.2">
      <c r="A222" s="46" t="s">
        <v>567</v>
      </c>
      <c r="B222" s="9" t="s">
        <v>568</v>
      </c>
      <c r="C222" s="10" t="s">
        <v>27</v>
      </c>
      <c r="D222" s="11">
        <v>12.96</v>
      </c>
      <c r="E222" s="13">
        <v>0</v>
      </c>
      <c r="F222" s="13">
        <v>0</v>
      </c>
      <c r="G222" s="13">
        <f t="shared" si="260"/>
        <v>0</v>
      </c>
      <c r="H222" s="13">
        <f t="shared" si="267"/>
        <v>12.96</v>
      </c>
      <c r="I222" s="14">
        <v>326.91000000000003</v>
      </c>
      <c r="J222" s="15">
        <f t="shared" ref="J222:N222" si="277">ROUND(D222*$I222,2)</f>
        <v>4236.75</v>
      </c>
      <c r="K222" s="15">
        <f t="shared" si="277"/>
        <v>0</v>
      </c>
      <c r="L222" s="15">
        <f t="shared" si="277"/>
        <v>0</v>
      </c>
      <c r="M222" s="15">
        <f t="shared" si="277"/>
        <v>0</v>
      </c>
      <c r="N222" s="15">
        <f t="shared" si="277"/>
        <v>4236.75</v>
      </c>
      <c r="O222" s="47">
        <f t="shared" si="1"/>
        <v>0</v>
      </c>
      <c r="P222" s="48">
        <f t="shared" si="67"/>
        <v>0</v>
      </c>
    </row>
    <row r="223" spans="1:16" ht="12.75" customHeight="1" x14ac:dyDescent="0.2">
      <c r="A223" s="46" t="s">
        <v>569</v>
      </c>
      <c r="B223" s="9" t="s">
        <v>570</v>
      </c>
      <c r="C223" s="10" t="s">
        <v>66</v>
      </c>
      <c r="D223" s="11">
        <v>2</v>
      </c>
      <c r="E223" s="13">
        <v>0</v>
      </c>
      <c r="F223" s="13">
        <v>0</v>
      </c>
      <c r="G223" s="13">
        <f t="shared" si="260"/>
        <v>0</v>
      </c>
      <c r="H223" s="13">
        <f t="shared" si="267"/>
        <v>2</v>
      </c>
      <c r="I223" s="14">
        <v>48.82</v>
      </c>
      <c r="J223" s="15">
        <f t="shared" ref="J223:N223" si="278">ROUND(D223*$I223,2)</f>
        <v>97.64</v>
      </c>
      <c r="K223" s="15">
        <f t="shared" si="278"/>
        <v>0</v>
      </c>
      <c r="L223" s="15">
        <f t="shared" si="278"/>
        <v>0</v>
      </c>
      <c r="M223" s="15">
        <f t="shared" si="278"/>
        <v>0</v>
      </c>
      <c r="N223" s="15">
        <f t="shared" si="278"/>
        <v>97.64</v>
      </c>
      <c r="O223" s="47">
        <f t="shared" si="1"/>
        <v>0</v>
      </c>
      <c r="P223" s="48">
        <f t="shared" si="67"/>
        <v>0</v>
      </c>
    </row>
    <row r="224" spans="1:16" ht="12.75" customHeight="1" x14ac:dyDescent="0.2">
      <c r="A224" s="46" t="s">
        <v>571</v>
      </c>
      <c r="B224" s="9" t="s">
        <v>572</v>
      </c>
      <c r="C224" s="10" t="s">
        <v>66</v>
      </c>
      <c r="D224" s="11">
        <v>2</v>
      </c>
      <c r="E224" s="13">
        <v>0</v>
      </c>
      <c r="F224" s="13">
        <v>0</v>
      </c>
      <c r="G224" s="13">
        <f t="shared" si="260"/>
        <v>0</v>
      </c>
      <c r="H224" s="13">
        <f t="shared" si="267"/>
        <v>2</v>
      </c>
      <c r="I224" s="14">
        <v>581.47</v>
      </c>
      <c r="J224" s="15">
        <f t="shared" ref="J224:N224" si="279">ROUND(D224*$I224,2)</f>
        <v>1162.94</v>
      </c>
      <c r="K224" s="15">
        <f t="shared" si="279"/>
        <v>0</v>
      </c>
      <c r="L224" s="15">
        <f t="shared" si="279"/>
        <v>0</v>
      </c>
      <c r="M224" s="15">
        <f t="shared" si="279"/>
        <v>0</v>
      </c>
      <c r="N224" s="15">
        <f t="shared" si="279"/>
        <v>1162.94</v>
      </c>
      <c r="O224" s="47">
        <f t="shared" si="1"/>
        <v>0</v>
      </c>
      <c r="P224" s="48">
        <f t="shared" si="67"/>
        <v>0</v>
      </c>
    </row>
    <row r="225" spans="1:16" ht="12.75" customHeight="1" x14ac:dyDescent="0.2">
      <c r="A225" s="46" t="s">
        <v>573</v>
      </c>
      <c r="B225" s="9" t="s">
        <v>574</v>
      </c>
      <c r="C225" s="10" t="s">
        <v>66</v>
      </c>
      <c r="D225" s="11">
        <v>2</v>
      </c>
      <c r="E225" s="13">
        <v>0</v>
      </c>
      <c r="F225" s="13">
        <v>0</v>
      </c>
      <c r="G225" s="13">
        <f t="shared" si="260"/>
        <v>0</v>
      </c>
      <c r="H225" s="13">
        <f t="shared" si="267"/>
        <v>2</v>
      </c>
      <c r="I225" s="14">
        <v>50.63</v>
      </c>
      <c r="J225" s="15">
        <f t="shared" ref="J225:N225" si="280">ROUND(D225*$I225,2)</f>
        <v>101.26</v>
      </c>
      <c r="K225" s="15">
        <f t="shared" si="280"/>
        <v>0</v>
      </c>
      <c r="L225" s="15">
        <f t="shared" si="280"/>
        <v>0</v>
      </c>
      <c r="M225" s="15">
        <f t="shared" si="280"/>
        <v>0</v>
      </c>
      <c r="N225" s="15">
        <f t="shared" si="280"/>
        <v>101.26</v>
      </c>
      <c r="O225" s="47">
        <f t="shared" si="1"/>
        <v>0</v>
      </c>
      <c r="P225" s="48">
        <f t="shared" si="67"/>
        <v>0</v>
      </c>
    </row>
    <row r="226" spans="1:16" ht="12.75" customHeight="1" x14ac:dyDescent="0.2">
      <c r="A226" s="37" t="s">
        <v>193</v>
      </c>
      <c r="B226" s="4" t="s">
        <v>194</v>
      </c>
      <c r="C226" s="5"/>
      <c r="D226" s="16"/>
      <c r="E226" s="39"/>
      <c r="F226" s="39"/>
      <c r="G226" s="17"/>
      <c r="H226" s="39"/>
      <c r="I226" s="40"/>
      <c r="J226" s="41">
        <f t="shared" ref="J226:N226" si="281">SUM(J227:J244)</f>
        <v>9104.5800000000017</v>
      </c>
      <c r="K226" s="41">
        <f t="shared" si="281"/>
        <v>1853.7800000000002</v>
      </c>
      <c r="L226" s="41">
        <f t="shared" si="281"/>
        <v>0</v>
      </c>
      <c r="M226" s="41">
        <f t="shared" si="281"/>
        <v>1853.7800000000002</v>
      </c>
      <c r="N226" s="41">
        <f t="shared" si="281"/>
        <v>7250.8</v>
      </c>
      <c r="O226" s="42">
        <f t="shared" si="1"/>
        <v>0</v>
      </c>
      <c r="P226" s="45">
        <f t="shared" si="67"/>
        <v>0.20360961186567639</v>
      </c>
    </row>
    <row r="227" spans="1:16" ht="12.75" customHeight="1" x14ac:dyDescent="0.2">
      <c r="A227" s="46" t="s">
        <v>575</v>
      </c>
      <c r="B227" s="9" t="s">
        <v>576</v>
      </c>
      <c r="C227" s="10" t="s">
        <v>66</v>
      </c>
      <c r="D227" s="11">
        <v>2</v>
      </c>
      <c r="E227" s="13">
        <v>0</v>
      </c>
      <c r="F227" s="13">
        <v>0</v>
      </c>
      <c r="G227" s="13">
        <f t="shared" ref="G227:G244" si="282">E227+F227</f>
        <v>0</v>
      </c>
      <c r="H227" s="13">
        <f t="shared" ref="H227:H244" si="283">IF(G227="",D227-0,D227-G227)</f>
        <v>2</v>
      </c>
      <c r="I227" s="14">
        <v>504.89</v>
      </c>
      <c r="J227" s="15">
        <f t="shared" ref="J227:N227" si="284">ROUND(D227*$I227,2)</f>
        <v>1009.78</v>
      </c>
      <c r="K227" s="15">
        <f t="shared" si="284"/>
        <v>0</v>
      </c>
      <c r="L227" s="15">
        <f t="shared" si="284"/>
        <v>0</v>
      </c>
      <c r="M227" s="15">
        <f t="shared" si="284"/>
        <v>0</v>
      </c>
      <c r="N227" s="15">
        <f t="shared" si="284"/>
        <v>1009.78</v>
      </c>
      <c r="O227" s="47">
        <f t="shared" si="1"/>
        <v>0</v>
      </c>
      <c r="P227" s="48">
        <f t="shared" si="67"/>
        <v>0</v>
      </c>
    </row>
    <row r="228" spans="1:16" ht="12.75" customHeight="1" x14ac:dyDescent="0.2">
      <c r="A228" s="46" t="s">
        <v>577</v>
      </c>
      <c r="B228" s="9" t="s">
        <v>195</v>
      </c>
      <c r="C228" s="10" t="s">
        <v>66</v>
      </c>
      <c r="D228" s="11">
        <v>6</v>
      </c>
      <c r="E228" s="13">
        <v>6</v>
      </c>
      <c r="F228" s="13">
        <v>0</v>
      </c>
      <c r="G228" s="13">
        <f t="shared" si="282"/>
        <v>6</v>
      </c>
      <c r="H228" s="13">
        <f t="shared" si="283"/>
        <v>0</v>
      </c>
      <c r="I228" s="14">
        <v>11.33</v>
      </c>
      <c r="J228" s="15">
        <f t="shared" ref="J228:N228" si="285">ROUND(D228*$I228,2)</f>
        <v>67.98</v>
      </c>
      <c r="K228" s="15">
        <f t="shared" si="285"/>
        <v>67.98</v>
      </c>
      <c r="L228" s="15">
        <f t="shared" si="285"/>
        <v>0</v>
      </c>
      <c r="M228" s="15">
        <f t="shared" si="285"/>
        <v>67.98</v>
      </c>
      <c r="N228" s="15">
        <f t="shared" si="285"/>
        <v>0</v>
      </c>
      <c r="O228" s="47">
        <f t="shared" si="1"/>
        <v>0</v>
      </c>
      <c r="P228" s="48">
        <f t="shared" si="67"/>
        <v>1</v>
      </c>
    </row>
    <row r="229" spans="1:16" ht="12.75" customHeight="1" x14ac:dyDescent="0.2">
      <c r="A229" s="46" t="s">
        <v>578</v>
      </c>
      <c r="B229" s="9" t="s">
        <v>196</v>
      </c>
      <c r="C229" s="10" t="s">
        <v>66</v>
      </c>
      <c r="D229" s="11">
        <v>6</v>
      </c>
      <c r="E229" s="13">
        <v>6</v>
      </c>
      <c r="F229" s="13">
        <v>0</v>
      </c>
      <c r="G229" s="13">
        <f t="shared" si="282"/>
        <v>6</v>
      </c>
      <c r="H229" s="13">
        <f t="shared" si="283"/>
        <v>0</v>
      </c>
      <c r="I229" s="14">
        <v>10.65</v>
      </c>
      <c r="J229" s="15">
        <f t="shared" ref="J229:N229" si="286">ROUND(D229*$I229,2)</f>
        <v>63.9</v>
      </c>
      <c r="K229" s="15">
        <f t="shared" si="286"/>
        <v>63.9</v>
      </c>
      <c r="L229" s="15">
        <f t="shared" si="286"/>
        <v>0</v>
      </c>
      <c r="M229" s="15">
        <f t="shared" si="286"/>
        <v>63.9</v>
      </c>
      <c r="N229" s="15">
        <f t="shared" si="286"/>
        <v>0</v>
      </c>
      <c r="O229" s="47">
        <f t="shared" si="1"/>
        <v>0</v>
      </c>
      <c r="P229" s="48">
        <f t="shared" si="67"/>
        <v>1</v>
      </c>
    </row>
    <row r="230" spans="1:16" ht="12.75" customHeight="1" x14ac:dyDescent="0.2">
      <c r="A230" s="46" t="s">
        <v>579</v>
      </c>
      <c r="B230" s="9" t="s">
        <v>199</v>
      </c>
      <c r="C230" s="10" t="s">
        <v>66</v>
      </c>
      <c r="D230" s="11">
        <v>4</v>
      </c>
      <c r="E230" s="13">
        <v>4</v>
      </c>
      <c r="F230" s="13">
        <v>0</v>
      </c>
      <c r="G230" s="13">
        <f t="shared" si="282"/>
        <v>4</v>
      </c>
      <c r="H230" s="13">
        <f t="shared" si="283"/>
        <v>0</v>
      </c>
      <c r="I230" s="14">
        <v>17.72</v>
      </c>
      <c r="J230" s="15">
        <f t="shared" ref="J230:N230" si="287">ROUND(D230*$I230,2)</f>
        <v>70.88</v>
      </c>
      <c r="K230" s="15">
        <f t="shared" si="287"/>
        <v>70.88</v>
      </c>
      <c r="L230" s="15">
        <f t="shared" si="287"/>
        <v>0</v>
      </c>
      <c r="M230" s="15">
        <f t="shared" si="287"/>
        <v>70.88</v>
      </c>
      <c r="N230" s="15">
        <f t="shared" si="287"/>
        <v>0</v>
      </c>
      <c r="O230" s="47">
        <f t="shared" si="1"/>
        <v>0</v>
      </c>
      <c r="P230" s="48">
        <f t="shared" si="67"/>
        <v>1</v>
      </c>
    </row>
    <row r="231" spans="1:16" ht="12.75" customHeight="1" x14ac:dyDescent="0.2">
      <c r="A231" s="46" t="s">
        <v>580</v>
      </c>
      <c r="B231" s="9" t="s">
        <v>200</v>
      </c>
      <c r="C231" s="10" t="s">
        <v>55</v>
      </c>
      <c r="D231" s="11">
        <v>7.76</v>
      </c>
      <c r="E231" s="13">
        <v>7.76</v>
      </c>
      <c r="F231" s="13">
        <v>0</v>
      </c>
      <c r="G231" s="13">
        <f t="shared" si="282"/>
        <v>7.76</v>
      </c>
      <c r="H231" s="13">
        <f t="shared" si="283"/>
        <v>0</v>
      </c>
      <c r="I231" s="14">
        <v>27.52</v>
      </c>
      <c r="J231" s="15">
        <f t="shared" ref="J231:N231" si="288">ROUND(D231*$I231,2)</f>
        <v>213.56</v>
      </c>
      <c r="K231" s="15">
        <f t="shared" si="288"/>
        <v>213.56</v>
      </c>
      <c r="L231" s="15">
        <f t="shared" si="288"/>
        <v>0</v>
      </c>
      <c r="M231" s="15">
        <f t="shared" si="288"/>
        <v>213.56</v>
      </c>
      <c r="N231" s="15">
        <f t="shared" si="288"/>
        <v>0</v>
      </c>
      <c r="O231" s="47">
        <f t="shared" si="1"/>
        <v>0</v>
      </c>
      <c r="P231" s="48">
        <f t="shared" si="67"/>
        <v>1</v>
      </c>
    </row>
    <row r="232" spans="1:16" ht="12.75" customHeight="1" x14ac:dyDescent="0.2">
      <c r="A232" s="46" t="s">
        <v>581</v>
      </c>
      <c r="B232" s="9" t="s">
        <v>203</v>
      </c>
      <c r="C232" s="10" t="s">
        <v>55</v>
      </c>
      <c r="D232" s="11">
        <v>9.18</v>
      </c>
      <c r="E232" s="13">
        <v>9.18</v>
      </c>
      <c r="F232" s="13">
        <v>0</v>
      </c>
      <c r="G232" s="13">
        <f t="shared" si="282"/>
        <v>9.18</v>
      </c>
      <c r="H232" s="13">
        <f t="shared" si="283"/>
        <v>0</v>
      </c>
      <c r="I232" s="14">
        <v>34.19</v>
      </c>
      <c r="J232" s="15">
        <f t="shared" ref="J232:N232" si="289">ROUND(D232*$I232,2)</f>
        <v>313.86</v>
      </c>
      <c r="K232" s="15">
        <f t="shared" si="289"/>
        <v>313.86</v>
      </c>
      <c r="L232" s="15">
        <f t="shared" si="289"/>
        <v>0</v>
      </c>
      <c r="M232" s="15">
        <f t="shared" si="289"/>
        <v>313.86</v>
      </c>
      <c r="N232" s="15">
        <f t="shared" si="289"/>
        <v>0</v>
      </c>
      <c r="O232" s="47">
        <f t="shared" si="1"/>
        <v>0</v>
      </c>
      <c r="P232" s="48">
        <f t="shared" si="67"/>
        <v>1</v>
      </c>
    </row>
    <row r="233" spans="1:16" ht="12.75" customHeight="1" x14ac:dyDescent="0.2">
      <c r="A233" s="46" t="s">
        <v>582</v>
      </c>
      <c r="B233" s="9" t="s">
        <v>583</v>
      </c>
      <c r="C233" s="10" t="s">
        <v>66</v>
      </c>
      <c r="D233" s="11">
        <v>5</v>
      </c>
      <c r="E233" s="13">
        <v>0</v>
      </c>
      <c r="F233" s="13">
        <v>0</v>
      </c>
      <c r="G233" s="13">
        <f t="shared" si="282"/>
        <v>0</v>
      </c>
      <c r="H233" s="13">
        <f t="shared" si="283"/>
        <v>5</v>
      </c>
      <c r="I233" s="14">
        <v>556.78</v>
      </c>
      <c r="J233" s="15">
        <f t="shared" ref="J233:N233" si="290">ROUND(D233*$I233,2)</f>
        <v>2783.9</v>
      </c>
      <c r="K233" s="15">
        <f t="shared" si="290"/>
        <v>0</v>
      </c>
      <c r="L233" s="15">
        <f t="shared" si="290"/>
        <v>0</v>
      </c>
      <c r="M233" s="15">
        <f t="shared" si="290"/>
        <v>0</v>
      </c>
      <c r="N233" s="15">
        <f t="shared" si="290"/>
        <v>2783.9</v>
      </c>
      <c r="O233" s="47">
        <f t="shared" si="1"/>
        <v>0</v>
      </c>
      <c r="P233" s="48">
        <f t="shared" si="67"/>
        <v>0</v>
      </c>
    </row>
    <row r="234" spans="1:16" ht="12.75" customHeight="1" x14ac:dyDescent="0.2">
      <c r="A234" s="46" t="s">
        <v>584</v>
      </c>
      <c r="B234" s="9" t="s">
        <v>204</v>
      </c>
      <c r="C234" s="10" t="s">
        <v>66</v>
      </c>
      <c r="D234" s="11">
        <v>2</v>
      </c>
      <c r="E234" s="13">
        <v>2</v>
      </c>
      <c r="F234" s="13">
        <v>0</v>
      </c>
      <c r="G234" s="13">
        <f t="shared" si="282"/>
        <v>2</v>
      </c>
      <c r="H234" s="13">
        <f t="shared" si="283"/>
        <v>0</v>
      </c>
      <c r="I234" s="14">
        <v>69.58</v>
      </c>
      <c r="J234" s="15">
        <f t="shared" ref="J234:N234" si="291">ROUND(D234*$I234,2)</f>
        <v>139.16</v>
      </c>
      <c r="K234" s="15">
        <f t="shared" si="291"/>
        <v>139.16</v>
      </c>
      <c r="L234" s="15">
        <f t="shared" si="291"/>
        <v>0</v>
      </c>
      <c r="M234" s="15">
        <f t="shared" si="291"/>
        <v>139.16</v>
      </c>
      <c r="N234" s="15">
        <f t="shared" si="291"/>
        <v>0</v>
      </c>
      <c r="O234" s="47">
        <f t="shared" si="1"/>
        <v>0</v>
      </c>
      <c r="P234" s="48">
        <f t="shared" si="67"/>
        <v>1</v>
      </c>
    </row>
    <row r="235" spans="1:16" ht="12.75" customHeight="1" x14ac:dyDescent="0.2">
      <c r="A235" s="46" t="s">
        <v>585</v>
      </c>
      <c r="B235" s="9" t="s">
        <v>205</v>
      </c>
      <c r="C235" s="10" t="s">
        <v>66</v>
      </c>
      <c r="D235" s="11">
        <v>2</v>
      </c>
      <c r="E235" s="13">
        <v>2</v>
      </c>
      <c r="F235" s="13">
        <v>0</v>
      </c>
      <c r="G235" s="13">
        <f t="shared" si="282"/>
        <v>2</v>
      </c>
      <c r="H235" s="13">
        <f t="shared" si="283"/>
        <v>0</v>
      </c>
      <c r="I235" s="14">
        <v>43.34</v>
      </c>
      <c r="J235" s="15">
        <f t="shared" ref="J235:N235" si="292">ROUND(D235*$I235,2)</f>
        <v>86.68</v>
      </c>
      <c r="K235" s="15">
        <f t="shared" si="292"/>
        <v>86.68</v>
      </c>
      <c r="L235" s="15">
        <f t="shared" si="292"/>
        <v>0</v>
      </c>
      <c r="M235" s="15">
        <f t="shared" si="292"/>
        <v>86.68</v>
      </c>
      <c r="N235" s="15">
        <f t="shared" si="292"/>
        <v>0</v>
      </c>
      <c r="O235" s="47">
        <f t="shared" si="1"/>
        <v>0</v>
      </c>
      <c r="P235" s="48">
        <f t="shared" si="67"/>
        <v>1</v>
      </c>
    </row>
    <row r="236" spans="1:16" ht="12.75" customHeight="1" x14ac:dyDescent="0.2">
      <c r="A236" s="46" t="s">
        <v>586</v>
      </c>
      <c r="B236" s="9" t="s">
        <v>208</v>
      </c>
      <c r="C236" s="10" t="s">
        <v>66</v>
      </c>
      <c r="D236" s="11">
        <v>2</v>
      </c>
      <c r="E236" s="13">
        <v>2</v>
      </c>
      <c r="F236" s="13">
        <v>0</v>
      </c>
      <c r="G236" s="13">
        <f t="shared" si="282"/>
        <v>2</v>
      </c>
      <c r="H236" s="13">
        <f t="shared" si="283"/>
        <v>0</v>
      </c>
      <c r="I236" s="14">
        <v>13.2</v>
      </c>
      <c r="J236" s="15">
        <f t="shared" ref="J236:N236" si="293">ROUND(D236*$I236,2)</f>
        <v>26.4</v>
      </c>
      <c r="K236" s="15">
        <f t="shared" si="293"/>
        <v>26.4</v>
      </c>
      <c r="L236" s="15">
        <f t="shared" si="293"/>
        <v>0</v>
      </c>
      <c r="M236" s="15">
        <f t="shared" si="293"/>
        <v>26.4</v>
      </c>
      <c r="N236" s="15">
        <f t="shared" si="293"/>
        <v>0</v>
      </c>
      <c r="O236" s="47">
        <f t="shared" si="1"/>
        <v>0</v>
      </c>
      <c r="P236" s="48">
        <f t="shared" si="67"/>
        <v>1</v>
      </c>
    </row>
    <row r="237" spans="1:16" ht="12.75" customHeight="1" x14ac:dyDescent="0.2">
      <c r="A237" s="46" t="s">
        <v>587</v>
      </c>
      <c r="B237" s="9" t="s">
        <v>209</v>
      </c>
      <c r="C237" s="10" t="s">
        <v>66</v>
      </c>
      <c r="D237" s="11">
        <v>6</v>
      </c>
      <c r="E237" s="13">
        <v>6</v>
      </c>
      <c r="F237" s="13">
        <v>0</v>
      </c>
      <c r="G237" s="13">
        <f t="shared" si="282"/>
        <v>6</v>
      </c>
      <c r="H237" s="13">
        <f t="shared" si="283"/>
        <v>0</v>
      </c>
      <c r="I237" s="14">
        <v>10.48</v>
      </c>
      <c r="J237" s="15">
        <f t="shared" ref="J237:N237" si="294">ROUND(D237*$I237,2)</f>
        <v>62.88</v>
      </c>
      <c r="K237" s="15">
        <f t="shared" si="294"/>
        <v>62.88</v>
      </c>
      <c r="L237" s="15">
        <f t="shared" si="294"/>
        <v>0</v>
      </c>
      <c r="M237" s="15">
        <f t="shared" si="294"/>
        <v>62.88</v>
      </c>
      <c r="N237" s="15">
        <f t="shared" si="294"/>
        <v>0</v>
      </c>
      <c r="O237" s="47">
        <f t="shared" si="1"/>
        <v>0</v>
      </c>
      <c r="P237" s="48">
        <f t="shared" si="67"/>
        <v>1</v>
      </c>
    </row>
    <row r="238" spans="1:16" ht="12.75" customHeight="1" x14ac:dyDescent="0.2">
      <c r="A238" s="46" t="s">
        <v>588</v>
      </c>
      <c r="B238" s="9" t="s">
        <v>212</v>
      </c>
      <c r="C238" s="10" t="s">
        <v>66</v>
      </c>
      <c r="D238" s="11">
        <v>2</v>
      </c>
      <c r="E238" s="13">
        <v>2</v>
      </c>
      <c r="F238" s="13">
        <v>0</v>
      </c>
      <c r="G238" s="13">
        <f t="shared" si="282"/>
        <v>2</v>
      </c>
      <c r="H238" s="13">
        <f t="shared" si="283"/>
        <v>0</v>
      </c>
      <c r="I238" s="14">
        <v>44.45</v>
      </c>
      <c r="J238" s="15">
        <f t="shared" ref="J238:N238" si="295">ROUND(D238*$I238,2)</f>
        <v>88.9</v>
      </c>
      <c r="K238" s="15">
        <f t="shared" si="295"/>
        <v>88.9</v>
      </c>
      <c r="L238" s="15">
        <f t="shared" si="295"/>
        <v>0</v>
      </c>
      <c r="M238" s="15">
        <f t="shared" si="295"/>
        <v>88.9</v>
      </c>
      <c r="N238" s="15">
        <f t="shared" si="295"/>
        <v>0</v>
      </c>
      <c r="O238" s="47">
        <f t="shared" si="1"/>
        <v>0</v>
      </c>
      <c r="P238" s="48">
        <f t="shared" si="67"/>
        <v>1</v>
      </c>
    </row>
    <row r="239" spans="1:16" ht="12.75" customHeight="1" x14ac:dyDescent="0.2">
      <c r="A239" s="46" t="s">
        <v>589</v>
      </c>
      <c r="B239" s="9" t="s">
        <v>213</v>
      </c>
      <c r="C239" s="10" t="s">
        <v>66</v>
      </c>
      <c r="D239" s="11">
        <v>6</v>
      </c>
      <c r="E239" s="13">
        <v>6</v>
      </c>
      <c r="F239" s="13">
        <v>0</v>
      </c>
      <c r="G239" s="13">
        <f t="shared" si="282"/>
        <v>6</v>
      </c>
      <c r="H239" s="13">
        <f t="shared" si="283"/>
        <v>0</v>
      </c>
      <c r="I239" s="14">
        <v>17.53</v>
      </c>
      <c r="J239" s="15">
        <f t="shared" ref="J239:N239" si="296">ROUND(D239*$I239,2)</f>
        <v>105.18</v>
      </c>
      <c r="K239" s="15">
        <f t="shared" si="296"/>
        <v>105.18</v>
      </c>
      <c r="L239" s="15">
        <f t="shared" si="296"/>
        <v>0</v>
      </c>
      <c r="M239" s="15">
        <f t="shared" si="296"/>
        <v>105.18</v>
      </c>
      <c r="N239" s="15">
        <f t="shared" si="296"/>
        <v>0</v>
      </c>
      <c r="O239" s="47">
        <f t="shared" si="1"/>
        <v>0</v>
      </c>
      <c r="P239" s="48">
        <f t="shared" si="67"/>
        <v>1</v>
      </c>
    </row>
    <row r="240" spans="1:16" ht="12.75" customHeight="1" x14ac:dyDescent="0.2">
      <c r="A240" s="46" t="s">
        <v>590</v>
      </c>
      <c r="B240" s="9" t="s">
        <v>214</v>
      </c>
      <c r="C240" s="10" t="s">
        <v>55</v>
      </c>
      <c r="D240" s="11">
        <v>11.56</v>
      </c>
      <c r="E240" s="13">
        <v>11.56</v>
      </c>
      <c r="F240" s="13">
        <v>0</v>
      </c>
      <c r="G240" s="13">
        <f t="shared" si="282"/>
        <v>11.56</v>
      </c>
      <c r="H240" s="13">
        <f t="shared" si="283"/>
        <v>0</v>
      </c>
      <c r="I240" s="14">
        <v>38.31</v>
      </c>
      <c r="J240" s="15">
        <f t="shared" ref="J240:N240" si="297">ROUND(D240*$I240,2)</f>
        <v>442.86</v>
      </c>
      <c r="K240" s="15">
        <f t="shared" si="297"/>
        <v>442.86</v>
      </c>
      <c r="L240" s="15">
        <f t="shared" si="297"/>
        <v>0</v>
      </c>
      <c r="M240" s="15">
        <f t="shared" si="297"/>
        <v>442.86</v>
      </c>
      <c r="N240" s="15">
        <f t="shared" si="297"/>
        <v>0</v>
      </c>
      <c r="O240" s="47">
        <f t="shared" si="1"/>
        <v>0</v>
      </c>
      <c r="P240" s="48">
        <f t="shared" si="67"/>
        <v>1</v>
      </c>
    </row>
    <row r="241" spans="1:16" ht="12.75" customHeight="1" x14ac:dyDescent="0.2">
      <c r="A241" s="46" t="s">
        <v>591</v>
      </c>
      <c r="B241" s="9" t="s">
        <v>215</v>
      </c>
      <c r="C241" s="10" t="s">
        <v>55</v>
      </c>
      <c r="D241" s="11">
        <v>3.94</v>
      </c>
      <c r="E241" s="13">
        <v>3.94</v>
      </c>
      <c r="F241" s="13">
        <v>0</v>
      </c>
      <c r="G241" s="13">
        <f t="shared" si="282"/>
        <v>3.94</v>
      </c>
      <c r="H241" s="13">
        <f t="shared" si="283"/>
        <v>0</v>
      </c>
      <c r="I241" s="14">
        <v>21.96</v>
      </c>
      <c r="J241" s="15">
        <f t="shared" ref="J241:N241" si="298">ROUND(D241*$I241,2)</f>
        <v>86.52</v>
      </c>
      <c r="K241" s="15">
        <f t="shared" si="298"/>
        <v>86.52</v>
      </c>
      <c r="L241" s="15">
        <f t="shared" si="298"/>
        <v>0</v>
      </c>
      <c r="M241" s="15">
        <f t="shared" si="298"/>
        <v>86.52</v>
      </c>
      <c r="N241" s="15">
        <f t="shared" si="298"/>
        <v>0</v>
      </c>
      <c r="O241" s="47">
        <f t="shared" si="1"/>
        <v>0</v>
      </c>
      <c r="P241" s="48">
        <f t="shared" si="67"/>
        <v>1</v>
      </c>
    </row>
    <row r="242" spans="1:16" ht="12.75" customHeight="1" x14ac:dyDescent="0.2">
      <c r="A242" s="46" t="s">
        <v>592</v>
      </c>
      <c r="B242" s="9" t="s">
        <v>216</v>
      </c>
      <c r="C242" s="10" t="s">
        <v>66</v>
      </c>
      <c r="D242" s="11">
        <v>2</v>
      </c>
      <c r="E242" s="13">
        <v>2</v>
      </c>
      <c r="F242" s="13">
        <v>0</v>
      </c>
      <c r="G242" s="13">
        <f t="shared" si="282"/>
        <v>2</v>
      </c>
      <c r="H242" s="13">
        <f t="shared" si="283"/>
        <v>0</v>
      </c>
      <c r="I242" s="14">
        <v>42.51</v>
      </c>
      <c r="J242" s="15">
        <f t="shared" ref="J242:N242" si="299">ROUND(D242*$I242,2)</f>
        <v>85.02</v>
      </c>
      <c r="K242" s="15">
        <f t="shared" si="299"/>
        <v>85.02</v>
      </c>
      <c r="L242" s="15">
        <f t="shared" si="299"/>
        <v>0</v>
      </c>
      <c r="M242" s="15">
        <f t="shared" si="299"/>
        <v>85.02</v>
      </c>
      <c r="N242" s="15">
        <f t="shared" si="299"/>
        <v>0</v>
      </c>
      <c r="O242" s="47">
        <f t="shared" si="1"/>
        <v>0</v>
      </c>
      <c r="P242" s="48">
        <f t="shared" si="67"/>
        <v>1</v>
      </c>
    </row>
    <row r="243" spans="1:16" ht="12.75" customHeight="1" x14ac:dyDescent="0.2">
      <c r="A243" s="46" t="s">
        <v>593</v>
      </c>
      <c r="B243" s="9" t="s">
        <v>594</v>
      </c>
      <c r="C243" s="10" t="s">
        <v>66</v>
      </c>
      <c r="D243" s="11">
        <v>1</v>
      </c>
      <c r="E243" s="13">
        <v>0</v>
      </c>
      <c r="F243" s="13">
        <v>0</v>
      </c>
      <c r="G243" s="13">
        <f t="shared" si="282"/>
        <v>0</v>
      </c>
      <c r="H243" s="13">
        <f t="shared" si="283"/>
        <v>1</v>
      </c>
      <c r="I243" s="14">
        <v>1354.13</v>
      </c>
      <c r="J243" s="15">
        <f t="shared" ref="J243:N243" si="300">ROUND(D243*$I243,2)</f>
        <v>1354.13</v>
      </c>
      <c r="K243" s="15">
        <f t="shared" si="300"/>
        <v>0</v>
      </c>
      <c r="L243" s="15">
        <f t="shared" si="300"/>
        <v>0</v>
      </c>
      <c r="M243" s="15">
        <f t="shared" si="300"/>
        <v>0</v>
      </c>
      <c r="N243" s="15">
        <f t="shared" si="300"/>
        <v>1354.13</v>
      </c>
      <c r="O243" s="47">
        <f t="shared" si="1"/>
        <v>0</v>
      </c>
      <c r="P243" s="48">
        <f t="shared" si="67"/>
        <v>0</v>
      </c>
    </row>
    <row r="244" spans="1:16" ht="12.75" customHeight="1" x14ac:dyDescent="0.2">
      <c r="A244" s="46" t="s">
        <v>595</v>
      </c>
      <c r="B244" s="9" t="s">
        <v>596</v>
      </c>
      <c r="C244" s="10" t="s">
        <v>66</v>
      </c>
      <c r="D244" s="11">
        <v>1</v>
      </c>
      <c r="E244" s="13">
        <v>0</v>
      </c>
      <c r="F244" s="13">
        <v>0</v>
      </c>
      <c r="G244" s="13">
        <f t="shared" si="282"/>
        <v>0</v>
      </c>
      <c r="H244" s="13">
        <f t="shared" si="283"/>
        <v>1</v>
      </c>
      <c r="I244" s="14">
        <v>2102.9899999999998</v>
      </c>
      <c r="J244" s="15">
        <f t="shared" ref="J244:N244" si="301">ROUND(D244*$I244,2)</f>
        <v>2102.9899999999998</v>
      </c>
      <c r="K244" s="15">
        <f t="shared" si="301"/>
        <v>0</v>
      </c>
      <c r="L244" s="15">
        <f t="shared" si="301"/>
        <v>0</v>
      </c>
      <c r="M244" s="15">
        <f t="shared" si="301"/>
        <v>0</v>
      </c>
      <c r="N244" s="15">
        <f t="shared" si="301"/>
        <v>2102.9899999999998</v>
      </c>
      <c r="O244" s="47">
        <f t="shared" si="1"/>
        <v>0</v>
      </c>
      <c r="P244" s="48">
        <f t="shared" si="67"/>
        <v>0</v>
      </c>
    </row>
    <row r="245" spans="1:16" ht="12.75" customHeight="1" x14ac:dyDescent="0.2">
      <c r="A245" s="37" t="s">
        <v>217</v>
      </c>
      <c r="B245" s="4" t="s">
        <v>218</v>
      </c>
      <c r="C245" s="5"/>
      <c r="D245" s="16"/>
      <c r="E245" s="39"/>
      <c r="F245" s="39"/>
      <c r="G245" s="17"/>
      <c r="H245" s="39"/>
      <c r="I245" s="40"/>
      <c r="J245" s="41">
        <f t="shared" ref="J245:N245" si="302">SUM(J246:J271)</f>
        <v>4324.7899999999991</v>
      </c>
      <c r="K245" s="41">
        <f t="shared" si="302"/>
        <v>2377.1100000000006</v>
      </c>
      <c r="L245" s="41">
        <f t="shared" si="302"/>
        <v>0</v>
      </c>
      <c r="M245" s="41">
        <f t="shared" si="302"/>
        <v>2377.1100000000006</v>
      </c>
      <c r="N245" s="41">
        <f t="shared" si="302"/>
        <v>1947.68</v>
      </c>
      <c r="O245" s="42">
        <f t="shared" si="1"/>
        <v>0</v>
      </c>
      <c r="P245" s="45">
        <f t="shared" si="67"/>
        <v>0.54964749733513096</v>
      </c>
    </row>
    <row r="246" spans="1:16" ht="12.75" customHeight="1" x14ac:dyDescent="0.2">
      <c r="A246" s="46" t="s">
        <v>597</v>
      </c>
      <c r="B246" s="9" t="s">
        <v>219</v>
      </c>
      <c r="C246" s="10" t="s">
        <v>66</v>
      </c>
      <c r="D246" s="11">
        <v>2</v>
      </c>
      <c r="E246" s="13">
        <v>2</v>
      </c>
      <c r="F246" s="13">
        <v>0</v>
      </c>
      <c r="G246" s="13">
        <f t="shared" ref="G246:G271" si="303">E246+F246</f>
        <v>2</v>
      </c>
      <c r="H246" s="13">
        <f t="shared" ref="H246:H271" si="304">IF(G246="",D246-0,D246-G246)</f>
        <v>0</v>
      </c>
      <c r="I246" s="14">
        <v>19.2</v>
      </c>
      <c r="J246" s="15">
        <f t="shared" ref="J246:N246" si="305">ROUND(D246*$I246,2)</f>
        <v>38.4</v>
      </c>
      <c r="K246" s="15">
        <f t="shared" si="305"/>
        <v>38.4</v>
      </c>
      <c r="L246" s="15">
        <f t="shared" si="305"/>
        <v>0</v>
      </c>
      <c r="M246" s="15">
        <f t="shared" si="305"/>
        <v>38.4</v>
      </c>
      <c r="N246" s="15">
        <f t="shared" si="305"/>
        <v>0</v>
      </c>
      <c r="O246" s="47">
        <f t="shared" si="1"/>
        <v>0</v>
      </c>
      <c r="P246" s="48">
        <f t="shared" si="67"/>
        <v>1</v>
      </c>
    </row>
    <row r="247" spans="1:16" ht="12.75" customHeight="1" x14ac:dyDescent="0.2">
      <c r="A247" s="46" t="s">
        <v>598</v>
      </c>
      <c r="B247" s="9" t="s">
        <v>220</v>
      </c>
      <c r="C247" s="10" t="s">
        <v>66</v>
      </c>
      <c r="D247" s="11">
        <v>6</v>
      </c>
      <c r="E247" s="13">
        <v>6</v>
      </c>
      <c r="F247" s="13">
        <v>0</v>
      </c>
      <c r="G247" s="13">
        <f t="shared" si="303"/>
        <v>6</v>
      </c>
      <c r="H247" s="13">
        <f t="shared" si="304"/>
        <v>0</v>
      </c>
      <c r="I247" s="14">
        <v>17.989999999999998</v>
      </c>
      <c r="J247" s="15">
        <f t="shared" ref="J247:N247" si="306">ROUND(D247*$I247,2)</f>
        <v>107.94</v>
      </c>
      <c r="K247" s="15">
        <f t="shared" si="306"/>
        <v>107.94</v>
      </c>
      <c r="L247" s="15">
        <f t="shared" si="306"/>
        <v>0</v>
      </c>
      <c r="M247" s="15">
        <f t="shared" si="306"/>
        <v>107.94</v>
      </c>
      <c r="N247" s="15">
        <f t="shared" si="306"/>
        <v>0</v>
      </c>
      <c r="O247" s="47">
        <f t="shared" si="1"/>
        <v>0</v>
      </c>
      <c r="P247" s="48">
        <f t="shared" si="67"/>
        <v>1</v>
      </c>
    </row>
    <row r="248" spans="1:16" ht="12.75" customHeight="1" x14ac:dyDescent="0.2">
      <c r="A248" s="46" t="s">
        <v>599</v>
      </c>
      <c r="B248" s="9" t="s">
        <v>221</v>
      </c>
      <c r="C248" s="10" t="s">
        <v>55</v>
      </c>
      <c r="D248" s="11">
        <v>0.56000000000000005</v>
      </c>
      <c r="E248" s="13">
        <v>0.56000000000000005</v>
      </c>
      <c r="F248" s="13">
        <v>0</v>
      </c>
      <c r="G248" s="13">
        <f t="shared" si="303"/>
        <v>0.56000000000000005</v>
      </c>
      <c r="H248" s="13">
        <f t="shared" si="304"/>
        <v>0</v>
      </c>
      <c r="I248" s="14">
        <v>19.059999999999999</v>
      </c>
      <c r="J248" s="15">
        <f t="shared" ref="J248:N248" si="307">ROUND(D248*$I248,2)</f>
        <v>10.67</v>
      </c>
      <c r="K248" s="15">
        <f t="shared" si="307"/>
        <v>10.67</v>
      </c>
      <c r="L248" s="15">
        <f t="shared" si="307"/>
        <v>0</v>
      </c>
      <c r="M248" s="15">
        <f t="shared" si="307"/>
        <v>10.67</v>
      </c>
      <c r="N248" s="15">
        <f t="shared" si="307"/>
        <v>0</v>
      </c>
      <c r="O248" s="47">
        <f t="shared" si="1"/>
        <v>0</v>
      </c>
      <c r="P248" s="48">
        <f t="shared" si="67"/>
        <v>1</v>
      </c>
    </row>
    <row r="249" spans="1:16" ht="12.75" customHeight="1" x14ac:dyDescent="0.2">
      <c r="A249" s="46" t="s">
        <v>600</v>
      </c>
      <c r="B249" s="9" t="s">
        <v>222</v>
      </c>
      <c r="C249" s="10" t="s">
        <v>55</v>
      </c>
      <c r="D249" s="11">
        <v>27.25</v>
      </c>
      <c r="E249" s="13">
        <v>27.25</v>
      </c>
      <c r="F249" s="13">
        <v>0</v>
      </c>
      <c r="G249" s="13">
        <f t="shared" si="303"/>
        <v>27.25</v>
      </c>
      <c r="H249" s="13">
        <f t="shared" si="304"/>
        <v>0</v>
      </c>
      <c r="I249" s="14">
        <v>11.18</v>
      </c>
      <c r="J249" s="15">
        <f t="shared" ref="J249:N249" si="308">ROUND(D249*$I249,2)</f>
        <v>304.66000000000003</v>
      </c>
      <c r="K249" s="15">
        <f t="shared" si="308"/>
        <v>304.66000000000003</v>
      </c>
      <c r="L249" s="15">
        <f t="shared" si="308"/>
        <v>0</v>
      </c>
      <c r="M249" s="15">
        <f t="shared" si="308"/>
        <v>304.66000000000003</v>
      </c>
      <c r="N249" s="15">
        <f t="shared" si="308"/>
        <v>0</v>
      </c>
      <c r="O249" s="47">
        <f t="shared" si="1"/>
        <v>0</v>
      </c>
      <c r="P249" s="48">
        <f t="shared" si="67"/>
        <v>1</v>
      </c>
    </row>
    <row r="250" spans="1:16" ht="12.75" customHeight="1" x14ac:dyDescent="0.2">
      <c r="A250" s="46" t="s">
        <v>601</v>
      </c>
      <c r="B250" s="9" t="s">
        <v>223</v>
      </c>
      <c r="C250" s="10" t="s">
        <v>66</v>
      </c>
      <c r="D250" s="11">
        <v>2</v>
      </c>
      <c r="E250" s="13">
        <v>2</v>
      </c>
      <c r="F250" s="13">
        <v>0</v>
      </c>
      <c r="G250" s="13">
        <f t="shared" si="303"/>
        <v>2</v>
      </c>
      <c r="H250" s="13">
        <f t="shared" si="304"/>
        <v>0</v>
      </c>
      <c r="I250" s="14">
        <v>7.62</v>
      </c>
      <c r="J250" s="15">
        <f t="shared" ref="J250:N250" si="309">ROUND(D250*$I250,2)</f>
        <v>15.24</v>
      </c>
      <c r="K250" s="15">
        <f t="shared" si="309"/>
        <v>15.24</v>
      </c>
      <c r="L250" s="15">
        <f t="shared" si="309"/>
        <v>0</v>
      </c>
      <c r="M250" s="15">
        <f t="shared" si="309"/>
        <v>15.24</v>
      </c>
      <c r="N250" s="15">
        <f t="shared" si="309"/>
        <v>0</v>
      </c>
      <c r="O250" s="47">
        <f t="shared" si="1"/>
        <v>0</v>
      </c>
      <c r="P250" s="48">
        <f t="shared" si="67"/>
        <v>1</v>
      </c>
    </row>
    <row r="251" spans="1:16" ht="12.75" customHeight="1" x14ac:dyDescent="0.2">
      <c r="A251" s="46" t="s">
        <v>602</v>
      </c>
      <c r="B251" s="9" t="s">
        <v>226</v>
      </c>
      <c r="C251" s="10" t="s">
        <v>66</v>
      </c>
      <c r="D251" s="11">
        <v>2</v>
      </c>
      <c r="E251" s="13">
        <v>2</v>
      </c>
      <c r="F251" s="13">
        <v>0</v>
      </c>
      <c r="G251" s="13">
        <f t="shared" si="303"/>
        <v>2</v>
      </c>
      <c r="H251" s="13">
        <f t="shared" si="304"/>
        <v>0</v>
      </c>
      <c r="I251" s="14">
        <v>5.92</v>
      </c>
      <c r="J251" s="15">
        <f t="shared" ref="J251:N251" si="310">ROUND(D251*$I251,2)</f>
        <v>11.84</v>
      </c>
      <c r="K251" s="15">
        <f t="shared" si="310"/>
        <v>11.84</v>
      </c>
      <c r="L251" s="15">
        <f t="shared" si="310"/>
        <v>0</v>
      </c>
      <c r="M251" s="15">
        <f t="shared" si="310"/>
        <v>11.84</v>
      </c>
      <c r="N251" s="15">
        <f t="shared" si="310"/>
        <v>0</v>
      </c>
      <c r="O251" s="47">
        <f t="shared" si="1"/>
        <v>0</v>
      </c>
      <c r="P251" s="48">
        <f t="shared" si="67"/>
        <v>1</v>
      </c>
    </row>
    <row r="252" spans="1:16" ht="12.75" customHeight="1" x14ac:dyDescent="0.2">
      <c r="A252" s="46" t="s">
        <v>603</v>
      </c>
      <c r="B252" s="9" t="s">
        <v>227</v>
      </c>
      <c r="C252" s="10" t="s">
        <v>66</v>
      </c>
      <c r="D252" s="11">
        <v>4</v>
      </c>
      <c r="E252" s="13">
        <v>4</v>
      </c>
      <c r="F252" s="13">
        <v>0</v>
      </c>
      <c r="G252" s="13">
        <f t="shared" si="303"/>
        <v>4</v>
      </c>
      <c r="H252" s="13">
        <f t="shared" si="304"/>
        <v>0</v>
      </c>
      <c r="I252" s="14">
        <v>126.43</v>
      </c>
      <c r="J252" s="15">
        <f t="shared" ref="J252:N252" si="311">ROUND(D252*$I252,2)</f>
        <v>505.72</v>
      </c>
      <c r="K252" s="15">
        <f t="shared" si="311"/>
        <v>505.72</v>
      </c>
      <c r="L252" s="15">
        <f t="shared" si="311"/>
        <v>0</v>
      </c>
      <c r="M252" s="15">
        <f t="shared" si="311"/>
        <v>505.72</v>
      </c>
      <c r="N252" s="15">
        <f t="shared" si="311"/>
        <v>0</v>
      </c>
      <c r="O252" s="47">
        <f t="shared" si="1"/>
        <v>0</v>
      </c>
      <c r="P252" s="48">
        <f t="shared" si="67"/>
        <v>1</v>
      </c>
    </row>
    <row r="253" spans="1:16" ht="12.75" customHeight="1" x14ac:dyDescent="0.2">
      <c r="A253" s="46" t="s">
        <v>604</v>
      </c>
      <c r="B253" s="9" t="s">
        <v>230</v>
      </c>
      <c r="C253" s="10" t="s">
        <v>66</v>
      </c>
      <c r="D253" s="11">
        <v>12</v>
      </c>
      <c r="E253" s="13">
        <v>12</v>
      </c>
      <c r="F253" s="13">
        <v>0</v>
      </c>
      <c r="G253" s="13">
        <f t="shared" si="303"/>
        <v>12</v>
      </c>
      <c r="H253" s="13">
        <f t="shared" si="304"/>
        <v>0</v>
      </c>
      <c r="I253" s="14">
        <v>6.35</v>
      </c>
      <c r="J253" s="15">
        <f t="shared" ref="J253:N253" si="312">ROUND(D253*$I253,2)</f>
        <v>76.2</v>
      </c>
      <c r="K253" s="15">
        <f t="shared" si="312"/>
        <v>76.2</v>
      </c>
      <c r="L253" s="15">
        <f t="shared" si="312"/>
        <v>0</v>
      </c>
      <c r="M253" s="15">
        <f t="shared" si="312"/>
        <v>76.2</v>
      </c>
      <c r="N253" s="15">
        <f t="shared" si="312"/>
        <v>0</v>
      </c>
      <c r="O253" s="47">
        <f t="shared" si="1"/>
        <v>0</v>
      </c>
      <c r="P253" s="48">
        <f t="shared" si="67"/>
        <v>1</v>
      </c>
    </row>
    <row r="254" spans="1:16" ht="12.75" customHeight="1" x14ac:dyDescent="0.2">
      <c r="A254" s="46" t="s">
        <v>605</v>
      </c>
      <c r="B254" s="9" t="s">
        <v>235</v>
      </c>
      <c r="C254" s="10" t="s">
        <v>55</v>
      </c>
      <c r="D254" s="11">
        <v>21.58</v>
      </c>
      <c r="E254" s="13">
        <v>21.58</v>
      </c>
      <c r="F254" s="13">
        <v>0</v>
      </c>
      <c r="G254" s="13">
        <f t="shared" si="303"/>
        <v>21.58</v>
      </c>
      <c r="H254" s="13">
        <f t="shared" si="304"/>
        <v>0</v>
      </c>
      <c r="I254" s="14">
        <v>12.86</v>
      </c>
      <c r="J254" s="15">
        <f t="shared" ref="J254:N254" si="313">ROUND(D254*$I254,2)</f>
        <v>277.52</v>
      </c>
      <c r="K254" s="15">
        <f t="shared" si="313"/>
        <v>277.52</v>
      </c>
      <c r="L254" s="15">
        <f t="shared" si="313"/>
        <v>0</v>
      </c>
      <c r="M254" s="15">
        <f t="shared" si="313"/>
        <v>277.52</v>
      </c>
      <c r="N254" s="15">
        <f t="shared" si="313"/>
        <v>0</v>
      </c>
      <c r="O254" s="47">
        <f t="shared" si="1"/>
        <v>0</v>
      </c>
      <c r="P254" s="48">
        <f t="shared" si="67"/>
        <v>1</v>
      </c>
    </row>
    <row r="255" spans="1:16" ht="12.75" customHeight="1" x14ac:dyDescent="0.2">
      <c r="A255" s="46" t="s">
        <v>606</v>
      </c>
      <c r="B255" s="9" t="s">
        <v>236</v>
      </c>
      <c r="C255" s="10" t="s">
        <v>66</v>
      </c>
      <c r="D255" s="11">
        <v>8</v>
      </c>
      <c r="E255" s="13">
        <v>8</v>
      </c>
      <c r="F255" s="13">
        <v>0</v>
      </c>
      <c r="G255" s="13">
        <f t="shared" si="303"/>
        <v>8</v>
      </c>
      <c r="H255" s="13">
        <f t="shared" si="304"/>
        <v>0</v>
      </c>
      <c r="I255" s="14">
        <v>13.31</v>
      </c>
      <c r="J255" s="15">
        <f t="shared" ref="J255:N255" si="314">ROUND(D255*$I255,2)</f>
        <v>106.48</v>
      </c>
      <c r="K255" s="15">
        <f t="shared" si="314"/>
        <v>106.48</v>
      </c>
      <c r="L255" s="15">
        <f t="shared" si="314"/>
        <v>0</v>
      </c>
      <c r="M255" s="15">
        <f t="shared" si="314"/>
        <v>106.48</v>
      </c>
      <c r="N255" s="15">
        <f t="shared" si="314"/>
        <v>0</v>
      </c>
      <c r="O255" s="47">
        <f t="shared" si="1"/>
        <v>0</v>
      </c>
      <c r="P255" s="48">
        <f t="shared" si="67"/>
        <v>1</v>
      </c>
    </row>
    <row r="256" spans="1:16" ht="12.75" customHeight="1" x14ac:dyDescent="0.2">
      <c r="A256" s="46" t="s">
        <v>607</v>
      </c>
      <c r="B256" s="9" t="s">
        <v>608</v>
      </c>
      <c r="C256" s="10" t="s">
        <v>66</v>
      </c>
      <c r="D256" s="11">
        <v>2</v>
      </c>
      <c r="E256" s="13">
        <v>0</v>
      </c>
      <c r="F256" s="13">
        <v>0</v>
      </c>
      <c r="G256" s="13">
        <f t="shared" si="303"/>
        <v>0</v>
      </c>
      <c r="H256" s="13">
        <f t="shared" si="304"/>
        <v>2</v>
      </c>
      <c r="I256" s="14">
        <v>833.08</v>
      </c>
      <c r="J256" s="15">
        <f t="shared" ref="J256:N256" si="315">ROUND(D256*$I256,2)</f>
        <v>1666.16</v>
      </c>
      <c r="K256" s="15">
        <f t="shared" si="315"/>
        <v>0</v>
      </c>
      <c r="L256" s="15">
        <f t="shared" si="315"/>
        <v>0</v>
      </c>
      <c r="M256" s="15">
        <f t="shared" si="315"/>
        <v>0</v>
      </c>
      <c r="N256" s="15">
        <f t="shared" si="315"/>
        <v>1666.16</v>
      </c>
      <c r="O256" s="47">
        <f t="shared" si="1"/>
        <v>0</v>
      </c>
      <c r="P256" s="48">
        <f t="shared" si="67"/>
        <v>0</v>
      </c>
    </row>
    <row r="257" spans="1:16" ht="12.75" customHeight="1" x14ac:dyDescent="0.2">
      <c r="A257" s="46" t="s">
        <v>609</v>
      </c>
      <c r="B257" s="9" t="s">
        <v>610</v>
      </c>
      <c r="C257" s="10" t="s">
        <v>66</v>
      </c>
      <c r="D257" s="11">
        <v>2</v>
      </c>
      <c r="E257" s="13">
        <v>0</v>
      </c>
      <c r="F257" s="13">
        <v>0</v>
      </c>
      <c r="G257" s="13">
        <f t="shared" si="303"/>
        <v>0</v>
      </c>
      <c r="H257" s="13">
        <f t="shared" si="304"/>
        <v>2</v>
      </c>
      <c r="I257" s="14">
        <v>140.76</v>
      </c>
      <c r="J257" s="15">
        <f t="shared" ref="J257:N257" si="316">ROUND(D257*$I257,2)</f>
        <v>281.52</v>
      </c>
      <c r="K257" s="15">
        <f t="shared" si="316"/>
        <v>0</v>
      </c>
      <c r="L257" s="15">
        <f t="shared" si="316"/>
        <v>0</v>
      </c>
      <c r="M257" s="15">
        <f t="shared" si="316"/>
        <v>0</v>
      </c>
      <c r="N257" s="15">
        <f t="shared" si="316"/>
        <v>281.52</v>
      </c>
      <c r="O257" s="47">
        <f t="shared" si="1"/>
        <v>0</v>
      </c>
      <c r="P257" s="48">
        <f t="shared" si="67"/>
        <v>0</v>
      </c>
    </row>
    <row r="258" spans="1:16" ht="12.75" customHeight="1" x14ac:dyDescent="0.2">
      <c r="A258" s="46" t="s">
        <v>611</v>
      </c>
      <c r="B258" s="9" t="s">
        <v>239</v>
      </c>
      <c r="C258" s="10" t="s">
        <v>66</v>
      </c>
      <c r="D258" s="11">
        <v>2</v>
      </c>
      <c r="E258" s="13">
        <v>2</v>
      </c>
      <c r="F258" s="13">
        <v>0</v>
      </c>
      <c r="G258" s="13">
        <f t="shared" si="303"/>
        <v>2</v>
      </c>
      <c r="H258" s="13">
        <f t="shared" si="304"/>
        <v>0</v>
      </c>
      <c r="I258" s="14">
        <v>18.62</v>
      </c>
      <c r="J258" s="15">
        <f t="shared" ref="J258:N258" si="317">ROUND(D258*$I258,2)</f>
        <v>37.24</v>
      </c>
      <c r="K258" s="15">
        <f t="shared" si="317"/>
        <v>37.24</v>
      </c>
      <c r="L258" s="15">
        <f t="shared" si="317"/>
        <v>0</v>
      </c>
      <c r="M258" s="15">
        <f t="shared" si="317"/>
        <v>37.24</v>
      </c>
      <c r="N258" s="15">
        <f t="shared" si="317"/>
        <v>0</v>
      </c>
      <c r="O258" s="47">
        <f t="shared" si="1"/>
        <v>0</v>
      </c>
      <c r="P258" s="48">
        <f t="shared" si="67"/>
        <v>1</v>
      </c>
    </row>
    <row r="259" spans="1:16" ht="12.75" customHeight="1" x14ac:dyDescent="0.2">
      <c r="A259" s="46" t="s">
        <v>612</v>
      </c>
      <c r="B259" s="9" t="s">
        <v>240</v>
      </c>
      <c r="C259" s="10" t="s">
        <v>66</v>
      </c>
      <c r="D259" s="11">
        <v>4</v>
      </c>
      <c r="E259" s="13">
        <v>4</v>
      </c>
      <c r="F259" s="13">
        <v>0</v>
      </c>
      <c r="G259" s="13">
        <f t="shared" si="303"/>
        <v>4</v>
      </c>
      <c r="H259" s="13">
        <f t="shared" si="304"/>
        <v>0</v>
      </c>
      <c r="I259" s="14">
        <v>19.89</v>
      </c>
      <c r="J259" s="15">
        <f t="shared" ref="J259:N259" si="318">ROUND(D259*$I259,2)</f>
        <v>79.56</v>
      </c>
      <c r="K259" s="15">
        <f t="shared" si="318"/>
        <v>79.56</v>
      </c>
      <c r="L259" s="15">
        <f t="shared" si="318"/>
        <v>0</v>
      </c>
      <c r="M259" s="15">
        <f t="shared" si="318"/>
        <v>79.56</v>
      </c>
      <c r="N259" s="15">
        <f t="shared" si="318"/>
        <v>0</v>
      </c>
      <c r="O259" s="47">
        <f t="shared" si="1"/>
        <v>0</v>
      </c>
      <c r="P259" s="48">
        <f t="shared" si="67"/>
        <v>1</v>
      </c>
    </row>
    <row r="260" spans="1:16" ht="12.75" customHeight="1" x14ac:dyDescent="0.2">
      <c r="A260" s="46" t="s">
        <v>613</v>
      </c>
      <c r="B260" s="9" t="s">
        <v>243</v>
      </c>
      <c r="C260" s="10" t="s">
        <v>66</v>
      </c>
      <c r="D260" s="11">
        <v>2</v>
      </c>
      <c r="E260" s="13">
        <v>2</v>
      </c>
      <c r="F260" s="13">
        <v>0</v>
      </c>
      <c r="G260" s="13">
        <f t="shared" si="303"/>
        <v>2</v>
      </c>
      <c r="H260" s="13">
        <f t="shared" si="304"/>
        <v>0</v>
      </c>
      <c r="I260" s="14">
        <v>26.51</v>
      </c>
      <c r="J260" s="15">
        <f t="shared" ref="J260:N260" si="319">ROUND(D260*$I260,2)</f>
        <v>53.02</v>
      </c>
      <c r="K260" s="15">
        <f t="shared" si="319"/>
        <v>53.02</v>
      </c>
      <c r="L260" s="15">
        <f t="shared" si="319"/>
        <v>0</v>
      </c>
      <c r="M260" s="15">
        <f t="shared" si="319"/>
        <v>53.02</v>
      </c>
      <c r="N260" s="15">
        <f t="shared" si="319"/>
        <v>0</v>
      </c>
      <c r="O260" s="47">
        <f t="shared" si="1"/>
        <v>0</v>
      </c>
      <c r="P260" s="48">
        <f t="shared" si="67"/>
        <v>1</v>
      </c>
    </row>
    <row r="261" spans="1:16" ht="12.75" customHeight="1" x14ac:dyDescent="0.2">
      <c r="A261" s="46" t="s">
        <v>614</v>
      </c>
      <c r="B261" s="9" t="s">
        <v>244</v>
      </c>
      <c r="C261" s="10" t="s">
        <v>66</v>
      </c>
      <c r="D261" s="11">
        <v>4</v>
      </c>
      <c r="E261" s="13">
        <v>4</v>
      </c>
      <c r="F261" s="13">
        <v>0</v>
      </c>
      <c r="G261" s="13">
        <f t="shared" si="303"/>
        <v>4</v>
      </c>
      <c r="H261" s="13">
        <f t="shared" si="304"/>
        <v>0</v>
      </c>
      <c r="I261" s="14">
        <v>5.25</v>
      </c>
      <c r="J261" s="15">
        <f t="shared" ref="J261:N261" si="320">ROUND(D261*$I261,2)</f>
        <v>21</v>
      </c>
      <c r="K261" s="15">
        <f t="shared" si="320"/>
        <v>21</v>
      </c>
      <c r="L261" s="15">
        <f t="shared" si="320"/>
        <v>0</v>
      </c>
      <c r="M261" s="15">
        <f t="shared" si="320"/>
        <v>21</v>
      </c>
      <c r="N261" s="15">
        <f t="shared" si="320"/>
        <v>0</v>
      </c>
      <c r="O261" s="47">
        <f t="shared" si="1"/>
        <v>0</v>
      </c>
      <c r="P261" s="48">
        <f t="shared" si="67"/>
        <v>1</v>
      </c>
    </row>
    <row r="262" spans="1:16" ht="12.75" customHeight="1" x14ac:dyDescent="0.2">
      <c r="A262" s="46" t="s">
        <v>615</v>
      </c>
      <c r="B262" s="9" t="s">
        <v>246</v>
      </c>
      <c r="C262" s="10" t="s">
        <v>66</v>
      </c>
      <c r="D262" s="11">
        <v>8</v>
      </c>
      <c r="E262" s="13">
        <v>8</v>
      </c>
      <c r="F262" s="13">
        <v>0</v>
      </c>
      <c r="G262" s="13">
        <f t="shared" si="303"/>
        <v>8</v>
      </c>
      <c r="H262" s="13">
        <f t="shared" si="304"/>
        <v>0</v>
      </c>
      <c r="I262" s="14">
        <v>9.15</v>
      </c>
      <c r="J262" s="15">
        <f t="shared" ref="J262:N262" si="321">ROUND(D262*$I262,2)</f>
        <v>73.2</v>
      </c>
      <c r="K262" s="15">
        <f t="shared" si="321"/>
        <v>73.2</v>
      </c>
      <c r="L262" s="15">
        <f t="shared" si="321"/>
        <v>0</v>
      </c>
      <c r="M262" s="15">
        <f t="shared" si="321"/>
        <v>73.2</v>
      </c>
      <c r="N262" s="15">
        <f t="shared" si="321"/>
        <v>0</v>
      </c>
      <c r="O262" s="47">
        <f t="shared" si="1"/>
        <v>0</v>
      </c>
      <c r="P262" s="48">
        <f t="shared" si="67"/>
        <v>1</v>
      </c>
    </row>
    <row r="263" spans="1:16" ht="12.75" customHeight="1" x14ac:dyDescent="0.2">
      <c r="A263" s="46" t="s">
        <v>616</v>
      </c>
      <c r="B263" s="9" t="s">
        <v>617</v>
      </c>
      <c r="C263" s="10" t="s">
        <v>66</v>
      </c>
      <c r="D263" s="11">
        <v>4</v>
      </c>
      <c r="E263" s="13">
        <v>4</v>
      </c>
      <c r="F263" s="13">
        <v>0</v>
      </c>
      <c r="G263" s="13">
        <f t="shared" si="303"/>
        <v>4</v>
      </c>
      <c r="H263" s="13">
        <f t="shared" si="304"/>
        <v>0</v>
      </c>
      <c r="I263" s="14">
        <v>11.89</v>
      </c>
      <c r="J263" s="15">
        <f t="shared" ref="J263:N263" si="322">ROUND(D263*$I263,2)</f>
        <v>47.56</v>
      </c>
      <c r="K263" s="15">
        <f t="shared" si="322"/>
        <v>47.56</v>
      </c>
      <c r="L263" s="15">
        <f t="shared" si="322"/>
        <v>0</v>
      </c>
      <c r="M263" s="15">
        <f t="shared" si="322"/>
        <v>47.56</v>
      </c>
      <c r="N263" s="15">
        <f t="shared" si="322"/>
        <v>0</v>
      </c>
      <c r="O263" s="47">
        <f t="shared" si="1"/>
        <v>0</v>
      </c>
      <c r="P263" s="48">
        <f t="shared" si="67"/>
        <v>1</v>
      </c>
    </row>
    <row r="264" spans="1:16" ht="12.75" customHeight="1" x14ac:dyDescent="0.2">
      <c r="A264" s="46" t="s">
        <v>618</v>
      </c>
      <c r="B264" s="9" t="s">
        <v>619</v>
      </c>
      <c r="C264" s="10" t="s">
        <v>66</v>
      </c>
      <c r="D264" s="11">
        <v>2</v>
      </c>
      <c r="E264" s="13">
        <v>2</v>
      </c>
      <c r="F264" s="13">
        <v>0</v>
      </c>
      <c r="G264" s="13">
        <f t="shared" si="303"/>
        <v>2</v>
      </c>
      <c r="H264" s="13">
        <f t="shared" si="304"/>
        <v>0</v>
      </c>
      <c r="I264" s="14">
        <v>11.32</v>
      </c>
      <c r="J264" s="15">
        <f t="shared" ref="J264:N264" si="323">ROUND(D264*$I264,2)</f>
        <v>22.64</v>
      </c>
      <c r="K264" s="15">
        <f t="shared" si="323"/>
        <v>22.64</v>
      </c>
      <c r="L264" s="15">
        <f t="shared" si="323"/>
        <v>0</v>
      </c>
      <c r="M264" s="15">
        <f t="shared" si="323"/>
        <v>22.64</v>
      </c>
      <c r="N264" s="15">
        <f t="shared" si="323"/>
        <v>0</v>
      </c>
      <c r="O264" s="47">
        <f t="shared" si="1"/>
        <v>0</v>
      </c>
      <c r="P264" s="48">
        <f t="shared" si="67"/>
        <v>1</v>
      </c>
    </row>
    <row r="265" spans="1:16" ht="12.75" customHeight="1" x14ac:dyDescent="0.2">
      <c r="A265" s="46" t="s">
        <v>620</v>
      </c>
      <c r="B265" s="9" t="s">
        <v>251</v>
      </c>
      <c r="C265" s="10" t="s">
        <v>66</v>
      </c>
      <c r="D265" s="11">
        <v>3</v>
      </c>
      <c r="E265" s="13">
        <v>3</v>
      </c>
      <c r="F265" s="13">
        <v>0</v>
      </c>
      <c r="G265" s="13">
        <f t="shared" si="303"/>
        <v>3</v>
      </c>
      <c r="H265" s="13">
        <f t="shared" si="304"/>
        <v>0</v>
      </c>
      <c r="I265" s="14">
        <v>7.55</v>
      </c>
      <c r="J265" s="15">
        <f t="shared" ref="J265:N265" si="324">ROUND(D265*$I265,2)</f>
        <v>22.65</v>
      </c>
      <c r="K265" s="15">
        <f t="shared" si="324"/>
        <v>22.65</v>
      </c>
      <c r="L265" s="15">
        <f t="shared" si="324"/>
        <v>0</v>
      </c>
      <c r="M265" s="15">
        <f t="shared" si="324"/>
        <v>22.65</v>
      </c>
      <c r="N265" s="15">
        <f t="shared" si="324"/>
        <v>0</v>
      </c>
      <c r="O265" s="47">
        <f t="shared" si="1"/>
        <v>0</v>
      </c>
      <c r="P265" s="48">
        <f t="shared" si="67"/>
        <v>1</v>
      </c>
    </row>
    <row r="266" spans="1:16" ht="12.75" customHeight="1" x14ac:dyDescent="0.2">
      <c r="A266" s="46" t="s">
        <v>621</v>
      </c>
      <c r="B266" s="9" t="s">
        <v>252</v>
      </c>
      <c r="C266" s="10" t="s">
        <v>66</v>
      </c>
      <c r="D266" s="11">
        <v>1</v>
      </c>
      <c r="E266" s="13">
        <v>1</v>
      </c>
      <c r="F266" s="13">
        <v>0</v>
      </c>
      <c r="G266" s="13">
        <f t="shared" si="303"/>
        <v>1</v>
      </c>
      <c r="H266" s="13">
        <f t="shared" si="304"/>
        <v>0</v>
      </c>
      <c r="I266" s="14">
        <v>7.16</v>
      </c>
      <c r="J266" s="15">
        <f t="shared" ref="J266:N266" si="325">ROUND(D266*$I266,2)</f>
        <v>7.16</v>
      </c>
      <c r="K266" s="15">
        <f t="shared" si="325"/>
        <v>7.16</v>
      </c>
      <c r="L266" s="15">
        <f t="shared" si="325"/>
        <v>0</v>
      </c>
      <c r="M266" s="15">
        <f t="shared" si="325"/>
        <v>7.16</v>
      </c>
      <c r="N266" s="15">
        <f t="shared" si="325"/>
        <v>0</v>
      </c>
      <c r="O266" s="47">
        <f t="shared" si="1"/>
        <v>0</v>
      </c>
      <c r="P266" s="48">
        <f t="shared" si="67"/>
        <v>1</v>
      </c>
    </row>
    <row r="267" spans="1:16" ht="12.75" customHeight="1" x14ac:dyDescent="0.2">
      <c r="A267" s="46" t="s">
        <v>622</v>
      </c>
      <c r="B267" s="9" t="s">
        <v>255</v>
      </c>
      <c r="C267" s="10" t="s">
        <v>55</v>
      </c>
      <c r="D267" s="11">
        <v>14.15</v>
      </c>
      <c r="E267" s="13">
        <v>14.15</v>
      </c>
      <c r="F267" s="13">
        <v>0</v>
      </c>
      <c r="G267" s="13">
        <f t="shared" si="303"/>
        <v>14.15</v>
      </c>
      <c r="H267" s="13">
        <f t="shared" si="304"/>
        <v>0</v>
      </c>
      <c r="I267" s="14">
        <v>19.55</v>
      </c>
      <c r="J267" s="15">
        <f t="shared" ref="J267:N267" si="326">ROUND(D267*$I267,2)</f>
        <v>276.63</v>
      </c>
      <c r="K267" s="15">
        <f t="shared" si="326"/>
        <v>276.63</v>
      </c>
      <c r="L267" s="15">
        <f t="shared" si="326"/>
        <v>0</v>
      </c>
      <c r="M267" s="15">
        <f t="shared" si="326"/>
        <v>276.63</v>
      </c>
      <c r="N267" s="15">
        <f t="shared" si="326"/>
        <v>0</v>
      </c>
      <c r="O267" s="47">
        <f t="shared" si="1"/>
        <v>0</v>
      </c>
      <c r="P267" s="48">
        <f t="shared" si="67"/>
        <v>1</v>
      </c>
    </row>
    <row r="268" spans="1:16" ht="12.75" customHeight="1" x14ac:dyDescent="0.2">
      <c r="A268" s="46" t="s">
        <v>623</v>
      </c>
      <c r="B268" s="9" t="s">
        <v>256</v>
      </c>
      <c r="C268" s="10" t="s">
        <v>66</v>
      </c>
      <c r="D268" s="11">
        <v>2</v>
      </c>
      <c r="E268" s="13">
        <v>2</v>
      </c>
      <c r="F268" s="13">
        <v>0</v>
      </c>
      <c r="G268" s="13">
        <f t="shared" si="303"/>
        <v>2</v>
      </c>
      <c r="H268" s="13">
        <f t="shared" si="304"/>
        <v>0</v>
      </c>
      <c r="I268" s="14">
        <v>12.5</v>
      </c>
      <c r="J268" s="15">
        <f t="shared" ref="J268:N268" si="327">ROUND(D268*$I268,2)</f>
        <v>25</v>
      </c>
      <c r="K268" s="15">
        <f t="shared" si="327"/>
        <v>25</v>
      </c>
      <c r="L268" s="15">
        <f t="shared" si="327"/>
        <v>0</v>
      </c>
      <c r="M268" s="15">
        <f t="shared" si="327"/>
        <v>25</v>
      </c>
      <c r="N268" s="15">
        <f t="shared" si="327"/>
        <v>0</v>
      </c>
      <c r="O268" s="47">
        <f t="shared" si="1"/>
        <v>0</v>
      </c>
      <c r="P268" s="48">
        <f t="shared" si="67"/>
        <v>1</v>
      </c>
    </row>
    <row r="269" spans="1:16" ht="12.75" customHeight="1" x14ac:dyDescent="0.2">
      <c r="A269" s="46" t="s">
        <v>624</v>
      </c>
      <c r="B269" s="9" t="s">
        <v>260</v>
      </c>
      <c r="C269" s="10" t="s">
        <v>66</v>
      </c>
      <c r="D269" s="11">
        <v>2</v>
      </c>
      <c r="E269" s="13">
        <v>2</v>
      </c>
      <c r="F269" s="13">
        <v>0</v>
      </c>
      <c r="G269" s="13">
        <f t="shared" si="303"/>
        <v>2</v>
      </c>
      <c r="H269" s="13">
        <f t="shared" si="304"/>
        <v>0</v>
      </c>
      <c r="I269" s="14">
        <v>12.08</v>
      </c>
      <c r="J269" s="15">
        <f t="shared" ref="J269:N269" si="328">ROUND(D269*$I269,2)</f>
        <v>24.16</v>
      </c>
      <c r="K269" s="15">
        <f t="shared" si="328"/>
        <v>24.16</v>
      </c>
      <c r="L269" s="15">
        <f t="shared" si="328"/>
        <v>0</v>
      </c>
      <c r="M269" s="15">
        <f t="shared" si="328"/>
        <v>24.16</v>
      </c>
      <c r="N269" s="15">
        <f t="shared" si="328"/>
        <v>0</v>
      </c>
      <c r="O269" s="47">
        <f t="shared" si="1"/>
        <v>0</v>
      </c>
      <c r="P269" s="48">
        <f t="shared" si="67"/>
        <v>1</v>
      </c>
    </row>
    <row r="270" spans="1:16" ht="12.75" customHeight="1" x14ac:dyDescent="0.2">
      <c r="A270" s="46" t="s">
        <v>625</v>
      </c>
      <c r="B270" s="9" t="s">
        <v>261</v>
      </c>
      <c r="C270" s="10" t="s">
        <v>66</v>
      </c>
      <c r="D270" s="11">
        <v>2</v>
      </c>
      <c r="E270" s="13">
        <v>2</v>
      </c>
      <c r="F270" s="13">
        <v>0</v>
      </c>
      <c r="G270" s="13">
        <f t="shared" si="303"/>
        <v>2</v>
      </c>
      <c r="H270" s="13">
        <f t="shared" si="304"/>
        <v>0</v>
      </c>
      <c r="I270" s="14">
        <v>70.66</v>
      </c>
      <c r="J270" s="15">
        <f t="shared" ref="J270:N270" si="329">ROUND(D270*$I270,2)</f>
        <v>141.32</v>
      </c>
      <c r="K270" s="15">
        <f t="shared" si="329"/>
        <v>141.32</v>
      </c>
      <c r="L270" s="15">
        <f t="shared" si="329"/>
        <v>0</v>
      </c>
      <c r="M270" s="15">
        <f t="shared" si="329"/>
        <v>141.32</v>
      </c>
      <c r="N270" s="15">
        <f t="shared" si="329"/>
        <v>0</v>
      </c>
      <c r="O270" s="47">
        <f t="shared" si="1"/>
        <v>0</v>
      </c>
      <c r="P270" s="48">
        <f t="shared" si="67"/>
        <v>1</v>
      </c>
    </row>
    <row r="271" spans="1:16" ht="12.75" customHeight="1" x14ac:dyDescent="0.2">
      <c r="A271" s="46" t="s">
        <v>626</v>
      </c>
      <c r="B271" s="9" t="s">
        <v>262</v>
      </c>
      <c r="C271" s="10" t="s">
        <v>66</v>
      </c>
      <c r="D271" s="11">
        <v>2</v>
      </c>
      <c r="E271" s="13">
        <v>2</v>
      </c>
      <c r="F271" s="13">
        <v>0</v>
      </c>
      <c r="G271" s="13">
        <f t="shared" si="303"/>
        <v>2</v>
      </c>
      <c r="H271" s="13">
        <f t="shared" si="304"/>
        <v>0</v>
      </c>
      <c r="I271" s="14">
        <v>45.65</v>
      </c>
      <c r="J271" s="15">
        <f t="shared" ref="J271:N271" si="330">ROUND(D271*$I271,2)</f>
        <v>91.3</v>
      </c>
      <c r="K271" s="15">
        <f t="shared" si="330"/>
        <v>91.3</v>
      </c>
      <c r="L271" s="15">
        <f t="shared" si="330"/>
        <v>0</v>
      </c>
      <c r="M271" s="15">
        <f t="shared" si="330"/>
        <v>91.3</v>
      </c>
      <c r="N271" s="15">
        <f t="shared" si="330"/>
        <v>0</v>
      </c>
      <c r="O271" s="47">
        <f t="shared" si="1"/>
        <v>0</v>
      </c>
      <c r="P271" s="48">
        <f t="shared" si="67"/>
        <v>1</v>
      </c>
    </row>
    <row r="272" spans="1:16" ht="12.75" customHeight="1" x14ac:dyDescent="0.2">
      <c r="A272" s="37" t="s">
        <v>267</v>
      </c>
      <c r="B272" s="4" t="s">
        <v>268</v>
      </c>
      <c r="C272" s="5"/>
      <c r="D272" s="16"/>
      <c r="E272" s="39"/>
      <c r="F272" s="39"/>
      <c r="G272" s="17"/>
      <c r="H272" s="39"/>
      <c r="I272" s="40"/>
      <c r="J272" s="41">
        <f t="shared" ref="J272:N272" si="331">SUM(J273:J278)</f>
        <v>2530.8199999999997</v>
      </c>
      <c r="K272" s="41">
        <f t="shared" si="331"/>
        <v>0</v>
      </c>
      <c r="L272" s="41">
        <f t="shared" si="331"/>
        <v>0</v>
      </c>
      <c r="M272" s="41">
        <f t="shared" si="331"/>
        <v>0</v>
      </c>
      <c r="N272" s="41">
        <f t="shared" si="331"/>
        <v>2530.8199999999997</v>
      </c>
      <c r="O272" s="42">
        <f t="shared" si="1"/>
        <v>0</v>
      </c>
      <c r="P272" s="45">
        <f t="shared" si="67"/>
        <v>0</v>
      </c>
    </row>
    <row r="273" spans="1:16" ht="12.75" customHeight="1" x14ac:dyDescent="0.2">
      <c r="A273" s="46" t="s">
        <v>627</v>
      </c>
      <c r="B273" s="9" t="s">
        <v>628</v>
      </c>
      <c r="C273" s="10" t="s">
        <v>66</v>
      </c>
      <c r="D273" s="11">
        <v>2</v>
      </c>
      <c r="E273" s="13">
        <v>0</v>
      </c>
      <c r="F273" s="13">
        <v>0</v>
      </c>
      <c r="G273" s="13">
        <f t="shared" ref="G273:G278" si="332">E273+F273</f>
        <v>0</v>
      </c>
      <c r="H273" s="13">
        <f t="shared" ref="H273:H278" si="333">IF(G273="",D273-0,D273-G273)</f>
        <v>2</v>
      </c>
      <c r="I273" s="14">
        <v>412.53</v>
      </c>
      <c r="J273" s="15">
        <f t="shared" ref="J273:N273" si="334">ROUND(D273*$I273,2)</f>
        <v>825.06</v>
      </c>
      <c r="K273" s="15">
        <f t="shared" si="334"/>
        <v>0</v>
      </c>
      <c r="L273" s="15">
        <f t="shared" si="334"/>
        <v>0</v>
      </c>
      <c r="M273" s="15">
        <f t="shared" si="334"/>
        <v>0</v>
      </c>
      <c r="N273" s="15">
        <f t="shared" si="334"/>
        <v>825.06</v>
      </c>
      <c r="O273" s="47">
        <f t="shared" si="1"/>
        <v>0</v>
      </c>
      <c r="P273" s="48">
        <f t="shared" si="67"/>
        <v>0</v>
      </c>
    </row>
    <row r="274" spans="1:16" ht="12.75" customHeight="1" x14ac:dyDescent="0.2">
      <c r="A274" s="46" t="s">
        <v>629</v>
      </c>
      <c r="B274" s="9" t="s">
        <v>630</v>
      </c>
      <c r="C274" s="10" t="s">
        <v>66</v>
      </c>
      <c r="D274" s="11">
        <v>4</v>
      </c>
      <c r="E274" s="13">
        <v>0</v>
      </c>
      <c r="F274" s="13">
        <v>0</v>
      </c>
      <c r="G274" s="13">
        <f t="shared" si="332"/>
        <v>0</v>
      </c>
      <c r="H274" s="13">
        <f t="shared" si="333"/>
        <v>4</v>
      </c>
      <c r="I274" s="14">
        <v>20.02</v>
      </c>
      <c r="J274" s="15">
        <f t="shared" ref="J274:N274" si="335">ROUND(D274*$I274,2)</f>
        <v>80.08</v>
      </c>
      <c r="K274" s="15">
        <f t="shared" si="335"/>
        <v>0</v>
      </c>
      <c r="L274" s="15">
        <f t="shared" si="335"/>
        <v>0</v>
      </c>
      <c r="M274" s="15">
        <f t="shared" si="335"/>
        <v>0</v>
      </c>
      <c r="N274" s="15">
        <f t="shared" si="335"/>
        <v>80.08</v>
      </c>
      <c r="O274" s="47">
        <f t="shared" si="1"/>
        <v>0</v>
      </c>
      <c r="P274" s="48">
        <f t="shared" si="67"/>
        <v>0</v>
      </c>
    </row>
    <row r="275" spans="1:16" ht="12.75" customHeight="1" x14ac:dyDescent="0.2">
      <c r="A275" s="46" t="s">
        <v>631</v>
      </c>
      <c r="B275" s="9" t="s">
        <v>632</v>
      </c>
      <c r="C275" s="10" t="s">
        <v>66</v>
      </c>
      <c r="D275" s="11">
        <v>2</v>
      </c>
      <c r="E275" s="13">
        <v>0</v>
      </c>
      <c r="F275" s="13">
        <v>0</v>
      </c>
      <c r="G275" s="13">
        <f t="shared" si="332"/>
        <v>0</v>
      </c>
      <c r="H275" s="13">
        <f t="shared" si="333"/>
        <v>2</v>
      </c>
      <c r="I275" s="14">
        <v>70.36</v>
      </c>
      <c r="J275" s="15">
        <f t="shared" ref="J275:N275" si="336">ROUND(D275*$I275,2)</f>
        <v>140.72</v>
      </c>
      <c r="K275" s="15">
        <f t="shared" si="336"/>
        <v>0</v>
      </c>
      <c r="L275" s="15">
        <f t="shared" si="336"/>
        <v>0</v>
      </c>
      <c r="M275" s="15">
        <f t="shared" si="336"/>
        <v>0</v>
      </c>
      <c r="N275" s="15">
        <f t="shared" si="336"/>
        <v>140.72</v>
      </c>
      <c r="O275" s="47">
        <f t="shared" si="1"/>
        <v>0</v>
      </c>
      <c r="P275" s="48">
        <f t="shared" si="67"/>
        <v>0</v>
      </c>
    </row>
    <row r="276" spans="1:16" ht="12.75" customHeight="1" x14ac:dyDescent="0.2">
      <c r="A276" s="46" t="s">
        <v>633</v>
      </c>
      <c r="B276" s="9" t="s">
        <v>634</v>
      </c>
      <c r="C276" s="10" t="s">
        <v>66</v>
      </c>
      <c r="D276" s="11">
        <v>6</v>
      </c>
      <c r="E276" s="13">
        <v>0</v>
      </c>
      <c r="F276" s="13">
        <v>0</v>
      </c>
      <c r="G276" s="13">
        <f t="shared" si="332"/>
        <v>0</v>
      </c>
      <c r="H276" s="13">
        <f t="shared" si="333"/>
        <v>6</v>
      </c>
      <c r="I276" s="14">
        <v>28.33</v>
      </c>
      <c r="J276" s="15">
        <f t="shared" ref="J276:N276" si="337">ROUND(D276*$I276,2)</f>
        <v>169.98</v>
      </c>
      <c r="K276" s="15">
        <f t="shared" si="337"/>
        <v>0</v>
      </c>
      <c r="L276" s="15">
        <f t="shared" si="337"/>
        <v>0</v>
      </c>
      <c r="M276" s="15">
        <f t="shared" si="337"/>
        <v>0</v>
      </c>
      <c r="N276" s="15">
        <f t="shared" si="337"/>
        <v>169.98</v>
      </c>
      <c r="O276" s="47">
        <f t="shared" si="1"/>
        <v>0</v>
      </c>
      <c r="P276" s="48">
        <f t="shared" si="67"/>
        <v>0</v>
      </c>
    </row>
    <row r="277" spans="1:16" ht="12.75" customHeight="1" x14ac:dyDescent="0.2">
      <c r="A277" s="46" t="s">
        <v>635</v>
      </c>
      <c r="B277" s="9" t="s">
        <v>636</v>
      </c>
      <c r="C277" s="10" t="s">
        <v>66</v>
      </c>
      <c r="D277" s="11">
        <v>2</v>
      </c>
      <c r="E277" s="13">
        <v>0</v>
      </c>
      <c r="F277" s="13">
        <v>0</v>
      </c>
      <c r="G277" s="13">
        <f t="shared" si="332"/>
        <v>0</v>
      </c>
      <c r="H277" s="13">
        <f t="shared" si="333"/>
        <v>2</v>
      </c>
      <c r="I277" s="14">
        <v>19.77</v>
      </c>
      <c r="J277" s="15">
        <f t="shared" ref="J277:N277" si="338">ROUND(D277*$I277,2)</f>
        <v>39.54</v>
      </c>
      <c r="K277" s="15">
        <f t="shared" si="338"/>
        <v>0</v>
      </c>
      <c r="L277" s="15">
        <f t="shared" si="338"/>
        <v>0</v>
      </c>
      <c r="M277" s="15">
        <f t="shared" si="338"/>
        <v>0</v>
      </c>
      <c r="N277" s="15">
        <f t="shared" si="338"/>
        <v>39.54</v>
      </c>
      <c r="O277" s="47">
        <f t="shared" si="1"/>
        <v>0</v>
      </c>
      <c r="P277" s="48">
        <f t="shared" si="67"/>
        <v>0</v>
      </c>
    </row>
    <row r="278" spans="1:16" ht="12.75" customHeight="1" x14ac:dyDescent="0.2">
      <c r="A278" s="46" t="s">
        <v>637</v>
      </c>
      <c r="B278" s="9" t="s">
        <v>638</v>
      </c>
      <c r="C278" s="10" t="s">
        <v>66</v>
      </c>
      <c r="D278" s="11">
        <v>4</v>
      </c>
      <c r="E278" s="13">
        <v>0</v>
      </c>
      <c r="F278" s="13">
        <v>0</v>
      </c>
      <c r="G278" s="13">
        <f t="shared" si="332"/>
        <v>0</v>
      </c>
      <c r="H278" s="13">
        <f t="shared" si="333"/>
        <v>4</v>
      </c>
      <c r="I278" s="14">
        <v>318.86</v>
      </c>
      <c r="J278" s="15">
        <f t="shared" ref="J278:N278" si="339">ROUND(D278*$I278,2)</f>
        <v>1275.44</v>
      </c>
      <c r="K278" s="15">
        <f t="shared" si="339"/>
        <v>0</v>
      </c>
      <c r="L278" s="15">
        <f t="shared" si="339"/>
        <v>0</v>
      </c>
      <c r="M278" s="15">
        <f t="shared" si="339"/>
        <v>0</v>
      </c>
      <c r="N278" s="15">
        <f t="shared" si="339"/>
        <v>1275.44</v>
      </c>
      <c r="O278" s="47">
        <f t="shared" si="1"/>
        <v>0</v>
      </c>
      <c r="P278" s="48">
        <f t="shared" si="67"/>
        <v>0</v>
      </c>
    </row>
    <row r="279" spans="1:16" ht="12.75" customHeight="1" x14ac:dyDescent="0.2">
      <c r="A279" s="37" t="s">
        <v>269</v>
      </c>
      <c r="B279" s="4" t="s">
        <v>83</v>
      </c>
      <c r="C279" s="5"/>
      <c r="D279" s="16"/>
      <c r="E279" s="39"/>
      <c r="F279" s="39"/>
      <c r="G279" s="17"/>
      <c r="H279" s="39"/>
      <c r="I279" s="40"/>
      <c r="J279" s="41">
        <f t="shared" ref="J279:N279" si="340">SUM(J280)</f>
        <v>117.11</v>
      </c>
      <c r="K279" s="41">
        <f t="shared" si="340"/>
        <v>0</v>
      </c>
      <c r="L279" s="41">
        <f t="shared" si="340"/>
        <v>0</v>
      </c>
      <c r="M279" s="41">
        <f t="shared" si="340"/>
        <v>0</v>
      </c>
      <c r="N279" s="41">
        <f t="shared" si="340"/>
        <v>117.11</v>
      </c>
      <c r="O279" s="42">
        <f t="shared" si="1"/>
        <v>0</v>
      </c>
      <c r="P279" s="45">
        <f t="shared" si="67"/>
        <v>0</v>
      </c>
    </row>
    <row r="280" spans="1:16" ht="12.75" customHeight="1" x14ac:dyDescent="0.2">
      <c r="A280" s="46" t="s">
        <v>639</v>
      </c>
      <c r="B280" s="9" t="s">
        <v>640</v>
      </c>
      <c r="C280" s="10" t="s">
        <v>27</v>
      </c>
      <c r="D280" s="11">
        <v>41.38</v>
      </c>
      <c r="E280" s="13">
        <v>0</v>
      </c>
      <c r="F280" s="13">
        <v>0</v>
      </c>
      <c r="G280" s="13">
        <f>E280+F280</f>
        <v>0</v>
      </c>
      <c r="H280" s="13">
        <f>IF(G280="",D280-0,D280-G280)</f>
        <v>41.38</v>
      </c>
      <c r="I280" s="14">
        <v>2.83</v>
      </c>
      <c r="J280" s="15">
        <f t="shared" ref="J280:N280" si="341">ROUND(D280*$I280,2)</f>
        <v>117.11</v>
      </c>
      <c r="K280" s="15">
        <f t="shared" si="341"/>
        <v>0</v>
      </c>
      <c r="L280" s="15">
        <f t="shared" si="341"/>
        <v>0</v>
      </c>
      <c r="M280" s="15">
        <f t="shared" si="341"/>
        <v>0</v>
      </c>
      <c r="N280" s="15">
        <f t="shared" si="341"/>
        <v>117.11</v>
      </c>
      <c r="O280" s="47">
        <f t="shared" si="1"/>
        <v>0</v>
      </c>
      <c r="P280" s="48">
        <f t="shared" si="67"/>
        <v>0</v>
      </c>
    </row>
    <row r="281" spans="1:16" ht="12.75" customHeight="1" x14ac:dyDescent="0.2">
      <c r="A281" s="37">
        <v>3</v>
      </c>
      <c r="B281" s="4" t="s">
        <v>270</v>
      </c>
      <c r="C281" s="38" t="s">
        <v>19</v>
      </c>
      <c r="D281" s="39"/>
      <c r="E281" s="39"/>
      <c r="F281" s="39"/>
      <c r="G281" s="17"/>
      <c r="H281" s="39"/>
      <c r="I281" s="40"/>
      <c r="J281" s="41">
        <f t="shared" ref="J281:N281" si="342">J282+J289+J294+J296+J314+J325</f>
        <v>175357.58</v>
      </c>
      <c r="K281" s="41">
        <f t="shared" si="342"/>
        <v>115086.29999999999</v>
      </c>
      <c r="L281" s="41">
        <f t="shared" si="342"/>
        <v>30503.149999999998</v>
      </c>
      <c r="M281" s="41">
        <f t="shared" si="342"/>
        <v>145589.45000000001</v>
      </c>
      <c r="N281" s="41">
        <f t="shared" si="342"/>
        <v>29768.129999999997</v>
      </c>
      <c r="O281" s="42">
        <f t="shared" si="1"/>
        <v>0.17394828327352602</v>
      </c>
      <c r="P281" s="45">
        <f t="shared" si="67"/>
        <v>0.83024326635894508</v>
      </c>
    </row>
    <row r="282" spans="1:16" ht="12.75" customHeight="1" x14ac:dyDescent="0.2">
      <c r="A282" s="37" t="s">
        <v>273</v>
      </c>
      <c r="B282" s="4" t="s">
        <v>274</v>
      </c>
      <c r="C282" s="5"/>
      <c r="D282" s="16"/>
      <c r="E282" s="39"/>
      <c r="F282" s="39"/>
      <c r="G282" s="17"/>
      <c r="H282" s="39"/>
      <c r="I282" s="40"/>
      <c r="J282" s="41">
        <f t="shared" ref="J282:N282" si="343">SUM(J283:J288)</f>
        <v>19358.560000000001</v>
      </c>
      <c r="K282" s="41">
        <f t="shared" si="343"/>
        <v>19358.560000000001</v>
      </c>
      <c r="L282" s="41">
        <f t="shared" si="343"/>
        <v>0</v>
      </c>
      <c r="M282" s="41">
        <f t="shared" si="343"/>
        <v>19358.560000000001</v>
      </c>
      <c r="N282" s="41">
        <f t="shared" si="343"/>
        <v>0</v>
      </c>
      <c r="O282" s="42">
        <f t="shared" si="1"/>
        <v>0</v>
      </c>
      <c r="P282" s="45">
        <f t="shared" si="67"/>
        <v>1</v>
      </c>
    </row>
    <row r="283" spans="1:16" ht="12.75" customHeight="1" x14ac:dyDescent="0.2">
      <c r="A283" s="46" t="s">
        <v>641</v>
      </c>
      <c r="B283" s="9" t="s">
        <v>146</v>
      </c>
      <c r="C283" s="10" t="s">
        <v>61</v>
      </c>
      <c r="D283" s="11">
        <v>14.72</v>
      </c>
      <c r="E283" s="13">
        <v>14.72</v>
      </c>
      <c r="F283" s="13">
        <v>0</v>
      </c>
      <c r="G283" s="13">
        <f t="shared" ref="G283:G288" si="344">E283+F283</f>
        <v>14.72</v>
      </c>
      <c r="H283" s="13">
        <f t="shared" ref="H283:H288" si="345">IF(G283="",D283-0,D283-G283)</f>
        <v>0</v>
      </c>
      <c r="I283" s="14">
        <v>91.16</v>
      </c>
      <c r="J283" s="15">
        <f t="shared" ref="J283:N283" si="346">ROUND(D283*$I283,2)</f>
        <v>1341.88</v>
      </c>
      <c r="K283" s="15">
        <f t="shared" si="346"/>
        <v>1341.88</v>
      </c>
      <c r="L283" s="15">
        <f t="shared" si="346"/>
        <v>0</v>
      </c>
      <c r="M283" s="15">
        <f t="shared" si="346"/>
        <v>1341.88</v>
      </c>
      <c r="N283" s="15">
        <f t="shared" si="346"/>
        <v>0</v>
      </c>
      <c r="O283" s="47">
        <f t="shared" si="1"/>
        <v>0</v>
      </c>
      <c r="P283" s="48">
        <f t="shared" si="67"/>
        <v>1</v>
      </c>
    </row>
    <row r="284" spans="1:16" ht="12.75" customHeight="1" x14ac:dyDescent="0.2">
      <c r="A284" s="46" t="s">
        <v>642</v>
      </c>
      <c r="B284" s="9" t="s">
        <v>414</v>
      </c>
      <c r="C284" s="10" t="s">
        <v>61</v>
      </c>
      <c r="D284" s="11">
        <v>11.77</v>
      </c>
      <c r="E284" s="13">
        <v>11.77</v>
      </c>
      <c r="F284" s="13">
        <v>0</v>
      </c>
      <c r="G284" s="13">
        <f t="shared" si="344"/>
        <v>11.77</v>
      </c>
      <c r="H284" s="13">
        <f t="shared" si="345"/>
        <v>0</v>
      </c>
      <c r="I284" s="14">
        <v>483.75</v>
      </c>
      <c r="J284" s="15">
        <f t="shared" ref="J284:N284" si="347">ROUND(D284*$I284,2)</f>
        <v>5693.74</v>
      </c>
      <c r="K284" s="15">
        <f t="shared" si="347"/>
        <v>5693.74</v>
      </c>
      <c r="L284" s="15">
        <f t="shared" si="347"/>
        <v>0</v>
      </c>
      <c r="M284" s="15">
        <f t="shared" si="347"/>
        <v>5693.74</v>
      </c>
      <c r="N284" s="15">
        <f t="shared" si="347"/>
        <v>0</v>
      </c>
      <c r="O284" s="47">
        <f t="shared" si="1"/>
        <v>0</v>
      </c>
      <c r="P284" s="48">
        <f t="shared" si="67"/>
        <v>1</v>
      </c>
    </row>
    <row r="285" spans="1:16" ht="12.75" customHeight="1" x14ac:dyDescent="0.2">
      <c r="A285" s="46" t="s">
        <v>643</v>
      </c>
      <c r="B285" s="9" t="s">
        <v>644</v>
      </c>
      <c r="C285" s="10" t="s">
        <v>61</v>
      </c>
      <c r="D285" s="11">
        <v>2.94</v>
      </c>
      <c r="E285" s="13">
        <v>2.94</v>
      </c>
      <c r="F285" s="13">
        <v>0</v>
      </c>
      <c r="G285" s="13">
        <f t="shared" si="344"/>
        <v>2.94</v>
      </c>
      <c r="H285" s="13">
        <f t="shared" si="345"/>
        <v>0</v>
      </c>
      <c r="I285" s="14">
        <v>2660.76</v>
      </c>
      <c r="J285" s="15">
        <f t="shared" ref="J285:N285" si="348">ROUND(D285*$I285,2)</f>
        <v>7822.63</v>
      </c>
      <c r="K285" s="15">
        <f t="shared" si="348"/>
        <v>7822.63</v>
      </c>
      <c r="L285" s="15">
        <f t="shared" si="348"/>
        <v>0</v>
      </c>
      <c r="M285" s="15">
        <f t="shared" si="348"/>
        <v>7822.63</v>
      </c>
      <c r="N285" s="15">
        <f t="shared" si="348"/>
        <v>0</v>
      </c>
      <c r="O285" s="47">
        <f t="shared" si="1"/>
        <v>0</v>
      </c>
      <c r="P285" s="48">
        <f t="shared" si="67"/>
        <v>1</v>
      </c>
    </row>
    <row r="286" spans="1:16" ht="12.75" customHeight="1" x14ac:dyDescent="0.2">
      <c r="A286" s="46" t="s">
        <v>645</v>
      </c>
      <c r="B286" s="9" t="s">
        <v>474</v>
      </c>
      <c r="C286" s="10" t="s">
        <v>27</v>
      </c>
      <c r="D286" s="11">
        <v>28.98</v>
      </c>
      <c r="E286" s="13">
        <v>28.98</v>
      </c>
      <c r="F286" s="13">
        <v>0</v>
      </c>
      <c r="G286" s="13">
        <f t="shared" si="344"/>
        <v>28.98</v>
      </c>
      <c r="H286" s="13">
        <f t="shared" si="345"/>
        <v>0</v>
      </c>
      <c r="I286" s="14">
        <v>49.19</v>
      </c>
      <c r="J286" s="15">
        <f t="shared" ref="J286:N286" si="349">ROUND(D286*$I286,2)</f>
        <v>1425.53</v>
      </c>
      <c r="K286" s="15">
        <f t="shared" si="349"/>
        <v>1425.53</v>
      </c>
      <c r="L286" s="15">
        <f t="shared" si="349"/>
        <v>0</v>
      </c>
      <c r="M286" s="15">
        <f t="shared" si="349"/>
        <v>1425.53</v>
      </c>
      <c r="N286" s="15">
        <f t="shared" si="349"/>
        <v>0</v>
      </c>
      <c r="O286" s="47">
        <f t="shared" si="1"/>
        <v>0</v>
      </c>
      <c r="P286" s="48">
        <f t="shared" si="67"/>
        <v>1</v>
      </c>
    </row>
    <row r="287" spans="1:16" ht="12.75" customHeight="1" x14ac:dyDescent="0.2">
      <c r="A287" s="46" t="s">
        <v>646</v>
      </c>
      <c r="B287" s="9" t="s">
        <v>123</v>
      </c>
      <c r="C287" s="10" t="s">
        <v>27</v>
      </c>
      <c r="D287" s="11">
        <v>96.6</v>
      </c>
      <c r="E287" s="13">
        <v>96.6</v>
      </c>
      <c r="F287" s="13">
        <v>0</v>
      </c>
      <c r="G287" s="13">
        <f t="shared" si="344"/>
        <v>96.6</v>
      </c>
      <c r="H287" s="13">
        <f t="shared" si="345"/>
        <v>0</v>
      </c>
      <c r="I287" s="14">
        <v>4.57</v>
      </c>
      <c r="J287" s="15">
        <f t="shared" ref="J287:N287" si="350">ROUND(D287*$I287,2)</f>
        <v>441.46</v>
      </c>
      <c r="K287" s="15">
        <f t="shared" si="350"/>
        <v>441.46</v>
      </c>
      <c r="L287" s="15">
        <f t="shared" si="350"/>
        <v>0</v>
      </c>
      <c r="M287" s="15">
        <f t="shared" si="350"/>
        <v>441.46</v>
      </c>
      <c r="N287" s="15">
        <f t="shared" si="350"/>
        <v>0</v>
      </c>
      <c r="O287" s="47">
        <f t="shared" si="1"/>
        <v>0</v>
      </c>
      <c r="P287" s="48">
        <f t="shared" si="67"/>
        <v>1</v>
      </c>
    </row>
    <row r="288" spans="1:16" ht="12.75" customHeight="1" x14ac:dyDescent="0.2">
      <c r="A288" s="46" t="s">
        <v>647</v>
      </c>
      <c r="B288" s="9" t="s">
        <v>151</v>
      </c>
      <c r="C288" s="10" t="s">
        <v>27</v>
      </c>
      <c r="D288" s="11">
        <v>96.6</v>
      </c>
      <c r="E288" s="13">
        <v>96.6</v>
      </c>
      <c r="F288" s="13">
        <v>0</v>
      </c>
      <c r="G288" s="13">
        <f t="shared" si="344"/>
        <v>96.6</v>
      </c>
      <c r="H288" s="13">
        <f t="shared" si="345"/>
        <v>0</v>
      </c>
      <c r="I288" s="14">
        <v>27.26</v>
      </c>
      <c r="J288" s="15">
        <f t="shared" ref="J288:N288" si="351">ROUND(D288*$I288,2)</f>
        <v>2633.32</v>
      </c>
      <c r="K288" s="15">
        <f t="shared" si="351"/>
        <v>2633.32</v>
      </c>
      <c r="L288" s="15">
        <f t="shared" si="351"/>
        <v>0</v>
      </c>
      <c r="M288" s="15">
        <f t="shared" si="351"/>
        <v>2633.32</v>
      </c>
      <c r="N288" s="15">
        <f t="shared" si="351"/>
        <v>0</v>
      </c>
      <c r="O288" s="47">
        <f t="shared" si="1"/>
        <v>0</v>
      </c>
      <c r="P288" s="48">
        <f t="shared" si="67"/>
        <v>1</v>
      </c>
    </row>
    <row r="289" spans="1:16" ht="12.75" customHeight="1" x14ac:dyDescent="0.2">
      <c r="A289" s="37" t="s">
        <v>275</v>
      </c>
      <c r="B289" s="4" t="s">
        <v>33</v>
      </c>
      <c r="C289" s="5"/>
      <c r="D289" s="16"/>
      <c r="E289" s="39"/>
      <c r="F289" s="39"/>
      <c r="G289" s="17"/>
      <c r="H289" s="39"/>
      <c r="I289" s="40"/>
      <c r="J289" s="41">
        <f t="shared" ref="J289:N289" si="352">SUM(J290:J293)</f>
        <v>33650.15</v>
      </c>
      <c r="K289" s="41">
        <f t="shared" si="352"/>
        <v>3147</v>
      </c>
      <c r="L289" s="41">
        <f t="shared" si="352"/>
        <v>30503.149999999998</v>
      </c>
      <c r="M289" s="41">
        <f t="shared" si="352"/>
        <v>33650.15</v>
      </c>
      <c r="N289" s="41">
        <f t="shared" si="352"/>
        <v>0</v>
      </c>
      <c r="O289" s="42">
        <f t="shared" si="1"/>
        <v>0.90647887156520834</v>
      </c>
      <c r="P289" s="45">
        <f t="shared" si="67"/>
        <v>1</v>
      </c>
    </row>
    <row r="290" spans="1:16" ht="12.75" customHeight="1" x14ac:dyDescent="0.2">
      <c r="A290" s="46" t="s">
        <v>648</v>
      </c>
      <c r="B290" s="9" t="s">
        <v>113</v>
      </c>
      <c r="C290" s="10" t="s">
        <v>27</v>
      </c>
      <c r="D290" s="11">
        <v>538.65</v>
      </c>
      <c r="E290" s="13">
        <v>0</v>
      </c>
      <c r="F290" s="13">
        <v>538.65</v>
      </c>
      <c r="G290" s="13">
        <f t="shared" ref="G290:G293" si="353">E290+F290</f>
        <v>538.65</v>
      </c>
      <c r="H290" s="13">
        <f t="shared" ref="H290:H293" si="354">IF(G290="",D290-0,D290-G290)</f>
        <v>0</v>
      </c>
      <c r="I290" s="14">
        <v>3</v>
      </c>
      <c r="J290" s="15">
        <f t="shared" ref="J290:N290" si="355">ROUND(D290*$I290,2)</f>
        <v>1615.95</v>
      </c>
      <c r="K290" s="15">
        <f t="shared" si="355"/>
        <v>0</v>
      </c>
      <c r="L290" s="15">
        <f t="shared" si="355"/>
        <v>1615.95</v>
      </c>
      <c r="M290" s="15">
        <f t="shared" si="355"/>
        <v>1615.95</v>
      </c>
      <c r="N290" s="15">
        <f t="shared" si="355"/>
        <v>0</v>
      </c>
      <c r="O290" s="47">
        <f t="shared" si="1"/>
        <v>1</v>
      </c>
      <c r="P290" s="48">
        <f t="shared" si="67"/>
        <v>1</v>
      </c>
    </row>
    <row r="291" spans="1:16" ht="12.75" customHeight="1" x14ac:dyDescent="0.2">
      <c r="A291" s="46" t="s">
        <v>649</v>
      </c>
      <c r="B291" s="9" t="s">
        <v>102</v>
      </c>
      <c r="C291" s="10" t="s">
        <v>61</v>
      </c>
      <c r="D291" s="11">
        <v>32.32</v>
      </c>
      <c r="E291" s="13">
        <v>32.32</v>
      </c>
      <c r="F291" s="13">
        <v>0</v>
      </c>
      <c r="G291" s="13">
        <f t="shared" si="353"/>
        <v>32.32</v>
      </c>
      <c r="H291" s="13">
        <f t="shared" si="354"/>
        <v>0</v>
      </c>
      <c r="I291" s="14">
        <v>97.37</v>
      </c>
      <c r="J291" s="15">
        <f t="shared" ref="J291:N291" si="356">ROUND(D291*$I291,2)</f>
        <v>3147</v>
      </c>
      <c r="K291" s="15">
        <f t="shared" si="356"/>
        <v>3147</v>
      </c>
      <c r="L291" s="15">
        <f t="shared" si="356"/>
        <v>0</v>
      </c>
      <c r="M291" s="15">
        <f t="shared" si="356"/>
        <v>3147</v>
      </c>
      <c r="N291" s="15">
        <f t="shared" si="356"/>
        <v>0</v>
      </c>
      <c r="O291" s="47">
        <f t="shared" si="1"/>
        <v>0</v>
      </c>
      <c r="P291" s="48">
        <f t="shared" si="67"/>
        <v>1</v>
      </c>
    </row>
    <row r="292" spans="1:16" ht="12.75" customHeight="1" x14ac:dyDescent="0.2">
      <c r="A292" s="46" t="s">
        <v>650</v>
      </c>
      <c r="B292" s="9" t="s">
        <v>116</v>
      </c>
      <c r="C292" s="10" t="s">
        <v>61</v>
      </c>
      <c r="D292" s="11">
        <v>43.09</v>
      </c>
      <c r="E292" s="13">
        <v>0</v>
      </c>
      <c r="F292" s="13">
        <v>43.09</v>
      </c>
      <c r="G292" s="13">
        <f t="shared" si="353"/>
        <v>43.09</v>
      </c>
      <c r="H292" s="13">
        <f t="shared" si="354"/>
        <v>0</v>
      </c>
      <c r="I292" s="14">
        <v>623.14</v>
      </c>
      <c r="J292" s="15">
        <f t="shared" ref="J292:N292" si="357">ROUND(D292*$I292,2)</f>
        <v>26851.1</v>
      </c>
      <c r="K292" s="15">
        <f t="shared" si="357"/>
        <v>0</v>
      </c>
      <c r="L292" s="15">
        <f t="shared" si="357"/>
        <v>26851.1</v>
      </c>
      <c r="M292" s="15">
        <f t="shared" si="357"/>
        <v>26851.1</v>
      </c>
      <c r="N292" s="15">
        <f t="shared" si="357"/>
        <v>0</v>
      </c>
      <c r="O292" s="47">
        <f t="shared" si="1"/>
        <v>1</v>
      </c>
      <c r="P292" s="48">
        <f t="shared" si="67"/>
        <v>1</v>
      </c>
    </row>
    <row r="293" spans="1:16" ht="12.75" customHeight="1" x14ac:dyDescent="0.2">
      <c r="A293" s="46" t="s">
        <v>651</v>
      </c>
      <c r="B293" s="9" t="s">
        <v>652</v>
      </c>
      <c r="C293" s="10" t="s">
        <v>27</v>
      </c>
      <c r="D293" s="11">
        <v>538.65</v>
      </c>
      <c r="E293" s="13">
        <v>0</v>
      </c>
      <c r="F293" s="13">
        <v>538.65</v>
      </c>
      <c r="G293" s="13">
        <f t="shared" si="353"/>
        <v>538.65</v>
      </c>
      <c r="H293" s="13">
        <f t="shared" si="354"/>
        <v>0</v>
      </c>
      <c r="I293" s="14">
        <v>3.78</v>
      </c>
      <c r="J293" s="15">
        <f t="shared" ref="J293:N293" si="358">ROUND(D293*$I293,2)</f>
        <v>2036.1</v>
      </c>
      <c r="K293" s="15">
        <f t="shared" si="358"/>
        <v>0</v>
      </c>
      <c r="L293" s="15">
        <f t="shared" si="358"/>
        <v>2036.1</v>
      </c>
      <c r="M293" s="15">
        <f t="shared" si="358"/>
        <v>2036.1</v>
      </c>
      <c r="N293" s="15">
        <f t="shared" si="358"/>
        <v>0</v>
      </c>
      <c r="O293" s="47">
        <f t="shared" si="1"/>
        <v>1</v>
      </c>
      <c r="P293" s="48">
        <f t="shared" si="67"/>
        <v>1</v>
      </c>
    </row>
    <row r="294" spans="1:16" ht="12.75" customHeight="1" x14ac:dyDescent="0.2">
      <c r="A294" s="37" t="s">
        <v>278</v>
      </c>
      <c r="B294" s="4" t="s">
        <v>279</v>
      </c>
      <c r="C294" s="5"/>
      <c r="D294" s="16"/>
      <c r="E294" s="39"/>
      <c r="F294" s="39"/>
      <c r="G294" s="17"/>
      <c r="H294" s="39"/>
      <c r="I294" s="40"/>
      <c r="J294" s="41">
        <f t="shared" ref="J294:N294" si="359">SUM(J295)</f>
        <v>51223.58</v>
      </c>
      <c r="K294" s="41">
        <f t="shared" si="359"/>
        <v>51223.58</v>
      </c>
      <c r="L294" s="41">
        <f t="shared" si="359"/>
        <v>0</v>
      </c>
      <c r="M294" s="41">
        <f t="shared" si="359"/>
        <v>51223.58</v>
      </c>
      <c r="N294" s="41">
        <f t="shared" si="359"/>
        <v>0</v>
      </c>
      <c r="O294" s="42">
        <f t="shared" si="1"/>
        <v>0</v>
      </c>
      <c r="P294" s="45">
        <f t="shared" si="67"/>
        <v>1</v>
      </c>
    </row>
    <row r="295" spans="1:16" ht="12.75" customHeight="1" x14ac:dyDescent="0.2">
      <c r="A295" s="46" t="s">
        <v>653</v>
      </c>
      <c r="B295" s="9" t="s">
        <v>654</v>
      </c>
      <c r="C295" s="10" t="s">
        <v>27</v>
      </c>
      <c r="D295" s="11">
        <v>163.19999999999999</v>
      </c>
      <c r="E295" s="13">
        <v>163.19999999999999</v>
      </c>
      <c r="F295" s="13">
        <v>0</v>
      </c>
      <c r="G295" s="13">
        <f>E295+F295</f>
        <v>163.19999999999999</v>
      </c>
      <c r="H295" s="13">
        <f>IF(G295="",D295-0,D295-G295)</f>
        <v>0</v>
      </c>
      <c r="I295" s="14">
        <v>313.87</v>
      </c>
      <c r="J295" s="15">
        <f t="shared" ref="J295:N295" si="360">ROUND(D295*$I295,2)</f>
        <v>51223.58</v>
      </c>
      <c r="K295" s="15">
        <f t="shared" si="360"/>
        <v>51223.58</v>
      </c>
      <c r="L295" s="15">
        <f t="shared" si="360"/>
        <v>0</v>
      </c>
      <c r="M295" s="15">
        <f t="shared" si="360"/>
        <v>51223.58</v>
      </c>
      <c r="N295" s="15">
        <f t="shared" si="360"/>
        <v>0</v>
      </c>
      <c r="O295" s="47">
        <f t="shared" si="1"/>
        <v>0</v>
      </c>
      <c r="P295" s="48">
        <f t="shared" si="67"/>
        <v>1</v>
      </c>
    </row>
    <row r="296" spans="1:16" ht="12.75" customHeight="1" x14ac:dyDescent="0.2">
      <c r="A296" s="37" t="s">
        <v>282</v>
      </c>
      <c r="B296" s="4" t="s">
        <v>283</v>
      </c>
      <c r="C296" s="5"/>
      <c r="D296" s="16"/>
      <c r="E296" s="39"/>
      <c r="F296" s="39"/>
      <c r="G296" s="17"/>
      <c r="H296" s="39"/>
      <c r="I296" s="40"/>
      <c r="J296" s="41">
        <f t="shared" ref="J296:N296" si="361">SUM(J297:J313)</f>
        <v>45392.03</v>
      </c>
      <c r="K296" s="41">
        <f t="shared" si="361"/>
        <v>38136.189999999995</v>
      </c>
      <c r="L296" s="41">
        <f t="shared" si="361"/>
        <v>0</v>
      </c>
      <c r="M296" s="41">
        <f t="shared" si="361"/>
        <v>38136.189999999995</v>
      </c>
      <c r="N296" s="41">
        <f t="shared" si="361"/>
        <v>7255.84</v>
      </c>
      <c r="O296" s="42">
        <f t="shared" si="1"/>
        <v>0</v>
      </c>
      <c r="P296" s="45">
        <f t="shared" si="67"/>
        <v>0.84015167420359904</v>
      </c>
    </row>
    <row r="297" spans="1:16" ht="12.75" customHeight="1" x14ac:dyDescent="0.2">
      <c r="A297" s="46" t="s">
        <v>655</v>
      </c>
      <c r="B297" s="9" t="s">
        <v>146</v>
      </c>
      <c r="C297" s="10" t="s">
        <v>61</v>
      </c>
      <c r="D297" s="11">
        <v>19.87</v>
      </c>
      <c r="E297" s="13">
        <v>19.87</v>
      </c>
      <c r="F297" s="13">
        <v>0</v>
      </c>
      <c r="G297" s="13">
        <f t="shared" ref="G297:G313" si="362">E297+F297</f>
        <v>19.87</v>
      </c>
      <c r="H297" s="13">
        <f t="shared" ref="H297:H313" si="363">IF(G297="",D297-0,D297-G297)</f>
        <v>0</v>
      </c>
      <c r="I297" s="14">
        <v>91.16</v>
      </c>
      <c r="J297" s="15">
        <f t="shared" ref="J297:N297" si="364">ROUND(D297*$I297,2)</f>
        <v>1811.35</v>
      </c>
      <c r="K297" s="15">
        <f t="shared" si="364"/>
        <v>1811.35</v>
      </c>
      <c r="L297" s="15">
        <f t="shared" si="364"/>
        <v>0</v>
      </c>
      <c r="M297" s="15">
        <f t="shared" si="364"/>
        <v>1811.35</v>
      </c>
      <c r="N297" s="15">
        <f t="shared" si="364"/>
        <v>0</v>
      </c>
      <c r="O297" s="47">
        <f t="shared" si="1"/>
        <v>0</v>
      </c>
      <c r="P297" s="48">
        <f t="shared" si="67"/>
        <v>1</v>
      </c>
    </row>
    <row r="298" spans="1:16" ht="12.75" customHeight="1" x14ac:dyDescent="0.2">
      <c r="A298" s="46" t="s">
        <v>656</v>
      </c>
      <c r="B298" s="9" t="s">
        <v>414</v>
      </c>
      <c r="C298" s="10" t="s">
        <v>61</v>
      </c>
      <c r="D298" s="11">
        <v>31.34</v>
      </c>
      <c r="E298" s="13">
        <v>31.34</v>
      </c>
      <c r="F298" s="13">
        <v>0</v>
      </c>
      <c r="G298" s="13">
        <f t="shared" si="362"/>
        <v>31.34</v>
      </c>
      <c r="H298" s="13">
        <f t="shared" si="363"/>
        <v>0</v>
      </c>
      <c r="I298" s="14">
        <v>483.75</v>
      </c>
      <c r="J298" s="15">
        <f t="shared" ref="J298:N298" si="365">ROUND(D298*$I298,2)</f>
        <v>15160.73</v>
      </c>
      <c r="K298" s="15">
        <f t="shared" si="365"/>
        <v>15160.73</v>
      </c>
      <c r="L298" s="15">
        <f t="shared" si="365"/>
        <v>0</v>
      </c>
      <c r="M298" s="15">
        <f t="shared" si="365"/>
        <v>15160.73</v>
      </c>
      <c r="N298" s="15">
        <f t="shared" si="365"/>
        <v>0</v>
      </c>
      <c r="O298" s="47">
        <f t="shared" si="1"/>
        <v>0</v>
      </c>
      <c r="P298" s="48">
        <f t="shared" si="67"/>
        <v>1</v>
      </c>
    </row>
    <row r="299" spans="1:16" ht="12.75" customHeight="1" x14ac:dyDescent="0.2">
      <c r="A299" s="46" t="s">
        <v>657</v>
      </c>
      <c r="B299" s="9" t="s">
        <v>148</v>
      </c>
      <c r="C299" s="10" t="s">
        <v>27</v>
      </c>
      <c r="D299" s="11">
        <v>21.37</v>
      </c>
      <c r="E299" s="13">
        <v>21.37</v>
      </c>
      <c r="F299" s="13">
        <v>0</v>
      </c>
      <c r="G299" s="13">
        <f t="shared" si="362"/>
        <v>21.37</v>
      </c>
      <c r="H299" s="13">
        <f t="shared" si="363"/>
        <v>0</v>
      </c>
      <c r="I299" s="14">
        <v>124.57</v>
      </c>
      <c r="J299" s="15">
        <f t="shared" ref="J299:N299" si="366">ROUND(D299*$I299,2)</f>
        <v>2662.06</v>
      </c>
      <c r="K299" s="15">
        <f t="shared" si="366"/>
        <v>2662.06</v>
      </c>
      <c r="L299" s="15">
        <f t="shared" si="366"/>
        <v>0</v>
      </c>
      <c r="M299" s="15">
        <f t="shared" si="366"/>
        <v>2662.06</v>
      </c>
      <c r="N299" s="15">
        <f t="shared" si="366"/>
        <v>0</v>
      </c>
      <c r="O299" s="47">
        <f t="shared" si="1"/>
        <v>0</v>
      </c>
      <c r="P299" s="48">
        <f t="shared" si="67"/>
        <v>1</v>
      </c>
    </row>
    <row r="300" spans="1:16" ht="12.75" customHeight="1" x14ac:dyDescent="0.2">
      <c r="A300" s="46" t="s">
        <v>658</v>
      </c>
      <c r="B300" s="9" t="s">
        <v>474</v>
      </c>
      <c r="C300" s="10" t="s">
        <v>27</v>
      </c>
      <c r="D300" s="11">
        <v>51.41</v>
      </c>
      <c r="E300" s="13">
        <v>51.41</v>
      </c>
      <c r="F300" s="13">
        <v>0</v>
      </c>
      <c r="G300" s="13">
        <f t="shared" si="362"/>
        <v>51.41</v>
      </c>
      <c r="H300" s="13">
        <f t="shared" si="363"/>
        <v>0</v>
      </c>
      <c r="I300" s="14">
        <v>49.19</v>
      </c>
      <c r="J300" s="15">
        <f t="shared" ref="J300:N300" si="367">ROUND(D300*$I300,2)</f>
        <v>2528.86</v>
      </c>
      <c r="K300" s="15">
        <f t="shared" si="367"/>
        <v>2528.86</v>
      </c>
      <c r="L300" s="15">
        <f t="shared" si="367"/>
        <v>0</v>
      </c>
      <c r="M300" s="15">
        <f t="shared" si="367"/>
        <v>2528.86</v>
      </c>
      <c r="N300" s="15">
        <f t="shared" si="367"/>
        <v>0</v>
      </c>
      <c r="O300" s="47">
        <f t="shared" si="1"/>
        <v>0</v>
      </c>
      <c r="P300" s="48">
        <f t="shared" si="67"/>
        <v>1</v>
      </c>
    </row>
    <row r="301" spans="1:16" ht="12.75" customHeight="1" x14ac:dyDescent="0.2">
      <c r="A301" s="46" t="s">
        <v>659</v>
      </c>
      <c r="B301" s="9" t="s">
        <v>123</v>
      </c>
      <c r="C301" s="10" t="s">
        <v>27</v>
      </c>
      <c r="D301" s="11">
        <v>195.43</v>
      </c>
      <c r="E301" s="13">
        <v>195.43</v>
      </c>
      <c r="F301" s="13">
        <v>0</v>
      </c>
      <c r="G301" s="13">
        <f t="shared" si="362"/>
        <v>195.43</v>
      </c>
      <c r="H301" s="13">
        <f t="shared" si="363"/>
        <v>0</v>
      </c>
      <c r="I301" s="14">
        <v>4.57</v>
      </c>
      <c r="J301" s="15">
        <f t="shared" ref="J301:N301" si="368">ROUND(D301*$I301,2)</f>
        <v>893.12</v>
      </c>
      <c r="K301" s="15">
        <f t="shared" si="368"/>
        <v>893.12</v>
      </c>
      <c r="L301" s="15">
        <f t="shared" si="368"/>
        <v>0</v>
      </c>
      <c r="M301" s="15">
        <f t="shared" si="368"/>
        <v>893.12</v>
      </c>
      <c r="N301" s="15">
        <f t="shared" si="368"/>
        <v>0</v>
      </c>
      <c r="O301" s="47">
        <f t="shared" si="1"/>
        <v>0</v>
      </c>
      <c r="P301" s="48">
        <f t="shared" si="67"/>
        <v>1</v>
      </c>
    </row>
    <row r="302" spans="1:16" ht="12.75" customHeight="1" x14ac:dyDescent="0.2">
      <c r="A302" s="46" t="s">
        <v>660</v>
      </c>
      <c r="B302" s="9" t="s">
        <v>151</v>
      </c>
      <c r="C302" s="10" t="s">
        <v>27</v>
      </c>
      <c r="D302" s="11">
        <v>199.16</v>
      </c>
      <c r="E302" s="13">
        <v>199.16</v>
      </c>
      <c r="F302" s="13">
        <v>0</v>
      </c>
      <c r="G302" s="13">
        <f t="shared" si="362"/>
        <v>199.16</v>
      </c>
      <c r="H302" s="13">
        <f t="shared" si="363"/>
        <v>0</v>
      </c>
      <c r="I302" s="14">
        <v>27.26</v>
      </c>
      <c r="J302" s="15">
        <f t="shared" ref="J302:N302" si="369">ROUND(D302*$I302,2)</f>
        <v>5429.1</v>
      </c>
      <c r="K302" s="15">
        <f t="shared" si="369"/>
        <v>5429.1</v>
      </c>
      <c r="L302" s="15">
        <f t="shared" si="369"/>
        <v>0</v>
      </c>
      <c r="M302" s="15">
        <f t="shared" si="369"/>
        <v>5429.1</v>
      </c>
      <c r="N302" s="15">
        <f t="shared" si="369"/>
        <v>0</v>
      </c>
      <c r="O302" s="47">
        <f t="shared" si="1"/>
        <v>0</v>
      </c>
      <c r="P302" s="48">
        <f t="shared" si="67"/>
        <v>1</v>
      </c>
    </row>
    <row r="303" spans="1:16" ht="12.75" customHeight="1" x14ac:dyDescent="0.2">
      <c r="A303" s="46" t="s">
        <v>661</v>
      </c>
      <c r="B303" s="9" t="s">
        <v>116</v>
      </c>
      <c r="C303" s="10" t="s">
        <v>61</v>
      </c>
      <c r="D303" s="11">
        <v>4.7699999999999996</v>
      </c>
      <c r="E303" s="13">
        <v>4.7699999999999996</v>
      </c>
      <c r="F303" s="13">
        <v>0</v>
      </c>
      <c r="G303" s="13">
        <f t="shared" si="362"/>
        <v>4.7699999999999996</v>
      </c>
      <c r="H303" s="13">
        <f t="shared" si="363"/>
        <v>0</v>
      </c>
      <c r="I303" s="14">
        <v>623.14</v>
      </c>
      <c r="J303" s="15">
        <f t="shared" ref="J303:N303" si="370">ROUND(D303*$I303,2)</f>
        <v>2972.38</v>
      </c>
      <c r="K303" s="15">
        <f t="shared" si="370"/>
        <v>2972.38</v>
      </c>
      <c r="L303" s="15">
        <f t="shared" si="370"/>
        <v>0</v>
      </c>
      <c r="M303" s="15">
        <f t="shared" si="370"/>
        <v>2972.38</v>
      </c>
      <c r="N303" s="15">
        <f t="shared" si="370"/>
        <v>0</v>
      </c>
      <c r="O303" s="47">
        <f t="shared" si="1"/>
        <v>0</v>
      </c>
      <c r="P303" s="48">
        <f t="shared" si="67"/>
        <v>1</v>
      </c>
    </row>
    <row r="304" spans="1:16" ht="12.75" customHeight="1" x14ac:dyDescent="0.2">
      <c r="A304" s="46" t="s">
        <v>662</v>
      </c>
      <c r="B304" s="9" t="s">
        <v>644</v>
      </c>
      <c r="C304" s="10" t="s">
        <v>61</v>
      </c>
      <c r="D304" s="11">
        <v>0.66</v>
      </c>
      <c r="E304" s="13">
        <v>0.66</v>
      </c>
      <c r="F304" s="13">
        <v>0</v>
      </c>
      <c r="G304" s="13">
        <f t="shared" si="362"/>
        <v>0.66</v>
      </c>
      <c r="H304" s="13">
        <f t="shared" si="363"/>
        <v>0</v>
      </c>
      <c r="I304" s="14">
        <v>2660.76</v>
      </c>
      <c r="J304" s="15">
        <f t="shared" ref="J304:N304" si="371">ROUND(D304*$I304,2)</f>
        <v>1756.1</v>
      </c>
      <c r="K304" s="15">
        <f t="shared" si="371"/>
        <v>1756.1</v>
      </c>
      <c r="L304" s="15">
        <f t="shared" si="371"/>
        <v>0</v>
      </c>
      <c r="M304" s="15">
        <f t="shared" si="371"/>
        <v>1756.1</v>
      </c>
      <c r="N304" s="15">
        <f t="shared" si="371"/>
        <v>0</v>
      </c>
      <c r="O304" s="47">
        <f t="shared" si="1"/>
        <v>0</v>
      </c>
      <c r="P304" s="48">
        <f t="shared" si="67"/>
        <v>1</v>
      </c>
    </row>
    <row r="305" spans="1:16" ht="12.75" customHeight="1" x14ac:dyDescent="0.2">
      <c r="A305" s="46" t="s">
        <v>663</v>
      </c>
      <c r="B305" s="9" t="s">
        <v>664</v>
      </c>
      <c r="C305" s="10" t="s">
        <v>55</v>
      </c>
      <c r="D305" s="11">
        <v>4.0999999999999996</v>
      </c>
      <c r="E305" s="13">
        <v>4.0999999999999996</v>
      </c>
      <c r="F305" s="26">
        <v>0</v>
      </c>
      <c r="G305" s="13">
        <f t="shared" si="362"/>
        <v>4.0999999999999996</v>
      </c>
      <c r="H305" s="13">
        <f t="shared" si="363"/>
        <v>0</v>
      </c>
      <c r="I305" s="14">
        <v>222.61</v>
      </c>
      <c r="J305" s="15">
        <f t="shared" ref="J305:N305" si="372">ROUND(D305*$I305,2)</f>
        <v>912.7</v>
      </c>
      <c r="K305" s="15">
        <f t="shared" si="372"/>
        <v>912.7</v>
      </c>
      <c r="L305" s="15">
        <f t="shared" si="372"/>
        <v>0</v>
      </c>
      <c r="M305" s="15">
        <f t="shared" si="372"/>
        <v>912.7</v>
      </c>
      <c r="N305" s="15">
        <f t="shared" si="372"/>
        <v>0</v>
      </c>
      <c r="O305" s="47">
        <f t="shared" si="1"/>
        <v>0</v>
      </c>
      <c r="P305" s="48">
        <f t="shared" si="67"/>
        <v>1</v>
      </c>
    </row>
    <row r="306" spans="1:16" ht="12.75" customHeight="1" x14ac:dyDescent="0.2">
      <c r="A306" s="46" t="s">
        <v>665</v>
      </c>
      <c r="B306" s="9" t="s">
        <v>125</v>
      </c>
      <c r="C306" s="10" t="s">
        <v>27</v>
      </c>
      <c r="D306" s="11">
        <v>112.87</v>
      </c>
      <c r="E306" s="13">
        <v>0</v>
      </c>
      <c r="F306" s="13">
        <v>0</v>
      </c>
      <c r="G306" s="13">
        <f t="shared" si="362"/>
        <v>0</v>
      </c>
      <c r="H306" s="13">
        <f t="shared" si="363"/>
        <v>112.87</v>
      </c>
      <c r="I306" s="14">
        <v>8.06</v>
      </c>
      <c r="J306" s="15">
        <f t="shared" ref="J306:N306" si="373">ROUND(D306*$I306,2)</f>
        <v>909.73</v>
      </c>
      <c r="K306" s="15">
        <f t="shared" si="373"/>
        <v>0</v>
      </c>
      <c r="L306" s="15">
        <f t="shared" si="373"/>
        <v>0</v>
      </c>
      <c r="M306" s="15">
        <f t="shared" si="373"/>
        <v>0</v>
      </c>
      <c r="N306" s="15">
        <f t="shared" si="373"/>
        <v>909.73</v>
      </c>
      <c r="O306" s="47">
        <f t="shared" si="1"/>
        <v>0</v>
      </c>
      <c r="P306" s="48">
        <f t="shared" si="67"/>
        <v>0</v>
      </c>
    </row>
    <row r="307" spans="1:16" ht="12.75" customHeight="1" x14ac:dyDescent="0.2">
      <c r="A307" s="46" t="s">
        <v>666</v>
      </c>
      <c r="B307" s="9" t="s">
        <v>667</v>
      </c>
      <c r="C307" s="10" t="s">
        <v>27</v>
      </c>
      <c r="D307" s="11">
        <v>3.43</v>
      </c>
      <c r="E307" s="13">
        <v>0</v>
      </c>
      <c r="F307" s="13">
        <v>0</v>
      </c>
      <c r="G307" s="13">
        <f t="shared" si="362"/>
        <v>0</v>
      </c>
      <c r="H307" s="13">
        <f t="shared" si="363"/>
        <v>3.43</v>
      </c>
      <c r="I307" s="14">
        <v>50.79</v>
      </c>
      <c r="J307" s="15">
        <f t="shared" ref="J307:N307" si="374">ROUND(D307*$I307,2)</f>
        <v>174.21</v>
      </c>
      <c r="K307" s="15">
        <f t="shared" si="374"/>
        <v>0</v>
      </c>
      <c r="L307" s="15">
        <f t="shared" si="374"/>
        <v>0</v>
      </c>
      <c r="M307" s="15">
        <f t="shared" si="374"/>
        <v>0</v>
      </c>
      <c r="N307" s="15">
        <f t="shared" si="374"/>
        <v>174.21</v>
      </c>
      <c r="O307" s="47">
        <f t="shared" si="1"/>
        <v>0</v>
      </c>
      <c r="P307" s="48">
        <f t="shared" si="67"/>
        <v>0</v>
      </c>
    </row>
    <row r="308" spans="1:16" ht="12.75" customHeight="1" x14ac:dyDescent="0.2">
      <c r="A308" s="46" t="s">
        <v>668</v>
      </c>
      <c r="B308" s="9" t="s">
        <v>525</v>
      </c>
      <c r="C308" s="10" t="s">
        <v>27</v>
      </c>
      <c r="D308" s="11">
        <v>153.53</v>
      </c>
      <c r="E308" s="13">
        <v>0</v>
      </c>
      <c r="F308" s="13">
        <v>0</v>
      </c>
      <c r="G308" s="13">
        <f t="shared" si="362"/>
        <v>0</v>
      </c>
      <c r="H308" s="13">
        <f t="shared" si="363"/>
        <v>153.53</v>
      </c>
      <c r="I308" s="14">
        <v>3.64</v>
      </c>
      <c r="J308" s="15">
        <f t="shared" ref="J308:N308" si="375">ROUND(D308*$I308,2)</f>
        <v>558.85</v>
      </c>
      <c r="K308" s="15">
        <f t="shared" si="375"/>
        <v>0</v>
      </c>
      <c r="L308" s="15">
        <f t="shared" si="375"/>
        <v>0</v>
      </c>
      <c r="M308" s="15">
        <f t="shared" si="375"/>
        <v>0</v>
      </c>
      <c r="N308" s="15">
        <f t="shared" si="375"/>
        <v>558.85</v>
      </c>
      <c r="O308" s="47">
        <f t="shared" si="1"/>
        <v>0</v>
      </c>
      <c r="P308" s="48">
        <f t="shared" si="67"/>
        <v>0</v>
      </c>
    </row>
    <row r="309" spans="1:16" ht="12.75" customHeight="1" x14ac:dyDescent="0.2">
      <c r="A309" s="46" t="s">
        <v>669</v>
      </c>
      <c r="B309" s="9" t="s">
        <v>544</v>
      </c>
      <c r="C309" s="10" t="s">
        <v>27</v>
      </c>
      <c r="D309" s="11">
        <v>153.53</v>
      </c>
      <c r="E309" s="13">
        <v>0</v>
      </c>
      <c r="F309" s="13">
        <v>0</v>
      </c>
      <c r="G309" s="13">
        <f t="shared" si="362"/>
        <v>0</v>
      </c>
      <c r="H309" s="13">
        <f t="shared" si="363"/>
        <v>153.53</v>
      </c>
      <c r="I309" s="14">
        <v>21.31</v>
      </c>
      <c r="J309" s="15">
        <f t="shared" ref="J309:N309" si="376">ROUND(D309*$I309,2)</f>
        <v>3271.72</v>
      </c>
      <c r="K309" s="15">
        <f t="shared" si="376"/>
        <v>0</v>
      </c>
      <c r="L309" s="15">
        <f t="shared" si="376"/>
        <v>0</v>
      </c>
      <c r="M309" s="15">
        <f t="shared" si="376"/>
        <v>0</v>
      </c>
      <c r="N309" s="15">
        <f t="shared" si="376"/>
        <v>3271.72</v>
      </c>
      <c r="O309" s="47">
        <f t="shared" si="1"/>
        <v>0</v>
      </c>
      <c r="P309" s="48">
        <f t="shared" si="67"/>
        <v>0</v>
      </c>
    </row>
    <row r="310" spans="1:16" ht="12.75" customHeight="1" x14ac:dyDescent="0.2">
      <c r="A310" s="46" t="s">
        <v>670</v>
      </c>
      <c r="B310" s="9" t="s">
        <v>546</v>
      </c>
      <c r="C310" s="10" t="s">
        <v>27</v>
      </c>
      <c r="D310" s="11">
        <v>153.53</v>
      </c>
      <c r="E310" s="13">
        <v>0</v>
      </c>
      <c r="F310" s="13">
        <v>0</v>
      </c>
      <c r="G310" s="13">
        <f t="shared" si="362"/>
        <v>0</v>
      </c>
      <c r="H310" s="13">
        <f t="shared" si="363"/>
        <v>153.53</v>
      </c>
      <c r="I310" s="14">
        <v>15.25</v>
      </c>
      <c r="J310" s="15">
        <f t="shared" ref="J310:N310" si="377">ROUND(D310*$I310,2)</f>
        <v>2341.33</v>
      </c>
      <c r="K310" s="15">
        <f t="shared" si="377"/>
        <v>0</v>
      </c>
      <c r="L310" s="15">
        <f t="shared" si="377"/>
        <v>0</v>
      </c>
      <c r="M310" s="15">
        <f t="shared" si="377"/>
        <v>0</v>
      </c>
      <c r="N310" s="15">
        <f t="shared" si="377"/>
        <v>2341.33</v>
      </c>
      <c r="O310" s="47">
        <f t="shared" si="1"/>
        <v>0</v>
      </c>
      <c r="P310" s="48">
        <f t="shared" si="67"/>
        <v>0</v>
      </c>
    </row>
    <row r="311" spans="1:16" ht="12.75" customHeight="1" x14ac:dyDescent="0.2">
      <c r="A311" s="46" t="s">
        <v>671</v>
      </c>
      <c r="B311" s="9" t="s">
        <v>284</v>
      </c>
      <c r="C311" s="10" t="s">
        <v>27</v>
      </c>
      <c r="D311" s="11">
        <v>2.37</v>
      </c>
      <c r="E311" s="13">
        <v>2.37</v>
      </c>
      <c r="F311" s="13">
        <v>0</v>
      </c>
      <c r="G311" s="13">
        <f t="shared" si="362"/>
        <v>2.37</v>
      </c>
      <c r="H311" s="13">
        <f t="shared" si="363"/>
        <v>0</v>
      </c>
      <c r="I311" s="14">
        <v>30.39</v>
      </c>
      <c r="J311" s="15">
        <f t="shared" ref="J311:N311" si="378">ROUND(D311*$I311,2)</f>
        <v>72.02</v>
      </c>
      <c r="K311" s="15">
        <f t="shared" si="378"/>
        <v>72.02</v>
      </c>
      <c r="L311" s="15">
        <f t="shared" si="378"/>
        <v>0</v>
      </c>
      <c r="M311" s="15">
        <f t="shared" si="378"/>
        <v>72.02</v>
      </c>
      <c r="N311" s="15">
        <f t="shared" si="378"/>
        <v>0</v>
      </c>
      <c r="O311" s="47">
        <f t="shared" si="1"/>
        <v>0</v>
      </c>
      <c r="P311" s="48">
        <f t="shared" si="67"/>
        <v>1</v>
      </c>
    </row>
    <row r="312" spans="1:16" ht="12.75" customHeight="1" x14ac:dyDescent="0.2">
      <c r="A312" s="46" t="s">
        <v>672</v>
      </c>
      <c r="B312" s="9" t="s">
        <v>287</v>
      </c>
      <c r="C312" s="10" t="s">
        <v>27</v>
      </c>
      <c r="D312" s="11">
        <v>2.37</v>
      </c>
      <c r="E312" s="13">
        <v>2.37</v>
      </c>
      <c r="F312" s="13">
        <v>0</v>
      </c>
      <c r="G312" s="13">
        <f t="shared" si="362"/>
        <v>2.37</v>
      </c>
      <c r="H312" s="13">
        <f t="shared" si="363"/>
        <v>0</v>
      </c>
      <c r="I312" s="14">
        <v>26.76</v>
      </c>
      <c r="J312" s="15">
        <f t="shared" ref="J312:N312" si="379">ROUND(D312*$I312,2)</f>
        <v>63.42</v>
      </c>
      <c r="K312" s="15">
        <f t="shared" si="379"/>
        <v>63.42</v>
      </c>
      <c r="L312" s="15">
        <f t="shared" si="379"/>
        <v>0</v>
      </c>
      <c r="M312" s="15">
        <f t="shared" si="379"/>
        <v>63.42</v>
      </c>
      <c r="N312" s="15">
        <f t="shared" si="379"/>
        <v>0</v>
      </c>
      <c r="O312" s="47">
        <f t="shared" si="1"/>
        <v>0</v>
      </c>
      <c r="P312" s="48">
        <f t="shared" si="67"/>
        <v>1</v>
      </c>
    </row>
    <row r="313" spans="1:16" ht="12.75" customHeight="1" x14ac:dyDescent="0.2">
      <c r="A313" s="46" t="s">
        <v>673</v>
      </c>
      <c r="B313" s="9" t="s">
        <v>102</v>
      </c>
      <c r="C313" s="10" t="s">
        <v>61</v>
      </c>
      <c r="D313" s="11">
        <v>39.79</v>
      </c>
      <c r="E313" s="13">
        <v>39.79</v>
      </c>
      <c r="F313" s="13">
        <v>0</v>
      </c>
      <c r="G313" s="13">
        <f t="shared" si="362"/>
        <v>39.79</v>
      </c>
      <c r="H313" s="13">
        <f t="shared" si="363"/>
        <v>0</v>
      </c>
      <c r="I313" s="14">
        <v>97.37</v>
      </c>
      <c r="J313" s="15">
        <f t="shared" ref="J313:N313" si="380">ROUND(D313*$I313,2)</f>
        <v>3874.35</v>
      </c>
      <c r="K313" s="15">
        <f t="shared" si="380"/>
        <v>3874.35</v>
      </c>
      <c r="L313" s="15">
        <f t="shared" si="380"/>
        <v>0</v>
      </c>
      <c r="M313" s="15">
        <f t="shared" si="380"/>
        <v>3874.35</v>
      </c>
      <c r="N313" s="15">
        <f t="shared" si="380"/>
        <v>0</v>
      </c>
      <c r="O313" s="47">
        <f t="shared" si="1"/>
        <v>0</v>
      </c>
      <c r="P313" s="48">
        <f t="shared" si="67"/>
        <v>1</v>
      </c>
    </row>
    <row r="314" spans="1:16" ht="12.75" customHeight="1" x14ac:dyDescent="0.2">
      <c r="A314" s="37" t="s">
        <v>674</v>
      </c>
      <c r="B314" s="4" t="s">
        <v>186</v>
      </c>
      <c r="C314" s="38" t="s">
        <v>19</v>
      </c>
      <c r="D314" s="39"/>
      <c r="E314" s="39"/>
      <c r="F314" s="39"/>
      <c r="G314" s="17"/>
      <c r="H314" s="39"/>
      <c r="I314" s="40"/>
      <c r="J314" s="41">
        <f t="shared" ref="J314:N314" si="381">(J315)+J318+J321</f>
        <v>22083.43</v>
      </c>
      <c r="K314" s="41">
        <f t="shared" si="381"/>
        <v>3220.9700000000003</v>
      </c>
      <c r="L314" s="41">
        <f t="shared" si="381"/>
        <v>0</v>
      </c>
      <c r="M314" s="41">
        <f t="shared" si="381"/>
        <v>3220.9700000000003</v>
      </c>
      <c r="N314" s="41">
        <f t="shared" si="381"/>
        <v>18862.46</v>
      </c>
      <c r="O314" s="42">
        <f t="shared" si="1"/>
        <v>0</v>
      </c>
      <c r="P314" s="45">
        <f t="shared" si="67"/>
        <v>0.14585460682511731</v>
      </c>
    </row>
    <row r="315" spans="1:16" ht="12.75" customHeight="1" x14ac:dyDescent="0.2">
      <c r="A315" s="37" t="s">
        <v>675</v>
      </c>
      <c r="B315" s="4" t="s">
        <v>279</v>
      </c>
      <c r="C315" s="5"/>
      <c r="D315" s="16"/>
      <c r="E315" s="39"/>
      <c r="F315" s="39"/>
      <c r="G315" s="17"/>
      <c r="H315" s="39"/>
      <c r="I315" s="40"/>
      <c r="J315" s="41">
        <f t="shared" ref="J315:N315" si="382">SUM(J316:J317)</f>
        <v>3220.9700000000003</v>
      </c>
      <c r="K315" s="41">
        <f t="shared" si="382"/>
        <v>3220.9700000000003</v>
      </c>
      <c r="L315" s="41">
        <f t="shared" si="382"/>
        <v>0</v>
      </c>
      <c r="M315" s="41">
        <f t="shared" si="382"/>
        <v>3220.9700000000003</v>
      </c>
      <c r="N315" s="41">
        <f t="shared" si="382"/>
        <v>0</v>
      </c>
      <c r="O315" s="42">
        <f t="shared" si="1"/>
        <v>0</v>
      </c>
      <c r="P315" s="45">
        <f t="shared" si="67"/>
        <v>1</v>
      </c>
    </row>
    <row r="316" spans="1:16" ht="12.75" customHeight="1" x14ac:dyDescent="0.2">
      <c r="A316" s="46" t="s">
        <v>676</v>
      </c>
      <c r="B316" s="9" t="s">
        <v>284</v>
      </c>
      <c r="C316" s="10" t="s">
        <v>27</v>
      </c>
      <c r="D316" s="11">
        <v>56.36</v>
      </c>
      <c r="E316" s="13">
        <v>56.36</v>
      </c>
      <c r="F316" s="13">
        <v>0</v>
      </c>
      <c r="G316" s="13">
        <f t="shared" ref="G316:G317" si="383">E316+F316</f>
        <v>56.36</v>
      </c>
      <c r="H316" s="13">
        <f t="shared" ref="H316:H317" si="384">IF(G316="",D316-0,D316-G316)</f>
        <v>0</v>
      </c>
      <c r="I316" s="14">
        <v>30.39</v>
      </c>
      <c r="J316" s="15">
        <f t="shared" ref="J316:N316" si="385">ROUND(D316*$I316,2)</f>
        <v>1712.78</v>
      </c>
      <c r="K316" s="15">
        <f t="shared" si="385"/>
        <v>1712.78</v>
      </c>
      <c r="L316" s="15">
        <f t="shared" si="385"/>
        <v>0</v>
      </c>
      <c r="M316" s="15">
        <f t="shared" si="385"/>
        <v>1712.78</v>
      </c>
      <c r="N316" s="15">
        <f t="shared" si="385"/>
        <v>0</v>
      </c>
      <c r="O316" s="47">
        <f t="shared" si="1"/>
        <v>0</v>
      </c>
      <c r="P316" s="48">
        <f t="shared" si="67"/>
        <v>1</v>
      </c>
    </row>
    <row r="317" spans="1:16" ht="12.75" customHeight="1" x14ac:dyDescent="0.2">
      <c r="A317" s="46" t="s">
        <v>677</v>
      </c>
      <c r="B317" s="9" t="s">
        <v>287</v>
      </c>
      <c r="C317" s="10" t="s">
        <v>27</v>
      </c>
      <c r="D317" s="11">
        <v>56.36</v>
      </c>
      <c r="E317" s="13">
        <v>56.36</v>
      </c>
      <c r="F317" s="13">
        <v>0</v>
      </c>
      <c r="G317" s="13">
        <f t="shared" si="383"/>
        <v>56.36</v>
      </c>
      <c r="H317" s="13">
        <f t="shared" si="384"/>
        <v>0</v>
      </c>
      <c r="I317" s="14">
        <v>26.76</v>
      </c>
      <c r="J317" s="15">
        <f t="shared" ref="J317:N317" si="386">ROUND(D317*$I317,2)</f>
        <v>1508.19</v>
      </c>
      <c r="K317" s="15">
        <f t="shared" si="386"/>
        <v>1508.19</v>
      </c>
      <c r="L317" s="15">
        <f t="shared" si="386"/>
        <v>0</v>
      </c>
      <c r="M317" s="15">
        <f t="shared" si="386"/>
        <v>1508.19</v>
      </c>
      <c r="N317" s="15">
        <f t="shared" si="386"/>
        <v>0</v>
      </c>
      <c r="O317" s="47">
        <f t="shared" si="1"/>
        <v>0</v>
      </c>
      <c r="P317" s="48">
        <f t="shared" si="67"/>
        <v>1</v>
      </c>
    </row>
    <row r="318" spans="1:16" ht="12.75" customHeight="1" x14ac:dyDescent="0.2">
      <c r="A318" s="37" t="s">
        <v>678</v>
      </c>
      <c r="B318" s="4" t="s">
        <v>679</v>
      </c>
      <c r="C318" s="5"/>
      <c r="D318" s="16"/>
      <c r="E318" s="39"/>
      <c r="F318" s="39"/>
      <c r="G318" s="17"/>
      <c r="H318" s="39"/>
      <c r="I318" s="40"/>
      <c r="J318" s="41">
        <f t="shared" ref="J318:N318" si="387">SUM(J319:J320)</f>
        <v>14396.640000000001</v>
      </c>
      <c r="K318" s="41">
        <f t="shared" si="387"/>
        <v>0</v>
      </c>
      <c r="L318" s="41">
        <f t="shared" si="387"/>
        <v>0</v>
      </c>
      <c r="M318" s="41">
        <f t="shared" si="387"/>
        <v>0</v>
      </c>
      <c r="N318" s="41">
        <f t="shared" si="387"/>
        <v>14396.640000000001</v>
      </c>
      <c r="O318" s="42">
        <f t="shared" si="1"/>
        <v>0</v>
      </c>
      <c r="P318" s="45">
        <f t="shared" si="67"/>
        <v>0</v>
      </c>
    </row>
    <row r="319" spans="1:16" ht="12.75" customHeight="1" x14ac:dyDescent="0.2">
      <c r="A319" s="46" t="s">
        <v>680</v>
      </c>
      <c r="B319" s="9" t="s">
        <v>681</v>
      </c>
      <c r="C319" s="10" t="s">
        <v>55</v>
      </c>
      <c r="D319" s="11">
        <v>379.88</v>
      </c>
      <c r="E319" s="13">
        <v>0</v>
      </c>
      <c r="F319" s="13">
        <v>0</v>
      </c>
      <c r="G319" s="13">
        <f t="shared" ref="G319:G320" si="388">E319+F319</f>
        <v>0</v>
      </c>
      <c r="H319" s="13">
        <f t="shared" ref="H319:H320" si="389">IF(G319="",D319-0,D319-G319)</f>
        <v>379.88</v>
      </c>
      <c r="I319" s="14">
        <v>10.73</v>
      </c>
      <c r="J319" s="15">
        <f t="shared" ref="J319:N319" si="390">ROUND(D319*$I319,2)</f>
        <v>4076.11</v>
      </c>
      <c r="K319" s="15">
        <f t="shared" si="390"/>
        <v>0</v>
      </c>
      <c r="L319" s="15">
        <f t="shared" si="390"/>
        <v>0</v>
      </c>
      <c r="M319" s="15">
        <f t="shared" si="390"/>
        <v>0</v>
      </c>
      <c r="N319" s="15">
        <f t="shared" si="390"/>
        <v>4076.11</v>
      </c>
      <c r="O319" s="47">
        <f t="shared" si="1"/>
        <v>0</v>
      </c>
      <c r="P319" s="48">
        <f t="shared" si="67"/>
        <v>0</v>
      </c>
    </row>
    <row r="320" spans="1:16" ht="12.75" customHeight="1" x14ac:dyDescent="0.2">
      <c r="A320" s="46" t="s">
        <v>682</v>
      </c>
      <c r="B320" s="9" t="s">
        <v>683</v>
      </c>
      <c r="C320" s="10" t="s">
        <v>27</v>
      </c>
      <c r="D320" s="11">
        <v>538.65</v>
      </c>
      <c r="E320" s="13">
        <v>0</v>
      </c>
      <c r="F320" s="13">
        <v>0</v>
      </c>
      <c r="G320" s="13">
        <f t="shared" si="388"/>
        <v>0</v>
      </c>
      <c r="H320" s="13">
        <f t="shared" si="389"/>
        <v>538.65</v>
      </c>
      <c r="I320" s="14">
        <v>19.16</v>
      </c>
      <c r="J320" s="15">
        <f t="shared" ref="J320:N320" si="391">ROUND(D320*$I320,2)</f>
        <v>10320.530000000001</v>
      </c>
      <c r="K320" s="15">
        <f t="shared" si="391"/>
        <v>0</v>
      </c>
      <c r="L320" s="15">
        <f t="shared" si="391"/>
        <v>0</v>
      </c>
      <c r="M320" s="15">
        <f t="shared" si="391"/>
        <v>0</v>
      </c>
      <c r="N320" s="15">
        <f t="shared" si="391"/>
        <v>10320.530000000001</v>
      </c>
      <c r="O320" s="47">
        <f t="shared" si="1"/>
        <v>0</v>
      </c>
      <c r="P320" s="48">
        <f t="shared" si="67"/>
        <v>0</v>
      </c>
    </row>
    <row r="321" spans="1:16" ht="12.75" customHeight="1" x14ac:dyDescent="0.2">
      <c r="A321" s="37" t="s">
        <v>684</v>
      </c>
      <c r="B321" s="4" t="s">
        <v>144</v>
      </c>
      <c r="C321" s="5"/>
      <c r="D321" s="16"/>
      <c r="E321" s="39"/>
      <c r="F321" s="39"/>
      <c r="G321" s="17"/>
      <c r="H321" s="39"/>
      <c r="I321" s="40"/>
      <c r="J321" s="41">
        <f t="shared" ref="J321:N321" si="392">SUM(J322:J324)</f>
        <v>4465.82</v>
      </c>
      <c r="K321" s="41">
        <f t="shared" si="392"/>
        <v>0</v>
      </c>
      <c r="L321" s="41">
        <f t="shared" si="392"/>
        <v>0</v>
      </c>
      <c r="M321" s="41">
        <f t="shared" si="392"/>
        <v>0</v>
      </c>
      <c r="N321" s="41">
        <f t="shared" si="392"/>
        <v>4465.82</v>
      </c>
      <c r="O321" s="42">
        <f t="shared" si="1"/>
        <v>0</v>
      </c>
      <c r="P321" s="45">
        <f t="shared" si="67"/>
        <v>0</v>
      </c>
    </row>
    <row r="322" spans="1:16" ht="12.75" customHeight="1" x14ac:dyDescent="0.2">
      <c r="A322" s="46" t="s">
        <v>685</v>
      </c>
      <c r="B322" s="9" t="s">
        <v>544</v>
      </c>
      <c r="C322" s="10" t="s">
        <v>27</v>
      </c>
      <c r="D322" s="11">
        <v>111.09</v>
      </c>
      <c r="E322" s="13">
        <v>0</v>
      </c>
      <c r="F322" s="13">
        <v>0</v>
      </c>
      <c r="G322" s="13">
        <f t="shared" ref="G322:G324" si="393">E322+F322</f>
        <v>0</v>
      </c>
      <c r="H322" s="13">
        <f t="shared" ref="H322:H324" si="394">IF(G322="",D322-0,D322-G322)</f>
        <v>111.09</v>
      </c>
      <c r="I322" s="14">
        <v>21.31</v>
      </c>
      <c r="J322" s="15">
        <f t="shared" ref="J322:N322" si="395">ROUND(D322*$I322,2)</f>
        <v>2367.33</v>
      </c>
      <c r="K322" s="15">
        <f t="shared" si="395"/>
        <v>0</v>
      </c>
      <c r="L322" s="15">
        <f t="shared" si="395"/>
        <v>0</v>
      </c>
      <c r="M322" s="15">
        <f t="shared" si="395"/>
        <v>0</v>
      </c>
      <c r="N322" s="15">
        <f t="shared" si="395"/>
        <v>2367.33</v>
      </c>
      <c r="O322" s="47">
        <f t="shared" si="1"/>
        <v>0</v>
      </c>
      <c r="P322" s="48">
        <f t="shared" si="67"/>
        <v>0</v>
      </c>
    </row>
    <row r="323" spans="1:16" ht="12.75" customHeight="1" x14ac:dyDescent="0.2">
      <c r="A323" s="46" t="s">
        <v>686</v>
      </c>
      <c r="B323" s="9" t="s">
        <v>525</v>
      </c>
      <c r="C323" s="10" t="s">
        <v>27</v>
      </c>
      <c r="D323" s="11">
        <v>111.09</v>
      </c>
      <c r="E323" s="13">
        <v>0</v>
      </c>
      <c r="F323" s="13">
        <v>0</v>
      </c>
      <c r="G323" s="13">
        <f t="shared" si="393"/>
        <v>0</v>
      </c>
      <c r="H323" s="13">
        <f t="shared" si="394"/>
        <v>111.09</v>
      </c>
      <c r="I323" s="14">
        <v>3.64</v>
      </c>
      <c r="J323" s="15">
        <f t="shared" ref="J323:N323" si="396">ROUND(D323*$I323,2)</f>
        <v>404.37</v>
      </c>
      <c r="K323" s="15">
        <f t="shared" si="396"/>
        <v>0</v>
      </c>
      <c r="L323" s="15">
        <f t="shared" si="396"/>
        <v>0</v>
      </c>
      <c r="M323" s="15">
        <f t="shared" si="396"/>
        <v>0</v>
      </c>
      <c r="N323" s="15">
        <f t="shared" si="396"/>
        <v>404.37</v>
      </c>
      <c r="O323" s="47">
        <f t="shared" si="1"/>
        <v>0</v>
      </c>
      <c r="P323" s="48">
        <f t="shared" si="67"/>
        <v>0</v>
      </c>
    </row>
    <row r="324" spans="1:16" ht="12.75" customHeight="1" x14ac:dyDescent="0.2">
      <c r="A324" s="46" t="s">
        <v>687</v>
      </c>
      <c r="B324" s="9" t="s">
        <v>546</v>
      </c>
      <c r="C324" s="10" t="s">
        <v>27</v>
      </c>
      <c r="D324" s="11">
        <v>111.09</v>
      </c>
      <c r="E324" s="13">
        <v>0</v>
      </c>
      <c r="F324" s="13">
        <v>0</v>
      </c>
      <c r="G324" s="13">
        <f t="shared" si="393"/>
        <v>0</v>
      </c>
      <c r="H324" s="13">
        <f t="shared" si="394"/>
        <v>111.09</v>
      </c>
      <c r="I324" s="14">
        <v>15.25</v>
      </c>
      <c r="J324" s="15">
        <f t="shared" ref="J324:N324" si="397">ROUND(D324*$I324,2)</f>
        <v>1694.12</v>
      </c>
      <c r="K324" s="15">
        <f t="shared" si="397"/>
        <v>0</v>
      </c>
      <c r="L324" s="15">
        <f t="shared" si="397"/>
        <v>0</v>
      </c>
      <c r="M324" s="15">
        <f t="shared" si="397"/>
        <v>0</v>
      </c>
      <c r="N324" s="15">
        <f t="shared" si="397"/>
        <v>1694.12</v>
      </c>
      <c r="O324" s="47">
        <f t="shared" si="1"/>
        <v>0</v>
      </c>
      <c r="P324" s="48">
        <f t="shared" si="67"/>
        <v>0</v>
      </c>
    </row>
    <row r="325" spans="1:16" ht="12.75" customHeight="1" x14ac:dyDescent="0.2">
      <c r="A325" s="37" t="s">
        <v>308</v>
      </c>
      <c r="B325" s="4" t="s">
        <v>83</v>
      </c>
      <c r="C325" s="5"/>
      <c r="D325" s="16"/>
      <c r="E325" s="39"/>
      <c r="F325" s="39"/>
      <c r="G325" s="17"/>
      <c r="H325" s="39"/>
      <c r="I325" s="40"/>
      <c r="J325" s="41">
        <f t="shared" ref="J325:N325" si="398">SUM(J326:J327)</f>
        <v>3649.83</v>
      </c>
      <c r="K325" s="41">
        <f t="shared" si="398"/>
        <v>0</v>
      </c>
      <c r="L325" s="41">
        <f t="shared" si="398"/>
        <v>0</v>
      </c>
      <c r="M325" s="41">
        <f t="shared" si="398"/>
        <v>0</v>
      </c>
      <c r="N325" s="41">
        <f t="shared" si="398"/>
        <v>3649.83</v>
      </c>
      <c r="O325" s="42">
        <f t="shared" si="1"/>
        <v>0</v>
      </c>
      <c r="P325" s="45">
        <f t="shared" si="67"/>
        <v>0</v>
      </c>
    </row>
    <row r="326" spans="1:16" ht="12.75" customHeight="1" x14ac:dyDescent="0.2">
      <c r="A326" s="46" t="s">
        <v>688</v>
      </c>
      <c r="B326" s="9" t="s">
        <v>689</v>
      </c>
      <c r="C326" s="10" t="s">
        <v>690</v>
      </c>
      <c r="D326" s="11">
        <v>1</v>
      </c>
      <c r="E326" s="13">
        <v>0</v>
      </c>
      <c r="F326" s="13">
        <v>0</v>
      </c>
      <c r="G326" s="13">
        <f t="shared" ref="G326:G327" si="399">E326+F326</f>
        <v>0</v>
      </c>
      <c r="H326" s="13">
        <f t="shared" ref="H326:H327" si="400">IF(G326="",D326-0,D326-G326)</f>
        <v>1</v>
      </c>
      <c r="I326" s="14">
        <v>3299.71</v>
      </c>
      <c r="J326" s="15">
        <f t="shared" ref="J326:N326" si="401">ROUND(D326*$I326,2)</f>
        <v>3299.71</v>
      </c>
      <c r="K326" s="15">
        <f t="shared" si="401"/>
        <v>0</v>
      </c>
      <c r="L326" s="15">
        <f t="shared" si="401"/>
        <v>0</v>
      </c>
      <c r="M326" s="15">
        <f t="shared" si="401"/>
        <v>0</v>
      </c>
      <c r="N326" s="15">
        <f t="shared" si="401"/>
        <v>3299.71</v>
      </c>
      <c r="O326" s="47">
        <f t="shared" si="1"/>
        <v>0</v>
      </c>
      <c r="P326" s="48">
        <f t="shared" si="67"/>
        <v>0</v>
      </c>
    </row>
    <row r="327" spans="1:16" ht="12.75" customHeight="1" x14ac:dyDescent="0.2">
      <c r="A327" s="46" t="s">
        <v>691</v>
      </c>
      <c r="B327" s="9" t="s">
        <v>425</v>
      </c>
      <c r="C327" s="10" t="s">
        <v>58</v>
      </c>
      <c r="D327" s="11">
        <v>538.65</v>
      </c>
      <c r="E327" s="13">
        <v>0</v>
      </c>
      <c r="F327" s="13">
        <v>0</v>
      </c>
      <c r="G327" s="13">
        <f t="shared" si="399"/>
        <v>0</v>
      </c>
      <c r="H327" s="13">
        <f t="shared" si="400"/>
        <v>538.65</v>
      </c>
      <c r="I327" s="14">
        <v>0.65</v>
      </c>
      <c r="J327" s="15">
        <f t="shared" ref="J327:N327" si="402">ROUND(D327*$I327,2)</f>
        <v>350.12</v>
      </c>
      <c r="K327" s="15">
        <f t="shared" si="402"/>
        <v>0</v>
      </c>
      <c r="L327" s="15">
        <f t="shared" si="402"/>
        <v>0</v>
      </c>
      <c r="M327" s="15">
        <f t="shared" si="402"/>
        <v>0</v>
      </c>
      <c r="N327" s="15">
        <f t="shared" si="402"/>
        <v>350.12</v>
      </c>
      <c r="O327" s="47">
        <f t="shared" si="1"/>
        <v>0</v>
      </c>
      <c r="P327" s="48">
        <f t="shared" si="67"/>
        <v>0</v>
      </c>
    </row>
    <row r="328" spans="1:16" ht="12.75" customHeight="1" x14ac:dyDescent="0.2">
      <c r="A328" s="37">
        <v>4</v>
      </c>
      <c r="B328" s="4" t="s">
        <v>309</v>
      </c>
      <c r="C328" s="38" t="s">
        <v>19</v>
      </c>
      <c r="D328" s="39"/>
      <c r="E328" s="39"/>
      <c r="F328" s="39"/>
      <c r="G328" s="17"/>
      <c r="H328" s="39"/>
      <c r="I328" s="40"/>
      <c r="J328" s="41">
        <f t="shared" ref="J328:N328" si="403">J329+J338+J342+J346+J349</f>
        <v>96521.919999999998</v>
      </c>
      <c r="K328" s="41">
        <f t="shared" si="403"/>
        <v>88518.87</v>
      </c>
      <c r="L328" s="41">
        <f t="shared" si="403"/>
        <v>0</v>
      </c>
      <c r="M328" s="41">
        <f t="shared" si="403"/>
        <v>88518.87</v>
      </c>
      <c r="N328" s="41">
        <f t="shared" si="403"/>
        <v>8003.05</v>
      </c>
      <c r="O328" s="42">
        <f t="shared" si="1"/>
        <v>0</v>
      </c>
      <c r="P328" s="45">
        <f t="shared" si="67"/>
        <v>0.91708567338900837</v>
      </c>
    </row>
    <row r="329" spans="1:16" ht="12.75" customHeight="1" x14ac:dyDescent="0.2">
      <c r="A329" s="37" t="s">
        <v>310</v>
      </c>
      <c r="B329" s="4" t="s">
        <v>274</v>
      </c>
      <c r="C329" s="5"/>
      <c r="D329" s="16"/>
      <c r="E329" s="39"/>
      <c r="F329" s="39"/>
      <c r="G329" s="17"/>
      <c r="H329" s="39"/>
      <c r="I329" s="40"/>
      <c r="J329" s="41">
        <f t="shared" ref="J329:N329" si="404">SUM(J330:J337)</f>
        <v>49354.43</v>
      </c>
      <c r="K329" s="41">
        <f t="shared" si="404"/>
        <v>49354.43</v>
      </c>
      <c r="L329" s="41">
        <f t="shared" si="404"/>
        <v>0</v>
      </c>
      <c r="M329" s="41">
        <f t="shared" si="404"/>
        <v>49354.43</v>
      </c>
      <c r="N329" s="41">
        <f t="shared" si="404"/>
        <v>0</v>
      </c>
      <c r="O329" s="42">
        <f t="shared" si="1"/>
        <v>0</v>
      </c>
      <c r="P329" s="45">
        <f t="shared" si="67"/>
        <v>1</v>
      </c>
    </row>
    <row r="330" spans="1:16" ht="12.75" customHeight="1" x14ac:dyDescent="0.2">
      <c r="A330" s="46" t="s">
        <v>692</v>
      </c>
      <c r="B330" s="9" t="s">
        <v>146</v>
      </c>
      <c r="C330" s="10" t="s">
        <v>61</v>
      </c>
      <c r="D330" s="11">
        <v>4.8099999999999996</v>
      </c>
      <c r="E330" s="13">
        <v>4.8099999999999996</v>
      </c>
      <c r="F330" s="13">
        <v>0</v>
      </c>
      <c r="G330" s="13">
        <f t="shared" ref="G330:G337" si="405">E330+F330</f>
        <v>4.8099999999999996</v>
      </c>
      <c r="H330" s="13">
        <f t="shared" ref="H330:H337" si="406">IF(G330="",D330-0,D330-G330)</f>
        <v>0</v>
      </c>
      <c r="I330" s="14">
        <v>91.16</v>
      </c>
      <c r="J330" s="15">
        <f t="shared" ref="J330:N330" si="407">ROUND(D330*$I330,2)</f>
        <v>438.48</v>
      </c>
      <c r="K330" s="15">
        <f t="shared" si="407"/>
        <v>438.48</v>
      </c>
      <c r="L330" s="15">
        <f t="shared" si="407"/>
        <v>0</v>
      </c>
      <c r="M330" s="15">
        <f t="shared" si="407"/>
        <v>438.48</v>
      </c>
      <c r="N330" s="15">
        <f t="shared" si="407"/>
        <v>0</v>
      </c>
      <c r="O330" s="47">
        <f t="shared" si="1"/>
        <v>0</v>
      </c>
      <c r="P330" s="48">
        <f t="shared" si="67"/>
        <v>1</v>
      </c>
    </row>
    <row r="331" spans="1:16" ht="12.75" customHeight="1" x14ac:dyDescent="0.2">
      <c r="A331" s="46" t="s">
        <v>693</v>
      </c>
      <c r="B331" s="9" t="s">
        <v>414</v>
      </c>
      <c r="C331" s="10" t="s">
        <v>61</v>
      </c>
      <c r="D331" s="11">
        <v>4.8099999999999996</v>
      </c>
      <c r="E331" s="13">
        <v>4.8099999999999996</v>
      </c>
      <c r="F331" s="13">
        <v>0</v>
      </c>
      <c r="G331" s="13">
        <f t="shared" si="405"/>
        <v>4.8099999999999996</v>
      </c>
      <c r="H331" s="13">
        <f t="shared" si="406"/>
        <v>0</v>
      </c>
      <c r="I331" s="14">
        <v>483.75</v>
      </c>
      <c r="J331" s="15">
        <f t="shared" ref="J331:N331" si="408">ROUND(D331*$I331,2)</f>
        <v>2326.84</v>
      </c>
      <c r="K331" s="15">
        <f t="shared" si="408"/>
        <v>2326.84</v>
      </c>
      <c r="L331" s="15">
        <f t="shared" si="408"/>
        <v>0</v>
      </c>
      <c r="M331" s="15">
        <f t="shared" si="408"/>
        <v>2326.84</v>
      </c>
      <c r="N331" s="15">
        <f t="shared" si="408"/>
        <v>0</v>
      </c>
      <c r="O331" s="47">
        <f t="shared" si="1"/>
        <v>0</v>
      </c>
      <c r="P331" s="48">
        <f t="shared" si="67"/>
        <v>1</v>
      </c>
    </row>
    <row r="332" spans="1:16" ht="12.75" customHeight="1" x14ac:dyDescent="0.2">
      <c r="A332" s="46" t="s">
        <v>694</v>
      </c>
      <c r="B332" s="9" t="s">
        <v>644</v>
      </c>
      <c r="C332" s="10" t="s">
        <v>61</v>
      </c>
      <c r="D332" s="11">
        <v>1.51</v>
      </c>
      <c r="E332" s="13">
        <v>1.51</v>
      </c>
      <c r="F332" s="13">
        <v>0</v>
      </c>
      <c r="G332" s="13">
        <f t="shared" si="405"/>
        <v>1.51</v>
      </c>
      <c r="H332" s="13">
        <f t="shared" si="406"/>
        <v>0</v>
      </c>
      <c r="I332" s="14">
        <v>2660.76</v>
      </c>
      <c r="J332" s="15">
        <f t="shared" ref="J332:N332" si="409">ROUND(D332*$I332,2)</f>
        <v>4017.75</v>
      </c>
      <c r="K332" s="15">
        <f t="shared" si="409"/>
        <v>4017.75</v>
      </c>
      <c r="L332" s="15">
        <f t="shared" si="409"/>
        <v>0</v>
      </c>
      <c r="M332" s="15">
        <f t="shared" si="409"/>
        <v>4017.75</v>
      </c>
      <c r="N332" s="15">
        <f t="shared" si="409"/>
        <v>0</v>
      </c>
      <c r="O332" s="47">
        <f t="shared" si="1"/>
        <v>0</v>
      </c>
      <c r="P332" s="48">
        <f t="shared" si="67"/>
        <v>1</v>
      </c>
    </row>
    <row r="333" spans="1:16" ht="12.75" customHeight="1" x14ac:dyDescent="0.2">
      <c r="A333" s="46" t="s">
        <v>695</v>
      </c>
      <c r="B333" s="9" t="s">
        <v>474</v>
      </c>
      <c r="C333" s="10" t="s">
        <v>27</v>
      </c>
      <c r="D333" s="11">
        <v>15.14</v>
      </c>
      <c r="E333" s="13">
        <v>15.14</v>
      </c>
      <c r="F333" s="13">
        <v>0</v>
      </c>
      <c r="G333" s="13">
        <f t="shared" si="405"/>
        <v>15.14</v>
      </c>
      <c r="H333" s="13">
        <f t="shared" si="406"/>
        <v>0</v>
      </c>
      <c r="I333" s="14">
        <v>49.19</v>
      </c>
      <c r="J333" s="15">
        <f t="shared" ref="J333:N333" si="410">ROUND(D333*$I333,2)</f>
        <v>744.74</v>
      </c>
      <c r="K333" s="15">
        <f t="shared" si="410"/>
        <v>744.74</v>
      </c>
      <c r="L333" s="15">
        <f t="shared" si="410"/>
        <v>0</v>
      </c>
      <c r="M333" s="15">
        <f t="shared" si="410"/>
        <v>744.74</v>
      </c>
      <c r="N333" s="15">
        <f t="shared" si="410"/>
        <v>0</v>
      </c>
      <c r="O333" s="47">
        <f t="shared" si="1"/>
        <v>0</v>
      </c>
      <c r="P333" s="48">
        <f t="shared" si="67"/>
        <v>1</v>
      </c>
    </row>
    <row r="334" spans="1:16" ht="12.75" customHeight="1" x14ac:dyDescent="0.2">
      <c r="A334" s="46" t="s">
        <v>696</v>
      </c>
      <c r="B334" s="9" t="s">
        <v>123</v>
      </c>
      <c r="C334" s="10" t="s">
        <v>27</v>
      </c>
      <c r="D334" s="11">
        <v>50.45</v>
      </c>
      <c r="E334" s="13">
        <v>50.449999999999996</v>
      </c>
      <c r="F334" s="13">
        <v>0</v>
      </c>
      <c r="G334" s="13">
        <f t="shared" si="405"/>
        <v>50.449999999999996</v>
      </c>
      <c r="H334" s="13">
        <f t="shared" si="406"/>
        <v>7.1054273576010019E-15</v>
      </c>
      <c r="I334" s="14">
        <v>4.57</v>
      </c>
      <c r="J334" s="15">
        <f t="shared" ref="J334:N334" si="411">ROUND(D334*$I334,2)</f>
        <v>230.56</v>
      </c>
      <c r="K334" s="15">
        <f t="shared" si="411"/>
        <v>230.56</v>
      </c>
      <c r="L334" s="15">
        <f t="shared" si="411"/>
        <v>0</v>
      </c>
      <c r="M334" s="15">
        <f t="shared" si="411"/>
        <v>230.56</v>
      </c>
      <c r="N334" s="15">
        <f t="shared" si="411"/>
        <v>0</v>
      </c>
      <c r="O334" s="47">
        <f t="shared" si="1"/>
        <v>0</v>
      </c>
      <c r="P334" s="48">
        <f t="shared" si="67"/>
        <v>1</v>
      </c>
    </row>
    <row r="335" spans="1:16" ht="12.75" customHeight="1" x14ac:dyDescent="0.2">
      <c r="A335" s="46" t="s">
        <v>697</v>
      </c>
      <c r="B335" s="9" t="s">
        <v>151</v>
      </c>
      <c r="C335" s="10" t="s">
        <v>27</v>
      </c>
      <c r="D335" s="11">
        <v>58.02</v>
      </c>
      <c r="E335" s="13">
        <v>58.02</v>
      </c>
      <c r="F335" s="13">
        <v>0</v>
      </c>
      <c r="G335" s="13">
        <f t="shared" si="405"/>
        <v>58.02</v>
      </c>
      <c r="H335" s="13">
        <f t="shared" si="406"/>
        <v>0</v>
      </c>
      <c r="I335" s="14">
        <v>27.26</v>
      </c>
      <c r="J335" s="15">
        <f t="shared" ref="J335:N335" si="412">ROUND(D335*$I335,2)</f>
        <v>1581.63</v>
      </c>
      <c r="K335" s="15">
        <f t="shared" si="412"/>
        <v>1581.63</v>
      </c>
      <c r="L335" s="15">
        <f t="shared" si="412"/>
        <v>0</v>
      </c>
      <c r="M335" s="15">
        <f t="shared" si="412"/>
        <v>1581.63</v>
      </c>
      <c r="N335" s="15">
        <f t="shared" si="412"/>
        <v>0</v>
      </c>
      <c r="O335" s="47">
        <f t="shared" si="1"/>
        <v>0</v>
      </c>
      <c r="P335" s="48">
        <f t="shared" si="67"/>
        <v>1</v>
      </c>
    </row>
    <row r="336" spans="1:16" ht="12.75" customHeight="1" x14ac:dyDescent="0.2">
      <c r="A336" s="46" t="s">
        <v>698</v>
      </c>
      <c r="B336" s="9" t="s">
        <v>699</v>
      </c>
      <c r="C336" s="10" t="s">
        <v>58</v>
      </c>
      <c r="D336" s="11">
        <v>71.400000000000006</v>
      </c>
      <c r="E336" s="13">
        <v>71.400000000000006</v>
      </c>
      <c r="F336" s="26">
        <v>0</v>
      </c>
      <c r="G336" s="13">
        <f t="shared" si="405"/>
        <v>71.400000000000006</v>
      </c>
      <c r="H336" s="13">
        <f t="shared" si="406"/>
        <v>0</v>
      </c>
      <c r="I336" s="14">
        <v>438.28</v>
      </c>
      <c r="J336" s="15">
        <f t="shared" ref="J336:N336" si="413">ROUND(D336*$I336,2)</f>
        <v>31293.19</v>
      </c>
      <c r="K336" s="15">
        <f t="shared" si="413"/>
        <v>31293.19</v>
      </c>
      <c r="L336" s="15">
        <f t="shared" si="413"/>
        <v>0</v>
      </c>
      <c r="M336" s="15">
        <f t="shared" si="413"/>
        <v>31293.19</v>
      </c>
      <c r="N336" s="15">
        <f t="shared" si="413"/>
        <v>0</v>
      </c>
      <c r="O336" s="47">
        <f t="shared" si="1"/>
        <v>0</v>
      </c>
      <c r="P336" s="48">
        <f t="shared" si="67"/>
        <v>1</v>
      </c>
    </row>
    <row r="337" spans="1:16" ht="12.75" customHeight="1" x14ac:dyDescent="0.2">
      <c r="A337" s="46" t="s">
        <v>700</v>
      </c>
      <c r="B337" s="9" t="s">
        <v>701</v>
      </c>
      <c r="C337" s="10" t="s">
        <v>27</v>
      </c>
      <c r="D337" s="11">
        <v>12</v>
      </c>
      <c r="E337" s="13">
        <v>12</v>
      </c>
      <c r="F337" s="13">
        <v>0</v>
      </c>
      <c r="G337" s="13">
        <f t="shared" si="405"/>
        <v>12</v>
      </c>
      <c r="H337" s="13">
        <f t="shared" si="406"/>
        <v>0</v>
      </c>
      <c r="I337" s="14">
        <v>726.77</v>
      </c>
      <c r="J337" s="15">
        <f t="shared" ref="J337:N337" si="414">ROUND(D337*$I337,2)</f>
        <v>8721.24</v>
      </c>
      <c r="K337" s="15">
        <f t="shared" si="414"/>
        <v>8721.24</v>
      </c>
      <c r="L337" s="15">
        <f t="shared" si="414"/>
        <v>0</v>
      </c>
      <c r="M337" s="15">
        <f t="shared" si="414"/>
        <v>8721.24</v>
      </c>
      <c r="N337" s="15">
        <f t="shared" si="414"/>
        <v>0</v>
      </c>
      <c r="O337" s="47">
        <f t="shared" si="1"/>
        <v>0</v>
      </c>
      <c r="P337" s="48">
        <f t="shared" si="67"/>
        <v>1</v>
      </c>
    </row>
    <row r="338" spans="1:16" ht="12.75" customHeight="1" x14ac:dyDescent="0.2">
      <c r="A338" s="37" t="s">
        <v>311</v>
      </c>
      <c r="B338" s="4" t="s">
        <v>312</v>
      </c>
      <c r="C338" s="5"/>
      <c r="D338" s="16"/>
      <c r="E338" s="39"/>
      <c r="F338" s="39"/>
      <c r="G338" s="17"/>
      <c r="H338" s="39"/>
      <c r="I338" s="40"/>
      <c r="J338" s="41">
        <f t="shared" ref="J338:N338" si="415">SUM(J339:J341)</f>
        <v>2332.41</v>
      </c>
      <c r="K338" s="41">
        <f t="shared" si="415"/>
        <v>0</v>
      </c>
      <c r="L338" s="41">
        <f t="shared" si="415"/>
        <v>0</v>
      </c>
      <c r="M338" s="41">
        <f t="shared" si="415"/>
        <v>0</v>
      </c>
      <c r="N338" s="41">
        <f t="shared" si="415"/>
        <v>2332.41</v>
      </c>
      <c r="O338" s="42">
        <f t="shared" si="1"/>
        <v>0</v>
      </c>
      <c r="P338" s="45">
        <f t="shared" si="67"/>
        <v>0</v>
      </c>
    </row>
    <row r="339" spans="1:16" ht="12.75" customHeight="1" x14ac:dyDescent="0.2">
      <c r="A339" s="46" t="s">
        <v>702</v>
      </c>
      <c r="B339" s="9" t="s">
        <v>525</v>
      </c>
      <c r="C339" s="10" t="s">
        <v>27</v>
      </c>
      <c r="D339" s="11">
        <v>58.02</v>
      </c>
      <c r="E339" s="13">
        <v>0</v>
      </c>
      <c r="F339" s="13">
        <v>0</v>
      </c>
      <c r="G339" s="13">
        <f t="shared" ref="G339:G341" si="416">E339+F339</f>
        <v>0</v>
      </c>
      <c r="H339" s="13">
        <f t="shared" ref="H339:H341" si="417">IF(G339="",D339-0,D339-G339)</f>
        <v>58.02</v>
      </c>
      <c r="I339" s="14">
        <v>3.64</v>
      </c>
      <c r="J339" s="15">
        <f t="shared" ref="J339:N339" si="418">ROUND(D339*$I339,2)</f>
        <v>211.19</v>
      </c>
      <c r="K339" s="15">
        <f t="shared" si="418"/>
        <v>0</v>
      </c>
      <c r="L339" s="15">
        <f t="shared" si="418"/>
        <v>0</v>
      </c>
      <c r="M339" s="15">
        <f t="shared" si="418"/>
        <v>0</v>
      </c>
      <c r="N339" s="15">
        <f t="shared" si="418"/>
        <v>211.19</v>
      </c>
      <c r="O339" s="47">
        <f t="shared" si="1"/>
        <v>0</v>
      </c>
      <c r="P339" s="48">
        <f t="shared" si="67"/>
        <v>0</v>
      </c>
    </row>
    <row r="340" spans="1:16" ht="12.75" customHeight="1" x14ac:dyDescent="0.2">
      <c r="A340" s="46" t="s">
        <v>703</v>
      </c>
      <c r="B340" s="9" t="s">
        <v>544</v>
      </c>
      <c r="C340" s="10" t="s">
        <v>27</v>
      </c>
      <c r="D340" s="11">
        <v>58.02</v>
      </c>
      <c r="E340" s="13">
        <v>0</v>
      </c>
      <c r="F340" s="13">
        <v>0</v>
      </c>
      <c r="G340" s="13">
        <f t="shared" si="416"/>
        <v>0</v>
      </c>
      <c r="H340" s="13">
        <f t="shared" si="417"/>
        <v>58.02</v>
      </c>
      <c r="I340" s="14">
        <v>21.31</v>
      </c>
      <c r="J340" s="15">
        <f t="shared" ref="J340:N340" si="419">ROUND(D340*$I340,2)</f>
        <v>1236.4100000000001</v>
      </c>
      <c r="K340" s="15">
        <f t="shared" si="419"/>
        <v>0</v>
      </c>
      <c r="L340" s="15">
        <f t="shared" si="419"/>
        <v>0</v>
      </c>
      <c r="M340" s="15">
        <f t="shared" si="419"/>
        <v>0</v>
      </c>
      <c r="N340" s="15">
        <f t="shared" si="419"/>
        <v>1236.4100000000001</v>
      </c>
      <c r="O340" s="47">
        <f t="shared" si="1"/>
        <v>0</v>
      </c>
      <c r="P340" s="48">
        <f t="shared" si="67"/>
        <v>0</v>
      </c>
    </row>
    <row r="341" spans="1:16" ht="12.75" customHeight="1" x14ac:dyDescent="0.2">
      <c r="A341" s="46" t="s">
        <v>704</v>
      </c>
      <c r="B341" s="9" t="s">
        <v>546</v>
      </c>
      <c r="C341" s="10" t="s">
        <v>27</v>
      </c>
      <c r="D341" s="11">
        <v>58.02</v>
      </c>
      <c r="E341" s="13">
        <v>0</v>
      </c>
      <c r="F341" s="13">
        <v>0</v>
      </c>
      <c r="G341" s="13">
        <f t="shared" si="416"/>
        <v>0</v>
      </c>
      <c r="H341" s="13">
        <f t="shared" si="417"/>
        <v>58.02</v>
      </c>
      <c r="I341" s="14">
        <v>15.25</v>
      </c>
      <c r="J341" s="15">
        <f t="shared" ref="J341:N341" si="420">ROUND(D341*$I341,2)</f>
        <v>884.81</v>
      </c>
      <c r="K341" s="15">
        <f t="shared" si="420"/>
        <v>0</v>
      </c>
      <c r="L341" s="15">
        <f t="shared" si="420"/>
        <v>0</v>
      </c>
      <c r="M341" s="15">
        <f t="shared" si="420"/>
        <v>0</v>
      </c>
      <c r="N341" s="15">
        <f t="shared" si="420"/>
        <v>884.81</v>
      </c>
      <c r="O341" s="47">
        <f t="shared" si="1"/>
        <v>0</v>
      </c>
      <c r="P341" s="48">
        <f t="shared" si="67"/>
        <v>0</v>
      </c>
    </row>
    <row r="342" spans="1:16" ht="12.75" customHeight="1" x14ac:dyDescent="0.2">
      <c r="A342" s="37" t="s">
        <v>313</v>
      </c>
      <c r="B342" s="4" t="s">
        <v>33</v>
      </c>
      <c r="C342" s="5"/>
      <c r="D342" s="16"/>
      <c r="E342" s="39"/>
      <c r="F342" s="39"/>
      <c r="G342" s="17"/>
      <c r="H342" s="39"/>
      <c r="I342" s="40"/>
      <c r="J342" s="41">
        <f t="shared" ref="J342:N342" si="421">SUM(J343:J345)</f>
        <v>8380.74</v>
      </c>
      <c r="K342" s="41">
        <f t="shared" si="421"/>
        <v>8380.74</v>
      </c>
      <c r="L342" s="41">
        <f t="shared" si="421"/>
        <v>0</v>
      </c>
      <c r="M342" s="41">
        <f t="shared" si="421"/>
        <v>8380.74</v>
      </c>
      <c r="N342" s="41">
        <f t="shared" si="421"/>
        <v>0</v>
      </c>
      <c r="O342" s="42">
        <f t="shared" si="1"/>
        <v>0</v>
      </c>
      <c r="P342" s="45">
        <f t="shared" si="67"/>
        <v>1</v>
      </c>
    </row>
    <row r="343" spans="1:16" ht="12.75" customHeight="1" x14ac:dyDescent="0.2">
      <c r="A343" s="46" t="s">
        <v>705</v>
      </c>
      <c r="B343" s="9" t="s">
        <v>116</v>
      </c>
      <c r="C343" s="10" t="s">
        <v>61</v>
      </c>
      <c r="D343" s="11">
        <v>0.42</v>
      </c>
      <c r="E343" s="13">
        <v>0.42000000000000004</v>
      </c>
      <c r="F343" s="13">
        <v>0</v>
      </c>
      <c r="G343" s="13">
        <f t="shared" ref="G343:G345" si="422">E343+F343</f>
        <v>0.42000000000000004</v>
      </c>
      <c r="H343" s="13">
        <f t="shared" ref="H343:H345" si="423">IF(G343="",D343-0,D343-G343)</f>
        <v>-5.5511151231257827E-17</v>
      </c>
      <c r="I343" s="14">
        <v>623.14</v>
      </c>
      <c r="J343" s="15">
        <f t="shared" ref="J343:N343" si="424">ROUND(D343*$I343,2)</f>
        <v>261.72000000000003</v>
      </c>
      <c r="K343" s="15">
        <f t="shared" si="424"/>
        <v>261.72000000000003</v>
      </c>
      <c r="L343" s="15">
        <f t="shared" si="424"/>
        <v>0</v>
      </c>
      <c r="M343" s="15">
        <f t="shared" si="424"/>
        <v>261.72000000000003</v>
      </c>
      <c r="N343" s="15">
        <f t="shared" si="424"/>
        <v>0</v>
      </c>
      <c r="O343" s="47">
        <f t="shared" si="1"/>
        <v>0</v>
      </c>
      <c r="P343" s="48">
        <f t="shared" si="67"/>
        <v>1</v>
      </c>
    </row>
    <row r="344" spans="1:16" ht="12.75" customHeight="1" x14ac:dyDescent="0.2">
      <c r="A344" s="46" t="s">
        <v>706</v>
      </c>
      <c r="B344" s="9" t="s">
        <v>113</v>
      </c>
      <c r="C344" s="10" t="s">
        <v>27</v>
      </c>
      <c r="D344" s="11">
        <v>6</v>
      </c>
      <c r="E344" s="13">
        <v>6</v>
      </c>
      <c r="F344" s="13">
        <v>0</v>
      </c>
      <c r="G344" s="13">
        <f t="shared" si="422"/>
        <v>6</v>
      </c>
      <c r="H344" s="13">
        <f t="shared" si="423"/>
        <v>0</v>
      </c>
      <c r="I344" s="14">
        <v>3</v>
      </c>
      <c r="J344" s="15">
        <f t="shared" ref="J344:N344" si="425">ROUND(D344*$I344,2)</f>
        <v>18</v>
      </c>
      <c r="K344" s="15">
        <f t="shared" si="425"/>
        <v>18</v>
      </c>
      <c r="L344" s="15">
        <f t="shared" si="425"/>
        <v>0</v>
      </c>
      <c r="M344" s="15">
        <f t="shared" si="425"/>
        <v>18</v>
      </c>
      <c r="N344" s="15">
        <f t="shared" si="425"/>
        <v>0</v>
      </c>
      <c r="O344" s="47">
        <f t="shared" si="1"/>
        <v>0</v>
      </c>
      <c r="P344" s="48">
        <f t="shared" si="67"/>
        <v>1</v>
      </c>
    </row>
    <row r="345" spans="1:16" ht="12.75" customHeight="1" x14ac:dyDescent="0.2">
      <c r="A345" s="46" t="s">
        <v>707</v>
      </c>
      <c r="B345" s="9" t="s">
        <v>708</v>
      </c>
      <c r="C345" s="10" t="s">
        <v>61</v>
      </c>
      <c r="D345" s="11">
        <v>61.6</v>
      </c>
      <c r="E345" s="13">
        <v>61.6</v>
      </c>
      <c r="F345" s="13">
        <v>0</v>
      </c>
      <c r="G345" s="13">
        <f t="shared" si="422"/>
        <v>61.6</v>
      </c>
      <c r="H345" s="13">
        <f t="shared" si="423"/>
        <v>0</v>
      </c>
      <c r="I345" s="14">
        <v>131.51</v>
      </c>
      <c r="J345" s="15">
        <f t="shared" ref="J345:N345" si="426">ROUND(D345*$I345,2)</f>
        <v>8101.02</v>
      </c>
      <c r="K345" s="15">
        <f t="shared" si="426"/>
        <v>8101.02</v>
      </c>
      <c r="L345" s="15">
        <f t="shared" si="426"/>
        <v>0</v>
      </c>
      <c r="M345" s="15">
        <f t="shared" si="426"/>
        <v>8101.02</v>
      </c>
      <c r="N345" s="15">
        <f t="shared" si="426"/>
        <v>0</v>
      </c>
      <c r="O345" s="47">
        <f t="shared" si="1"/>
        <v>0</v>
      </c>
      <c r="P345" s="48">
        <f t="shared" si="67"/>
        <v>1</v>
      </c>
    </row>
    <row r="346" spans="1:16" ht="12.75" customHeight="1" x14ac:dyDescent="0.2">
      <c r="A346" s="37" t="s">
        <v>314</v>
      </c>
      <c r="B346" s="4" t="s">
        <v>315</v>
      </c>
      <c r="C346" s="5"/>
      <c r="D346" s="16"/>
      <c r="E346" s="39"/>
      <c r="F346" s="39"/>
      <c r="G346" s="17"/>
      <c r="H346" s="39"/>
      <c r="I346" s="40"/>
      <c r="J346" s="41">
        <f t="shared" ref="J346:N346" si="427">SUM(J347:J348)</f>
        <v>1503.54</v>
      </c>
      <c r="K346" s="41">
        <f t="shared" si="427"/>
        <v>0</v>
      </c>
      <c r="L346" s="41">
        <f t="shared" si="427"/>
        <v>0</v>
      </c>
      <c r="M346" s="41">
        <f t="shared" si="427"/>
        <v>0</v>
      </c>
      <c r="N346" s="41">
        <f t="shared" si="427"/>
        <v>1503.54</v>
      </c>
      <c r="O346" s="42">
        <f t="shared" si="1"/>
        <v>0</v>
      </c>
      <c r="P346" s="45">
        <f t="shared" si="67"/>
        <v>0</v>
      </c>
    </row>
    <row r="347" spans="1:16" ht="12.75" customHeight="1" x14ac:dyDescent="0.2">
      <c r="A347" s="46" t="s">
        <v>709</v>
      </c>
      <c r="B347" s="9" t="s">
        <v>710</v>
      </c>
      <c r="C347" s="10" t="s">
        <v>690</v>
      </c>
      <c r="D347" s="11">
        <v>1</v>
      </c>
      <c r="E347" s="13">
        <v>0</v>
      </c>
      <c r="F347" s="13">
        <v>0</v>
      </c>
      <c r="G347" s="13">
        <f t="shared" ref="G347:G348" si="428">E347+F347</f>
        <v>0</v>
      </c>
      <c r="H347" s="13">
        <f t="shared" ref="H347:H348" si="429">IF(G347="",D347-0,D347-G347)</f>
        <v>1</v>
      </c>
      <c r="I347" s="14">
        <v>1207</v>
      </c>
      <c r="J347" s="15">
        <f t="shared" ref="J347:N347" si="430">ROUND(D347*$I347,2)</f>
        <v>1207</v>
      </c>
      <c r="K347" s="15">
        <f t="shared" si="430"/>
        <v>0</v>
      </c>
      <c r="L347" s="15">
        <f t="shared" si="430"/>
        <v>0</v>
      </c>
      <c r="M347" s="15">
        <f t="shared" si="430"/>
        <v>0</v>
      </c>
      <c r="N347" s="15">
        <f t="shared" si="430"/>
        <v>1207</v>
      </c>
      <c r="O347" s="47">
        <f t="shared" si="1"/>
        <v>0</v>
      </c>
      <c r="P347" s="48">
        <f t="shared" si="67"/>
        <v>0</v>
      </c>
    </row>
    <row r="348" spans="1:16" ht="12.75" customHeight="1" x14ac:dyDescent="0.2">
      <c r="A348" s="46" t="s">
        <v>711</v>
      </c>
      <c r="B348" s="9" t="s">
        <v>712</v>
      </c>
      <c r="C348" s="10" t="s">
        <v>66</v>
      </c>
      <c r="D348" s="11">
        <v>1</v>
      </c>
      <c r="E348" s="13">
        <v>0</v>
      </c>
      <c r="F348" s="13">
        <v>0</v>
      </c>
      <c r="G348" s="13">
        <f t="shared" si="428"/>
        <v>0</v>
      </c>
      <c r="H348" s="13">
        <f t="shared" si="429"/>
        <v>1</v>
      </c>
      <c r="I348" s="14">
        <v>296.54000000000002</v>
      </c>
      <c r="J348" s="15">
        <f t="shared" ref="J348:N348" si="431">ROUND(D348*$I348,2)</f>
        <v>296.54000000000002</v>
      </c>
      <c r="K348" s="15">
        <f t="shared" si="431"/>
        <v>0</v>
      </c>
      <c r="L348" s="15">
        <f t="shared" si="431"/>
        <v>0</v>
      </c>
      <c r="M348" s="15">
        <f t="shared" si="431"/>
        <v>0</v>
      </c>
      <c r="N348" s="15">
        <f t="shared" si="431"/>
        <v>296.54000000000002</v>
      </c>
      <c r="O348" s="47">
        <f t="shared" si="1"/>
        <v>0</v>
      </c>
      <c r="P348" s="48">
        <f t="shared" si="67"/>
        <v>0</v>
      </c>
    </row>
    <row r="349" spans="1:16" ht="12.75" customHeight="1" x14ac:dyDescent="0.2">
      <c r="A349" s="37" t="s">
        <v>316</v>
      </c>
      <c r="B349" s="4" t="s">
        <v>283</v>
      </c>
      <c r="C349" s="5"/>
      <c r="D349" s="16"/>
      <c r="E349" s="39"/>
      <c r="F349" s="39"/>
      <c r="G349" s="17"/>
      <c r="H349" s="39"/>
      <c r="I349" s="40"/>
      <c r="J349" s="41">
        <f t="shared" ref="J349:N349" si="432">SUM(J350:J367)</f>
        <v>34950.800000000003</v>
      </c>
      <c r="K349" s="41">
        <f t="shared" si="432"/>
        <v>30783.700000000004</v>
      </c>
      <c r="L349" s="41">
        <f t="shared" si="432"/>
        <v>0</v>
      </c>
      <c r="M349" s="41">
        <f t="shared" si="432"/>
        <v>30783.700000000004</v>
      </c>
      <c r="N349" s="41">
        <f t="shared" si="432"/>
        <v>4167.1000000000004</v>
      </c>
      <c r="O349" s="42">
        <f t="shared" si="1"/>
        <v>0</v>
      </c>
      <c r="P349" s="45">
        <f t="shared" si="67"/>
        <v>0.88077240005951229</v>
      </c>
    </row>
    <row r="350" spans="1:16" ht="12.75" customHeight="1" x14ac:dyDescent="0.2">
      <c r="A350" s="46" t="s">
        <v>713</v>
      </c>
      <c r="B350" s="9" t="s">
        <v>146</v>
      </c>
      <c r="C350" s="10" t="s">
        <v>61</v>
      </c>
      <c r="D350" s="11">
        <v>16.59</v>
      </c>
      <c r="E350" s="13">
        <v>16.59</v>
      </c>
      <c r="F350" s="13">
        <v>0</v>
      </c>
      <c r="G350" s="13">
        <f t="shared" ref="G350:G367" si="433">E350+F350</f>
        <v>16.59</v>
      </c>
      <c r="H350" s="13">
        <f t="shared" ref="H350:H367" si="434">IF(G350="",D350-0,D350-G350)</f>
        <v>0</v>
      </c>
      <c r="I350" s="14">
        <v>91.16</v>
      </c>
      <c r="J350" s="15">
        <f t="shared" ref="J350:N350" si="435">ROUND(D350*$I350,2)</f>
        <v>1512.34</v>
      </c>
      <c r="K350" s="15">
        <f t="shared" si="435"/>
        <v>1512.34</v>
      </c>
      <c r="L350" s="15">
        <f t="shared" si="435"/>
        <v>0</v>
      </c>
      <c r="M350" s="15">
        <f t="shared" si="435"/>
        <v>1512.34</v>
      </c>
      <c r="N350" s="15">
        <f t="shared" si="435"/>
        <v>0</v>
      </c>
      <c r="O350" s="47">
        <f t="shared" si="1"/>
        <v>0</v>
      </c>
      <c r="P350" s="48">
        <f t="shared" si="67"/>
        <v>1</v>
      </c>
    </row>
    <row r="351" spans="1:16" ht="12.75" customHeight="1" x14ac:dyDescent="0.2">
      <c r="A351" s="46" t="s">
        <v>714</v>
      </c>
      <c r="B351" s="9" t="s">
        <v>414</v>
      </c>
      <c r="C351" s="10" t="s">
        <v>61</v>
      </c>
      <c r="D351" s="11">
        <v>28.88</v>
      </c>
      <c r="E351" s="13">
        <v>28.88</v>
      </c>
      <c r="F351" s="13">
        <v>0</v>
      </c>
      <c r="G351" s="13">
        <f t="shared" si="433"/>
        <v>28.88</v>
      </c>
      <c r="H351" s="13">
        <f t="shared" si="434"/>
        <v>0</v>
      </c>
      <c r="I351" s="14">
        <v>483.75</v>
      </c>
      <c r="J351" s="15">
        <f t="shared" ref="J351:N351" si="436">ROUND(D351*$I351,2)</f>
        <v>13970.7</v>
      </c>
      <c r="K351" s="15">
        <f t="shared" si="436"/>
        <v>13970.7</v>
      </c>
      <c r="L351" s="15">
        <f t="shared" si="436"/>
        <v>0</v>
      </c>
      <c r="M351" s="15">
        <f t="shared" si="436"/>
        <v>13970.7</v>
      </c>
      <c r="N351" s="15">
        <f t="shared" si="436"/>
        <v>0</v>
      </c>
      <c r="O351" s="47">
        <f t="shared" si="1"/>
        <v>0</v>
      </c>
      <c r="P351" s="48">
        <f t="shared" si="67"/>
        <v>1</v>
      </c>
    </row>
    <row r="352" spans="1:16" ht="12.75" customHeight="1" x14ac:dyDescent="0.2">
      <c r="A352" s="46" t="s">
        <v>715</v>
      </c>
      <c r="B352" s="9" t="s">
        <v>148</v>
      </c>
      <c r="C352" s="10" t="s">
        <v>27</v>
      </c>
      <c r="D352" s="11">
        <v>23.44</v>
      </c>
      <c r="E352" s="13">
        <v>23.44</v>
      </c>
      <c r="F352" s="13">
        <v>0</v>
      </c>
      <c r="G352" s="13">
        <f t="shared" si="433"/>
        <v>23.44</v>
      </c>
      <c r="H352" s="13">
        <f t="shared" si="434"/>
        <v>0</v>
      </c>
      <c r="I352" s="14">
        <v>124.57</v>
      </c>
      <c r="J352" s="15">
        <f t="shared" ref="J352:N352" si="437">ROUND(D352*$I352,2)</f>
        <v>2919.92</v>
      </c>
      <c r="K352" s="15">
        <f t="shared" si="437"/>
        <v>2919.92</v>
      </c>
      <c r="L352" s="15">
        <f t="shared" si="437"/>
        <v>0</v>
      </c>
      <c r="M352" s="15">
        <f t="shared" si="437"/>
        <v>2919.92</v>
      </c>
      <c r="N352" s="15">
        <f t="shared" si="437"/>
        <v>0</v>
      </c>
      <c r="O352" s="47">
        <f t="shared" si="1"/>
        <v>0</v>
      </c>
      <c r="P352" s="48">
        <f t="shared" si="67"/>
        <v>1</v>
      </c>
    </row>
    <row r="353" spans="1:16" ht="12.75" customHeight="1" x14ac:dyDescent="0.2">
      <c r="A353" s="46" t="s">
        <v>716</v>
      </c>
      <c r="B353" s="9" t="s">
        <v>474</v>
      </c>
      <c r="C353" s="10" t="s">
        <v>27</v>
      </c>
      <c r="D353" s="11">
        <v>18.440000000000001</v>
      </c>
      <c r="E353" s="13">
        <v>18.440000000000001</v>
      </c>
      <c r="F353" s="13">
        <v>0</v>
      </c>
      <c r="G353" s="13">
        <f t="shared" si="433"/>
        <v>18.440000000000001</v>
      </c>
      <c r="H353" s="13">
        <f t="shared" si="434"/>
        <v>0</v>
      </c>
      <c r="I353" s="14">
        <v>49.19</v>
      </c>
      <c r="J353" s="15">
        <f t="shared" ref="J353:N353" si="438">ROUND(D353*$I353,2)</f>
        <v>907.06</v>
      </c>
      <c r="K353" s="15">
        <f t="shared" si="438"/>
        <v>907.06</v>
      </c>
      <c r="L353" s="15">
        <f t="shared" si="438"/>
        <v>0</v>
      </c>
      <c r="M353" s="15">
        <f t="shared" si="438"/>
        <v>907.06</v>
      </c>
      <c r="N353" s="15">
        <f t="shared" si="438"/>
        <v>0</v>
      </c>
      <c r="O353" s="47">
        <f t="shared" si="1"/>
        <v>0</v>
      </c>
      <c r="P353" s="48">
        <f t="shared" si="67"/>
        <v>1</v>
      </c>
    </row>
    <row r="354" spans="1:16" ht="12.75" customHeight="1" x14ac:dyDescent="0.2">
      <c r="A354" s="46" t="s">
        <v>717</v>
      </c>
      <c r="B354" s="9" t="s">
        <v>123</v>
      </c>
      <c r="C354" s="10" t="s">
        <v>27</v>
      </c>
      <c r="D354" s="11">
        <v>108.26</v>
      </c>
      <c r="E354" s="13">
        <v>108.26</v>
      </c>
      <c r="F354" s="13">
        <v>0</v>
      </c>
      <c r="G354" s="13">
        <f t="shared" si="433"/>
        <v>108.26</v>
      </c>
      <c r="H354" s="13">
        <f t="shared" si="434"/>
        <v>0</v>
      </c>
      <c r="I354" s="14">
        <v>4.57</v>
      </c>
      <c r="J354" s="15">
        <f t="shared" ref="J354:N354" si="439">ROUND(D354*$I354,2)</f>
        <v>494.75</v>
      </c>
      <c r="K354" s="15">
        <f t="shared" si="439"/>
        <v>494.75</v>
      </c>
      <c r="L354" s="15">
        <f t="shared" si="439"/>
        <v>0</v>
      </c>
      <c r="M354" s="15">
        <f t="shared" si="439"/>
        <v>494.75</v>
      </c>
      <c r="N354" s="15">
        <f t="shared" si="439"/>
        <v>0</v>
      </c>
      <c r="O354" s="27">
        <f t="shared" si="1"/>
        <v>0</v>
      </c>
      <c r="P354" s="48">
        <f t="shared" si="67"/>
        <v>1</v>
      </c>
    </row>
    <row r="355" spans="1:16" ht="12.75" customHeight="1" x14ac:dyDescent="0.2">
      <c r="A355" s="46" t="s">
        <v>718</v>
      </c>
      <c r="B355" s="9" t="s">
        <v>151</v>
      </c>
      <c r="C355" s="10" t="s">
        <v>27</v>
      </c>
      <c r="D355" s="11">
        <v>111.82</v>
      </c>
      <c r="E355" s="13">
        <v>111.82</v>
      </c>
      <c r="F355" s="13">
        <v>0</v>
      </c>
      <c r="G355" s="13">
        <f t="shared" si="433"/>
        <v>111.82</v>
      </c>
      <c r="H355" s="13">
        <f t="shared" si="434"/>
        <v>0</v>
      </c>
      <c r="I355" s="14">
        <v>27.26</v>
      </c>
      <c r="J355" s="15">
        <f t="shared" ref="J355:N355" si="440">ROUND(D355*$I355,2)</f>
        <v>3048.21</v>
      </c>
      <c r="K355" s="15">
        <f t="shared" si="440"/>
        <v>3048.21</v>
      </c>
      <c r="L355" s="15">
        <f t="shared" si="440"/>
        <v>0</v>
      </c>
      <c r="M355" s="15">
        <f t="shared" si="440"/>
        <v>3048.21</v>
      </c>
      <c r="N355" s="15">
        <f t="shared" si="440"/>
        <v>0</v>
      </c>
      <c r="O355" s="47">
        <f t="shared" si="1"/>
        <v>0</v>
      </c>
      <c r="P355" s="48">
        <f t="shared" si="67"/>
        <v>1</v>
      </c>
    </row>
    <row r="356" spans="1:16" ht="12.75" customHeight="1" x14ac:dyDescent="0.2">
      <c r="A356" s="46" t="s">
        <v>719</v>
      </c>
      <c r="B356" s="9" t="s">
        <v>116</v>
      </c>
      <c r="C356" s="10" t="s">
        <v>61</v>
      </c>
      <c r="D356" s="11">
        <v>3.06</v>
      </c>
      <c r="E356" s="13">
        <v>3.06</v>
      </c>
      <c r="F356" s="13">
        <v>0</v>
      </c>
      <c r="G356" s="13">
        <f t="shared" si="433"/>
        <v>3.06</v>
      </c>
      <c r="H356" s="13">
        <f t="shared" si="434"/>
        <v>0</v>
      </c>
      <c r="I356" s="14">
        <v>623.14</v>
      </c>
      <c r="J356" s="15">
        <f t="shared" ref="J356:N356" si="441">ROUND(D356*$I356,2)</f>
        <v>1906.81</v>
      </c>
      <c r="K356" s="15">
        <f t="shared" si="441"/>
        <v>1906.81</v>
      </c>
      <c r="L356" s="15">
        <f t="shared" si="441"/>
        <v>0</v>
      </c>
      <c r="M356" s="15">
        <f t="shared" si="441"/>
        <v>1906.81</v>
      </c>
      <c r="N356" s="15">
        <f t="shared" si="441"/>
        <v>0</v>
      </c>
      <c r="O356" s="47">
        <f t="shared" si="1"/>
        <v>0</v>
      </c>
      <c r="P356" s="48">
        <f t="shared" si="67"/>
        <v>1</v>
      </c>
    </row>
    <row r="357" spans="1:16" ht="12.75" customHeight="1" x14ac:dyDescent="0.2">
      <c r="A357" s="46" t="s">
        <v>720</v>
      </c>
      <c r="B357" s="9" t="s">
        <v>644</v>
      </c>
      <c r="C357" s="10" t="s">
        <v>61</v>
      </c>
      <c r="D357" s="11">
        <v>0.41</v>
      </c>
      <c r="E357" s="13">
        <v>0.41</v>
      </c>
      <c r="F357" s="13">
        <v>0</v>
      </c>
      <c r="G357" s="13">
        <f t="shared" si="433"/>
        <v>0.41</v>
      </c>
      <c r="H357" s="13">
        <f t="shared" si="434"/>
        <v>0</v>
      </c>
      <c r="I357" s="14">
        <v>2660.76</v>
      </c>
      <c r="J357" s="15">
        <f t="shared" ref="J357:N357" si="442">ROUND(D357*$I357,2)</f>
        <v>1090.9100000000001</v>
      </c>
      <c r="K357" s="15">
        <f t="shared" si="442"/>
        <v>1090.9100000000001</v>
      </c>
      <c r="L357" s="15">
        <f t="shared" si="442"/>
        <v>0</v>
      </c>
      <c r="M357" s="15">
        <f t="shared" si="442"/>
        <v>1090.9100000000001</v>
      </c>
      <c r="N357" s="15">
        <f t="shared" si="442"/>
        <v>0</v>
      </c>
      <c r="O357" s="47">
        <f t="shared" si="1"/>
        <v>0</v>
      </c>
      <c r="P357" s="48">
        <f t="shared" si="67"/>
        <v>1</v>
      </c>
    </row>
    <row r="358" spans="1:16" ht="12.75" customHeight="1" x14ac:dyDescent="0.2">
      <c r="A358" s="46" t="s">
        <v>721</v>
      </c>
      <c r="B358" s="9" t="s">
        <v>664</v>
      </c>
      <c r="C358" s="10" t="s">
        <v>55</v>
      </c>
      <c r="D358" s="11">
        <v>4.54</v>
      </c>
      <c r="E358" s="13">
        <v>4.54</v>
      </c>
      <c r="F358" s="26">
        <v>0</v>
      </c>
      <c r="G358" s="13">
        <f t="shared" si="433"/>
        <v>4.54</v>
      </c>
      <c r="H358" s="13">
        <f t="shared" si="434"/>
        <v>0</v>
      </c>
      <c r="I358" s="14">
        <v>222.61</v>
      </c>
      <c r="J358" s="15">
        <f t="shared" ref="J358:N358" si="443">ROUND(D358*$I358,2)</f>
        <v>1010.65</v>
      </c>
      <c r="K358" s="15">
        <f t="shared" si="443"/>
        <v>1010.65</v>
      </c>
      <c r="L358" s="15">
        <f t="shared" si="443"/>
        <v>0</v>
      </c>
      <c r="M358" s="15">
        <f t="shared" si="443"/>
        <v>1010.65</v>
      </c>
      <c r="N358" s="15">
        <f t="shared" si="443"/>
        <v>0</v>
      </c>
      <c r="O358" s="47">
        <f t="shared" si="1"/>
        <v>0</v>
      </c>
      <c r="P358" s="48">
        <f t="shared" si="67"/>
        <v>1</v>
      </c>
    </row>
    <row r="359" spans="1:16" ht="12.75" customHeight="1" x14ac:dyDescent="0.2">
      <c r="A359" s="46" t="s">
        <v>722</v>
      </c>
      <c r="B359" s="9" t="s">
        <v>723</v>
      </c>
      <c r="C359" s="10" t="s">
        <v>55</v>
      </c>
      <c r="D359" s="11">
        <v>3.92</v>
      </c>
      <c r="E359" s="13">
        <v>3.92</v>
      </c>
      <c r="F359" s="26">
        <v>0</v>
      </c>
      <c r="G359" s="13">
        <f t="shared" si="433"/>
        <v>3.92</v>
      </c>
      <c r="H359" s="13">
        <f t="shared" si="434"/>
        <v>0</v>
      </c>
      <c r="I359" s="14">
        <v>216.49</v>
      </c>
      <c r="J359" s="15">
        <f t="shared" ref="J359:N359" si="444">ROUND(D359*$I359,2)</f>
        <v>848.64</v>
      </c>
      <c r="K359" s="15">
        <f t="shared" si="444"/>
        <v>848.64</v>
      </c>
      <c r="L359" s="15">
        <f t="shared" si="444"/>
        <v>0</v>
      </c>
      <c r="M359" s="15">
        <f t="shared" si="444"/>
        <v>848.64</v>
      </c>
      <c r="N359" s="15">
        <f t="shared" si="444"/>
        <v>0</v>
      </c>
      <c r="O359" s="47">
        <f t="shared" si="1"/>
        <v>0</v>
      </c>
      <c r="P359" s="48">
        <f t="shared" si="67"/>
        <v>1</v>
      </c>
    </row>
    <row r="360" spans="1:16" ht="12.75" customHeight="1" x14ac:dyDescent="0.2">
      <c r="A360" s="46" t="s">
        <v>724</v>
      </c>
      <c r="B360" s="9" t="s">
        <v>125</v>
      </c>
      <c r="C360" s="10" t="s">
        <v>27</v>
      </c>
      <c r="D360" s="11">
        <v>72.05</v>
      </c>
      <c r="E360" s="13">
        <v>0</v>
      </c>
      <c r="F360" s="13">
        <v>0</v>
      </c>
      <c r="G360" s="13">
        <f t="shared" si="433"/>
        <v>0</v>
      </c>
      <c r="H360" s="13">
        <f t="shared" si="434"/>
        <v>72.05</v>
      </c>
      <c r="I360" s="14">
        <v>8.06</v>
      </c>
      <c r="J360" s="15">
        <f t="shared" ref="J360:N360" si="445">ROUND(D360*$I360,2)</f>
        <v>580.72</v>
      </c>
      <c r="K360" s="15">
        <f t="shared" si="445"/>
        <v>0</v>
      </c>
      <c r="L360" s="15">
        <f t="shared" si="445"/>
        <v>0</v>
      </c>
      <c r="M360" s="15">
        <f t="shared" si="445"/>
        <v>0</v>
      </c>
      <c r="N360" s="15">
        <f t="shared" si="445"/>
        <v>580.72</v>
      </c>
      <c r="O360" s="47">
        <f t="shared" si="1"/>
        <v>0</v>
      </c>
      <c r="P360" s="48">
        <f t="shared" si="67"/>
        <v>0</v>
      </c>
    </row>
    <row r="361" spans="1:16" ht="12.75" customHeight="1" x14ac:dyDescent="0.2">
      <c r="A361" s="46" t="s">
        <v>725</v>
      </c>
      <c r="B361" s="9" t="s">
        <v>667</v>
      </c>
      <c r="C361" s="10" t="s">
        <v>27</v>
      </c>
      <c r="D361" s="11">
        <v>3.43</v>
      </c>
      <c r="E361" s="13">
        <v>0</v>
      </c>
      <c r="F361" s="13">
        <v>0</v>
      </c>
      <c r="G361" s="13">
        <f t="shared" si="433"/>
        <v>0</v>
      </c>
      <c r="H361" s="13">
        <f t="shared" si="434"/>
        <v>3.43</v>
      </c>
      <c r="I361" s="14">
        <v>50.79</v>
      </c>
      <c r="J361" s="15">
        <f t="shared" ref="J361:N361" si="446">ROUND(D361*$I361,2)</f>
        <v>174.21</v>
      </c>
      <c r="K361" s="15">
        <f t="shared" si="446"/>
        <v>0</v>
      </c>
      <c r="L361" s="15">
        <f t="shared" si="446"/>
        <v>0</v>
      </c>
      <c r="M361" s="15">
        <f t="shared" si="446"/>
        <v>0</v>
      </c>
      <c r="N361" s="15">
        <f t="shared" si="446"/>
        <v>174.21</v>
      </c>
      <c r="O361" s="47">
        <f t="shared" si="1"/>
        <v>0</v>
      </c>
      <c r="P361" s="48">
        <f t="shared" si="67"/>
        <v>0</v>
      </c>
    </row>
    <row r="362" spans="1:16" ht="12.75" customHeight="1" x14ac:dyDescent="0.2">
      <c r="A362" s="46" t="s">
        <v>726</v>
      </c>
      <c r="B362" s="9" t="s">
        <v>525</v>
      </c>
      <c r="C362" s="10" t="s">
        <v>27</v>
      </c>
      <c r="D362" s="11">
        <v>84.88</v>
      </c>
      <c r="E362" s="13">
        <v>0</v>
      </c>
      <c r="F362" s="13">
        <v>0</v>
      </c>
      <c r="G362" s="13">
        <f t="shared" si="433"/>
        <v>0</v>
      </c>
      <c r="H362" s="13">
        <f t="shared" si="434"/>
        <v>84.88</v>
      </c>
      <c r="I362" s="14">
        <v>3.64</v>
      </c>
      <c r="J362" s="15">
        <f t="shared" ref="J362:N362" si="447">ROUND(D362*$I362,2)</f>
        <v>308.95999999999998</v>
      </c>
      <c r="K362" s="15">
        <f t="shared" si="447"/>
        <v>0</v>
      </c>
      <c r="L362" s="15">
        <f t="shared" si="447"/>
        <v>0</v>
      </c>
      <c r="M362" s="15">
        <f t="shared" si="447"/>
        <v>0</v>
      </c>
      <c r="N362" s="15">
        <f t="shared" si="447"/>
        <v>308.95999999999998</v>
      </c>
      <c r="O362" s="47">
        <f t="shared" si="1"/>
        <v>0</v>
      </c>
      <c r="P362" s="48">
        <f t="shared" si="67"/>
        <v>0</v>
      </c>
    </row>
    <row r="363" spans="1:16" ht="12.75" customHeight="1" x14ac:dyDescent="0.2">
      <c r="A363" s="46" t="s">
        <v>727</v>
      </c>
      <c r="B363" s="9" t="s">
        <v>544</v>
      </c>
      <c r="C363" s="10" t="s">
        <v>27</v>
      </c>
      <c r="D363" s="11">
        <v>84.88</v>
      </c>
      <c r="E363" s="13">
        <v>0</v>
      </c>
      <c r="F363" s="13">
        <v>0</v>
      </c>
      <c r="G363" s="13">
        <f t="shared" si="433"/>
        <v>0</v>
      </c>
      <c r="H363" s="13">
        <f t="shared" si="434"/>
        <v>84.88</v>
      </c>
      <c r="I363" s="14">
        <v>21.31</v>
      </c>
      <c r="J363" s="15">
        <f t="shared" ref="J363:N363" si="448">ROUND(D363*$I363,2)</f>
        <v>1808.79</v>
      </c>
      <c r="K363" s="15">
        <f t="shared" si="448"/>
        <v>0</v>
      </c>
      <c r="L363" s="15">
        <f t="shared" si="448"/>
        <v>0</v>
      </c>
      <c r="M363" s="15">
        <f t="shared" si="448"/>
        <v>0</v>
      </c>
      <c r="N363" s="15">
        <f t="shared" si="448"/>
        <v>1808.79</v>
      </c>
      <c r="O363" s="47">
        <f t="shared" si="1"/>
        <v>0</v>
      </c>
      <c r="P363" s="48">
        <f t="shared" si="67"/>
        <v>0</v>
      </c>
    </row>
    <row r="364" spans="1:16" ht="12.75" customHeight="1" x14ac:dyDescent="0.2">
      <c r="A364" s="46" t="s">
        <v>728</v>
      </c>
      <c r="B364" s="9" t="s">
        <v>546</v>
      </c>
      <c r="C364" s="10" t="s">
        <v>27</v>
      </c>
      <c r="D364" s="11">
        <v>84.88</v>
      </c>
      <c r="E364" s="13">
        <v>0</v>
      </c>
      <c r="F364" s="13">
        <v>0</v>
      </c>
      <c r="G364" s="13">
        <f t="shared" si="433"/>
        <v>0</v>
      </c>
      <c r="H364" s="13">
        <f t="shared" si="434"/>
        <v>84.88</v>
      </c>
      <c r="I364" s="14">
        <v>15.25</v>
      </c>
      <c r="J364" s="15">
        <f t="shared" ref="J364:N364" si="449">ROUND(D364*$I364,2)</f>
        <v>1294.42</v>
      </c>
      <c r="K364" s="15">
        <f t="shared" si="449"/>
        <v>0</v>
      </c>
      <c r="L364" s="15">
        <f t="shared" si="449"/>
        <v>0</v>
      </c>
      <c r="M364" s="15">
        <f t="shared" si="449"/>
        <v>0</v>
      </c>
      <c r="N364" s="15">
        <f t="shared" si="449"/>
        <v>1294.42</v>
      </c>
      <c r="O364" s="47">
        <f t="shared" si="1"/>
        <v>0</v>
      </c>
      <c r="P364" s="48">
        <f t="shared" si="67"/>
        <v>0</v>
      </c>
    </row>
    <row r="365" spans="1:16" ht="12.75" customHeight="1" x14ac:dyDescent="0.2">
      <c r="A365" s="46" t="s">
        <v>729</v>
      </c>
      <c r="B365" s="9" t="s">
        <v>284</v>
      </c>
      <c r="C365" s="10" t="s">
        <v>27</v>
      </c>
      <c r="D365" s="11">
        <v>3.88</v>
      </c>
      <c r="E365" s="13">
        <v>3.88</v>
      </c>
      <c r="F365" s="13">
        <v>0</v>
      </c>
      <c r="G365" s="13">
        <f t="shared" si="433"/>
        <v>3.88</v>
      </c>
      <c r="H365" s="13">
        <f t="shared" si="434"/>
        <v>0</v>
      </c>
      <c r="I365" s="14">
        <v>30.39</v>
      </c>
      <c r="J365" s="15">
        <f t="shared" ref="J365:N365" si="450">ROUND(D365*$I365,2)</f>
        <v>117.91</v>
      </c>
      <c r="K365" s="15">
        <f t="shared" si="450"/>
        <v>117.91</v>
      </c>
      <c r="L365" s="15">
        <f t="shared" si="450"/>
        <v>0</v>
      </c>
      <c r="M365" s="15">
        <f t="shared" si="450"/>
        <v>117.91</v>
      </c>
      <c r="N365" s="15">
        <f t="shared" si="450"/>
        <v>0</v>
      </c>
      <c r="O365" s="47">
        <f t="shared" si="1"/>
        <v>0</v>
      </c>
      <c r="P365" s="48">
        <f t="shared" si="67"/>
        <v>1</v>
      </c>
    </row>
    <row r="366" spans="1:16" ht="12.75" customHeight="1" x14ac:dyDescent="0.2">
      <c r="A366" s="46" t="s">
        <v>730</v>
      </c>
      <c r="B366" s="9" t="s">
        <v>287</v>
      </c>
      <c r="C366" s="10" t="s">
        <v>27</v>
      </c>
      <c r="D366" s="11">
        <v>3.88</v>
      </c>
      <c r="E366" s="13">
        <v>3.88</v>
      </c>
      <c r="F366" s="13">
        <v>0</v>
      </c>
      <c r="G366" s="13">
        <f t="shared" si="433"/>
        <v>3.88</v>
      </c>
      <c r="H366" s="13">
        <f t="shared" si="434"/>
        <v>0</v>
      </c>
      <c r="I366" s="14">
        <v>26.76</v>
      </c>
      <c r="J366" s="15">
        <f t="shared" ref="J366:N366" si="451">ROUND(D366*$I366,2)</f>
        <v>103.83</v>
      </c>
      <c r="K366" s="15">
        <f t="shared" si="451"/>
        <v>103.83</v>
      </c>
      <c r="L366" s="15">
        <f t="shared" si="451"/>
        <v>0</v>
      </c>
      <c r="M366" s="15">
        <f t="shared" si="451"/>
        <v>103.83</v>
      </c>
      <c r="N366" s="15">
        <f t="shared" si="451"/>
        <v>0</v>
      </c>
      <c r="O366" s="47">
        <f t="shared" si="1"/>
        <v>0</v>
      </c>
      <c r="P366" s="48">
        <f t="shared" si="67"/>
        <v>1</v>
      </c>
    </row>
    <row r="367" spans="1:16" ht="12.75" customHeight="1" x14ac:dyDescent="0.2">
      <c r="A367" s="46" t="s">
        <v>731</v>
      </c>
      <c r="B367" s="9" t="s">
        <v>102</v>
      </c>
      <c r="C367" s="10" t="s">
        <v>61</v>
      </c>
      <c r="D367" s="11">
        <v>29.29</v>
      </c>
      <c r="E367" s="13">
        <v>29.29</v>
      </c>
      <c r="F367" s="13">
        <v>0</v>
      </c>
      <c r="G367" s="13">
        <f t="shared" si="433"/>
        <v>29.29</v>
      </c>
      <c r="H367" s="13">
        <f t="shared" si="434"/>
        <v>0</v>
      </c>
      <c r="I367" s="14">
        <v>97.37</v>
      </c>
      <c r="J367" s="15">
        <f t="shared" ref="J367:N367" si="452">ROUND(D367*$I367,2)</f>
        <v>2851.97</v>
      </c>
      <c r="K367" s="15">
        <f t="shared" si="452"/>
        <v>2851.97</v>
      </c>
      <c r="L367" s="15">
        <f t="shared" si="452"/>
        <v>0</v>
      </c>
      <c r="M367" s="15">
        <f t="shared" si="452"/>
        <v>2851.97</v>
      </c>
      <c r="N367" s="15">
        <f t="shared" si="452"/>
        <v>0</v>
      </c>
      <c r="O367" s="47">
        <f t="shared" si="1"/>
        <v>0</v>
      </c>
      <c r="P367" s="48">
        <f t="shared" si="67"/>
        <v>1</v>
      </c>
    </row>
    <row r="368" spans="1:16" ht="12.75" customHeight="1" x14ac:dyDescent="0.2">
      <c r="A368" s="37">
        <v>5</v>
      </c>
      <c r="B368" s="4" t="s">
        <v>317</v>
      </c>
      <c r="C368" s="5"/>
      <c r="D368" s="16"/>
      <c r="E368" s="39"/>
      <c r="F368" s="39"/>
      <c r="G368" s="17"/>
      <c r="H368" s="39"/>
      <c r="I368" s="40"/>
      <c r="J368" s="41">
        <f t="shared" ref="J368:N368" si="453">J369+J381+J386</f>
        <v>95220.389999999985</v>
      </c>
      <c r="K368" s="41">
        <f t="shared" si="453"/>
        <v>0</v>
      </c>
      <c r="L368" s="41">
        <f t="shared" si="453"/>
        <v>29310.05</v>
      </c>
      <c r="M368" s="41">
        <f t="shared" si="453"/>
        <v>29310.05</v>
      </c>
      <c r="N368" s="41">
        <f t="shared" si="453"/>
        <v>65910.340000000011</v>
      </c>
      <c r="O368" s="42">
        <f t="shared" si="1"/>
        <v>0.30781274892908972</v>
      </c>
      <c r="P368" s="45">
        <f t="shared" si="67"/>
        <v>0.30781274892908972</v>
      </c>
    </row>
    <row r="369" spans="1:16" ht="12.75" customHeight="1" x14ac:dyDescent="0.2">
      <c r="A369" s="37" t="s">
        <v>318</v>
      </c>
      <c r="B369" s="4" t="s">
        <v>319</v>
      </c>
      <c r="C369" s="5"/>
      <c r="D369" s="16"/>
      <c r="E369" s="39"/>
      <c r="F369" s="39"/>
      <c r="G369" s="17"/>
      <c r="H369" s="39"/>
      <c r="I369" s="40"/>
      <c r="J369" s="41">
        <f t="shared" ref="J369:N369" si="454">SUM(J370:J380)</f>
        <v>54100.340000000004</v>
      </c>
      <c r="K369" s="41">
        <f t="shared" si="454"/>
        <v>0</v>
      </c>
      <c r="L369" s="41">
        <f t="shared" si="454"/>
        <v>0</v>
      </c>
      <c r="M369" s="41">
        <f t="shared" si="454"/>
        <v>0</v>
      </c>
      <c r="N369" s="41">
        <f t="shared" si="454"/>
        <v>54100.340000000004</v>
      </c>
      <c r="O369" s="42">
        <f t="shared" si="1"/>
        <v>0</v>
      </c>
      <c r="P369" s="45">
        <f t="shared" si="67"/>
        <v>0</v>
      </c>
    </row>
    <row r="370" spans="1:16" ht="12.75" customHeight="1" x14ac:dyDescent="0.2">
      <c r="A370" s="46" t="s">
        <v>732</v>
      </c>
      <c r="B370" s="9" t="s">
        <v>733</v>
      </c>
      <c r="C370" s="10" t="s">
        <v>27</v>
      </c>
      <c r="D370" s="11">
        <v>800.07</v>
      </c>
      <c r="E370" s="13">
        <v>0</v>
      </c>
      <c r="F370" s="13">
        <v>0</v>
      </c>
      <c r="G370" s="13">
        <f t="shared" ref="G370:G380" si="455">E370+F370</f>
        <v>0</v>
      </c>
      <c r="H370" s="13">
        <f t="shared" ref="H370:H380" si="456">IF(G370="",D370-0,D370-G370)</f>
        <v>800.07</v>
      </c>
      <c r="I370" s="14">
        <v>20.52</v>
      </c>
      <c r="J370" s="15">
        <f t="shared" ref="J370:N370" si="457">ROUND(D370*$I370,2)</f>
        <v>16417.439999999999</v>
      </c>
      <c r="K370" s="15">
        <f t="shared" si="457"/>
        <v>0</v>
      </c>
      <c r="L370" s="15">
        <f t="shared" si="457"/>
        <v>0</v>
      </c>
      <c r="M370" s="15">
        <f t="shared" si="457"/>
        <v>0</v>
      </c>
      <c r="N370" s="15">
        <f t="shared" si="457"/>
        <v>16417.439999999999</v>
      </c>
      <c r="O370" s="47">
        <f t="shared" si="1"/>
        <v>0</v>
      </c>
      <c r="P370" s="48">
        <f t="shared" si="67"/>
        <v>0</v>
      </c>
    </row>
    <row r="371" spans="1:16" ht="12.75" customHeight="1" x14ac:dyDescent="0.2">
      <c r="A371" s="46" t="s">
        <v>734</v>
      </c>
      <c r="B371" s="9" t="s">
        <v>735</v>
      </c>
      <c r="C371" s="10" t="s">
        <v>66</v>
      </c>
      <c r="D371" s="11">
        <v>2</v>
      </c>
      <c r="E371" s="13">
        <v>0</v>
      </c>
      <c r="F371" s="13">
        <v>0</v>
      </c>
      <c r="G371" s="13">
        <f t="shared" si="455"/>
        <v>0</v>
      </c>
      <c r="H371" s="13">
        <f t="shared" si="456"/>
        <v>2</v>
      </c>
      <c r="I371" s="14">
        <v>159.27000000000001</v>
      </c>
      <c r="J371" s="15">
        <f t="shared" ref="J371:N371" si="458">ROUND(D371*$I371,2)</f>
        <v>318.54000000000002</v>
      </c>
      <c r="K371" s="15">
        <f t="shared" si="458"/>
        <v>0</v>
      </c>
      <c r="L371" s="15">
        <f t="shared" si="458"/>
        <v>0</v>
      </c>
      <c r="M371" s="15">
        <f t="shared" si="458"/>
        <v>0</v>
      </c>
      <c r="N371" s="15">
        <f t="shared" si="458"/>
        <v>318.54000000000002</v>
      </c>
      <c r="O371" s="47">
        <f t="shared" si="1"/>
        <v>0</v>
      </c>
      <c r="P371" s="48">
        <f t="shared" si="67"/>
        <v>0</v>
      </c>
    </row>
    <row r="372" spans="1:16" ht="12.75" customHeight="1" x14ac:dyDescent="0.2">
      <c r="A372" s="46" t="s">
        <v>736</v>
      </c>
      <c r="B372" s="9" t="s">
        <v>737</v>
      </c>
      <c r="C372" s="10" t="s">
        <v>66</v>
      </c>
      <c r="D372" s="11">
        <v>2</v>
      </c>
      <c r="E372" s="13">
        <v>0</v>
      </c>
      <c r="F372" s="13">
        <v>0</v>
      </c>
      <c r="G372" s="13">
        <f t="shared" si="455"/>
        <v>0</v>
      </c>
      <c r="H372" s="13">
        <f t="shared" si="456"/>
        <v>2</v>
      </c>
      <c r="I372" s="14">
        <v>93.07</v>
      </c>
      <c r="J372" s="15">
        <f t="shared" ref="J372:N372" si="459">ROUND(D372*$I372,2)</f>
        <v>186.14</v>
      </c>
      <c r="K372" s="15">
        <f t="shared" si="459"/>
        <v>0</v>
      </c>
      <c r="L372" s="15">
        <f t="shared" si="459"/>
        <v>0</v>
      </c>
      <c r="M372" s="15">
        <f t="shared" si="459"/>
        <v>0</v>
      </c>
      <c r="N372" s="15">
        <f t="shared" si="459"/>
        <v>186.14</v>
      </c>
      <c r="O372" s="47">
        <f t="shared" si="1"/>
        <v>0</v>
      </c>
      <c r="P372" s="48">
        <f t="shared" si="67"/>
        <v>0</v>
      </c>
    </row>
    <row r="373" spans="1:16" ht="12.75" customHeight="1" x14ac:dyDescent="0.2">
      <c r="A373" s="46" t="s">
        <v>738</v>
      </c>
      <c r="B373" s="9" t="s">
        <v>739</v>
      </c>
      <c r="C373" s="10" t="s">
        <v>66</v>
      </c>
      <c r="D373" s="11">
        <v>2</v>
      </c>
      <c r="E373" s="13">
        <v>0</v>
      </c>
      <c r="F373" s="13">
        <v>0</v>
      </c>
      <c r="G373" s="13">
        <f t="shared" si="455"/>
        <v>0</v>
      </c>
      <c r="H373" s="13">
        <f t="shared" si="456"/>
        <v>2</v>
      </c>
      <c r="I373" s="14">
        <v>105.36</v>
      </c>
      <c r="J373" s="15">
        <f t="shared" ref="J373:N373" si="460">ROUND(D373*$I373,2)</f>
        <v>210.72</v>
      </c>
      <c r="K373" s="15">
        <f t="shared" si="460"/>
        <v>0</v>
      </c>
      <c r="L373" s="15">
        <f t="shared" si="460"/>
        <v>0</v>
      </c>
      <c r="M373" s="15">
        <f t="shared" si="460"/>
        <v>0</v>
      </c>
      <c r="N373" s="15">
        <f t="shared" si="460"/>
        <v>210.72</v>
      </c>
      <c r="O373" s="47">
        <f t="shared" si="1"/>
        <v>0</v>
      </c>
      <c r="P373" s="48">
        <f t="shared" si="67"/>
        <v>0</v>
      </c>
    </row>
    <row r="374" spans="1:16" ht="12.75" customHeight="1" x14ac:dyDescent="0.2">
      <c r="A374" s="46" t="s">
        <v>740</v>
      </c>
      <c r="B374" s="9" t="s">
        <v>741</v>
      </c>
      <c r="C374" s="10" t="s">
        <v>66</v>
      </c>
      <c r="D374" s="11">
        <v>2</v>
      </c>
      <c r="E374" s="13">
        <v>0</v>
      </c>
      <c r="F374" s="13">
        <v>0</v>
      </c>
      <c r="G374" s="13">
        <f t="shared" si="455"/>
        <v>0</v>
      </c>
      <c r="H374" s="13">
        <f t="shared" si="456"/>
        <v>2</v>
      </c>
      <c r="I374" s="14">
        <v>108.52</v>
      </c>
      <c r="J374" s="15">
        <f t="shared" ref="J374:N374" si="461">ROUND(D374*$I374,2)</f>
        <v>217.04</v>
      </c>
      <c r="K374" s="15">
        <f t="shared" si="461"/>
        <v>0</v>
      </c>
      <c r="L374" s="15">
        <f t="shared" si="461"/>
        <v>0</v>
      </c>
      <c r="M374" s="15">
        <f t="shared" si="461"/>
        <v>0</v>
      </c>
      <c r="N374" s="15">
        <f t="shared" si="461"/>
        <v>217.04</v>
      </c>
      <c r="O374" s="47">
        <f t="shared" si="1"/>
        <v>0</v>
      </c>
      <c r="P374" s="48">
        <f t="shared" si="67"/>
        <v>0</v>
      </c>
    </row>
    <row r="375" spans="1:16" ht="12.75" customHeight="1" x14ac:dyDescent="0.2">
      <c r="A375" s="46" t="s">
        <v>742</v>
      </c>
      <c r="B375" s="9" t="s">
        <v>743</v>
      </c>
      <c r="C375" s="10" t="s">
        <v>66</v>
      </c>
      <c r="D375" s="11">
        <v>14</v>
      </c>
      <c r="E375" s="13">
        <v>0</v>
      </c>
      <c r="F375" s="13">
        <v>0</v>
      </c>
      <c r="G375" s="13">
        <f t="shared" si="455"/>
        <v>0</v>
      </c>
      <c r="H375" s="13">
        <f t="shared" si="456"/>
        <v>14</v>
      </c>
      <c r="I375" s="14">
        <v>506.19</v>
      </c>
      <c r="J375" s="15">
        <f t="shared" ref="J375:N375" si="462">ROUND(D375*$I375,2)</f>
        <v>7086.66</v>
      </c>
      <c r="K375" s="15">
        <f t="shared" si="462"/>
        <v>0</v>
      </c>
      <c r="L375" s="15">
        <f t="shared" si="462"/>
        <v>0</v>
      </c>
      <c r="M375" s="15">
        <f t="shared" si="462"/>
        <v>0</v>
      </c>
      <c r="N375" s="15">
        <f t="shared" si="462"/>
        <v>7086.66</v>
      </c>
      <c r="O375" s="47">
        <f t="shared" si="1"/>
        <v>0</v>
      </c>
      <c r="P375" s="48">
        <f t="shared" si="67"/>
        <v>0</v>
      </c>
    </row>
    <row r="376" spans="1:16" ht="12.75" customHeight="1" x14ac:dyDescent="0.2">
      <c r="A376" s="46" t="s">
        <v>744</v>
      </c>
      <c r="B376" s="9" t="s">
        <v>745</v>
      </c>
      <c r="C376" s="10" t="s">
        <v>66</v>
      </c>
      <c r="D376" s="11">
        <v>2</v>
      </c>
      <c r="E376" s="13">
        <v>0</v>
      </c>
      <c r="F376" s="13">
        <v>0</v>
      </c>
      <c r="G376" s="13">
        <f t="shared" si="455"/>
        <v>0</v>
      </c>
      <c r="H376" s="13">
        <f t="shared" si="456"/>
        <v>2</v>
      </c>
      <c r="I376" s="14">
        <v>677.85</v>
      </c>
      <c r="J376" s="15">
        <f t="shared" ref="J376:N376" si="463">ROUND(D376*$I376,2)</f>
        <v>1355.7</v>
      </c>
      <c r="K376" s="15">
        <f t="shared" si="463"/>
        <v>0</v>
      </c>
      <c r="L376" s="15">
        <f t="shared" si="463"/>
        <v>0</v>
      </c>
      <c r="M376" s="15">
        <f t="shared" si="463"/>
        <v>0</v>
      </c>
      <c r="N376" s="15">
        <f t="shared" si="463"/>
        <v>1355.7</v>
      </c>
      <c r="O376" s="47">
        <f t="shared" si="1"/>
        <v>0</v>
      </c>
      <c r="P376" s="48">
        <f t="shared" si="67"/>
        <v>0</v>
      </c>
    </row>
    <row r="377" spans="1:16" ht="12.75" customHeight="1" x14ac:dyDescent="0.2">
      <c r="A377" s="46" t="s">
        <v>746</v>
      </c>
      <c r="B377" s="9" t="s">
        <v>747</v>
      </c>
      <c r="C377" s="10" t="s">
        <v>66</v>
      </c>
      <c r="D377" s="11">
        <v>200</v>
      </c>
      <c r="E377" s="13">
        <v>0</v>
      </c>
      <c r="F377" s="13">
        <v>0</v>
      </c>
      <c r="G377" s="13">
        <f t="shared" si="455"/>
        <v>0</v>
      </c>
      <c r="H377" s="13">
        <f t="shared" si="456"/>
        <v>200</v>
      </c>
      <c r="I377" s="14">
        <v>21.6</v>
      </c>
      <c r="J377" s="15">
        <f t="shared" ref="J377:N377" si="464">ROUND(D377*$I377,2)</f>
        <v>4320</v>
      </c>
      <c r="K377" s="15">
        <f t="shared" si="464"/>
        <v>0</v>
      </c>
      <c r="L377" s="15">
        <f t="shared" si="464"/>
        <v>0</v>
      </c>
      <c r="M377" s="15">
        <f t="shared" si="464"/>
        <v>0</v>
      </c>
      <c r="N377" s="15">
        <f t="shared" si="464"/>
        <v>4320</v>
      </c>
      <c r="O377" s="47">
        <f t="shared" si="1"/>
        <v>0</v>
      </c>
      <c r="P377" s="48">
        <f t="shared" si="67"/>
        <v>0</v>
      </c>
    </row>
    <row r="378" spans="1:16" ht="12.75" customHeight="1" x14ac:dyDescent="0.2">
      <c r="A378" s="46" t="s">
        <v>748</v>
      </c>
      <c r="B378" s="9" t="s">
        <v>749</v>
      </c>
      <c r="C378" s="10" t="s">
        <v>66</v>
      </c>
      <c r="D378" s="11">
        <v>300</v>
      </c>
      <c r="E378" s="13">
        <v>0</v>
      </c>
      <c r="F378" s="13">
        <v>0</v>
      </c>
      <c r="G378" s="13">
        <f t="shared" si="455"/>
        <v>0</v>
      </c>
      <c r="H378" s="13">
        <f t="shared" si="456"/>
        <v>300</v>
      </c>
      <c r="I378" s="14">
        <v>64.64</v>
      </c>
      <c r="J378" s="15">
        <f t="shared" ref="J378:N378" si="465">ROUND(D378*$I378,2)</f>
        <v>19392</v>
      </c>
      <c r="K378" s="15">
        <f t="shared" si="465"/>
        <v>0</v>
      </c>
      <c r="L378" s="15">
        <f t="shared" si="465"/>
        <v>0</v>
      </c>
      <c r="M378" s="15">
        <f t="shared" si="465"/>
        <v>0</v>
      </c>
      <c r="N378" s="15">
        <f t="shared" si="465"/>
        <v>19392</v>
      </c>
      <c r="O378" s="47">
        <f t="shared" si="1"/>
        <v>0</v>
      </c>
      <c r="P378" s="48">
        <f t="shared" si="67"/>
        <v>0</v>
      </c>
    </row>
    <row r="379" spans="1:16" ht="12.75" customHeight="1" x14ac:dyDescent="0.2">
      <c r="A379" s="46" t="s">
        <v>750</v>
      </c>
      <c r="B379" s="9" t="s">
        <v>751</v>
      </c>
      <c r="C379" s="10" t="s">
        <v>66</v>
      </c>
      <c r="D379" s="11">
        <v>30</v>
      </c>
      <c r="E379" s="13">
        <v>0</v>
      </c>
      <c r="F379" s="13">
        <v>0</v>
      </c>
      <c r="G379" s="13">
        <f t="shared" si="455"/>
        <v>0</v>
      </c>
      <c r="H379" s="13">
        <f t="shared" si="456"/>
        <v>30</v>
      </c>
      <c r="I379" s="14">
        <v>129.77000000000001</v>
      </c>
      <c r="J379" s="15">
        <f t="shared" ref="J379:N379" si="466">ROUND(D379*$I379,2)</f>
        <v>3893.1</v>
      </c>
      <c r="K379" s="15">
        <f t="shared" si="466"/>
        <v>0</v>
      </c>
      <c r="L379" s="15">
        <f t="shared" si="466"/>
        <v>0</v>
      </c>
      <c r="M379" s="15">
        <f t="shared" si="466"/>
        <v>0</v>
      </c>
      <c r="N379" s="15">
        <f t="shared" si="466"/>
        <v>3893.1</v>
      </c>
      <c r="O379" s="47">
        <f t="shared" si="1"/>
        <v>0</v>
      </c>
      <c r="P379" s="48">
        <f t="shared" si="67"/>
        <v>0</v>
      </c>
    </row>
    <row r="380" spans="1:16" ht="12.75" customHeight="1" x14ac:dyDescent="0.2">
      <c r="A380" s="46" t="s">
        <v>752</v>
      </c>
      <c r="B380" s="9" t="s">
        <v>753</v>
      </c>
      <c r="C380" s="10" t="s">
        <v>66</v>
      </c>
      <c r="D380" s="11">
        <v>25</v>
      </c>
      <c r="E380" s="13">
        <v>0</v>
      </c>
      <c r="F380" s="13">
        <v>0</v>
      </c>
      <c r="G380" s="13">
        <f t="shared" si="455"/>
        <v>0</v>
      </c>
      <c r="H380" s="13">
        <f t="shared" si="456"/>
        <v>25</v>
      </c>
      <c r="I380" s="14">
        <v>28.12</v>
      </c>
      <c r="J380" s="15">
        <f t="shared" ref="J380:N380" si="467">ROUND(D380*$I380,2)</f>
        <v>703</v>
      </c>
      <c r="K380" s="15">
        <f t="shared" si="467"/>
        <v>0</v>
      </c>
      <c r="L380" s="15">
        <f t="shared" si="467"/>
        <v>0</v>
      </c>
      <c r="M380" s="15">
        <f t="shared" si="467"/>
        <v>0</v>
      </c>
      <c r="N380" s="15">
        <f t="shared" si="467"/>
        <v>703</v>
      </c>
      <c r="O380" s="47">
        <f t="shared" si="1"/>
        <v>0</v>
      </c>
      <c r="P380" s="48">
        <f t="shared" si="67"/>
        <v>0</v>
      </c>
    </row>
    <row r="381" spans="1:16" ht="12.75" customHeight="1" x14ac:dyDescent="0.2">
      <c r="A381" s="37" t="s">
        <v>321</v>
      </c>
      <c r="B381" s="4" t="s">
        <v>172</v>
      </c>
      <c r="C381" s="5"/>
      <c r="D381" s="16"/>
      <c r="E381" s="39"/>
      <c r="F381" s="39"/>
      <c r="G381" s="17"/>
      <c r="H381" s="39"/>
      <c r="I381" s="40"/>
      <c r="J381" s="41">
        <f t="shared" ref="J381:N381" si="468">SUM(J382:J385)</f>
        <v>25637.869999999995</v>
      </c>
      <c r="K381" s="41">
        <f t="shared" si="468"/>
        <v>0</v>
      </c>
      <c r="L381" s="41">
        <f t="shared" si="468"/>
        <v>17385.78</v>
      </c>
      <c r="M381" s="41">
        <f t="shared" si="468"/>
        <v>17385.78</v>
      </c>
      <c r="N381" s="41">
        <f t="shared" si="468"/>
        <v>8252.09</v>
      </c>
      <c r="O381" s="42">
        <f t="shared" si="1"/>
        <v>0.67812887732093197</v>
      </c>
      <c r="P381" s="45">
        <f t="shared" si="67"/>
        <v>0.67812887732093197</v>
      </c>
    </row>
    <row r="382" spans="1:16" ht="12.75" customHeight="1" x14ac:dyDescent="0.2">
      <c r="A382" s="46" t="s">
        <v>754</v>
      </c>
      <c r="B382" s="9" t="s">
        <v>153</v>
      </c>
      <c r="C382" s="10" t="s">
        <v>61</v>
      </c>
      <c r="D382" s="11">
        <v>0.99</v>
      </c>
      <c r="E382" s="13">
        <v>0</v>
      </c>
      <c r="F382" s="13">
        <v>0.99</v>
      </c>
      <c r="G382" s="13">
        <f t="shared" ref="G382:G385" si="469">E382+F382</f>
        <v>0.99</v>
      </c>
      <c r="H382" s="13">
        <f t="shared" ref="H382:H385" si="470">IF(G382="",D382-0,D382-G382)</f>
        <v>0</v>
      </c>
      <c r="I382" s="14">
        <v>398.24</v>
      </c>
      <c r="J382" s="15">
        <f t="shared" ref="J382:N382" si="471">ROUND(D382*$I382,2)</f>
        <v>394.26</v>
      </c>
      <c r="K382" s="15">
        <f t="shared" si="471"/>
        <v>0</v>
      </c>
      <c r="L382" s="15">
        <f t="shared" si="471"/>
        <v>394.26</v>
      </c>
      <c r="M382" s="15">
        <f t="shared" si="471"/>
        <v>394.26</v>
      </c>
      <c r="N382" s="15">
        <f t="shared" si="471"/>
        <v>0</v>
      </c>
      <c r="O382" s="47">
        <f t="shared" si="1"/>
        <v>1</v>
      </c>
      <c r="P382" s="48">
        <f t="shared" si="67"/>
        <v>1</v>
      </c>
    </row>
    <row r="383" spans="1:16" ht="12.75" customHeight="1" x14ac:dyDescent="0.2">
      <c r="A383" s="46" t="s">
        <v>755</v>
      </c>
      <c r="B383" s="92" t="s">
        <v>177</v>
      </c>
      <c r="C383" s="10" t="s">
        <v>27</v>
      </c>
      <c r="D383" s="11">
        <v>62.63</v>
      </c>
      <c r="E383" s="13">
        <v>0</v>
      </c>
      <c r="F383" s="13">
        <v>62.63</v>
      </c>
      <c r="G383" s="13">
        <f t="shared" si="469"/>
        <v>62.63</v>
      </c>
      <c r="H383" s="13">
        <f t="shared" si="470"/>
        <v>0</v>
      </c>
      <c r="I383" s="14">
        <v>271.3</v>
      </c>
      <c r="J383" s="15">
        <f t="shared" ref="J383:N383" si="472">ROUND(D383*$I383,2)</f>
        <v>16991.52</v>
      </c>
      <c r="K383" s="15">
        <f t="shared" si="472"/>
        <v>0</v>
      </c>
      <c r="L383" s="15">
        <f t="shared" si="472"/>
        <v>16991.52</v>
      </c>
      <c r="M383" s="15">
        <f t="shared" si="472"/>
        <v>16991.52</v>
      </c>
      <c r="N383" s="15">
        <f t="shared" si="472"/>
        <v>0</v>
      </c>
      <c r="O383" s="47">
        <f t="shared" si="1"/>
        <v>1</v>
      </c>
      <c r="P383" s="48">
        <f t="shared" si="67"/>
        <v>1</v>
      </c>
    </row>
    <row r="384" spans="1:16" ht="12.75" customHeight="1" x14ac:dyDescent="0.2">
      <c r="A384" s="46" t="s">
        <v>756</v>
      </c>
      <c r="B384" s="9" t="s">
        <v>179</v>
      </c>
      <c r="C384" s="10" t="s">
        <v>27</v>
      </c>
      <c r="D384" s="11">
        <v>62.63</v>
      </c>
      <c r="E384" s="13">
        <v>0</v>
      </c>
      <c r="F384" s="13">
        <v>0</v>
      </c>
      <c r="G384" s="13">
        <f t="shared" si="469"/>
        <v>0</v>
      </c>
      <c r="H384" s="13">
        <f t="shared" si="470"/>
        <v>62.63</v>
      </c>
      <c r="I384" s="14">
        <v>16.84</v>
      </c>
      <c r="J384" s="15">
        <f t="shared" ref="J384:N384" si="473">ROUND(D384*$I384,2)</f>
        <v>1054.69</v>
      </c>
      <c r="K384" s="15">
        <f t="shared" si="473"/>
        <v>0</v>
      </c>
      <c r="L384" s="15">
        <f t="shared" si="473"/>
        <v>0</v>
      </c>
      <c r="M384" s="15">
        <f t="shared" si="473"/>
        <v>0</v>
      </c>
      <c r="N384" s="15">
        <f t="shared" si="473"/>
        <v>1054.69</v>
      </c>
      <c r="O384" s="47">
        <f t="shared" si="1"/>
        <v>0</v>
      </c>
      <c r="P384" s="48">
        <f t="shared" si="67"/>
        <v>0</v>
      </c>
    </row>
    <row r="385" spans="1:16" ht="12.75" customHeight="1" x14ac:dyDescent="0.2">
      <c r="A385" s="46" t="s">
        <v>757</v>
      </c>
      <c r="B385" s="92" t="s">
        <v>181</v>
      </c>
      <c r="C385" s="10" t="s">
        <v>61</v>
      </c>
      <c r="D385" s="11">
        <v>2.89</v>
      </c>
      <c r="E385" s="13">
        <v>0</v>
      </c>
      <c r="F385" s="13">
        <v>0</v>
      </c>
      <c r="G385" s="13">
        <f t="shared" si="469"/>
        <v>0</v>
      </c>
      <c r="H385" s="13">
        <f t="shared" si="470"/>
        <v>2.89</v>
      </c>
      <c r="I385" s="14">
        <v>2490.4499999999998</v>
      </c>
      <c r="J385" s="15">
        <f t="shared" ref="J385:N385" si="474">ROUND(D385*$I385,2)</f>
        <v>7197.4</v>
      </c>
      <c r="K385" s="15">
        <f t="shared" si="474"/>
        <v>0</v>
      </c>
      <c r="L385" s="15">
        <f t="shared" si="474"/>
        <v>0</v>
      </c>
      <c r="M385" s="15">
        <f t="shared" si="474"/>
        <v>0</v>
      </c>
      <c r="N385" s="15">
        <f t="shared" si="474"/>
        <v>7197.4</v>
      </c>
      <c r="O385" s="47">
        <f t="shared" si="1"/>
        <v>0</v>
      </c>
      <c r="P385" s="48">
        <f t="shared" si="67"/>
        <v>0</v>
      </c>
    </row>
    <row r="386" spans="1:16" ht="12.75" customHeight="1" x14ac:dyDescent="0.2">
      <c r="A386" s="37" t="s">
        <v>322</v>
      </c>
      <c r="B386" s="4" t="s">
        <v>323</v>
      </c>
      <c r="C386" s="5"/>
      <c r="D386" s="16"/>
      <c r="E386" s="39"/>
      <c r="F386" s="39"/>
      <c r="G386" s="17"/>
      <c r="H386" s="39"/>
      <c r="I386" s="40"/>
      <c r="J386" s="41">
        <f t="shared" ref="J386:N386" si="475">SUM(J387:J394)</f>
        <v>15482.18</v>
      </c>
      <c r="K386" s="41">
        <f t="shared" si="475"/>
        <v>0</v>
      </c>
      <c r="L386" s="41">
        <f t="shared" si="475"/>
        <v>11924.27</v>
      </c>
      <c r="M386" s="41">
        <f t="shared" si="475"/>
        <v>11924.27</v>
      </c>
      <c r="N386" s="41">
        <f t="shared" si="475"/>
        <v>3557.91</v>
      </c>
      <c r="O386" s="42">
        <f t="shared" si="1"/>
        <v>0.77019321568409616</v>
      </c>
      <c r="P386" s="45">
        <f t="shared" si="67"/>
        <v>0.77019321568409616</v>
      </c>
    </row>
    <row r="387" spans="1:16" ht="12.75" customHeight="1" x14ac:dyDescent="0.2">
      <c r="A387" s="46" t="s">
        <v>758</v>
      </c>
      <c r="B387" s="92" t="s">
        <v>146</v>
      </c>
      <c r="C387" s="10" t="s">
        <v>61</v>
      </c>
      <c r="D387" s="11">
        <v>6.57</v>
      </c>
      <c r="E387" s="13">
        <v>0</v>
      </c>
      <c r="F387" s="13">
        <v>6.57</v>
      </c>
      <c r="G387" s="13">
        <f t="shared" ref="G387:G394" si="476">E387+F387</f>
        <v>6.57</v>
      </c>
      <c r="H387" s="13">
        <f t="shared" ref="H387:H394" si="477">IF(G387="",D387-0,D387-G387)</f>
        <v>0</v>
      </c>
      <c r="I387" s="14">
        <v>91.16</v>
      </c>
      <c r="J387" s="15">
        <f t="shared" ref="J387:N387" si="478">ROUND(D387*$I387,2)</f>
        <v>598.91999999999996</v>
      </c>
      <c r="K387" s="15">
        <f t="shared" si="478"/>
        <v>0</v>
      </c>
      <c r="L387" s="15">
        <f t="shared" si="478"/>
        <v>598.91999999999996</v>
      </c>
      <c r="M387" s="15">
        <f t="shared" si="478"/>
        <v>598.91999999999996</v>
      </c>
      <c r="N387" s="15">
        <f t="shared" si="478"/>
        <v>0</v>
      </c>
      <c r="O387" s="47">
        <f t="shared" si="1"/>
        <v>1</v>
      </c>
      <c r="P387" s="48">
        <f t="shared" si="67"/>
        <v>1</v>
      </c>
    </row>
    <row r="388" spans="1:16" ht="12.75" customHeight="1" x14ac:dyDescent="0.2">
      <c r="A388" s="46" t="s">
        <v>759</v>
      </c>
      <c r="B388" s="92" t="s">
        <v>414</v>
      </c>
      <c r="C388" s="10" t="s">
        <v>61</v>
      </c>
      <c r="D388" s="11">
        <v>18.43</v>
      </c>
      <c r="E388" s="13">
        <v>0</v>
      </c>
      <c r="F388" s="13">
        <v>18.43</v>
      </c>
      <c r="G388" s="13">
        <f t="shared" si="476"/>
        <v>18.43</v>
      </c>
      <c r="H388" s="13">
        <f t="shared" si="477"/>
        <v>0</v>
      </c>
      <c r="I388" s="14">
        <v>483.75</v>
      </c>
      <c r="J388" s="15">
        <f t="shared" ref="J388:N388" si="479">ROUND(D388*$I388,2)</f>
        <v>8915.51</v>
      </c>
      <c r="K388" s="15">
        <f t="shared" si="479"/>
        <v>0</v>
      </c>
      <c r="L388" s="15">
        <f t="shared" si="479"/>
        <v>8915.51</v>
      </c>
      <c r="M388" s="15">
        <f t="shared" si="479"/>
        <v>8915.51</v>
      </c>
      <c r="N388" s="15">
        <f t="shared" si="479"/>
        <v>0</v>
      </c>
      <c r="O388" s="47">
        <f t="shared" si="1"/>
        <v>1</v>
      </c>
      <c r="P388" s="48">
        <f t="shared" si="67"/>
        <v>1</v>
      </c>
    </row>
    <row r="389" spans="1:16" ht="12.75" customHeight="1" x14ac:dyDescent="0.2">
      <c r="A389" s="46" t="s">
        <v>760</v>
      </c>
      <c r="B389" s="92" t="s">
        <v>123</v>
      </c>
      <c r="C389" s="10" t="s">
        <v>27</v>
      </c>
      <c r="D389" s="11">
        <v>75.709999999999994</v>
      </c>
      <c r="E389" s="13">
        <v>0</v>
      </c>
      <c r="F389" s="13">
        <v>75.709999999999994</v>
      </c>
      <c r="G389" s="13">
        <f t="shared" si="476"/>
        <v>75.709999999999994</v>
      </c>
      <c r="H389" s="13">
        <f t="shared" si="477"/>
        <v>0</v>
      </c>
      <c r="I389" s="14">
        <v>4.57</v>
      </c>
      <c r="J389" s="15">
        <f t="shared" ref="J389:N389" si="480">ROUND(D389*$I389,2)</f>
        <v>345.99</v>
      </c>
      <c r="K389" s="15">
        <f t="shared" si="480"/>
        <v>0</v>
      </c>
      <c r="L389" s="15">
        <f t="shared" si="480"/>
        <v>345.99</v>
      </c>
      <c r="M389" s="15">
        <f t="shared" si="480"/>
        <v>345.99</v>
      </c>
      <c r="N389" s="15">
        <f t="shared" si="480"/>
        <v>0</v>
      </c>
      <c r="O389" s="47">
        <f t="shared" si="1"/>
        <v>1</v>
      </c>
      <c r="P389" s="48">
        <f t="shared" si="67"/>
        <v>1</v>
      </c>
    </row>
    <row r="390" spans="1:16" ht="12.75" customHeight="1" x14ac:dyDescent="0.2">
      <c r="A390" s="46" t="s">
        <v>761</v>
      </c>
      <c r="B390" s="92" t="s">
        <v>151</v>
      </c>
      <c r="C390" s="10" t="s">
        <v>27</v>
      </c>
      <c r="D390" s="11">
        <v>75.709999999999994</v>
      </c>
      <c r="E390" s="13">
        <v>0</v>
      </c>
      <c r="F390" s="13">
        <v>75.709999999999994</v>
      </c>
      <c r="G390" s="13">
        <f t="shared" si="476"/>
        <v>75.709999999999994</v>
      </c>
      <c r="H390" s="13">
        <f t="shared" si="477"/>
        <v>0</v>
      </c>
      <c r="I390" s="14">
        <v>27.26</v>
      </c>
      <c r="J390" s="15">
        <f t="shared" ref="J390:N390" si="481">ROUND(D390*$I390,2)</f>
        <v>2063.85</v>
      </c>
      <c r="K390" s="15">
        <f t="shared" si="481"/>
        <v>0</v>
      </c>
      <c r="L390" s="15">
        <f t="shared" si="481"/>
        <v>2063.85</v>
      </c>
      <c r="M390" s="15">
        <f t="shared" si="481"/>
        <v>2063.85</v>
      </c>
      <c r="N390" s="15">
        <f t="shared" si="481"/>
        <v>0</v>
      </c>
      <c r="O390" s="47">
        <f t="shared" si="1"/>
        <v>1</v>
      </c>
      <c r="P390" s="48">
        <f t="shared" si="67"/>
        <v>1</v>
      </c>
    </row>
    <row r="391" spans="1:16" ht="12.75" customHeight="1" x14ac:dyDescent="0.2">
      <c r="A391" s="46" t="s">
        <v>762</v>
      </c>
      <c r="B391" s="9" t="s">
        <v>546</v>
      </c>
      <c r="C391" s="10" t="s">
        <v>27</v>
      </c>
      <c r="D391" s="11">
        <v>37.85</v>
      </c>
      <c r="E391" s="13">
        <v>0</v>
      </c>
      <c r="F391" s="13">
        <v>0</v>
      </c>
      <c r="G391" s="13">
        <f t="shared" si="476"/>
        <v>0</v>
      </c>
      <c r="H391" s="13">
        <f t="shared" si="477"/>
        <v>37.85</v>
      </c>
      <c r="I391" s="14">
        <v>15.25</v>
      </c>
      <c r="J391" s="15">
        <f t="shared" ref="J391:N391" si="482">ROUND(D391*$I391,2)</f>
        <v>577.21</v>
      </c>
      <c r="K391" s="15">
        <f t="shared" si="482"/>
        <v>0</v>
      </c>
      <c r="L391" s="15">
        <f t="shared" si="482"/>
        <v>0</v>
      </c>
      <c r="M391" s="15">
        <f t="shared" si="482"/>
        <v>0</v>
      </c>
      <c r="N391" s="15">
        <f t="shared" si="482"/>
        <v>577.21</v>
      </c>
      <c r="O391" s="47">
        <f t="shared" si="1"/>
        <v>0</v>
      </c>
      <c r="P391" s="48">
        <f t="shared" si="67"/>
        <v>0</v>
      </c>
    </row>
    <row r="392" spans="1:16" ht="12.75" customHeight="1" x14ac:dyDescent="0.2">
      <c r="A392" s="46" t="s">
        <v>763</v>
      </c>
      <c r="B392" s="9" t="s">
        <v>525</v>
      </c>
      <c r="C392" s="10" t="s">
        <v>27</v>
      </c>
      <c r="D392" s="11">
        <v>37.85</v>
      </c>
      <c r="E392" s="13">
        <v>0</v>
      </c>
      <c r="F392" s="13">
        <v>0</v>
      </c>
      <c r="G392" s="13">
        <f t="shared" si="476"/>
        <v>0</v>
      </c>
      <c r="H392" s="13">
        <f t="shared" si="477"/>
        <v>37.85</v>
      </c>
      <c r="I392" s="14">
        <v>3.64</v>
      </c>
      <c r="J392" s="15">
        <f t="shared" ref="J392:N392" si="483">ROUND(D392*$I392,2)</f>
        <v>137.77000000000001</v>
      </c>
      <c r="K392" s="15">
        <f t="shared" si="483"/>
        <v>0</v>
      </c>
      <c r="L392" s="15">
        <f t="shared" si="483"/>
        <v>0</v>
      </c>
      <c r="M392" s="15">
        <f t="shared" si="483"/>
        <v>0</v>
      </c>
      <c r="N392" s="15">
        <f t="shared" si="483"/>
        <v>137.77000000000001</v>
      </c>
      <c r="O392" s="47">
        <f t="shared" si="1"/>
        <v>0</v>
      </c>
      <c r="P392" s="48">
        <f t="shared" si="67"/>
        <v>0</v>
      </c>
    </row>
    <row r="393" spans="1:16" ht="12.75" customHeight="1" x14ac:dyDescent="0.2">
      <c r="A393" s="46" t="s">
        <v>764</v>
      </c>
      <c r="B393" s="9" t="s">
        <v>542</v>
      </c>
      <c r="C393" s="10" t="s">
        <v>27</v>
      </c>
      <c r="D393" s="11">
        <v>37.85</v>
      </c>
      <c r="E393" s="13">
        <v>0</v>
      </c>
      <c r="F393" s="13">
        <v>0</v>
      </c>
      <c r="G393" s="13">
        <f t="shared" si="476"/>
        <v>0</v>
      </c>
      <c r="H393" s="13">
        <f t="shared" si="477"/>
        <v>37.85</v>
      </c>
      <c r="I393" s="14">
        <v>26.42</v>
      </c>
      <c r="J393" s="15">
        <f t="shared" ref="J393:N393" si="484">ROUND(D393*$I393,2)</f>
        <v>1000</v>
      </c>
      <c r="K393" s="15">
        <f t="shared" si="484"/>
        <v>0</v>
      </c>
      <c r="L393" s="15">
        <f t="shared" si="484"/>
        <v>0</v>
      </c>
      <c r="M393" s="15">
        <f t="shared" si="484"/>
        <v>0</v>
      </c>
      <c r="N393" s="15">
        <f t="shared" si="484"/>
        <v>1000</v>
      </c>
      <c r="O393" s="47">
        <f t="shared" si="1"/>
        <v>0</v>
      </c>
      <c r="P393" s="48">
        <f t="shared" si="67"/>
        <v>0</v>
      </c>
    </row>
    <row r="394" spans="1:16" ht="12.75" customHeight="1" x14ac:dyDescent="0.2">
      <c r="A394" s="46" t="s">
        <v>765</v>
      </c>
      <c r="B394" s="9" t="s">
        <v>181</v>
      </c>
      <c r="C394" s="10" t="s">
        <v>61</v>
      </c>
      <c r="D394" s="11">
        <v>0.74</v>
      </c>
      <c r="E394" s="13">
        <v>0</v>
      </c>
      <c r="F394" s="13">
        <v>0</v>
      </c>
      <c r="G394" s="13">
        <f t="shared" si="476"/>
        <v>0</v>
      </c>
      <c r="H394" s="13">
        <f t="shared" si="477"/>
        <v>0.74</v>
      </c>
      <c r="I394" s="14">
        <v>2490.4499999999998</v>
      </c>
      <c r="J394" s="15">
        <f t="shared" ref="J394:N394" si="485">ROUND(D394*$I394,2)</f>
        <v>1842.93</v>
      </c>
      <c r="K394" s="15">
        <f t="shared" si="485"/>
        <v>0</v>
      </c>
      <c r="L394" s="15">
        <f t="shared" si="485"/>
        <v>0</v>
      </c>
      <c r="M394" s="15">
        <f t="shared" si="485"/>
        <v>0</v>
      </c>
      <c r="N394" s="15">
        <f t="shared" si="485"/>
        <v>1842.93</v>
      </c>
      <c r="O394" s="47">
        <f t="shared" si="1"/>
        <v>0</v>
      </c>
      <c r="P394" s="48">
        <f t="shared" si="67"/>
        <v>0</v>
      </c>
    </row>
    <row r="395" spans="1:16" ht="12.75" customHeight="1" x14ac:dyDescent="0.2">
      <c r="A395" s="37">
        <v>6</v>
      </c>
      <c r="B395" s="4" t="s">
        <v>324</v>
      </c>
      <c r="C395" s="5"/>
      <c r="D395" s="16"/>
      <c r="E395" s="39"/>
      <c r="F395" s="39"/>
      <c r="G395" s="17"/>
      <c r="H395" s="39"/>
      <c r="I395" s="40"/>
      <c r="J395" s="41">
        <f t="shared" ref="J395:N395" si="486">J396+J401+J403</f>
        <v>101251.6</v>
      </c>
      <c r="K395" s="41">
        <f t="shared" si="486"/>
        <v>51593.919999999998</v>
      </c>
      <c r="L395" s="41">
        <f t="shared" si="486"/>
        <v>12063.989999999998</v>
      </c>
      <c r="M395" s="41">
        <f t="shared" si="486"/>
        <v>63657.89</v>
      </c>
      <c r="N395" s="41">
        <f t="shared" si="486"/>
        <v>37593.719999999994</v>
      </c>
      <c r="O395" s="42">
        <f t="shared" si="1"/>
        <v>0.11914863567588065</v>
      </c>
      <c r="P395" s="45">
        <f t="shared" si="67"/>
        <v>0.62870996606473373</v>
      </c>
    </row>
    <row r="396" spans="1:16" ht="12.75" customHeight="1" x14ac:dyDescent="0.2">
      <c r="A396" s="37" t="s">
        <v>766</v>
      </c>
      <c r="B396" s="4" t="s">
        <v>324</v>
      </c>
      <c r="C396" s="5"/>
      <c r="D396" s="16"/>
      <c r="E396" s="39"/>
      <c r="F396" s="39"/>
      <c r="G396" s="17"/>
      <c r="H396" s="39"/>
      <c r="I396" s="40"/>
      <c r="J396" s="41">
        <f t="shared" ref="J396:N396" si="487">J397</f>
        <v>75690.100000000006</v>
      </c>
      <c r="K396" s="41">
        <f t="shared" si="487"/>
        <v>32168.300000000003</v>
      </c>
      <c r="L396" s="41">
        <f t="shared" si="487"/>
        <v>7256.1799999999994</v>
      </c>
      <c r="M396" s="41">
        <f t="shared" si="487"/>
        <v>39424.480000000003</v>
      </c>
      <c r="N396" s="41">
        <f t="shared" si="487"/>
        <v>36265.629999999997</v>
      </c>
      <c r="O396" s="42">
        <f t="shared" si="1"/>
        <v>9.5866962786414586E-2</v>
      </c>
      <c r="P396" s="45">
        <f t="shared" si="67"/>
        <v>0.52086706187467058</v>
      </c>
    </row>
    <row r="397" spans="1:16" ht="12.75" customHeight="1" x14ac:dyDescent="0.2">
      <c r="A397" s="37" t="s">
        <v>326</v>
      </c>
      <c r="B397" s="4" t="s">
        <v>327</v>
      </c>
      <c r="C397" s="5"/>
      <c r="D397" s="16"/>
      <c r="E397" s="39"/>
      <c r="F397" s="39"/>
      <c r="G397" s="17"/>
      <c r="H397" s="39"/>
      <c r="I397" s="40"/>
      <c r="J397" s="41">
        <f t="shared" ref="J397:N397" si="488">SUM(J398:J400)</f>
        <v>75690.100000000006</v>
      </c>
      <c r="K397" s="41">
        <f t="shared" si="488"/>
        <v>32168.300000000003</v>
      </c>
      <c r="L397" s="41">
        <f t="shared" si="488"/>
        <v>7256.1799999999994</v>
      </c>
      <c r="M397" s="41">
        <f t="shared" si="488"/>
        <v>39424.480000000003</v>
      </c>
      <c r="N397" s="41">
        <f t="shared" si="488"/>
        <v>36265.629999999997</v>
      </c>
      <c r="O397" s="42">
        <f t="shared" si="1"/>
        <v>9.5866962786414586E-2</v>
      </c>
      <c r="P397" s="45">
        <f t="shared" si="67"/>
        <v>0.52086706187467058</v>
      </c>
    </row>
    <row r="398" spans="1:16" ht="12.75" customHeight="1" x14ac:dyDescent="0.2">
      <c r="A398" s="46" t="s">
        <v>328</v>
      </c>
      <c r="B398" s="9" t="s">
        <v>329</v>
      </c>
      <c r="C398" s="10" t="s">
        <v>330</v>
      </c>
      <c r="D398" s="11">
        <v>210</v>
      </c>
      <c r="E398" s="12">
        <v>89.25</v>
      </c>
      <c r="F398" s="13">
        <v>20</v>
      </c>
      <c r="G398" s="13">
        <f t="shared" ref="G398:G400" si="489">E398+F398</f>
        <v>109.25</v>
      </c>
      <c r="H398" s="13">
        <f t="shared" ref="H398:H400" si="490">IF(G398="",D398-0,D398-G398)</f>
        <v>100.75</v>
      </c>
      <c r="I398" s="14">
        <v>119.02</v>
      </c>
      <c r="J398" s="15">
        <f t="shared" ref="J398:N398" si="491">ROUND(D398*$I398,2)</f>
        <v>24994.2</v>
      </c>
      <c r="K398" s="15">
        <f t="shared" si="491"/>
        <v>10622.54</v>
      </c>
      <c r="L398" s="15">
        <f t="shared" si="491"/>
        <v>2380.4</v>
      </c>
      <c r="M398" s="15">
        <f t="shared" si="491"/>
        <v>13002.94</v>
      </c>
      <c r="N398" s="15">
        <f t="shared" si="491"/>
        <v>11991.27</v>
      </c>
      <c r="O398" s="47">
        <f t="shared" si="1"/>
        <v>9.5238095238095233E-2</v>
      </c>
      <c r="P398" s="48">
        <f t="shared" si="67"/>
        <v>0.52023829528450605</v>
      </c>
    </row>
    <row r="399" spans="1:16" ht="12.75" customHeight="1" x14ac:dyDescent="0.2">
      <c r="A399" s="46" t="s">
        <v>331</v>
      </c>
      <c r="B399" s="9" t="s">
        <v>332</v>
      </c>
      <c r="C399" s="10" t="s">
        <v>330</v>
      </c>
      <c r="D399" s="11">
        <v>590</v>
      </c>
      <c r="E399" s="12">
        <v>250.75</v>
      </c>
      <c r="F399" s="13">
        <v>57</v>
      </c>
      <c r="G399" s="13">
        <f t="shared" si="489"/>
        <v>307.75</v>
      </c>
      <c r="H399" s="13">
        <f t="shared" si="490"/>
        <v>282.25</v>
      </c>
      <c r="I399" s="14">
        <v>62.81</v>
      </c>
      <c r="J399" s="15">
        <f t="shared" ref="J399:N399" si="492">ROUND(D399*$I399,2)</f>
        <v>37057.9</v>
      </c>
      <c r="K399" s="15">
        <f t="shared" si="492"/>
        <v>15749.61</v>
      </c>
      <c r="L399" s="15">
        <f t="shared" si="492"/>
        <v>3580.17</v>
      </c>
      <c r="M399" s="15">
        <f t="shared" si="492"/>
        <v>19329.78</v>
      </c>
      <c r="N399" s="15">
        <f t="shared" si="492"/>
        <v>17728.12</v>
      </c>
      <c r="O399" s="47">
        <f t="shared" si="1"/>
        <v>9.6610169491525427E-2</v>
      </c>
      <c r="P399" s="48">
        <f t="shared" si="67"/>
        <v>0.52161023695352404</v>
      </c>
    </row>
    <row r="400" spans="1:16" ht="12.75" customHeight="1" x14ac:dyDescent="0.2">
      <c r="A400" s="46" t="s">
        <v>333</v>
      </c>
      <c r="B400" s="9" t="s">
        <v>334</v>
      </c>
      <c r="C400" s="10" t="s">
        <v>330</v>
      </c>
      <c r="D400" s="11">
        <v>600</v>
      </c>
      <c r="E400" s="12">
        <v>255</v>
      </c>
      <c r="F400" s="13">
        <v>57</v>
      </c>
      <c r="G400" s="13">
        <f t="shared" si="489"/>
        <v>312</v>
      </c>
      <c r="H400" s="13">
        <f t="shared" si="490"/>
        <v>288</v>
      </c>
      <c r="I400" s="14">
        <v>22.73</v>
      </c>
      <c r="J400" s="15">
        <f t="shared" ref="J400:N400" si="493">ROUND(D400*$I400,2)</f>
        <v>13638</v>
      </c>
      <c r="K400" s="15">
        <f t="shared" si="493"/>
        <v>5796.15</v>
      </c>
      <c r="L400" s="15">
        <f t="shared" si="493"/>
        <v>1295.6099999999999</v>
      </c>
      <c r="M400" s="15">
        <f t="shared" si="493"/>
        <v>7091.76</v>
      </c>
      <c r="N400" s="15">
        <f t="shared" si="493"/>
        <v>6546.24</v>
      </c>
      <c r="O400" s="47">
        <f t="shared" si="1"/>
        <v>9.4999999999999987E-2</v>
      </c>
      <c r="P400" s="48">
        <f t="shared" si="67"/>
        <v>0.52</v>
      </c>
    </row>
    <row r="401" spans="1:16" ht="12.75" customHeight="1" x14ac:dyDescent="0.2">
      <c r="A401" s="37" t="s">
        <v>335</v>
      </c>
      <c r="B401" s="4" t="s">
        <v>336</v>
      </c>
      <c r="C401" s="5"/>
      <c r="D401" s="16"/>
      <c r="E401" s="39"/>
      <c r="F401" s="39"/>
      <c r="G401" s="17"/>
      <c r="H401" s="39"/>
      <c r="I401" s="40"/>
      <c r="J401" s="41">
        <f t="shared" ref="J401:N401" si="494">SUM(J402)</f>
        <v>1247.26</v>
      </c>
      <c r="K401" s="41">
        <f t="shared" si="494"/>
        <v>623.63</v>
      </c>
      <c r="L401" s="41">
        <f t="shared" si="494"/>
        <v>0</v>
      </c>
      <c r="M401" s="41">
        <f t="shared" si="494"/>
        <v>623.63</v>
      </c>
      <c r="N401" s="41">
        <f t="shared" si="494"/>
        <v>623.63</v>
      </c>
      <c r="O401" s="42">
        <f t="shared" si="1"/>
        <v>0</v>
      </c>
      <c r="P401" s="45">
        <f t="shared" si="67"/>
        <v>0.5</v>
      </c>
    </row>
    <row r="402" spans="1:16" ht="12.75" customHeight="1" x14ac:dyDescent="0.2">
      <c r="A402" s="46" t="s">
        <v>767</v>
      </c>
      <c r="B402" s="9" t="s">
        <v>768</v>
      </c>
      <c r="C402" s="10" t="s">
        <v>769</v>
      </c>
      <c r="D402" s="11">
        <v>14.06</v>
      </c>
      <c r="E402" s="12">
        <v>7.03</v>
      </c>
      <c r="F402" s="13">
        <v>0</v>
      </c>
      <c r="G402" s="13">
        <f>E402+F402</f>
        <v>7.03</v>
      </c>
      <c r="H402" s="13">
        <f>IF(G402="",D402-0,D402-G402)</f>
        <v>7.03</v>
      </c>
      <c r="I402" s="14">
        <v>88.71</v>
      </c>
      <c r="J402" s="15">
        <f t="shared" ref="J402:N402" si="495">ROUND(D402*$I402,2)</f>
        <v>1247.26</v>
      </c>
      <c r="K402" s="15">
        <f t="shared" si="495"/>
        <v>623.63</v>
      </c>
      <c r="L402" s="15">
        <f t="shared" si="495"/>
        <v>0</v>
      </c>
      <c r="M402" s="15">
        <f t="shared" si="495"/>
        <v>623.63</v>
      </c>
      <c r="N402" s="15">
        <f t="shared" si="495"/>
        <v>623.63</v>
      </c>
      <c r="O402" s="47">
        <f t="shared" si="1"/>
        <v>0</v>
      </c>
      <c r="P402" s="48">
        <f t="shared" si="67"/>
        <v>0.5</v>
      </c>
    </row>
    <row r="403" spans="1:16" ht="12.75" customHeight="1" x14ac:dyDescent="0.2">
      <c r="A403" s="37" t="s">
        <v>770</v>
      </c>
      <c r="B403" s="4" t="s">
        <v>338</v>
      </c>
      <c r="C403" s="5"/>
      <c r="D403" s="16"/>
      <c r="E403" s="39"/>
      <c r="F403" s="39"/>
      <c r="G403" s="17"/>
      <c r="H403" s="39"/>
      <c r="I403" s="40"/>
      <c r="J403" s="41">
        <f t="shared" ref="J403:N403" si="496">SUM(J404+J406+J409)</f>
        <v>24314.240000000002</v>
      </c>
      <c r="K403" s="41">
        <f t="shared" si="496"/>
        <v>18801.990000000002</v>
      </c>
      <c r="L403" s="41">
        <f t="shared" si="496"/>
        <v>4807.8099999999995</v>
      </c>
      <c r="M403" s="41">
        <f t="shared" si="496"/>
        <v>23609.780000000002</v>
      </c>
      <c r="N403" s="41">
        <f t="shared" si="496"/>
        <v>704.46</v>
      </c>
      <c r="O403" s="42">
        <f t="shared" si="1"/>
        <v>0.1977363882235266</v>
      </c>
      <c r="P403" s="45">
        <f t="shared" si="67"/>
        <v>0.97102685504461583</v>
      </c>
    </row>
    <row r="404" spans="1:16" ht="12.75" customHeight="1" x14ac:dyDescent="0.2">
      <c r="A404" s="37" t="s">
        <v>339</v>
      </c>
      <c r="B404" s="4" t="s">
        <v>340</v>
      </c>
      <c r="C404" s="5"/>
      <c r="D404" s="16"/>
      <c r="E404" s="39"/>
      <c r="F404" s="39"/>
      <c r="G404" s="17"/>
      <c r="H404" s="39"/>
      <c r="I404" s="40"/>
      <c r="J404" s="41">
        <f t="shared" ref="J404:N404" si="497">SUM(J405)</f>
        <v>11529.18</v>
      </c>
      <c r="K404" s="41">
        <f t="shared" si="497"/>
        <v>7426.76</v>
      </c>
      <c r="L404" s="41">
        <f t="shared" si="497"/>
        <v>3733.04</v>
      </c>
      <c r="M404" s="41">
        <f t="shared" si="497"/>
        <v>11159.79</v>
      </c>
      <c r="N404" s="41">
        <f t="shared" si="497"/>
        <v>369.39</v>
      </c>
      <c r="O404" s="42">
        <f t="shared" si="1"/>
        <v>0.32379059048431891</v>
      </c>
      <c r="P404" s="45">
        <f t="shared" si="67"/>
        <v>0.96796042736777466</v>
      </c>
    </row>
    <row r="405" spans="1:16" ht="12.75" customHeight="1" x14ac:dyDescent="0.2">
      <c r="A405" s="46" t="s">
        <v>771</v>
      </c>
      <c r="B405" s="9" t="s">
        <v>342</v>
      </c>
      <c r="C405" s="10" t="s">
        <v>772</v>
      </c>
      <c r="D405" s="11">
        <v>7686.12</v>
      </c>
      <c r="E405" s="12">
        <v>4951.17</v>
      </c>
      <c r="F405" s="13">
        <v>2488.69</v>
      </c>
      <c r="G405" s="13">
        <f>E405+F405</f>
        <v>7439.8600000000006</v>
      </c>
      <c r="H405" s="13">
        <f>IF(G405="",D405-0,D405-G405)</f>
        <v>246.25999999999931</v>
      </c>
      <c r="I405" s="14">
        <v>1.5</v>
      </c>
      <c r="J405" s="15">
        <f t="shared" ref="J405:N405" si="498">ROUND(D405*$I405,2)</f>
        <v>11529.18</v>
      </c>
      <c r="K405" s="15">
        <f t="shared" si="498"/>
        <v>7426.76</v>
      </c>
      <c r="L405" s="15">
        <f t="shared" si="498"/>
        <v>3733.04</v>
      </c>
      <c r="M405" s="15">
        <f t="shared" si="498"/>
        <v>11159.79</v>
      </c>
      <c r="N405" s="15">
        <f t="shared" si="498"/>
        <v>369.39</v>
      </c>
      <c r="O405" s="47">
        <f t="shared" si="1"/>
        <v>0.32379059048431891</v>
      </c>
      <c r="P405" s="48">
        <f t="shared" si="67"/>
        <v>0.96796042736777466</v>
      </c>
    </row>
    <row r="406" spans="1:16" ht="12.75" customHeight="1" x14ac:dyDescent="0.2">
      <c r="A406" s="37" t="s">
        <v>348</v>
      </c>
      <c r="B406" s="4" t="s">
        <v>349</v>
      </c>
      <c r="C406" s="5"/>
      <c r="D406" s="16"/>
      <c r="E406" s="39"/>
      <c r="F406" s="39"/>
      <c r="G406" s="17"/>
      <c r="H406" s="39"/>
      <c r="I406" s="40"/>
      <c r="J406" s="41">
        <f t="shared" ref="J406:N406" si="499">SUM(J407:J408)</f>
        <v>5525.61</v>
      </c>
      <c r="K406" s="41">
        <f t="shared" si="499"/>
        <v>4115.78</v>
      </c>
      <c r="L406" s="41">
        <f t="shared" si="499"/>
        <v>1074.77</v>
      </c>
      <c r="M406" s="41">
        <f t="shared" si="499"/>
        <v>5190.54</v>
      </c>
      <c r="N406" s="41">
        <f t="shared" si="499"/>
        <v>335.07</v>
      </c>
      <c r="O406" s="42">
        <f t="shared" si="1"/>
        <v>0.19450703180282358</v>
      </c>
      <c r="P406" s="45">
        <f t="shared" si="67"/>
        <v>0.9393605411891176</v>
      </c>
    </row>
    <row r="407" spans="1:16" ht="12.75" customHeight="1" x14ac:dyDescent="0.2">
      <c r="A407" s="46" t="s">
        <v>773</v>
      </c>
      <c r="B407" s="9" t="s">
        <v>342</v>
      </c>
      <c r="C407" s="10" t="s">
        <v>772</v>
      </c>
      <c r="D407" s="11">
        <v>2744.55</v>
      </c>
      <c r="E407" s="12">
        <v>2006.29</v>
      </c>
      <c r="F407" s="13">
        <v>716.51</v>
      </c>
      <c r="G407" s="13">
        <f t="shared" ref="G407:G408" si="500">E407+F407</f>
        <v>2722.8</v>
      </c>
      <c r="H407" s="13">
        <f t="shared" ref="H407:H408" si="501">IF(G407="",D407-0,D407-G407)</f>
        <v>21.75</v>
      </c>
      <c r="I407" s="14">
        <v>1.5</v>
      </c>
      <c r="J407" s="15">
        <f t="shared" ref="J407:N407" si="502">ROUND(D407*$I407,2)</f>
        <v>4116.83</v>
      </c>
      <c r="K407" s="15">
        <f t="shared" si="502"/>
        <v>3009.44</v>
      </c>
      <c r="L407" s="15">
        <f t="shared" si="502"/>
        <v>1074.77</v>
      </c>
      <c r="M407" s="15">
        <f t="shared" si="502"/>
        <v>4084.2</v>
      </c>
      <c r="N407" s="15">
        <f t="shared" si="502"/>
        <v>32.630000000000003</v>
      </c>
      <c r="O407" s="47">
        <f t="shared" si="1"/>
        <v>0.26106737465477076</v>
      </c>
      <c r="P407" s="48">
        <f t="shared" si="67"/>
        <v>0.99207399868345303</v>
      </c>
    </row>
    <row r="408" spans="1:16" ht="12.75" customHeight="1" x14ac:dyDescent="0.2">
      <c r="A408" s="46" t="s">
        <v>774</v>
      </c>
      <c r="B408" s="9" t="s">
        <v>351</v>
      </c>
      <c r="C408" s="10" t="s">
        <v>772</v>
      </c>
      <c r="D408" s="11">
        <v>2387.7600000000002</v>
      </c>
      <c r="E408" s="12">
        <v>1875.15</v>
      </c>
      <c r="F408" s="13">
        <v>0</v>
      </c>
      <c r="G408" s="13">
        <f t="shared" si="500"/>
        <v>1875.15</v>
      </c>
      <c r="H408" s="13">
        <f t="shared" si="501"/>
        <v>512.61000000000013</v>
      </c>
      <c r="I408" s="14">
        <v>0.59</v>
      </c>
      <c r="J408" s="15">
        <f t="shared" ref="J408:N408" si="503">ROUND(D408*$I408,2)</f>
        <v>1408.78</v>
      </c>
      <c r="K408" s="15">
        <f t="shared" si="503"/>
        <v>1106.3399999999999</v>
      </c>
      <c r="L408" s="15">
        <f t="shared" si="503"/>
        <v>0</v>
      </c>
      <c r="M408" s="15">
        <f t="shared" si="503"/>
        <v>1106.3399999999999</v>
      </c>
      <c r="N408" s="15">
        <f t="shared" si="503"/>
        <v>302.44</v>
      </c>
      <c r="O408" s="47">
        <f t="shared" si="1"/>
        <v>0</v>
      </c>
      <c r="P408" s="48">
        <f t="shared" si="67"/>
        <v>0.78531779270006663</v>
      </c>
    </row>
    <row r="409" spans="1:16" ht="12.75" customHeight="1" x14ac:dyDescent="0.2">
      <c r="A409" s="37" t="s">
        <v>775</v>
      </c>
      <c r="B409" s="4" t="s">
        <v>776</v>
      </c>
      <c r="C409" s="5"/>
      <c r="D409" s="16"/>
      <c r="E409" s="39"/>
      <c r="F409" s="39"/>
      <c r="G409" s="17"/>
      <c r="H409" s="39"/>
      <c r="I409" s="40"/>
      <c r="J409" s="41">
        <f t="shared" ref="J409:N409" si="504">SUM(J410)</f>
        <v>7259.45</v>
      </c>
      <c r="K409" s="41">
        <f t="shared" si="504"/>
        <v>7259.45</v>
      </c>
      <c r="L409" s="41">
        <f t="shared" si="504"/>
        <v>0</v>
      </c>
      <c r="M409" s="41">
        <f t="shared" si="504"/>
        <v>7259.45</v>
      </c>
      <c r="N409" s="41">
        <f t="shared" si="504"/>
        <v>0</v>
      </c>
      <c r="O409" s="42">
        <f t="shared" si="1"/>
        <v>0</v>
      </c>
      <c r="P409" s="45">
        <f t="shared" si="67"/>
        <v>1</v>
      </c>
    </row>
    <row r="410" spans="1:16" ht="12.75" customHeight="1" thickBot="1" x14ac:dyDescent="0.25">
      <c r="A410" s="46" t="s">
        <v>777</v>
      </c>
      <c r="B410" s="9" t="s">
        <v>342</v>
      </c>
      <c r="C410" s="10" t="s">
        <v>772</v>
      </c>
      <c r="D410" s="11">
        <v>4839.63</v>
      </c>
      <c r="E410" s="12">
        <v>4839.6299999999992</v>
      </c>
      <c r="F410" s="13">
        <v>0</v>
      </c>
      <c r="G410" s="13">
        <f>E410+F410</f>
        <v>4839.6299999999992</v>
      </c>
      <c r="H410" s="13">
        <f>IF(G410="",D410-0,D410-G410)</f>
        <v>9.0949470177292824E-13</v>
      </c>
      <c r="I410" s="14">
        <v>1.5</v>
      </c>
      <c r="J410" s="15">
        <f t="shared" ref="J410:N410" si="505">ROUND(D410*$I410,2)</f>
        <v>7259.45</v>
      </c>
      <c r="K410" s="15">
        <f t="shared" si="505"/>
        <v>7259.45</v>
      </c>
      <c r="L410" s="15">
        <f t="shared" si="505"/>
        <v>0</v>
      </c>
      <c r="M410" s="15">
        <f t="shared" si="505"/>
        <v>7259.45</v>
      </c>
      <c r="N410" s="15">
        <f t="shared" si="505"/>
        <v>0</v>
      </c>
      <c r="O410" s="47">
        <f t="shared" si="1"/>
        <v>0</v>
      </c>
      <c r="P410" s="48">
        <f t="shared" si="67"/>
        <v>1</v>
      </c>
    </row>
    <row r="411" spans="1:16" ht="33" customHeight="1" thickBot="1" x14ac:dyDescent="0.25">
      <c r="A411" s="189" t="s">
        <v>17</v>
      </c>
      <c r="B411" s="186"/>
      <c r="C411" s="186"/>
      <c r="D411" s="186"/>
      <c r="E411" s="186"/>
      <c r="F411" s="186"/>
      <c r="G411" s="186"/>
      <c r="H411" s="186"/>
      <c r="I411" s="188"/>
      <c r="J411" s="28">
        <f t="shared" ref="J411:L411" si="506">J395+J368+J328+J281+J141+J6</f>
        <v>1302694.73</v>
      </c>
      <c r="K411" s="28">
        <f>K395+K368+K328+K281+K141+K6</f>
        <v>563652.89</v>
      </c>
      <c r="L411" s="29">
        <f t="shared" si="506"/>
        <v>126962.56999999999</v>
      </c>
      <c r="M411" s="28">
        <f>K411+L411</f>
        <v>690615.46</v>
      </c>
      <c r="N411" s="28">
        <f>J411-M411</f>
        <v>612079.27</v>
      </c>
      <c r="O411" s="30">
        <f t="shared" si="1"/>
        <v>9.7461490459856234E-2</v>
      </c>
      <c r="P411" s="30">
        <f t="shared" si="67"/>
        <v>0.53014374288594845</v>
      </c>
    </row>
    <row r="412" spans="1:16" ht="7.5" customHeight="1" x14ac:dyDescent="0.2">
      <c r="A412" s="31"/>
      <c r="B412" s="50"/>
      <c r="C412" s="51"/>
      <c r="D412" s="51"/>
      <c r="E412" s="32"/>
      <c r="F412" s="32"/>
      <c r="G412" s="32"/>
      <c r="H412" s="32"/>
      <c r="I412" s="32"/>
      <c r="J412" s="32"/>
      <c r="K412" s="32"/>
      <c r="L412" s="32"/>
      <c r="M412" s="32"/>
      <c r="N412" s="32"/>
      <c r="O412" s="32"/>
      <c r="P412" s="33"/>
    </row>
    <row r="413" spans="1:16" ht="19.5" customHeight="1" x14ac:dyDescent="0.2">
      <c r="A413" s="190" t="s">
        <v>778</v>
      </c>
      <c r="B413" s="191"/>
      <c r="C413" s="191"/>
      <c r="D413" s="192"/>
      <c r="E413" s="195" t="s">
        <v>352</v>
      </c>
      <c r="F413" s="196"/>
      <c r="G413" s="196"/>
      <c r="H413" s="196"/>
      <c r="I413" s="196"/>
      <c r="J413" s="197"/>
      <c r="K413" s="198" t="s">
        <v>352</v>
      </c>
      <c r="L413" s="196"/>
      <c r="M413" s="196"/>
      <c r="N413" s="196"/>
      <c r="O413" s="196"/>
      <c r="P413" s="199"/>
    </row>
    <row r="414" spans="1:16" ht="114.75" customHeight="1" x14ac:dyDescent="0.2">
      <c r="A414" s="193"/>
      <c r="B414" s="182"/>
      <c r="C414" s="182"/>
      <c r="D414" s="183"/>
      <c r="E414" s="200"/>
      <c r="F414" s="182"/>
      <c r="G414" s="182"/>
      <c r="H414" s="182"/>
      <c r="I414" s="182"/>
      <c r="J414" s="183"/>
      <c r="K414" s="201"/>
      <c r="L414" s="191"/>
      <c r="M414" s="191"/>
      <c r="N414" s="191"/>
      <c r="O414" s="191"/>
      <c r="P414" s="202"/>
    </row>
    <row r="415" spans="1:16" ht="25.5" customHeight="1" x14ac:dyDescent="0.2">
      <c r="A415" s="193"/>
      <c r="B415" s="182"/>
      <c r="C415" s="182"/>
      <c r="D415" s="183"/>
      <c r="E415" s="200" t="s">
        <v>779</v>
      </c>
      <c r="F415" s="182"/>
      <c r="G415" s="182"/>
      <c r="H415" s="182"/>
      <c r="I415" s="182"/>
      <c r="J415" s="183"/>
      <c r="K415" s="200" t="s">
        <v>779</v>
      </c>
      <c r="L415" s="182"/>
      <c r="M415" s="182"/>
      <c r="N415" s="182"/>
      <c r="O415" s="182"/>
      <c r="P415" s="184"/>
    </row>
    <row r="416" spans="1:16" ht="12.75" customHeight="1" x14ac:dyDescent="0.2">
      <c r="A416" s="193"/>
      <c r="B416" s="182"/>
      <c r="C416" s="182"/>
      <c r="D416" s="183"/>
      <c r="E416" s="206" t="s">
        <v>355</v>
      </c>
      <c r="F416" s="182"/>
      <c r="G416" s="182"/>
      <c r="H416" s="182"/>
      <c r="I416" s="182"/>
      <c r="J416" s="183"/>
      <c r="K416" s="206" t="s">
        <v>356</v>
      </c>
      <c r="L416" s="182"/>
      <c r="M416" s="182"/>
      <c r="N416" s="182"/>
      <c r="O416" s="182"/>
      <c r="P416" s="184"/>
    </row>
    <row r="417" spans="1:16" ht="12.75" customHeight="1" x14ac:dyDescent="0.2">
      <c r="A417" s="193"/>
      <c r="B417" s="182"/>
      <c r="C417" s="182"/>
      <c r="D417" s="183"/>
      <c r="E417" s="181" t="s">
        <v>357</v>
      </c>
      <c r="F417" s="182"/>
      <c r="G417" s="182"/>
      <c r="H417" s="182"/>
      <c r="I417" s="182"/>
      <c r="J417" s="183"/>
      <c r="K417" s="181" t="s">
        <v>358</v>
      </c>
      <c r="L417" s="182"/>
      <c r="M417" s="182"/>
      <c r="N417" s="182"/>
      <c r="O417" s="182"/>
      <c r="P417" s="184"/>
    </row>
    <row r="418" spans="1:16" ht="12.75" customHeight="1" thickBot="1" x14ac:dyDescent="0.25">
      <c r="A418" s="194"/>
      <c r="B418" s="186"/>
      <c r="C418" s="186"/>
      <c r="D418" s="187"/>
      <c r="E418" s="185" t="s">
        <v>359</v>
      </c>
      <c r="F418" s="186"/>
      <c r="G418" s="186"/>
      <c r="H418" s="186"/>
      <c r="I418" s="186"/>
      <c r="J418" s="187"/>
      <c r="K418" s="185"/>
      <c r="L418" s="186"/>
      <c r="M418" s="186"/>
      <c r="N418" s="186"/>
      <c r="O418" s="186"/>
      <c r="P418" s="188"/>
    </row>
    <row r="419" spans="1:16" ht="12.75" customHeight="1" x14ac:dyDescent="0.2">
      <c r="A419" s="34"/>
      <c r="B419" s="3"/>
      <c r="C419" s="35"/>
      <c r="D419" s="35"/>
      <c r="E419" s="35"/>
      <c r="F419" s="35"/>
      <c r="G419" s="35"/>
      <c r="H419" s="35"/>
      <c r="I419" s="35"/>
      <c r="J419" s="35"/>
      <c r="K419" s="35"/>
      <c r="L419" s="35"/>
      <c r="M419" s="35"/>
      <c r="N419" s="35"/>
      <c r="O419" s="1"/>
      <c r="P419" s="1"/>
    </row>
    <row r="420" spans="1:16" ht="12.75" customHeight="1" x14ac:dyDescent="0.2">
      <c r="A420" s="34"/>
      <c r="B420" s="3"/>
      <c r="C420" s="35"/>
      <c r="D420" s="35"/>
      <c r="E420" s="35"/>
      <c r="F420" s="35"/>
      <c r="G420" s="35"/>
      <c r="H420" s="35"/>
      <c r="I420" s="35"/>
      <c r="J420" s="35"/>
      <c r="K420" s="35"/>
      <c r="L420" s="35"/>
      <c r="M420" s="35"/>
      <c r="N420" s="35"/>
      <c r="O420" s="1"/>
      <c r="P420" s="1"/>
    </row>
    <row r="421" spans="1:16" ht="12.75" customHeight="1" x14ac:dyDescent="0.2">
      <c r="A421" s="34"/>
      <c r="B421" s="3"/>
      <c r="C421" s="35"/>
      <c r="D421" s="35"/>
      <c r="E421" s="35"/>
      <c r="F421" s="35"/>
      <c r="G421" s="35"/>
      <c r="H421" s="35"/>
      <c r="I421" s="35"/>
      <c r="J421" s="35"/>
      <c r="K421" s="35"/>
      <c r="L421" s="35"/>
      <c r="M421" s="35"/>
      <c r="N421" s="35"/>
      <c r="O421" s="1"/>
      <c r="P421" s="1"/>
    </row>
    <row r="422" spans="1:16" ht="12.75" customHeight="1" x14ac:dyDescent="0.2">
      <c r="A422" s="34"/>
      <c r="B422" s="3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1"/>
      <c r="P422" s="1"/>
    </row>
    <row r="423" spans="1:16" ht="12.75" customHeight="1" x14ac:dyDescent="0.2">
      <c r="A423" s="34"/>
      <c r="B423" s="3"/>
      <c r="C423" s="35"/>
      <c r="D423" s="35"/>
      <c r="E423" s="35"/>
      <c r="F423" s="35"/>
      <c r="G423" s="35"/>
      <c r="H423" s="35"/>
      <c r="I423" s="35"/>
      <c r="J423" s="35"/>
      <c r="K423" s="35"/>
      <c r="L423" s="35"/>
      <c r="M423" s="35"/>
      <c r="N423" s="35"/>
      <c r="O423" s="1"/>
      <c r="P423" s="1"/>
    </row>
    <row r="424" spans="1:16" ht="12.75" customHeight="1" x14ac:dyDescent="0.2">
      <c r="A424" s="34"/>
      <c r="B424" s="3"/>
      <c r="C424" s="35"/>
      <c r="D424" s="35"/>
      <c r="E424" s="35"/>
      <c r="F424" s="35"/>
      <c r="G424" s="35"/>
      <c r="H424" s="35"/>
      <c r="I424" s="35"/>
      <c r="J424" s="35"/>
      <c r="K424" s="35"/>
      <c r="L424" s="35"/>
      <c r="M424" s="35"/>
      <c r="N424" s="35"/>
      <c r="O424" s="1"/>
      <c r="P424" s="1"/>
    </row>
    <row r="425" spans="1:16" ht="12.75" customHeight="1" x14ac:dyDescent="0.2">
      <c r="A425" s="34"/>
      <c r="B425" s="3"/>
      <c r="C425" s="35"/>
      <c r="D425" s="35"/>
      <c r="E425" s="35"/>
      <c r="F425" s="35"/>
      <c r="G425" s="35"/>
      <c r="H425" s="35"/>
      <c r="I425" s="35"/>
      <c r="J425" s="35"/>
      <c r="K425" s="35"/>
      <c r="L425" s="35"/>
      <c r="M425" s="35"/>
      <c r="N425" s="35"/>
      <c r="O425" s="1"/>
      <c r="P425" s="1"/>
    </row>
    <row r="426" spans="1:16" ht="12.75" customHeight="1" x14ac:dyDescent="0.2">
      <c r="A426" s="34"/>
      <c r="B426" s="3"/>
      <c r="C426" s="35"/>
      <c r="D426" s="35"/>
      <c r="E426" s="35"/>
      <c r="F426" s="35"/>
      <c r="G426" s="35"/>
      <c r="H426" s="35"/>
      <c r="I426" s="35"/>
      <c r="J426" s="35"/>
      <c r="K426" s="35"/>
      <c r="L426" s="35"/>
      <c r="M426" s="35"/>
      <c r="N426" s="35"/>
      <c r="O426" s="1"/>
      <c r="P426" s="1"/>
    </row>
    <row r="427" spans="1:16" ht="12.75" customHeight="1" x14ac:dyDescent="0.2">
      <c r="A427" s="34"/>
      <c r="B427" s="3"/>
      <c r="C427" s="35"/>
      <c r="D427" s="35"/>
      <c r="E427" s="35"/>
      <c r="F427" s="35"/>
      <c r="G427" s="35"/>
      <c r="H427" s="35"/>
      <c r="I427" s="35"/>
      <c r="J427" s="35"/>
      <c r="K427" s="35"/>
      <c r="L427" s="35"/>
      <c r="M427" s="35"/>
      <c r="N427" s="35"/>
      <c r="O427" s="1"/>
      <c r="P427" s="1"/>
    </row>
    <row r="428" spans="1:16" ht="12.75" customHeight="1" x14ac:dyDescent="0.2">
      <c r="A428" s="34"/>
      <c r="B428" s="3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1"/>
      <c r="P428" s="1"/>
    </row>
    <row r="429" spans="1:16" ht="12.75" customHeight="1" x14ac:dyDescent="0.2">
      <c r="A429" s="34"/>
      <c r="B429" s="3"/>
      <c r="C429" s="35"/>
      <c r="D429" s="35"/>
      <c r="E429" s="35"/>
      <c r="F429" s="35"/>
      <c r="G429" s="35"/>
      <c r="H429" s="35"/>
      <c r="I429" s="35"/>
      <c r="J429" s="35"/>
      <c r="K429" s="35"/>
      <c r="L429" s="35"/>
      <c r="M429" s="35"/>
      <c r="N429" s="35"/>
      <c r="O429" s="1"/>
      <c r="P429" s="1"/>
    </row>
    <row r="430" spans="1:16" ht="12.75" customHeight="1" x14ac:dyDescent="0.2">
      <c r="A430" s="34"/>
      <c r="B430" s="3"/>
      <c r="C430" s="35"/>
      <c r="D430" s="35"/>
      <c r="E430" s="35"/>
      <c r="F430" s="35"/>
      <c r="G430" s="35"/>
      <c r="H430" s="35"/>
      <c r="I430" s="35"/>
      <c r="J430" s="35"/>
      <c r="K430" s="35"/>
      <c r="L430" s="35"/>
      <c r="M430" s="35"/>
      <c r="N430" s="35"/>
      <c r="O430" s="1"/>
      <c r="P430" s="1"/>
    </row>
    <row r="431" spans="1:16" ht="12.75" customHeight="1" x14ac:dyDescent="0.2">
      <c r="A431" s="34"/>
      <c r="B431" s="3"/>
      <c r="C431" s="35"/>
      <c r="D431" s="35"/>
      <c r="E431" s="35"/>
      <c r="F431" s="35"/>
      <c r="G431" s="35"/>
      <c r="H431" s="35"/>
      <c r="I431" s="35"/>
      <c r="J431" s="35"/>
      <c r="K431" s="35"/>
      <c r="L431" s="35"/>
      <c r="M431" s="35"/>
      <c r="N431" s="35"/>
      <c r="O431" s="1"/>
      <c r="P431" s="1"/>
    </row>
    <row r="432" spans="1:16" ht="12.75" customHeight="1" x14ac:dyDescent="0.2">
      <c r="A432" s="34"/>
      <c r="B432" s="3"/>
      <c r="C432" s="35"/>
      <c r="D432" s="35"/>
      <c r="E432" s="35"/>
      <c r="F432" s="35"/>
      <c r="G432" s="35"/>
      <c r="H432" s="35"/>
      <c r="I432" s="35"/>
      <c r="J432" s="35"/>
      <c r="K432" s="35"/>
      <c r="L432" s="35"/>
      <c r="M432" s="35"/>
      <c r="N432" s="35"/>
      <c r="O432" s="1"/>
      <c r="P432" s="1"/>
    </row>
    <row r="433" spans="1:16" ht="12.75" customHeight="1" x14ac:dyDescent="0.2">
      <c r="A433" s="34"/>
      <c r="B433" s="3"/>
      <c r="C433" s="35"/>
      <c r="D433" s="35"/>
      <c r="E433" s="35"/>
      <c r="F433" s="35"/>
      <c r="G433" s="35"/>
      <c r="H433" s="35"/>
      <c r="I433" s="35"/>
      <c r="J433" s="35"/>
      <c r="K433" s="35"/>
      <c r="L433" s="35"/>
      <c r="M433" s="35"/>
      <c r="N433" s="35"/>
      <c r="O433" s="1"/>
      <c r="P433" s="1"/>
    </row>
    <row r="434" spans="1:16" ht="12.75" customHeight="1" x14ac:dyDescent="0.2">
      <c r="A434" s="34"/>
      <c r="B434" s="3"/>
      <c r="C434" s="35"/>
      <c r="D434" s="35"/>
      <c r="E434" s="35"/>
      <c r="F434" s="35"/>
      <c r="G434" s="35"/>
      <c r="H434" s="35"/>
      <c r="I434" s="35"/>
      <c r="J434" s="35"/>
      <c r="K434" s="35"/>
      <c r="L434" s="35"/>
      <c r="M434" s="35"/>
      <c r="N434" s="35"/>
      <c r="O434" s="1"/>
      <c r="P434" s="1"/>
    </row>
    <row r="435" spans="1:16" ht="12.75" customHeight="1" x14ac:dyDescent="0.2">
      <c r="A435" s="34"/>
      <c r="B435" s="3"/>
      <c r="C435" s="35"/>
      <c r="D435" s="35"/>
      <c r="E435" s="35"/>
      <c r="F435" s="35"/>
      <c r="G435" s="35"/>
      <c r="H435" s="35"/>
      <c r="I435" s="35"/>
      <c r="J435" s="35"/>
      <c r="K435" s="35"/>
      <c r="L435" s="35"/>
      <c r="M435" s="35"/>
      <c r="N435" s="35"/>
      <c r="O435" s="1"/>
      <c r="P435" s="1"/>
    </row>
    <row r="436" spans="1:16" ht="12.75" customHeight="1" x14ac:dyDescent="0.2">
      <c r="A436" s="34"/>
      <c r="B436" s="3"/>
      <c r="C436" s="35"/>
      <c r="D436" s="35"/>
      <c r="E436" s="35"/>
      <c r="F436" s="35"/>
      <c r="G436" s="35"/>
      <c r="H436" s="35"/>
      <c r="I436" s="35"/>
      <c r="J436" s="35"/>
      <c r="K436" s="35"/>
      <c r="L436" s="35"/>
      <c r="M436" s="35"/>
      <c r="N436" s="35"/>
      <c r="O436" s="1"/>
      <c r="P436" s="1"/>
    </row>
    <row r="437" spans="1:16" ht="12.75" customHeight="1" x14ac:dyDescent="0.2">
      <c r="A437" s="34"/>
      <c r="B437" s="3"/>
      <c r="C437" s="35"/>
      <c r="D437" s="35"/>
      <c r="E437" s="35"/>
      <c r="F437" s="35"/>
      <c r="G437" s="35"/>
      <c r="H437" s="35"/>
      <c r="I437" s="35"/>
      <c r="J437" s="35"/>
      <c r="K437" s="35"/>
      <c r="L437" s="35"/>
      <c r="M437" s="35"/>
      <c r="N437" s="35"/>
      <c r="O437" s="1"/>
      <c r="P437" s="1"/>
    </row>
    <row r="438" spans="1:16" ht="12.75" customHeight="1" x14ac:dyDescent="0.2">
      <c r="A438" s="34"/>
      <c r="B438" s="3"/>
      <c r="C438" s="35"/>
      <c r="D438" s="35"/>
      <c r="E438" s="35"/>
      <c r="F438" s="35"/>
      <c r="G438" s="35"/>
      <c r="H438" s="35"/>
      <c r="I438" s="35"/>
      <c r="J438" s="35"/>
      <c r="K438" s="35"/>
      <c r="L438" s="35"/>
      <c r="M438" s="35"/>
      <c r="N438" s="35"/>
      <c r="O438" s="1"/>
      <c r="P438" s="1"/>
    </row>
    <row r="439" spans="1:16" ht="12.75" customHeight="1" x14ac:dyDescent="0.2">
      <c r="A439" s="34"/>
      <c r="B439" s="3"/>
      <c r="C439" s="35"/>
      <c r="D439" s="35"/>
      <c r="E439" s="35"/>
      <c r="F439" s="35"/>
      <c r="G439" s="35"/>
      <c r="H439" s="35"/>
      <c r="I439" s="35"/>
      <c r="J439" s="35"/>
      <c r="K439" s="35"/>
      <c r="L439" s="35"/>
      <c r="M439" s="35"/>
      <c r="N439" s="35"/>
      <c r="O439" s="1"/>
      <c r="P439" s="1"/>
    </row>
    <row r="440" spans="1:16" ht="12.75" customHeight="1" x14ac:dyDescent="0.2">
      <c r="A440" s="34"/>
      <c r="B440" s="3"/>
      <c r="C440" s="35"/>
      <c r="D440" s="35"/>
      <c r="E440" s="35"/>
      <c r="F440" s="35"/>
      <c r="G440" s="35"/>
      <c r="H440" s="35"/>
      <c r="I440" s="35"/>
      <c r="J440" s="35"/>
      <c r="K440" s="35"/>
      <c r="L440" s="35"/>
      <c r="M440" s="35"/>
      <c r="N440" s="35"/>
      <c r="O440" s="1"/>
      <c r="P440" s="1"/>
    </row>
    <row r="441" spans="1:16" ht="12.75" customHeight="1" x14ac:dyDescent="0.2">
      <c r="A441" s="34"/>
      <c r="B441" s="3"/>
      <c r="C441" s="35"/>
      <c r="D441" s="35"/>
      <c r="E441" s="35"/>
      <c r="F441" s="35"/>
      <c r="G441" s="35"/>
      <c r="H441" s="35"/>
      <c r="I441" s="35"/>
      <c r="J441" s="35"/>
      <c r="K441" s="35"/>
      <c r="L441" s="35"/>
      <c r="M441" s="35"/>
      <c r="N441" s="35"/>
      <c r="O441" s="1"/>
      <c r="P441" s="1"/>
    </row>
    <row r="442" spans="1:16" ht="12.75" customHeight="1" x14ac:dyDescent="0.2">
      <c r="A442" s="34"/>
      <c r="B442" s="3"/>
      <c r="C442" s="35"/>
      <c r="D442" s="35"/>
      <c r="E442" s="35"/>
      <c r="F442" s="35"/>
      <c r="G442" s="35"/>
      <c r="H442" s="35"/>
      <c r="I442" s="35"/>
      <c r="J442" s="35"/>
      <c r="K442" s="35"/>
      <c r="L442" s="35"/>
      <c r="M442" s="35"/>
      <c r="N442" s="35"/>
      <c r="O442" s="1"/>
      <c r="P442" s="1"/>
    </row>
    <row r="443" spans="1:16" ht="12.75" customHeight="1" x14ac:dyDescent="0.2">
      <c r="A443" s="34"/>
      <c r="B443" s="3"/>
      <c r="C443" s="35"/>
      <c r="D443" s="35"/>
      <c r="E443" s="35"/>
      <c r="F443" s="35"/>
      <c r="G443" s="35"/>
      <c r="H443" s="35"/>
      <c r="I443" s="35"/>
      <c r="J443" s="35"/>
      <c r="K443" s="35"/>
      <c r="L443" s="35"/>
      <c r="M443" s="35"/>
      <c r="N443" s="35"/>
      <c r="O443" s="1"/>
      <c r="P443" s="1"/>
    </row>
    <row r="444" spans="1:16" ht="12.75" customHeight="1" x14ac:dyDescent="0.2">
      <c r="A444" s="34"/>
      <c r="B444" s="3"/>
      <c r="C444" s="35"/>
      <c r="D444" s="35"/>
      <c r="E444" s="35"/>
      <c r="F444" s="35"/>
      <c r="G444" s="35"/>
      <c r="H444" s="35"/>
      <c r="I444" s="35"/>
      <c r="J444" s="35"/>
      <c r="K444" s="35"/>
      <c r="L444" s="35"/>
      <c r="M444" s="35"/>
      <c r="N444" s="35"/>
      <c r="O444" s="1"/>
      <c r="P444" s="1"/>
    </row>
    <row r="445" spans="1:16" ht="12.75" customHeight="1" x14ac:dyDescent="0.2">
      <c r="A445" s="34"/>
      <c r="B445" s="3"/>
      <c r="C445" s="35"/>
      <c r="D445" s="35"/>
      <c r="E445" s="35"/>
      <c r="F445" s="35"/>
      <c r="G445" s="35"/>
      <c r="H445" s="35"/>
      <c r="I445" s="35"/>
      <c r="J445" s="35"/>
      <c r="K445" s="35"/>
      <c r="L445" s="35"/>
      <c r="M445" s="35"/>
      <c r="N445" s="35"/>
      <c r="O445" s="1"/>
      <c r="P445" s="1"/>
    </row>
    <row r="446" spans="1:16" ht="12.75" customHeight="1" x14ac:dyDescent="0.2">
      <c r="A446" s="34"/>
      <c r="B446" s="3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1"/>
      <c r="P446" s="1"/>
    </row>
    <row r="447" spans="1:16" ht="12.75" customHeight="1" x14ac:dyDescent="0.2">
      <c r="A447" s="34"/>
      <c r="B447" s="3"/>
      <c r="C447" s="35"/>
      <c r="D447" s="35"/>
      <c r="E447" s="35"/>
      <c r="F447" s="35"/>
      <c r="G447" s="35"/>
      <c r="H447" s="35"/>
      <c r="I447" s="35"/>
      <c r="J447" s="35"/>
      <c r="K447" s="35"/>
      <c r="L447" s="35"/>
      <c r="M447" s="35"/>
      <c r="N447" s="35"/>
      <c r="O447" s="1"/>
      <c r="P447" s="1"/>
    </row>
    <row r="448" spans="1:16" ht="12.75" customHeight="1" x14ac:dyDescent="0.2">
      <c r="A448" s="34"/>
      <c r="B448" s="3"/>
      <c r="C448" s="35"/>
      <c r="D448" s="35"/>
      <c r="E448" s="35"/>
      <c r="F448" s="35"/>
      <c r="G448" s="35"/>
      <c r="H448" s="35"/>
      <c r="I448" s="35"/>
      <c r="J448" s="35"/>
      <c r="K448" s="35"/>
      <c r="L448" s="35"/>
      <c r="M448" s="35"/>
      <c r="N448" s="35"/>
      <c r="O448" s="1"/>
      <c r="P448" s="1"/>
    </row>
    <row r="449" spans="1:16" ht="12.75" customHeight="1" x14ac:dyDescent="0.2">
      <c r="A449" s="34"/>
      <c r="B449" s="3"/>
      <c r="C449" s="35"/>
      <c r="D449" s="35"/>
      <c r="E449" s="35"/>
      <c r="F449" s="35"/>
      <c r="G449" s="35"/>
      <c r="H449" s="35"/>
      <c r="I449" s="35"/>
      <c r="J449" s="35"/>
      <c r="K449" s="35"/>
      <c r="L449" s="35"/>
      <c r="M449" s="35"/>
      <c r="N449" s="35"/>
      <c r="O449" s="1"/>
      <c r="P449" s="1"/>
    </row>
    <row r="450" spans="1:16" ht="12.75" customHeight="1" x14ac:dyDescent="0.2">
      <c r="A450" s="34"/>
      <c r="B450" s="3"/>
      <c r="C450" s="35"/>
      <c r="D450" s="35"/>
      <c r="E450" s="35"/>
      <c r="F450" s="35"/>
      <c r="G450" s="35"/>
      <c r="H450" s="35"/>
      <c r="I450" s="35"/>
      <c r="J450" s="35"/>
      <c r="K450" s="35"/>
      <c r="L450" s="35"/>
      <c r="M450" s="35"/>
      <c r="N450" s="35"/>
      <c r="O450" s="1"/>
      <c r="P450" s="1"/>
    </row>
    <row r="451" spans="1:16" ht="12.75" customHeight="1" x14ac:dyDescent="0.2">
      <c r="A451" s="34"/>
      <c r="B451" s="3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1"/>
      <c r="P451" s="1"/>
    </row>
    <row r="452" spans="1:16" ht="12.75" customHeight="1" x14ac:dyDescent="0.2">
      <c r="A452" s="34"/>
      <c r="B452" s="3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1"/>
      <c r="P452" s="1"/>
    </row>
    <row r="453" spans="1:16" ht="12.75" customHeight="1" x14ac:dyDescent="0.2">
      <c r="A453" s="34"/>
      <c r="B453" s="3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1"/>
      <c r="P453" s="1"/>
    </row>
    <row r="454" spans="1:16" ht="12.75" customHeight="1" x14ac:dyDescent="0.2">
      <c r="A454" s="34"/>
      <c r="B454" s="3"/>
      <c r="C454" s="35"/>
      <c r="D454" s="35"/>
      <c r="E454" s="35"/>
      <c r="F454" s="35"/>
      <c r="G454" s="35"/>
      <c r="H454" s="35"/>
      <c r="I454" s="35"/>
      <c r="J454" s="35"/>
      <c r="K454" s="35"/>
      <c r="L454" s="35"/>
      <c r="M454" s="35"/>
      <c r="N454" s="35"/>
      <c r="O454" s="1"/>
      <c r="P454" s="1"/>
    </row>
    <row r="455" spans="1:16" ht="12.75" customHeight="1" x14ac:dyDescent="0.2">
      <c r="A455" s="34"/>
      <c r="B455" s="3"/>
      <c r="C455" s="35"/>
      <c r="D455" s="35"/>
      <c r="E455" s="35"/>
      <c r="F455" s="35"/>
      <c r="G455" s="35"/>
      <c r="H455" s="35"/>
      <c r="I455" s="35"/>
      <c r="J455" s="35"/>
      <c r="K455" s="35"/>
      <c r="L455" s="35"/>
      <c r="M455" s="35"/>
      <c r="N455" s="35"/>
      <c r="O455" s="1"/>
      <c r="P455" s="1"/>
    </row>
    <row r="456" spans="1:16" ht="12.75" customHeight="1" x14ac:dyDescent="0.2">
      <c r="A456" s="34"/>
      <c r="B456" s="3"/>
      <c r="C456" s="35"/>
      <c r="D456" s="35"/>
      <c r="E456" s="35"/>
      <c r="F456" s="35"/>
      <c r="G456" s="35"/>
      <c r="H456" s="35"/>
      <c r="I456" s="35"/>
      <c r="J456" s="35"/>
      <c r="K456" s="35"/>
      <c r="L456" s="35"/>
      <c r="M456" s="35"/>
      <c r="N456" s="35"/>
      <c r="O456" s="1"/>
      <c r="P456" s="1"/>
    </row>
    <row r="457" spans="1:16" ht="12.75" customHeight="1" x14ac:dyDescent="0.2">
      <c r="A457" s="34"/>
      <c r="B457" s="3"/>
      <c r="C457" s="35"/>
      <c r="D457" s="35"/>
      <c r="E457" s="35"/>
      <c r="F457" s="35"/>
      <c r="G457" s="35"/>
      <c r="H457" s="35"/>
      <c r="I457" s="35"/>
      <c r="J457" s="35"/>
      <c r="K457" s="35"/>
      <c r="L457" s="35"/>
      <c r="M457" s="35"/>
      <c r="N457" s="35"/>
      <c r="O457" s="1"/>
      <c r="P457" s="1"/>
    </row>
    <row r="458" spans="1:16" ht="12.75" customHeight="1" x14ac:dyDescent="0.2">
      <c r="A458" s="34"/>
      <c r="B458" s="3"/>
      <c r="C458" s="35"/>
      <c r="D458" s="35"/>
      <c r="E458" s="35"/>
      <c r="F458" s="35"/>
      <c r="G458" s="35"/>
      <c r="H458" s="35"/>
      <c r="I458" s="35"/>
      <c r="J458" s="35"/>
      <c r="K458" s="35"/>
      <c r="L458" s="35"/>
      <c r="M458" s="35"/>
      <c r="N458" s="35"/>
      <c r="O458" s="1"/>
      <c r="P458" s="1"/>
    </row>
    <row r="459" spans="1:16" ht="12.75" customHeight="1" x14ac:dyDescent="0.2">
      <c r="A459" s="34"/>
      <c r="B459" s="3"/>
      <c r="C459" s="35"/>
      <c r="D459" s="35"/>
      <c r="E459" s="35"/>
      <c r="F459" s="35"/>
      <c r="G459" s="35"/>
      <c r="H459" s="35"/>
      <c r="I459" s="35"/>
      <c r="J459" s="35"/>
      <c r="K459" s="35"/>
      <c r="L459" s="35"/>
      <c r="M459" s="35"/>
      <c r="N459" s="35"/>
      <c r="O459" s="1"/>
      <c r="P459" s="1"/>
    </row>
    <row r="460" spans="1:16" ht="12.75" customHeight="1" x14ac:dyDescent="0.2">
      <c r="A460" s="34"/>
      <c r="B460" s="3"/>
      <c r="C460" s="35"/>
      <c r="D460" s="35"/>
      <c r="E460" s="35"/>
      <c r="F460" s="35"/>
      <c r="G460" s="35"/>
      <c r="H460" s="35"/>
      <c r="I460" s="35"/>
      <c r="J460" s="35"/>
      <c r="K460" s="35"/>
      <c r="L460" s="35"/>
      <c r="M460" s="35"/>
      <c r="N460" s="35"/>
      <c r="O460" s="1"/>
      <c r="P460" s="1"/>
    </row>
    <row r="461" spans="1:16" ht="12.75" customHeight="1" x14ac:dyDescent="0.2">
      <c r="A461" s="34"/>
      <c r="B461" s="3"/>
      <c r="C461" s="35"/>
      <c r="D461" s="35"/>
      <c r="E461" s="35"/>
      <c r="F461" s="35"/>
      <c r="G461" s="35"/>
      <c r="H461" s="35"/>
      <c r="I461" s="35"/>
      <c r="J461" s="35"/>
      <c r="K461" s="35"/>
      <c r="L461" s="35"/>
      <c r="M461" s="35"/>
      <c r="N461" s="35"/>
      <c r="O461" s="1"/>
      <c r="P461" s="1"/>
    </row>
    <row r="462" spans="1:16" ht="12.75" customHeight="1" x14ac:dyDescent="0.2">
      <c r="A462" s="34"/>
      <c r="B462" s="3"/>
      <c r="C462" s="35"/>
      <c r="D462" s="35"/>
      <c r="E462" s="35"/>
      <c r="F462" s="35"/>
      <c r="G462" s="35"/>
      <c r="H462" s="35"/>
      <c r="I462" s="35"/>
      <c r="J462" s="35"/>
      <c r="K462" s="35"/>
      <c r="L462" s="35"/>
      <c r="M462" s="35"/>
      <c r="N462" s="35"/>
      <c r="O462" s="1"/>
      <c r="P462" s="1"/>
    </row>
    <row r="463" spans="1:16" ht="12.75" customHeight="1" x14ac:dyDescent="0.2">
      <c r="A463" s="34"/>
      <c r="B463" s="3"/>
      <c r="C463" s="35"/>
      <c r="D463" s="35"/>
      <c r="E463" s="35"/>
      <c r="F463" s="35"/>
      <c r="G463" s="35"/>
      <c r="H463" s="35"/>
      <c r="I463" s="35"/>
      <c r="J463" s="35"/>
      <c r="K463" s="35"/>
      <c r="L463" s="35"/>
      <c r="M463" s="35"/>
      <c r="N463" s="35"/>
      <c r="O463" s="1"/>
      <c r="P463" s="1"/>
    </row>
    <row r="464" spans="1:16" ht="12.75" customHeight="1" x14ac:dyDescent="0.2">
      <c r="A464" s="34"/>
      <c r="B464" s="3"/>
      <c r="C464" s="35"/>
      <c r="D464" s="35"/>
      <c r="E464" s="35"/>
      <c r="F464" s="35"/>
      <c r="G464" s="35"/>
      <c r="H464" s="35"/>
      <c r="I464" s="35"/>
      <c r="J464" s="35"/>
      <c r="K464" s="35"/>
      <c r="L464" s="35"/>
      <c r="M464" s="35"/>
      <c r="N464" s="35"/>
      <c r="O464" s="1"/>
      <c r="P464" s="1"/>
    </row>
    <row r="465" spans="1:16" ht="12.75" customHeight="1" x14ac:dyDescent="0.2">
      <c r="A465" s="34"/>
      <c r="B465" s="3"/>
      <c r="C465" s="35"/>
      <c r="D465" s="35"/>
      <c r="E465" s="35"/>
      <c r="F465" s="35"/>
      <c r="G465" s="35"/>
      <c r="H465" s="35"/>
      <c r="I465" s="35"/>
      <c r="J465" s="35"/>
      <c r="K465" s="35"/>
      <c r="L465" s="35"/>
      <c r="M465" s="35"/>
      <c r="N465" s="35"/>
      <c r="O465" s="1"/>
      <c r="P465" s="1"/>
    </row>
    <row r="466" spans="1:16" ht="12.75" customHeight="1" x14ac:dyDescent="0.2">
      <c r="A466" s="34"/>
      <c r="B466" s="3"/>
      <c r="C466" s="35"/>
      <c r="D466" s="35"/>
      <c r="E466" s="35"/>
      <c r="F466" s="35"/>
      <c r="G466" s="35"/>
      <c r="H466" s="35"/>
      <c r="I466" s="35"/>
      <c r="J466" s="35"/>
      <c r="K466" s="35"/>
      <c r="L466" s="35"/>
      <c r="M466" s="35"/>
      <c r="N466" s="35"/>
      <c r="O466" s="1"/>
      <c r="P466" s="1"/>
    </row>
    <row r="467" spans="1:16" ht="12.75" customHeight="1" x14ac:dyDescent="0.2">
      <c r="A467" s="34"/>
      <c r="B467" s="3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1"/>
      <c r="P467" s="1"/>
    </row>
    <row r="468" spans="1:16" ht="12.75" customHeight="1" x14ac:dyDescent="0.2">
      <c r="A468" s="34"/>
      <c r="B468" s="3"/>
      <c r="C468" s="35"/>
      <c r="D468" s="35"/>
      <c r="E468" s="35"/>
      <c r="F468" s="35"/>
      <c r="G468" s="35"/>
      <c r="H468" s="35"/>
      <c r="I468" s="35"/>
      <c r="J468" s="35"/>
      <c r="K468" s="35"/>
      <c r="L468" s="35"/>
      <c r="M468" s="35"/>
      <c r="N468" s="35"/>
      <c r="O468" s="1"/>
      <c r="P468" s="1"/>
    </row>
    <row r="469" spans="1:16" ht="12.75" customHeight="1" x14ac:dyDescent="0.2">
      <c r="A469" s="34"/>
      <c r="B469" s="3"/>
      <c r="C469" s="35"/>
      <c r="D469" s="35"/>
      <c r="E469" s="35"/>
      <c r="F469" s="35"/>
      <c r="G469" s="35"/>
      <c r="H469" s="35"/>
      <c r="I469" s="35"/>
      <c r="J469" s="35"/>
      <c r="K469" s="35"/>
      <c r="L469" s="35"/>
      <c r="M469" s="35"/>
      <c r="N469" s="35"/>
      <c r="O469" s="1"/>
      <c r="P469" s="1"/>
    </row>
    <row r="470" spans="1:16" ht="12.75" customHeight="1" x14ac:dyDescent="0.2">
      <c r="A470" s="34"/>
      <c r="B470" s="3"/>
      <c r="C470" s="35"/>
      <c r="D470" s="35"/>
      <c r="E470" s="35"/>
      <c r="F470" s="35"/>
      <c r="G470" s="35"/>
      <c r="H470" s="35"/>
      <c r="I470" s="35"/>
      <c r="J470" s="35"/>
      <c r="K470" s="35"/>
      <c r="L470" s="35"/>
      <c r="M470" s="35"/>
      <c r="N470" s="35"/>
      <c r="O470" s="1"/>
      <c r="P470" s="1"/>
    </row>
    <row r="471" spans="1:16" ht="12.75" customHeight="1" x14ac:dyDescent="0.2">
      <c r="A471" s="34"/>
      <c r="B471" s="3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1"/>
      <c r="P471" s="1"/>
    </row>
    <row r="472" spans="1:16" ht="12.75" customHeight="1" x14ac:dyDescent="0.2">
      <c r="A472" s="34"/>
      <c r="B472" s="3"/>
      <c r="C472" s="35"/>
      <c r="D472" s="35"/>
      <c r="E472" s="35"/>
      <c r="F472" s="35"/>
      <c r="G472" s="35"/>
      <c r="H472" s="35"/>
      <c r="I472" s="35"/>
      <c r="J472" s="35"/>
      <c r="K472" s="35"/>
      <c r="L472" s="35"/>
      <c r="M472" s="35"/>
      <c r="N472" s="35"/>
      <c r="O472" s="1"/>
      <c r="P472" s="1"/>
    </row>
    <row r="473" spans="1:16" ht="12.75" customHeight="1" x14ac:dyDescent="0.2">
      <c r="A473" s="34"/>
      <c r="B473" s="3"/>
      <c r="C473" s="35"/>
      <c r="D473" s="35"/>
      <c r="E473" s="35"/>
      <c r="F473" s="35"/>
      <c r="G473" s="35"/>
      <c r="H473" s="35"/>
      <c r="I473" s="35"/>
      <c r="J473" s="35"/>
      <c r="K473" s="35"/>
      <c r="L473" s="35"/>
      <c r="M473" s="35"/>
      <c r="N473" s="35"/>
      <c r="O473" s="1"/>
      <c r="P473" s="1"/>
    </row>
    <row r="474" spans="1:16" ht="12.75" customHeight="1" x14ac:dyDescent="0.2">
      <c r="A474" s="34"/>
      <c r="B474" s="3"/>
      <c r="C474" s="35"/>
      <c r="D474" s="35"/>
      <c r="E474" s="35"/>
      <c r="F474" s="35"/>
      <c r="G474" s="35"/>
      <c r="H474" s="35"/>
      <c r="I474" s="35"/>
      <c r="J474" s="35"/>
      <c r="K474" s="35"/>
      <c r="L474" s="35"/>
      <c r="M474" s="35"/>
      <c r="N474" s="35"/>
      <c r="O474" s="1"/>
      <c r="P474" s="1"/>
    </row>
    <row r="475" spans="1:16" ht="12.75" customHeight="1" x14ac:dyDescent="0.2">
      <c r="A475" s="34"/>
      <c r="B475" s="3"/>
      <c r="C475" s="35"/>
      <c r="D475" s="35"/>
      <c r="E475" s="35"/>
      <c r="F475" s="35"/>
      <c r="G475" s="35"/>
      <c r="H475" s="35"/>
      <c r="I475" s="35"/>
      <c r="J475" s="35"/>
      <c r="K475" s="35"/>
      <c r="L475" s="35"/>
      <c r="M475" s="35"/>
      <c r="N475" s="35"/>
      <c r="O475" s="1"/>
      <c r="P475" s="1"/>
    </row>
    <row r="476" spans="1:16" ht="12.75" customHeight="1" x14ac:dyDescent="0.2">
      <c r="A476" s="34"/>
      <c r="B476" s="3"/>
      <c r="C476" s="35"/>
      <c r="D476" s="35"/>
      <c r="E476" s="35"/>
      <c r="F476" s="35"/>
      <c r="G476" s="35"/>
      <c r="H476" s="35"/>
      <c r="I476" s="35"/>
      <c r="J476" s="35"/>
      <c r="K476" s="35"/>
      <c r="L476" s="35"/>
      <c r="M476" s="35"/>
      <c r="N476" s="35"/>
      <c r="O476" s="1"/>
      <c r="P476" s="1"/>
    </row>
    <row r="477" spans="1:16" ht="12.75" customHeight="1" x14ac:dyDescent="0.2">
      <c r="A477" s="34"/>
      <c r="B477" s="3"/>
      <c r="C477" s="35"/>
      <c r="D477" s="35"/>
      <c r="E477" s="35"/>
      <c r="F477" s="35"/>
      <c r="G477" s="35"/>
      <c r="H477" s="35"/>
      <c r="I477" s="35"/>
      <c r="J477" s="35"/>
      <c r="K477" s="35"/>
      <c r="L477" s="35"/>
      <c r="M477" s="35"/>
      <c r="N477" s="35"/>
      <c r="O477" s="1"/>
      <c r="P477" s="1"/>
    </row>
    <row r="478" spans="1:16" ht="12.75" customHeight="1" x14ac:dyDescent="0.2">
      <c r="A478" s="34"/>
      <c r="B478" s="3"/>
      <c r="C478" s="35"/>
      <c r="D478" s="35"/>
      <c r="E478" s="35"/>
      <c r="F478" s="35"/>
      <c r="G478" s="35"/>
      <c r="H478" s="35"/>
      <c r="I478" s="35"/>
      <c r="J478" s="35"/>
      <c r="K478" s="35"/>
      <c r="L478" s="35"/>
      <c r="M478" s="35"/>
      <c r="N478" s="35"/>
      <c r="O478" s="1"/>
      <c r="P478" s="1"/>
    </row>
    <row r="479" spans="1:16" ht="12.75" customHeight="1" x14ac:dyDescent="0.2">
      <c r="A479" s="34"/>
      <c r="B479" s="3"/>
      <c r="C479" s="35"/>
      <c r="D479" s="35"/>
      <c r="E479" s="35"/>
      <c r="F479" s="35"/>
      <c r="G479" s="35"/>
      <c r="H479" s="35"/>
      <c r="I479" s="35"/>
      <c r="J479" s="35"/>
      <c r="K479" s="35"/>
      <c r="L479" s="35"/>
      <c r="M479" s="35"/>
      <c r="N479" s="35"/>
      <c r="O479" s="1"/>
      <c r="P479" s="1"/>
    </row>
    <row r="480" spans="1:16" ht="12.75" customHeight="1" x14ac:dyDescent="0.2">
      <c r="A480" s="34"/>
      <c r="B480" s="3"/>
      <c r="C480" s="35"/>
      <c r="D480" s="35"/>
      <c r="E480" s="35"/>
      <c r="F480" s="35"/>
      <c r="G480" s="35"/>
      <c r="H480" s="35"/>
      <c r="I480" s="35"/>
      <c r="J480" s="35"/>
      <c r="K480" s="35"/>
      <c r="L480" s="35"/>
      <c r="M480" s="35"/>
      <c r="N480" s="35"/>
      <c r="O480" s="1"/>
      <c r="P480" s="1"/>
    </row>
    <row r="481" spans="1:16" ht="12.75" customHeight="1" x14ac:dyDescent="0.2">
      <c r="A481" s="34"/>
      <c r="B481" s="3"/>
      <c r="C481" s="35"/>
      <c r="D481" s="35"/>
      <c r="E481" s="35"/>
      <c r="F481" s="35"/>
      <c r="G481" s="35"/>
      <c r="H481" s="35"/>
      <c r="I481" s="35"/>
      <c r="J481" s="35"/>
      <c r="K481" s="35"/>
      <c r="L481" s="35"/>
      <c r="M481" s="35"/>
      <c r="N481" s="35"/>
      <c r="O481" s="1"/>
      <c r="P481" s="1"/>
    </row>
    <row r="482" spans="1:16" ht="12.75" customHeight="1" x14ac:dyDescent="0.2">
      <c r="A482" s="34"/>
      <c r="B482" s="3"/>
      <c r="C482" s="35"/>
      <c r="D482" s="35"/>
      <c r="E482" s="35"/>
      <c r="F482" s="35"/>
      <c r="G482" s="35"/>
      <c r="H482" s="35"/>
      <c r="I482" s="35"/>
      <c r="J482" s="35"/>
      <c r="K482" s="35"/>
      <c r="L482" s="35"/>
      <c r="M482" s="35"/>
      <c r="N482" s="35"/>
      <c r="O482" s="1"/>
      <c r="P482" s="1"/>
    </row>
    <row r="483" spans="1:16" ht="12.75" customHeight="1" x14ac:dyDescent="0.2">
      <c r="A483" s="34"/>
      <c r="B483" s="3"/>
      <c r="C483" s="35"/>
      <c r="D483" s="35"/>
      <c r="E483" s="35"/>
      <c r="F483" s="35"/>
      <c r="G483" s="35"/>
      <c r="H483" s="35"/>
      <c r="I483" s="35"/>
      <c r="J483" s="35"/>
      <c r="K483" s="35"/>
      <c r="L483" s="35"/>
      <c r="M483" s="35"/>
      <c r="N483" s="35"/>
      <c r="O483" s="1"/>
      <c r="P483" s="1"/>
    </row>
    <row r="484" spans="1:16" ht="12.75" customHeight="1" x14ac:dyDescent="0.2">
      <c r="A484" s="34"/>
      <c r="B484" s="3"/>
      <c r="C484" s="35"/>
      <c r="D484" s="35"/>
      <c r="E484" s="35"/>
      <c r="F484" s="35"/>
      <c r="G484" s="35"/>
      <c r="H484" s="35"/>
      <c r="I484" s="35"/>
      <c r="J484" s="35"/>
      <c r="K484" s="35"/>
      <c r="L484" s="35"/>
      <c r="M484" s="35"/>
      <c r="N484" s="35"/>
      <c r="O484" s="1"/>
      <c r="P484" s="1"/>
    </row>
    <row r="485" spans="1:16" ht="12.75" customHeight="1" x14ac:dyDescent="0.2">
      <c r="A485" s="34"/>
      <c r="B485" s="3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1"/>
      <c r="P485" s="1"/>
    </row>
    <row r="486" spans="1:16" ht="12.75" customHeight="1" x14ac:dyDescent="0.2">
      <c r="A486" s="34"/>
      <c r="B486" s="3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1"/>
      <c r="P486" s="1"/>
    </row>
    <row r="487" spans="1:16" ht="12.75" customHeight="1" x14ac:dyDescent="0.2">
      <c r="A487" s="34"/>
      <c r="B487" s="3"/>
      <c r="C487" s="35"/>
      <c r="D487" s="35"/>
      <c r="E487" s="35"/>
      <c r="F487" s="35"/>
      <c r="G487" s="35"/>
      <c r="H487" s="35"/>
      <c r="I487" s="35"/>
      <c r="J487" s="35"/>
      <c r="K487" s="35"/>
      <c r="L487" s="35"/>
      <c r="M487" s="35"/>
      <c r="N487" s="35"/>
      <c r="O487" s="1"/>
      <c r="P487" s="1"/>
    </row>
    <row r="488" spans="1:16" ht="12.75" customHeight="1" x14ac:dyDescent="0.2">
      <c r="A488" s="34"/>
      <c r="B488" s="3"/>
      <c r="C488" s="35"/>
      <c r="D488" s="35"/>
      <c r="E488" s="35"/>
      <c r="F488" s="35"/>
      <c r="G488" s="35"/>
      <c r="H488" s="35"/>
      <c r="I488" s="35"/>
      <c r="J488" s="35"/>
      <c r="K488" s="35"/>
      <c r="L488" s="35"/>
      <c r="M488" s="35"/>
      <c r="N488" s="35"/>
      <c r="O488" s="1"/>
      <c r="P488" s="1"/>
    </row>
    <row r="489" spans="1:16" ht="12.75" customHeight="1" x14ac:dyDescent="0.2">
      <c r="A489" s="34"/>
      <c r="B489" s="3"/>
      <c r="C489" s="35"/>
      <c r="D489" s="35"/>
      <c r="E489" s="35"/>
      <c r="F489" s="35"/>
      <c r="G489" s="35"/>
      <c r="H489" s="35"/>
      <c r="I489" s="35"/>
      <c r="J489" s="35"/>
      <c r="K489" s="35"/>
      <c r="L489" s="35"/>
      <c r="M489" s="35"/>
      <c r="N489" s="35"/>
      <c r="O489" s="1"/>
      <c r="P489" s="1"/>
    </row>
    <row r="490" spans="1:16" ht="12.75" customHeight="1" x14ac:dyDescent="0.2">
      <c r="A490" s="34"/>
      <c r="B490" s="3"/>
      <c r="C490" s="35"/>
      <c r="D490" s="35"/>
      <c r="E490" s="35"/>
      <c r="F490" s="35"/>
      <c r="G490" s="35"/>
      <c r="H490" s="35"/>
      <c r="I490" s="35"/>
      <c r="J490" s="35"/>
      <c r="K490" s="35"/>
      <c r="L490" s="35"/>
      <c r="M490" s="35"/>
      <c r="N490" s="35"/>
      <c r="O490" s="1"/>
      <c r="P490" s="1"/>
    </row>
    <row r="491" spans="1:16" ht="12.75" customHeight="1" x14ac:dyDescent="0.2">
      <c r="A491" s="34"/>
      <c r="B491" s="3"/>
      <c r="C491" s="35"/>
      <c r="D491" s="35"/>
      <c r="E491" s="35"/>
      <c r="F491" s="35"/>
      <c r="G491" s="35"/>
      <c r="H491" s="35"/>
      <c r="I491" s="35"/>
      <c r="J491" s="35"/>
      <c r="K491" s="35"/>
      <c r="L491" s="35"/>
      <c r="M491" s="35"/>
      <c r="N491" s="35"/>
      <c r="O491" s="1"/>
      <c r="P491" s="1"/>
    </row>
    <row r="492" spans="1:16" ht="12.75" customHeight="1" x14ac:dyDescent="0.2">
      <c r="A492" s="34"/>
      <c r="B492" s="3"/>
      <c r="C492" s="35"/>
      <c r="D492" s="35"/>
      <c r="E492" s="35"/>
      <c r="F492" s="35"/>
      <c r="G492" s="35"/>
      <c r="H492" s="35"/>
      <c r="I492" s="35"/>
      <c r="J492" s="35"/>
      <c r="K492" s="35"/>
      <c r="L492" s="35"/>
      <c r="M492" s="35"/>
      <c r="N492" s="35"/>
      <c r="O492" s="1"/>
      <c r="P492" s="1"/>
    </row>
    <row r="493" spans="1:16" ht="12.75" customHeight="1" x14ac:dyDescent="0.2">
      <c r="A493" s="34"/>
      <c r="B493" s="3"/>
      <c r="C493" s="35"/>
      <c r="D493" s="35"/>
      <c r="E493" s="35"/>
      <c r="F493" s="35"/>
      <c r="G493" s="35"/>
      <c r="H493" s="35"/>
      <c r="I493" s="35"/>
      <c r="J493" s="35"/>
      <c r="K493" s="35"/>
      <c r="L493" s="35"/>
      <c r="M493" s="35"/>
      <c r="N493" s="35"/>
      <c r="O493" s="1"/>
      <c r="P493" s="1"/>
    </row>
    <row r="494" spans="1:16" ht="12.75" customHeight="1" x14ac:dyDescent="0.2">
      <c r="A494" s="34"/>
      <c r="B494" s="3"/>
      <c r="C494" s="35"/>
      <c r="D494" s="35"/>
      <c r="E494" s="35"/>
      <c r="F494" s="35"/>
      <c r="G494" s="35"/>
      <c r="H494" s="35"/>
      <c r="I494" s="35"/>
      <c r="J494" s="35"/>
      <c r="K494" s="35"/>
      <c r="L494" s="35"/>
      <c r="M494" s="35"/>
      <c r="N494" s="35"/>
      <c r="O494" s="1"/>
      <c r="P494" s="1"/>
    </row>
    <row r="495" spans="1:16" ht="12.75" customHeight="1" x14ac:dyDescent="0.2">
      <c r="A495" s="34"/>
      <c r="B495" s="3"/>
      <c r="C495" s="35"/>
      <c r="D495" s="35"/>
      <c r="E495" s="35"/>
      <c r="F495" s="35"/>
      <c r="G495" s="35"/>
      <c r="H495" s="35"/>
      <c r="I495" s="35"/>
      <c r="J495" s="35"/>
      <c r="K495" s="35"/>
      <c r="L495" s="35"/>
      <c r="M495" s="35"/>
      <c r="N495" s="35"/>
      <c r="O495" s="1"/>
      <c r="P495" s="1"/>
    </row>
    <row r="496" spans="1:16" ht="12.75" customHeight="1" x14ac:dyDescent="0.2">
      <c r="A496" s="34"/>
      <c r="B496" s="3"/>
      <c r="C496" s="35"/>
      <c r="D496" s="35"/>
      <c r="E496" s="35"/>
      <c r="F496" s="35"/>
      <c r="G496" s="35"/>
      <c r="H496" s="35"/>
      <c r="I496" s="35"/>
      <c r="J496" s="35"/>
      <c r="K496" s="35"/>
      <c r="L496" s="35"/>
      <c r="M496" s="35"/>
      <c r="N496" s="35"/>
      <c r="O496" s="1"/>
      <c r="P496" s="1"/>
    </row>
    <row r="497" spans="1:16" ht="12.75" customHeight="1" x14ac:dyDescent="0.2">
      <c r="A497" s="34"/>
      <c r="B497" s="3"/>
      <c r="C497" s="35"/>
      <c r="D497" s="35"/>
      <c r="E497" s="35"/>
      <c r="F497" s="35"/>
      <c r="G497" s="35"/>
      <c r="H497" s="35"/>
      <c r="I497" s="35"/>
      <c r="J497" s="35"/>
      <c r="K497" s="35"/>
      <c r="L497" s="35"/>
      <c r="M497" s="35"/>
      <c r="N497" s="35"/>
      <c r="O497" s="1"/>
      <c r="P497" s="1"/>
    </row>
    <row r="498" spans="1:16" ht="12.75" customHeight="1" x14ac:dyDescent="0.2">
      <c r="A498" s="34"/>
      <c r="B498" s="3"/>
      <c r="C498" s="35"/>
      <c r="D498" s="35"/>
      <c r="E498" s="35"/>
      <c r="F498" s="35"/>
      <c r="G498" s="35"/>
      <c r="H498" s="35"/>
      <c r="I498" s="35"/>
      <c r="J498" s="35"/>
      <c r="K498" s="35"/>
      <c r="L498" s="35"/>
      <c r="M498" s="35"/>
      <c r="N498" s="35"/>
      <c r="O498" s="1"/>
      <c r="P498" s="1"/>
    </row>
    <row r="499" spans="1:16" ht="12.75" customHeight="1" x14ac:dyDescent="0.2">
      <c r="A499" s="34"/>
      <c r="B499" s="3"/>
      <c r="C499" s="35"/>
      <c r="D499" s="35"/>
      <c r="E499" s="35"/>
      <c r="F499" s="35"/>
      <c r="G499" s="35"/>
      <c r="H499" s="35"/>
      <c r="I499" s="35"/>
      <c r="J499" s="35"/>
      <c r="K499" s="35"/>
      <c r="L499" s="35"/>
      <c r="M499" s="35"/>
      <c r="N499" s="35"/>
      <c r="O499" s="1"/>
      <c r="P499" s="1"/>
    </row>
    <row r="500" spans="1:16" ht="12.75" customHeight="1" x14ac:dyDescent="0.2">
      <c r="A500" s="34"/>
      <c r="B500" s="3"/>
      <c r="C500" s="35"/>
      <c r="D500" s="35"/>
      <c r="E500" s="35"/>
      <c r="F500" s="35"/>
      <c r="G500" s="35"/>
      <c r="H500" s="35"/>
      <c r="I500" s="35"/>
      <c r="J500" s="35"/>
      <c r="K500" s="35"/>
      <c r="L500" s="35"/>
      <c r="M500" s="35"/>
      <c r="N500" s="35"/>
      <c r="O500" s="1"/>
      <c r="P500" s="1"/>
    </row>
    <row r="501" spans="1:16" ht="12.75" customHeight="1" x14ac:dyDescent="0.2">
      <c r="A501" s="34"/>
      <c r="B501" s="3"/>
      <c r="C501" s="35"/>
      <c r="D501" s="35"/>
      <c r="E501" s="35"/>
      <c r="F501" s="35"/>
      <c r="G501" s="35"/>
      <c r="H501" s="35"/>
      <c r="I501" s="35"/>
      <c r="J501" s="35"/>
      <c r="K501" s="35"/>
      <c r="L501" s="35"/>
      <c r="M501" s="35"/>
      <c r="N501" s="35"/>
      <c r="O501" s="1"/>
      <c r="P501" s="1"/>
    </row>
    <row r="502" spans="1:16" ht="12.75" customHeight="1" x14ac:dyDescent="0.2">
      <c r="A502" s="34"/>
      <c r="B502" s="3"/>
      <c r="C502" s="35"/>
      <c r="D502" s="35"/>
      <c r="E502" s="35"/>
      <c r="F502" s="35"/>
      <c r="G502" s="35"/>
      <c r="H502" s="35"/>
      <c r="I502" s="35"/>
      <c r="J502" s="35"/>
      <c r="K502" s="35"/>
      <c r="L502" s="35"/>
      <c r="M502" s="35"/>
      <c r="N502" s="35"/>
      <c r="O502" s="1"/>
      <c r="P502" s="1"/>
    </row>
    <row r="503" spans="1:16" ht="12.75" customHeight="1" x14ac:dyDescent="0.2">
      <c r="A503" s="34"/>
      <c r="B503" s="3"/>
      <c r="C503" s="35"/>
      <c r="D503" s="35"/>
      <c r="E503" s="35"/>
      <c r="F503" s="35"/>
      <c r="G503" s="35"/>
      <c r="H503" s="35"/>
      <c r="I503" s="35"/>
      <c r="J503" s="35"/>
      <c r="K503" s="35"/>
      <c r="L503" s="35"/>
      <c r="M503" s="35"/>
      <c r="N503" s="35"/>
      <c r="O503" s="1"/>
      <c r="P503" s="1"/>
    </row>
    <row r="504" spans="1:16" ht="12.75" customHeight="1" x14ac:dyDescent="0.2">
      <c r="A504" s="34"/>
      <c r="B504" s="3"/>
      <c r="C504" s="35"/>
      <c r="D504" s="35"/>
      <c r="E504" s="35"/>
      <c r="F504" s="35"/>
      <c r="G504" s="35"/>
      <c r="H504" s="35"/>
      <c r="I504" s="35"/>
      <c r="J504" s="35"/>
      <c r="K504" s="35"/>
      <c r="L504" s="35"/>
      <c r="M504" s="35"/>
      <c r="N504" s="35"/>
      <c r="O504" s="1"/>
      <c r="P504" s="1"/>
    </row>
    <row r="505" spans="1:16" ht="12.75" customHeight="1" x14ac:dyDescent="0.2">
      <c r="A505" s="34"/>
      <c r="B505" s="3"/>
      <c r="C505" s="35"/>
      <c r="D505" s="35"/>
      <c r="E505" s="35"/>
      <c r="F505" s="35"/>
      <c r="G505" s="35"/>
      <c r="H505" s="35"/>
      <c r="I505" s="35"/>
      <c r="J505" s="35"/>
      <c r="K505" s="35"/>
      <c r="L505" s="35"/>
      <c r="M505" s="35"/>
      <c r="N505" s="35"/>
      <c r="O505" s="1"/>
      <c r="P505" s="1"/>
    </row>
    <row r="506" spans="1:16" ht="12.75" customHeight="1" x14ac:dyDescent="0.2">
      <c r="A506" s="34"/>
      <c r="B506" s="3"/>
      <c r="C506" s="35"/>
      <c r="D506" s="35"/>
      <c r="E506" s="35"/>
      <c r="F506" s="35"/>
      <c r="G506" s="35"/>
      <c r="H506" s="35"/>
      <c r="I506" s="35"/>
      <c r="J506" s="35"/>
      <c r="K506" s="35"/>
      <c r="L506" s="35"/>
      <c r="M506" s="35"/>
      <c r="N506" s="35"/>
      <c r="O506" s="1"/>
      <c r="P506" s="1"/>
    </row>
    <row r="507" spans="1:16" ht="12.75" customHeight="1" x14ac:dyDescent="0.2">
      <c r="A507" s="34"/>
      <c r="B507" s="3"/>
      <c r="C507" s="35"/>
      <c r="D507" s="35"/>
      <c r="E507" s="35"/>
      <c r="F507" s="35"/>
      <c r="G507" s="35"/>
      <c r="H507" s="35"/>
      <c r="I507" s="35"/>
      <c r="J507" s="35"/>
      <c r="K507" s="35"/>
      <c r="L507" s="35"/>
      <c r="M507" s="35"/>
      <c r="N507" s="35"/>
      <c r="O507" s="1"/>
      <c r="P507" s="1"/>
    </row>
    <row r="508" spans="1:16" ht="12.75" customHeight="1" x14ac:dyDescent="0.2">
      <c r="A508" s="34"/>
      <c r="B508" s="3"/>
      <c r="C508" s="35"/>
      <c r="D508" s="35"/>
      <c r="E508" s="35"/>
      <c r="F508" s="35"/>
      <c r="G508" s="35"/>
      <c r="H508" s="35"/>
      <c r="I508" s="35"/>
      <c r="J508" s="35"/>
      <c r="K508" s="35"/>
      <c r="L508" s="35"/>
      <c r="M508" s="35"/>
      <c r="N508" s="35"/>
      <c r="O508" s="1"/>
      <c r="P508" s="1"/>
    </row>
    <row r="509" spans="1:16" ht="12.75" customHeight="1" x14ac:dyDescent="0.2">
      <c r="A509" s="34"/>
      <c r="B509" s="3"/>
      <c r="C509" s="35"/>
      <c r="D509" s="35"/>
      <c r="E509" s="35"/>
      <c r="F509" s="35"/>
      <c r="G509" s="35"/>
      <c r="H509" s="35"/>
      <c r="I509" s="35"/>
      <c r="J509" s="35"/>
      <c r="K509" s="35"/>
      <c r="L509" s="35"/>
      <c r="M509" s="35"/>
      <c r="N509" s="35"/>
      <c r="O509" s="1"/>
      <c r="P509" s="1"/>
    </row>
    <row r="510" spans="1:16" ht="12.75" customHeight="1" x14ac:dyDescent="0.2">
      <c r="A510" s="34"/>
      <c r="B510" s="3"/>
      <c r="C510" s="35"/>
      <c r="D510" s="35"/>
      <c r="E510" s="35"/>
      <c r="F510" s="35"/>
      <c r="G510" s="35"/>
      <c r="H510" s="35"/>
      <c r="I510" s="35"/>
      <c r="J510" s="35"/>
      <c r="K510" s="35"/>
      <c r="L510" s="35"/>
      <c r="M510" s="35"/>
      <c r="N510" s="35"/>
      <c r="O510" s="1"/>
      <c r="P510" s="1"/>
    </row>
    <row r="511" spans="1:16" ht="12.75" customHeight="1" x14ac:dyDescent="0.2">
      <c r="A511" s="34"/>
      <c r="B511" s="3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1"/>
      <c r="P511" s="1"/>
    </row>
    <row r="512" spans="1:16" ht="12.75" customHeight="1" x14ac:dyDescent="0.2">
      <c r="A512" s="34"/>
      <c r="B512" s="3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1"/>
      <c r="P512" s="1"/>
    </row>
    <row r="513" spans="1:16" ht="12.75" customHeight="1" x14ac:dyDescent="0.2">
      <c r="A513" s="34"/>
      <c r="B513" s="3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1"/>
      <c r="P513" s="1"/>
    </row>
    <row r="514" spans="1:16" ht="12.75" customHeight="1" x14ac:dyDescent="0.2">
      <c r="A514" s="34"/>
      <c r="B514" s="3"/>
      <c r="C514" s="35"/>
      <c r="D514" s="35"/>
      <c r="E514" s="35"/>
      <c r="F514" s="35"/>
      <c r="G514" s="35"/>
      <c r="H514" s="35"/>
      <c r="I514" s="35"/>
      <c r="J514" s="35"/>
      <c r="K514" s="35"/>
      <c r="L514" s="35"/>
      <c r="M514" s="35"/>
      <c r="N514" s="35"/>
      <c r="O514" s="1"/>
      <c r="P514" s="1"/>
    </row>
    <row r="515" spans="1:16" ht="12.75" customHeight="1" x14ac:dyDescent="0.2">
      <c r="A515" s="34"/>
      <c r="B515" s="3"/>
      <c r="C515" s="35"/>
      <c r="D515" s="35"/>
      <c r="E515" s="35"/>
      <c r="F515" s="35"/>
      <c r="G515" s="35"/>
      <c r="H515" s="35"/>
      <c r="I515" s="35"/>
      <c r="J515" s="35"/>
      <c r="K515" s="35"/>
      <c r="L515" s="35"/>
      <c r="M515" s="35"/>
      <c r="N515" s="35"/>
      <c r="O515" s="1"/>
      <c r="P515" s="1"/>
    </row>
    <row r="516" spans="1:16" ht="12.75" customHeight="1" x14ac:dyDescent="0.2">
      <c r="A516" s="34"/>
      <c r="B516" s="3"/>
      <c r="C516" s="35"/>
      <c r="D516" s="35"/>
      <c r="E516" s="35"/>
      <c r="F516" s="35"/>
      <c r="G516" s="35"/>
      <c r="H516" s="35"/>
      <c r="I516" s="35"/>
      <c r="J516" s="35"/>
      <c r="K516" s="35"/>
      <c r="L516" s="35"/>
      <c r="M516" s="35"/>
      <c r="N516" s="35"/>
      <c r="O516" s="1"/>
      <c r="P516" s="1"/>
    </row>
    <row r="517" spans="1:16" ht="12.75" customHeight="1" x14ac:dyDescent="0.2">
      <c r="A517" s="34"/>
      <c r="B517" s="3"/>
      <c r="C517" s="35"/>
      <c r="D517" s="35"/>
      <c r="E517" s="35"/>
      <c r="F517" s="35"/>
      <c r="G517" s="35"/>
      <c r="H517" s="35"/>
      <c r="I517" s="35"/>
      <c r="J517" s="35"/>
      <c r="K517" s="35"/>
      <c r="L517" s="35"/>
      <c r="M517" s="35"/>
      <c r="N517" s="35"/>
      <c r="O517" s="1"/>
      <c r="P517" s="1"/>
    </row>
    <row r="518" spans="1:16" ht="12.75" customHeight="1" x14ac:dyDescent="0.2">
      <c r="A518" s="34"/>
      <c r="B518" s="3"/>
      <c r="C518" s="35"/>
      <c r="D518" s="35"/>
      <c r="E518" s="35"/>
      <c r="F518" s="35"/>
      <c r="G518" s="35"/>
      <c r="H518" s="35"/>
      <c r="I518" s="35"/>
      <c r="J518" s="35"/>
      <c r="K518" s="35"/>
      <c r="L518" s="35"/>
      <c r="M518" s="35"/>
      <c r="N518" s="35"/>
      <c r="O518" s="1"/>
      <c r="P518" s="1"/>
    </row>
    <row r="519" spans="1:16" ht="12.75" customHeight="1" x14ac:dyDescent="0.2">
      <c r="A519" s="34"/>
      <c r="B519" s="3"/>
      <c r="C519" s="35"/>
      <c r="D519" s="35"/>
      <c r="E519" s="35"/>
      <c r="F519" s="35"/>
      <c r="G519" s="35"/>
      <c r="H519" s="35"/>
      <c r="I519" s="35"/>
      <c r="J519" s="35"/>
      <c r="K519" s="35"/>
      <c r="L519" s="35"/>
      <c r="M519" s="35"/>
      <c r="N519" s="35"/>
      <c r="O519" s="1"/>
      <c r="P519" s="1"/>
    </row>
    <row r="520" spans="1:16" ht="12.75" customHeight="1" x14ac:dyDescent="0.2">
      <c r="A520" s="34"/>
      <c r="B520" s="3"/>
      <c r="C520" s="35"/>
      <c r="D520" s="35"/>
      <c r="E520" s="35"/>
      <c r="F520" s="35"/>
      <c r="G520" s="35"/>
      <c r="H520" s="35"/>
      <c r="I520" s="35"/>
      <c r="J520" s="35"/>
      <c r="K520" s="35"/>
      <c r="L520" s="35"/>
      <c r="M520" s="35"/>
      <c r="N520" s="35"/>
      <c r="O520" s="1"/>
      <c r="P520" s="1"/>
    </row>
    <row r="521" spans="1:16" ht="12.75" customHeight="1" x14ac:dyDescent="0.2">
      <c r="A521" s="34"/>
      <c r="B521" s="3"/>
      <c r="C521" s="35"/>
      <c r="D521" s="35"/>
      <c r="E521" s="35"/>
      <c r="F521" s="35"/>
      <c r="G521" s="35"/>
      <c r="H521" s="35"/>
      <c r="I521" s="35"/>
      <c r="J521" s="35"/>
      <c r="K521" s="35"/>
      <c r="L521" s="35"/>
      <c r="M521" s="35"/>
      <c r="N521" s="35"/>
      <c r="O521" s="1"/>
      <c r="P521" s="1"/>
    </row>
    <row r="522" spans="1:16" ht="12.75" customHeight="1" x14ac:dyDescent="0.2">
      <c r="A522" s="34"/>
      <c r="B522" s="3"/>
      <c r="C522" s="35"/>
      <c r="D522" s="35"/>
      <c r="E522" s="35"/>
      <c r="F522" s="35"/>
      <c r="G522" s="35"/>
      <c r="H522" s="35"/>
      <c r="I522" s="35"/>
      <c r="J522" s="35"/>
      <c r="K522" s="35"/>
      <c r="L522" s="35"/>
      <c r="M522" s="35"/>
      <c r="N522" s="35"/>
      <c r="O522" s="1"/>
      <c r="P522" s="1"/>
    </row>
    <row r="523" spans="1:16" ht="12.75" customHeight="1" x14ac:dyDescent="0.2">
      <c r="A523" s="34"/>
      <c r="B523" s="3"/>
      <c r="C523" s="35"/>
      <c r="D523" s="35"/>
      <c r="E523" s="35"/>
      <c r="F523" s="35"/>
      <c r="G523" s="35"/>
      <c r="H523" s="35"/>
      <c r="I523" s="35"/>
      <c r="J523" s="35"/>
      <c r="K523" s="35"/>
      <c r="L523" s="35"/>
      <c r="M523" s="35"/>
      <c r="N523" s="35"/>
      <c r="O523" s="1"/>
      <c r="P523" s="1"/>
    </row>
    <row r="524" spans="1:16" ht="12.75" customHeight="1" x14ac:dyDescent="0.2">
      <c r="A524" s="34"/>
      <c r="B524" s="3"/>
      <c r="C524" s="35"/>
      <c r="D524" s="35"/>
      <c r="E524" s="35"/>
      <c r="F524" s="35"/>
      <c r="G524" s="35"/>
      <c r="H524" s="35"/>
      <c r="I524" s="35"/>
      <c r="J524" s="35"/>
      <c r="K524" s="35"/>
      <c r="L524" s="35"/>
      <c r="M524" s="35"/>
      <c r="N524" s="35"/>
      <c r="O524" s="1"/>
      <c r="P524" s="1"/>
    </row>
    <row r="525" spans="1:16" ht="12.75" customHeight="1" x14ac:dyDescent="0.2">
      <c r="A525" s="34"/>
      <c r="B525" s="3"/>
      <c r="C525" s="35"/>
      <c r="D525" s="35"/>
      <c r="E525" s="35"/>
      <c r="F525" s="35"/>
      <c r="G525" s="35"/>
      <c r="H525" s="35"/>
      <c r="I525" s="35"/>
      <c r="J525" s="35"/>
      <c r="K525" s="35"/>
      <c r="L525" s="35"/>
      <c r="M525" s="35"/>
      <c r="N525" s="35"/>
      <c r="O525" s="1"/>
      <c r="P525" s="1"/>
    </row>
    <row r="526" spans="1:16" ht="12.75" customHeight="1" x14ac:dyDescent="0.2">
      <c r="A526" s="34"/>
      <c r="B526" s="3"/>
      <c r="C526" s="35"/>
      <c r="D526" s="35"/>
      <c r="E526" s="35"/>
      <c r="F526" s="35"/>
      <c r="G526" s="35"/>
      <c r="H526" s="35"/>
      <c r="I526" s="35"/>
      <c r="J526" s="35"/>
      <c r="K526" s="35"/>
      <c r="L526" s="35"/>
      <c r="M526" s="35"/>
      <c r="N526" s="35"/>
      <c r="O526" s="1"/>
      <c r="P526" s="1"/>
    </row>
    <row r="527" spans="1:16" ht="12.75" customHeight="1" x14ac:dyDescent="0.2">
      <c r="A527" s="34"/>
      <c r="B527" s="3"/>
      <c r="C527" s="35"/>
      <c r="D527" s="35"/>
      <c r="E527" s="35"/>
      <c r="F527" s="35"/>
      <c r="G527" s="35"/>
      <c r="H527" s="35"/>
      <c r="I527" s="35"/>
      <c r="J527" s="35"/>
      <c r="K527" s="35"/>
      <c r="L527" s="35"/>
      <c r="M527" s="35"/>
      <c r="N527" s="35"/>
      <c r="O527" s="1"/>
      <c r="P527" s="1"/>
    </row>
    <row r="528" spans="1:16" ht="12.75" customHeight="1" x14ac:dyDescent="0.2">
      <c r="A528" s="34"/>
      <c r="B528" s="3"/>
      <c r="C528" s="35"/>
      <c r="D528" s="35"/>
      <c r="E528" s="35"/>
      <c r="F528" s="35"/>
      <c r="G528" s="35"/>
      <c r="H528" s="35"/>
      <c r="I528" s="35"/>
      <c r="J528" s="35"/>
      <c r="K528" s="35"/>
      <c r="L528" s="35"/>
      <c r="M528" s="35"/>
      <c r="N528" s="35"/>
      <c r="O528" s="1"/>
      <c r="P528" s="1"/>
    </row>
    <row r="529" spans="1:16" ht="12.75" customHeight="1" x14ac:dyDescent="0.2">
      <c r="A529" s="34"/>
      <c r="B529" s="3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1"/>
      <c r="P529" s="1"/>
    </row>
    <row r="530" spans="1:16" ht="12.75" customHeight="1" x14ac:dyDescent="0.2">
      <c r="A530" s="34"/>
      <c r="B530" s="3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1"/>
      <c r="P530" s="1"/>
    </row>
    <row r="531" spans="1:16" ht="12.75" customHeight="1" x14ac:dyDescent="0.2">
      <c r="A531" s="34"/>
      <c r="B531" s="3"/>
      <c r="C531" s="35"/>
      <c r="D531" s="35"/>
      <c r="E531" s="35"/>
      <c r="F531" s="35"/>
      <c r="G531" s="35"/>
      <c r="H531" s="35"/>
      <c r="I531" s="35"/>
      <c r="J531" s="35"/>
      <c r="K531" s="35"/>
      <c r="L531" s="35"/>
      <c r="M531" s="35"/>
      <c r="N531" s="35"/>
      <c r="O531" s="1"/>
      <c r="P531" s="1"/>
    </row>
    <row r="532" spans="1:16" ht="12.75" customHeight="1" x14ac:dyDescent="0.2">
      <c r="A532" s="34"/>
      <c r="B532" s="3"/>
      <c r="C532" s="35"/>
      <c r="D532" s="35"/>
      <c r="E532" s="35"/>
      <c r="F532" s="35"/>
      <c r="G532" s="35"/>
      <c r="H532" s="35"/>
      <c r="I532" s="35"/>
      <c r="J532" s="35"/>
      <c r="K532" s="35"/>
      <c r="L532" s="35"/>
      <c r="M532" s="35"/>
      <c r="N532" s="35"/>
      <c r="O532" s="1"/>
      <c r="P532" s="1"/>
    </row>
    <row r="533" spans="1:16" ht="12.75" customHeight="1" x14ac:dyDescent="0.2">
      <c r="A533" s="34"/>
      <c r="B533" s="3"/>
      <c r="C533" s="35"/>
      <c r="D533" s="35"/>
      <c r="E533" s="35"/>
      <c r="F533" s="35"/>
      <c r="G533" s="35"/>
      <c r="H533" s="35"/>
      <c r="I533" s="35"/>
      <c r="J533" s="35"/>
      <c r="K533" s="35"/>
      <c r="L533" s="35"/>
      <c r="M533" s="35"/>
      <c r="N533" s="35"/>
      <c r="O533" s="1"/>
      <c r="P533" s="1"/>
    </row>
    <row r="534" spans="1:16" ht="12.75" customHeight="1" x14ac:dyDescent="0.2">
      <c r="A534" s="34"/>
      <c r="B534" s="3"/>
      <c r="C534" s="35"/>
      <c r="D534" s="35"/>
      <c r="E534" s="35"/>
      <c r="F534" s="35"/>
      <c r="G534" s="35"/>
      <c r="H534" s="35"/>
      <c r="I534" s="35"/>
      <c r="J534" s="35"/>
      <c r="K534" s="35"/>
      <c r="L534" s="35"/>
      <c r="M534" s="35"/>
      <c r="N534" s="35"/>
      <c r="O534" s="1"/>
      <c r="P534" s="1"/>
    </row>
    <row r="535" spans="1:16" ht="12.75" customHeight="1" x14ac:dyDescent="0.2">
      <c r="A535" s="34"/>
      <c r="B535" s="3"/>
      <c r="C535" s="35"/>
      <c r="D535" s="35"/>
      <c r="E535" s="35"/>
      <c r="F535" s="35"/>
      <c r="G535" s="35"/>
      <c r="H535" s="35"/>
      <c r="I535" s="35"/>
      <c r="J535" s="35"/>
      <c r="K535" s="35"/>
      <c r="L535" s="35"/>
      <c r="M535" s="35"/>
      <c r="N535" s="35"/>
      <c r="O535" s="1"/>
      <c r="P535" s="1"/>
    </row>
    <row r="536" spans="1:16" ht="12.75" customHeight="1" x14ac:dyDescent="0.2">
      <c r="A536" s="34"/>
      <c r="B536" s="3"/>
      <c r="C536" s="35"/>
      <c r="D536" s="35"/>
      <c r="E536" s="35"/>
      <c r="F536" s="35"/>
      <c r="G536" s="35"/>
      <c r="H536" s="35"/>
      <c r="I536" s="35"/>
      <c r="J536" s="35"/>
      <c r="K536" s="35"/>
      <c r="L536" s="35"/>
      <c r="M536" s="35"/>
      <c r="N536" s="35"/>
      <c r="O536" s="1"/>
      <c r="P536" s="1"/>
    </row>
    <row r="537" spans="1:16" ht="12.75" customHeight="1" x14ac:dyDescent="0.2">
      <c r="A537" s="34"/>
      <c r="B537" s="3"/>
      <c r="C537" s="35"/>
      <c r="D537" s="35"/>
      <c r="E537" s="35"/>
      <c r="F537" s="35"/>
      <c r="G537" s="35"/>
      <c r="H537" s="35"/>
      <c r="I537" s="35"/>
      <c r="J537" s="35"/>
      <c r="K537" s="35"/>
      <c r="L537" s="35"/>
      <c r="M537" s="35"/>
      <c r="N537" s="35"/>
      <c r="O537" s="1"/>
      <c r="P537" s="1"/>
    </row>
    <row r="538" spans="1:16" ht="12.75" customHeight="1" x14ac:dyDescent="0.2">
      <c r="A538" s="34"/>
      <c r="B538" s="3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1"/>
      <c r="P538" s="1"/>
    </row>
    <row r="539" spans="1:16" ht="12.75" customHeight="1" x14ac:dyDescent="0.2">
      <c r="A539" s="34"/>
      <c r="B539" s="3"/>
      <c r="C539" s="35"/>
      <c r="D539" s="35"/>
      <c r="E539" s="35"/>
      <c r="F539" s="35"/>
      <c r="G539" s="35"/>
      <c r="H539" s="35"/>
      <c r="I539" s="35"/>
      <c r="J539" s="35"/>
      <c r="K539" s="35"/>
      <c r="L539" s="35"/>
      <c r="M539" s="35"/>
      <c r="N539" s="35"/>
      <c r="O539" s="1"/>
      <c r="P539" s="1"/>
    </row>
    <row r="540" spans="1:16" ht="12.75" customHeight="1" x14ac:dyDescent="0.2">
      <c r="A540" s="34"/>
      <c r="B540" s="3"/>
      <c r="C540" s="35"/>
      <c r="D540" s="35"/>
      <c r="E540" s="35"/>
      <c r="F540" s="35"/>
      <c r="G540" s="35"/>
      <c r="H540" s="35"/>
      <c r="I540" s="35"/>
      <c r="J540" s="35"/>
      <c r="K540" s="35"/>
      <c r="L540" s="35"/>
      <c r="M540" s="35"/>
      <c r="N540" s="35"/>
      <c r="O540" s="1"/>
      <c r="P540" s="1"/>
    </row>
    <row r="541" spans="1:16" ht="12.75" customHeight="1" x14ac:dyDescent="0.2">
      <c r="A541" s="34"/>
      <c r="B541" s="3"/>
      <c r="C541" s="35"/>
      <c r="D541" s="35"/>
      <c r="E541" s="35"/>
      <c r="F541" s="35"/>
      <c r="G541" s="35"/>
      <c r="H541" s="35"/>
      <c r="I541" s="35"/>
      <c r="J541" s="35"/>
      <c r="K541" s="35"/>
      <c r="L541" s="35"/>
      <c r="M541" s="35"/>
      <c r="N541" s="35"/>
      <c r="O541" s="1"/>
      <c r="P541" s="1"/>
    </row>
    <row r="542" spans="1:16" ht="12.75" customHeight="1" x14ac:dyDescent="0.2">
      <c r="A542" s="34"/>
      <c r="B542" s="3"/>
      <c r="C542" s="35"/>
      <c r="D542" s="35"/>
      <c r="E542" s="35"/>
      <c r="F542" s="35"/>
      <c r="G542" s="35"/>
      <c r="H542" s="35"/>
      <c r="I542" s="35"/>
      <c r="J542" s="35"/>
      <c r="K542" s="35"/>
      <c r="L542" s="35"/>
      <c r="M542" s="35"/>
      <c r="N542" s="35"/>
      <c r="O542" s="1"/>
      <c r="P542" s="1"/>
    </row>
    <row r="543" spans="1:16" ht="12.75" customHeight="1" x14ac:dyDescent="0.2">
      <c r="A543" s="34"/>
      <c r="B543" s="3"/>
      <c r="C543" s="35"/>
      <c r="D543" s="35"/>
      <c r="E543" s="35"/>
      <c r="F543" s="35"/>
      <c r="G543" s="35"/>
      <c r="H543" s="35"/>
      <c r="I543" s="35"/>
      <c r="J543" s="35"/>
      <c r="K543" s="35"/>
      <c r="L543" s="35"/>
      <c r="M543" s="35"/>
      <c r="N543" s="35"/>
      <c r="O543" s="1"/>
      <c r="P543" s="1"/>
    </row>
    <row r="544" spans="1:16" ht="12.75" customHeight="1" x14ac:dyDescent="0.2">
      <c r="A544" s="34"/>
      <c r="B544" s="3"/>
      <c r="C544" s="35"/>
      <c r="D544" s="35"/>
      <c r="E544" s="35"/>
      <c r="F544" s="35"/>
      <c r="G544" s="35"/>
      <c r="H544" s="35"/>
      <c r="I544" s="35"/>
      <c r="J544" s="35"/>
      <c r="K544" s="35"/>
      <c r="L544" s="35"/>
      <c r="M544" s="35"/>
      <c r="N544" s="35"/>
      <c r="O544" s="1"/>
      <c r="P544" s="1"/>
    </row>
    <row r="545" spans="1:16" ht="12.75" customHeight="1" x14ac:dyDescent="0.2">
      <c r="A545" s="34"/>
      <c r="B545" s="3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1"/>
      <c r="P545" s="1"/>
    </row>
    <row r="546" spans="1:16" ht="12.75" customHeight="1" x14ac:dyDescent="0.2">
      <c r="A546" s="34"/>
      <c r="B546" s="3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1"/>
      <c r="P546" s="1"/>
    </row>
    <row r="547" spans="1:16" ht="12.75" customHeight="1" x14ac:dyDescent="0.2">
      <c r="A547" s="34"/>
      <c r="B547" s="3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1"/>
      <c r="P547" s="1"/>
    </row>
    <row r="548" spans="1:16" ht="12.75" customHeight="1" x14ac:dyDescent="0.2">
      <c r="A548" s="34"/>
      <c r="B548" s="3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1"/>
      <c r="P548" s="1"/>
    </row>
    <row r="549" spans="1:16" ht="12.75" customHeight="1" x14ac:dyDescent="0.2">
      <c r="A549" s="34"/>
      <c r="B549" s="3"/>
      <c r="C549" s="35"/>
      <c r="D549" s="35"/>
      <c r="E549" s="35"/>
      <c r="F549" s="35"/>
      <c r="G549" s="35"/>
      <c r="H549" s="35"/>
      <c r="I549" s="35"/>
      <c r="J549" s="35"/>
      <c r="K549" s="35"/>
      <c r="L549" s="35"/>
      <c r="M549" s="35"/>
      <c r="N549" s="35"/>
      <c r="O549" s="1"/>
      <c r="P549" s="1"/>
    </row>
    <row r="550" spans="1:16" ht="12.75" customHeight="1" x14ac:dyDescent="0.2">
      <c r="A550" s="34"/>
      <c r="B550" s="3"/>
      <c r="C550" s="35"/>
      <c r="D550" s="35"/>
      <c r="E550" s="35"/>
      <c r="F550" s="35"/>
      <c r="G550" s="35"/>
      <c r="H550" s="35"/>
      <c r="I550" s="35"/>
      <c r="J550" s="35"/>
      <c r="K550" s="35"/>
      <c r="L550" s="35"/>
      <c r="M550" s="35"/>
      <c r="N550" s="35"/>
      <c r="O550" s="1"/>
      <c r="P550" s="1"/>
    </row>
    <row r="551" spans="1:16" ht="12.75" customHeight="1" x14ac:dyDescent="0.2">
      <c r="A551" s="34"/>
      <c r="B551" s="3"/>
      <c r="C551" s="35"/>
      <c r="D551" s="35"/>
      <c r="E551" s="35"/>
      <c r="F551" s="35"/>
      <c r="G551" s="35"/>
      <c r="H551" s="35"/>
      <c r="I551" s="35"/>
      <c r="J551" s="35"/>
      <c r="K551" s="35"/>
      <c r="L551" s="35"/>
      <c r="M551" s="35"/>
      <c r="N551" s="35"/>
      <c r="O551" s="1"/>
      <c r="P551" s="1"/>
    </row>
    <row r="552" spans="1:16" ht="12.75" customHeight="1" x14ac:dyDescent="0.2">
      <c r="A552" s="34"/>
      <c r="B552" s="3"/>
      <c r="C552" s="35"/>
      <c r="D552" s="35"/>
      <c r="E552" s="35"/>
      <c r="F552" s="35"/>
      <c r="G552" s="35"/>
      <c r="H552" s="35"/>
      <c r="I552" s="35"/>
      <c r="J552" s="35"/>
      <c r="K552" s="35"/>
      <c r="L552" s="35"/>
      <c r="M552" s="35"/>
      <c r="N552" s="35"/>
      <c r="O552" s="1"/>
      <c r="P552" s="1"/>
    </row>
    <row r="553" spans="1:16" ht="12.75" customHeight="1" x14ac:dyDescent="0.2">
      <c r="A553" s="34"/>
      <c r="B553" s="3"/>
      <c r="C553" s="35"/>
      <c r="D553" s="35"/>
      <c r="E553" s="35"/>
      <c r="F553" s="35"/>
      <c r="G553" s="35"/>
      <c r="H553" s="35"/>
      <c r="I553" s="35"/>
      <c r="J553" s="35"/>
      <c r="K553" s="35"/>
      <c r="L553" s="35"/>
      <c r="M553" s="35"/>
      <c r="N553" s="35"/>
      <c r="O553" s="1"/>
      <c r="P553" s="1"/>
    </row>
    <row r="554" spans="1:16" ht="12.75" customHeight="1" x14ac:dyDescent="0.2">
      <c r="A554" s="34"/>
      <c r="B554" s="3"/>
      <c r="C554" s="35"/>
      <c r="D554" s="35"/>
      <c r="E554" s="35"/>
      <c r="F554" s="35"/>
      <c r="G554" s="35"/>
      <c r="H554" s="35"/>
      <c r="I554" s="35"/>
      <c r="J554" s="35"/>
      <c r="K554" s="35"/>
      <c r="L554" s="35"/>
      <c r="M554" s="35"/>
      <c r="N554" s="35"/>
      <c r="O554" s="1"/>
      <c r="P554" s="1"/>
    </row>
    <row r="555" spans="1:16" ht="12.75" customHeight="1" x14ac:dyDescent="0.2">
      <c r="A555" s="34"/>
      <c r="B555" s="3"/>
      <c r="C555" s="35"/>
      <c r="D555" s="35"/>
      <c r="E555" s="35"/>
      <c r="F555" s="35"/>
      <c r="G555" s="35"/>
      <c r="H555" s="35"/>
      <c r="I555" s="35"/>
      <c r="J555" s="35"/>
      <c r="K555" s="35"/>
      <c r="L555" s="35"/>
      <c r="M555" s="35"/>
      <c r="N555" s="35"/>
      <c r="O555" s="1"/>
      <c r="P555" s="1"/>
    </row>
    <row r="556" spans="1:16" ht="12.75" customHeight="1" x14ac:dyDescent="0.2">
      <c r="A556" s="34"/>
      <c r="B556" s="3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1"/>
      <c r="P556" s="1"/>
    </row>
    <row r="557" spans="1:16" ht="12.75" customHeight="1" x14ac:dyDescent="0.2">
      <c r="A557" s="34"/>
      <c r="B557" s="3"/>
      <c r="C557" s="35"/>
      <c r="D557" s="35"/>
      <c r="E557" s="35"/>
      <c r="F557" s="35"/>
      <c r="G557" s="35"/>
      <c r="H557" s="35"/>
      <c r="I557" s="35"/>
      <c r="J557" s="35"/>
      <c r="K557" s="35"/>
      <c r="L557" s="35"/>
      <c r="M557" s="35"/>
      <c r="N557" s="35"/>
      <c r="O557" s="1"/>
      <c r="P557" s="1"/>
    </row>
    <row r="558" spans="1:16" ht="12.75" customHeight="1" x14ac:dyDescent="0.2">
      <c r="A558" s="34"/>
      <c r="B558" s="3"/>
      <c r="C558" s="35"/>
      <c r="D558" s="35"/>
      <c r="E558" s="35"/>
      <c r="F558" s="35"/>
      <c r="G558" s="35"/>
      <c r="H558" s="35"/>
      <c r="I558" s="35"/>
      <c r="J558" s="35"/>
      <c r="K558" s="35"/>
      <c r="L558" s="35"/>
      <c r="M558" s="35"/>
      <c r="N558" s="35"/>
      <c r="O558" s="1"/>
      <c r="P558" s="1"/>
    </row>
    <row r="559" spans="1:16" ht="12.75" customHeight="1" x14ac:dyDescent="0.2">
      <c r="A559" s="34"/>
      <c r="B559" s="3"/>
      <c r="C559" s="35"/>
      <c r="D559" s="35"/>
      <c r="E559" s="35"/>
      <c r="F559" s="35"/>
      <c r="G559" s="35"/>
      <c r="H559" s="35"/>
      <c r="I559" s="35"/>
      <c r="J559" s="35"/>
      <c r="K559" s="35"/>
      <c r="L559" s="35"/>
      <c r="M559" s="35"/>
      <c r="N559" s="35"/>
      <c r="O559" s="1"/>
      <c r="P559" s="1"/>
    </row>
    <row r="560" spans="1:16" ht="12.75" customHeight="1" x14ac:dyDescent="0.2">
      <c r="A560" s="34"/>
      <c r="B560" s="3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1"/>
      <c r="P560" s="1"/>
    </row>
    <row r="561" spans="1:16" ht="12.75" customHeight="1" x14ac:dyDescent="0.2">
      <c r="A561" s="34"/>
      <c r="B561" s="3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1"/>
      <c r="P561" s="1"/>
    </row>
    <row r="562" spans="1:16" ht="12.75" customHeight="1" x14ac:dyDescent="0.2">
      <c r="A562" s="34"/>
      <c r="B562" s="3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1"/>
      <c r="P562" s="1"/>
    </row>
    <row r="563" spans="1:16" ht="12.75" customHeight="1" x14ac:dyDescent="0.2">
      <c r="A563" s="34"/>
      <c r="B563" s="3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1"/>
      <c r="P563" s="1"/>
    </row>
    <row r="564" spans="1:16" ht="12.75" customHeight="1" x14ac:dyDescent="0.2">
      <c r="A564" s="34"/>
      <c r="B564" s="3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1"/>
      <c r="P564" s="1"/>
    </row>
    <row r="565" spans="1:16" ht="12.75" customHeight="1" x14ac:dyDescent="0.2">
      <c r="A565" s="34"/>
      <c r="B565" s="3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1"/>
      <c r="P565" s="1"/>
    </row>
    <row r="566" spans="1:16" ht="12.75" customHeight="1" x14ac:dyDescent="0.2">
      <c r="A566" s="34"/>
      <c r="B566" s="3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1"/>
      <c r="P566" s="1"/>
    </row>
    <row r="567" spans="1:16" ht="12.75" customHeight="1" x14ac:dyDescent="0.2">
      <c r="A567" s="34"/>
      <c r="B567" s="3"/>
      <c r="C567" s="35"/>
      <c r="D567" s="35"/>
      <c r="E567" s="35"/>
      <c r="F567" s="35"/>
      <c r="G567" s="35"/>
      <c r="H567" s="35"/>
      <c r="I567" s="35"/>
      <c r="J567" s="35"/>
      <c r="K567" s="35"/>
      <c r="L567" s="35"/>
      <c r="M567" s="35"/>
      <c r="N567" s="35"/>
      <c r="O567" s="1"/>
      <c r="P567" s="1"/>
    </row>
    <row r="568" spans="1:16" ht="12.75" customHeight="1" x14ac:dyDescent="0.2">
      <c r="A568" s="34"/>
      <c r="B568" s="3"/>
      <c r="C568" s="35"/>
      <c r="D568" s="35"/>
      <c r="E568" s="35"/>
      <c r="F568" s="35"/>
      <c r="G568" s="35"/>
      <c r="H568" s="35"/>
      <c r="I568" s="35"/>
      <c r="J568" s="35"/>
      <c r="K568" s="35"/>
      <c r="L568" s="35"/>
      <c r="M568" s="35"/>
      <c r="N568" s="35"/>
      <c r="O568" s="1"/>
      <c r="P568" s="1"/>
    </row>
    <row r="569" spans="1:16" ht="12.75" customHeight="1" x14ac:dyDescent="0.2">
      <c r="A569" s="34"/>
      <c r="B569" s="3"/>
      <c r="C569" s="35"/>
      <c r="D569" s="35"/>
      <c r="E569" s="35"/>
      <c r="F569" s="35"/>
      <c r="G569" s="35"/>
      <c r="H569" s="35"/>
      <c r="I569" s="35"/>
      <c r="J569" s="35"/>
      <c r="K569" s="35"/>
      <c r="L569" s="35"/>
      <c r="M569" s="35"/>
      <c r="N569" s="35"/>
      <c r="O569" s="1"/>
      <c r="P569" s="1"/>
    </row>
    <row r="570" spans="1:16" ht="12.75" customHeight="1" x14ac:dyDescent="0.2">
      <c r="A570" s="34"/>
      <c r="B570" s="3"/>
      <c r="C570" s="35"/>
      <c r="D570" s="35"/>
      <c r="E570" s="35"/>
      <c r="F570" s="35"/>
      <c r="G570" s="35"/>
      <c r="H570" s="35"/>
      <c r="I570" s="35"/>
      <c r="J570" s="35"/>
      <c r="K570" s="35"/>
      <c r="L570" s="35"/>
      <c r="M570" s="35"/>
      <c r="N570" s="35"/>
      <c r="O570" s="1"/>
      <c r="P570" s="1"/>
    </row>
    <row r="571" spans="1:16" ht="12.75" customHeight="1" x14ac:dyDescent="0.2">
      <c r="A571" s="34"/>
      <c r="B571" s="3"/>
      <c r="C571" s="35"/>
      <c r="D571" s="35"/>
      <c r="E571" s="35"/>
      <c r="F571" s="35"/>
      <c r="G571" s="35"/>
      <c r="H571" s="35"/>
      <c r="I571" s="35"/>
      <c r="J571" s="35"/>
      <c r="K571" s="35"/>
      <c r="L571" s="35"/>
      <c r="M571" s="35"/>
      <c r="N571" s="35"/>
      <c r="O571" s="1"/>
      <c r="P571" s="1"/>
    </row>
    <row r="572" spans="1:16" ht="12.75" customHeight="1" x14ac:dyDescent="0.2">
      <c r="A572" s="34"/>
      <c r="B572" s="3"/>
      <c r="C572" s="35"/>
      <c r="D572" s="35"/>
      <c r="E572" s="35"/>
      <c r="F572" s="35"/>
      <c r="G572" s="35"/>
      <c r="H572" s="35"/>
      <c r="I572" s="35"/>
      <c r="J572" s="35"/>
      <c r="K572" s="35"/>
      <c r="L572" s="35"/>
      <c r="M572" s="35"/>
      <c r="N572" s="35"/>
      <c r="O572" s="1"/>
      <c r="P572" s="1"/>
    </row>
    <row r="573" spans="1:16" ht="12.75" customHeight="1" x14ac:dyDescent="0.2">
      <c r="A573" s="34"/>
      <c r="B573" s="3"/>
      <c r="C573" s="35"/>
      <c r="D573" s="35"/>
      <c r="E573" s="35"/>
      <c r="F573" s="35"/>
      <c r="G573" s="35"/>
      <c r="H573" s="35"/>
      <c r="I573" s="35"/>
      <c r="J573" s="35"/>
      <c r="K573" s="35"/>
      <c r="L573" s="35"/>
      <c r="M573" s="35"/>
      <c r="N573" s="35"/>
      <c r="O573" s="1"/>
      <c r="P573" s="1"/>
    </row>
    <row r="574" spans="1:16" ht="12.75" customHeight="1" x14ac:dyDescent="0.2">
      <c r="A574" s="34"/>
      <c r="B574" s="3"/>
      <c r="C574" s="35"/>
      <c r="D574" s="35"/>
      <c r="E574" s="35"/>
      <c r="F574" s="35"/>
      <c r="G574" s="35"/>
      <c r="H574" s="35"/>
      <c r="I574" s="35"/>
      <c r="J574" s="35"/>
      <c r="K574" s="35"/>
      <c r="L574" s="35"/>
      <c r="M574" s="35"/>
      <c r="N574" s="35"/>
      <c r="O574" s="1"/>
      <c r="P574" s="1"/>
    </row>
    <row r="575" spans="1:16" ht="12.75" customHeight="1" x14ac:dyDescent="0.2">
      <c r="A575" s="34"/>
      <c r="B575" s="3"/>
      <c r="C575" s="35"/>
      <c r="D575" s="35"/>
      <c r="E575" s="35"/>
      <c r="F575" s="35"/>
      <c r="G575" s="35"/>
      <c r="H575" s="35"/>
      <c r="I575" s="35"/>
      <c r="J575" s="35"/>
      <c r="K575" s="35"/>
      <c r="L575" s="35"/>
      <c r="M575" s="35"/>
      <c r="N575" s="35"/>
      <c r="O575" s="1"/>
      <c r="P575" s="1"/>
    </row>
    <row r="576" spans="1:16" ht="12.75" customHeight="1" x14ac:dyDescent="0.2">
      <c r="A576" s="34"/>
      <c r="B576" s="3"/>
      <c r="C576" s="35"/>
      <c r="D576" s="35"/>
      <c r="E576" s="35"/>
      <c r="F576" s="35"/>
      <c r="G576" s="35"/>
      <c r="H576" s="35"/>
      <c r="I576" s="35"/>
      <c r="J576" s="35"/>
      <c r="K576" s="35"/>
      <c r="L576" s="35"/>
      <c r="M576" s="35"/>
      <c r="N576" s="35"/>
      <c r="O576" s="1"/>
      <c r="P576" s="1"/>
    </row>
    <row r="577" spans="1:16" ht="12.75" customHeight="1" x14ac:dyDescent="0.2">
      <c r="A577" s="34"/>
      <c r="B577" s="3"/>
      <c r="C577" s="35"/>
      <c r="D577" s="35"/>
      <c r="E577" s="35"/>
      <c r="F577" s="35"/>
      <c r="G577" s="35"/>
      <c r="H577" s="35"/>
      <c r="I577" s="35"/>
      <c r="J577" s="35"/>
      <c r="K577" s="35"/>
      <c r="L577" s="35"/>
      <c r="M577" s="35"/>
      <c r="N577" s="35"/>
      <c r="O577" s="1"/>
      <c r="P577" s="1"/>
    </row>
    <row r="578" spans="1:16" ht="12.75" customHeight="1" x14ac:dyDescent="0.2">
      <c r="A578" s="34"/>
      <c r="B578" s="3"/>
      <c r="C578" s="35"/>
      <c r="D578" s="35"/>
      <c r="E578" s="35"/>
      <c r="F578" s="35"/>
      <c r="G578" s="35"/>
      <c r="H578" s="35"/>
      <c r="I578" s="35"/>
      <c r="J578" s="35"/>
      <c r="K578" s="35"/>
      <c r="L578" s="35"/>
      <c r="M578" s="35"/>
      <c r="N578" s="35"/>
      <c r="O578" s="1"/>
      <c r="P578" s="1"/>
    </row>
    <row r="579" spans="1:16" ht="12.75" customHeight="1" x14ac:dyDescent="0.2">
      <c r="A579" s="34"/>
      <c r="B579" s="3"/>
      <c r="C579" s="35"/>
      <c r="D579" s="35"/>
      <c r="E579" s="35"/>
      <c r="F579" s="35"/>
      <c r="G579" s="35"/>
      <c r="H579" s="35"/>
      <c r="I579" s="35"/>
      <c r="J579" s="35"/>
      <c r="K579" s="35"/>
      <c r="L579" s="35"/>
      <c r="M579" s="35"/>
      <c r="N579" s="35"/>
      <c r="O579" s="1"/>
      <c r="P579" s="1"/>
    </row>
    <row r="580" spans="1:16" ht="12.75" customHeight="1" x14ac:dyDescent="0.2">
      <c r="A580" s="34"/>
      <c r="B580" s="3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1"/>
      <c r="P580" s="1"/>
    </row>
    <row r="581" spans="1:16" ht="12.75" customHeight="1" x14ac:dyDescent="0.2">
      <c r="A581" s="34"/>
      <c r="B581" s="3"/>
      <c r="C581" s="35"/>
      <c r="D581" s="35"/>
      <c r="E581" s="35"/>
      <c r="F581" s="35"/>
      <c r="G581" s="35"/>
      <c r="H581" s="35"/>
      <c r="I581" s="35"/>
      <c r="J581" s="35"/>
      <c r="K581" s="35"/>
      <c r="L581" s="35"/>
      <c r="M581" s="35"/>
      <c r="N581" s="35"/>
      <c r="O581" s="1"/>
      <c r="P581" s="1"/>
    </row>
    <row r="582" spans="1:16" ht="12.75" customHeight="1" x14ac:dyDescent="0.2">
      <c r="A582" s="34"/>
      <c r="B582" s="3"/>
      <c r="C582" s="35"/>
      <c r="D582" s="35"/>
      <c r="E582" s="35"/>
      <c r="F582" s="35"/>
      <c r="G582" s="35"/>
      <c r="H582" s="35"/>
      <c r="I582" s="35"/>
      <c r="J582" s="35"/>
      <c r="K582" s="35"/>
      <c r="L582" s="35"/>
      <c r="M582" s="35"/>
      <c r="N582" s="35"/>
      <c r="O582" s="1"/>
      <c r="P582" s="1"/>
    </row>
    <row r="583" spans="1:16" ht="12.75" customHeight="1" x14ac:dyDescent="0.2">
      <c r="A583" s="34"/>
      <c r="B583" s="3"/>
      <c r="C583" s="35"/>
      <c r="D583" s="35"/>
      <c r="E583" s="35"/>
      <c r="F583" s="35"/>
      <c r="G583" s="35"/>
      <c r="H583" s="35"/>
      <c r="I583" s="35"/>
      <c r="J583" s="35"/>
      <c r="K583" s="35"/>
      <c r="L583" s="35"/>
      <c r="M583" s="35"/>
      <c r="N583" s="35"/>
      <c r="O583" s="1"/>
      <c r="P583" s="1"/>
    </row>
    <row r="584" spans="1:16" ht="12.75" customHeight="1" x14ac:dyDescent="0.2">
      <c r="A584" s="34"/>
      <c r="B584" s="3"/>
      <c r="C584" s="35"/>
      <c r="D584" s="35"/>
      <c r="E584" s="35"/>
      <c r="F584" s="35"/>
      <c r="G584" s="35"/>
      <c r="H584" s="35"/>
      <c r="I584" s="35"/>
      <c r="J584" s="35"/>
      <c r="K584" s="35"/>
      <c r="L584" s="35"/>
      <c r="M584" s="35"/>
      <c r="N584" s="35"/>
      <c r="O584" s="1"/>
      <c r="P584" s="1"/>
    </row>
    <row r="585" spans="1:16" ht="12.75" customHeight="1" x14ac:dyDescent="0.2">
      <c r="A585" s="34"/>
      <c r="B585" s="3"/>
      <c r="C585" s="35"/>
      <c r="D585" s="35"/>
      <c r="E585" s="35"/>
      <c r="F585" s="35"/>
      <c r="G585" s="35"/>
      <c r="H585" s="35"/>
      <c r="I585" s="35"/>
      <c r="J585" s="35"/>
      <c r="K585" s="35"/>
      <c r="L585" s="35"/>
      <c r="M585" s="35"/>
      <c r="N585" s="35"/>
      <c r="O585" s="1"/>
      <c r="P585" s="1"/>
    </row>
    <row r="586" spans="1:16" ht="12.75" customHeight="1" x14ac:dyDescent="0.2">
      <c r="A586" s="34"/>
      <c r="B586" s="3"/>
      <c r="C586" s="35"/>
      <c r="D586" s="35"/>
      <c r="E586" s="35"/>
      <c r="F586" s="35"/>
      <c r="G586" s="35"/>
      <c r="H586" s="35"/>
      <c r="I586" s="35"/>
      <c r="J586" s="35"/>
      <c r="K586" s="35"/>
      <c r="L586" s="35"/>
      <c r="M586" s="35"/>
      <c r="N586" s="35"/>
      <c r="O586" s="1"/>
      <c r="P586" s="1"/>
    </row>
    <row r="587" spans="1:16" ht="12.75" customHeight="1" x14ac:dyDescent="0.2">
      <c r="A587" s="34"/>
      <c r="B587" s="3"/>
      <c r="C587" s="35"/>
      <c r="D587" s="35"/>
      <c r="E587" s="35"/>
      <c r="F587" s="35"/>
      <c r="G587" s="35"/>
      <c r="H587" s="35"/>
      <c r="I587" s="35"/>
      <c r="J587" s="35"/>
      <c r="K587" s="35"/>
      <c r="L587" s="35"/>
      <c r="M587" s="35"/>
      <c r="N587" s="35"/>
      <c r="O587" s="1"/>
      <c r="P587" s="1"/>
    </row>
    <row r="588" spans="1:16" ht="12.75" customHeight="1" x14ac:dyDescent="0.2">
      <c r="A588" s="34"/>
      <c r="B588" s="3"/>
      <c r="C588" s="35"/>
      <c r="D588" s="35"/>
      <c r="E588" s="35"/>
      <c r="F588" s="35"/>
      <c r="G588" s="35"/>
      <c r="H588" s="35"/>
      <c r="I588" s="35"/>
      <c r="J588" s="35"/>
      <c r="K588" s="35"/>
      <c r="L588" s="35"/>
      <c r="M588" s="35"/>
      <c r="N588" s="35"/>
      <c r="O588" s="1"/>
      <c r="P588" s="1"/>
    </row>
    <row r="589" spans="1:16" ht="12.75" customHeight="1" x14ac:dyDescent="0.2">
      <c r="A589" s="34"/>
      <c r="B589" s="3"/>
      <c r="C589" s="35"/>
      <c r="D589" s="35"/>
      <c r="E589" s="35"/>
      <c r="F589" s="35"/>
      <c r="G589" s="35"/>
      <c r="H589" s="35"/>
      <c r="I589" s="35"/>
      <c r="J589" s="35"/>
      <c r="K589" s="35"/>
      <c r="L589" s="35"/>
      <c r="M589" s="35"/>
      <c r="N589" s="35"/>
      <c r="O589" s="1"/>
      <c r="P589" s="1"/>
    </row>
    <row r="590" spans="1:16" ht="12.75" customHeight="1" x14ac:dyDescent="0.2">
      <c r="A590" s="34"/>
      <c r="B590" s="3"/>
      <c r="C590" s="35"/>
      <c r="D590" s="35"/>
      <c r="E590" s="35"/>
      <c r="F590" s="35"/>
      <c r="G590" s="35"/>
      <c r="H590" s="35"/>
      <c r="I590" s="35"/>
      <c r="J590" s="35"/>
      <c r="K590" s="35"/>
      <c r="L590" s="35"/>
      <c r="M590" s="35"/>
      <c r="N590" s="35"/>
      <c r="O590" s="1"/>
      <c r="P590" s="1"/>
    </row>
    <row r="591" spans="1:16" ht="12.75" customHeight="1" x14ac:dyDescent="0.2">
      <c r="A591" s="34"/>
      <c r="B591" s="3"/>
      <c r="C591" s="35"/>
      <c r="D591" s="35"/>
      <c r="E591" s="35"/>
      <c r="F591" s="35"/>
      <c r="G591" s="35"/>
      <c r="H591" s="35"/>
      <c r="I591" s="35"/>
      <c r="J591" s="35"/>
      <c r="K591" s="35"/>
      <c r="L591" s="35"/>
      <c r="M591" s="35"/>
      <c r="N591" s="35"/>
      <c r="O591" s="1"/>
      <c r="P591" s="1"/>
    </row>
    <row r="592" spans="1:16" ht="12.75" customHeight="1" x14ac:dyDescent="0.2">
      <c r="A592" s="34"/>
      <c r="B592" s="3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1"/>
      <c r="P592" s="1"/>
    </row>
    <row r="593" spans="1:16" ht="12.75" customHeight="1" x14ac:dyDescent="0.2">
      <c r="A593" s="34"/>
      <c r="B593" s="3"/>
      <c r="C593" s="35"/>
      <c r="D593" s="35"/>
      <c r="E593" s="35"/>
      <c r="F593" s="35"/>
      <c r="G593" s="35"/>
      <c r="H593" s="35"/>
      <c r="I593" s="35"/>
      <c r="J593" s="35"/>
      <c r="K593" s="35"/>
      <c r="L593" s="35"/>
      <c r="M593" s="35"/>
      <c r="N593" s="35"/>
      <c r="O593" s="1"/>
      <c r="P593" s="1"/>
    </row>
    <row r="594" spans="1:16" ht="12.75" customHeight="1" x14ac:dyDescent="0.2">
      <c r="A594" s="34"/>
      <c r="B594" s="3"/>
      <c r="C594" s="35"/>
      <c r="D594" s="35"/>
      <c r="E594" s="35"/>
      <c r="F594" s="35"/>
      <c r="G594" s="35"/>
      <c r="H594" s="35"/>
      <c r="I594" s="35"/>
      <c r="J594" s="35"/>
      <c r="K594" s="35"/>
      <c r="L594" s="35"/>
      <c r="M594" s="35"/>
      <c r="N594" s="35"/>
      <c r="O594" s="1"/>
      <c r="P594" s="1"/>
    </row>
    <row r="595" spans="1:16" ht="12.75" customHeight="1" x14ac:dyDescent="0.2">
      <c r="A595" s="34"/>
      <c r="B595" s="3"/>
      <c r="C595" s="35"/>
      <c r="D595" s="35"/>
      <c r="E595" s="35"/>
      <c r="F595" s="35"/>
      <c r="G595" s="35"/>
      <c r="H595" s="35"/>
      <c r="I595" s="35"/>
      <c r="J595" s="35"/>
      <c r="K595" s="35"/>
      <c r="L595" s="35"/>
      <c r="M595" s="35"/>
      <c r="N595" s="35"/>
      <c r="O595" s="1"/>
      <c r="P595" s="1"/>
    </row>
    <row r="596" spans="1:16" ht="12.75" customHeight="1" x14ac:dyDescent="0.2">
      <c r="A596" s="34"/>
      <c r="B596" s="3"/>
      <c r="C596" s="35"/>
      <c r="D596" s="35"/>
      <c r="E596" s="35"/>
      <c r="F596" s="35"/>
      <c r="G596" s="35"/>
      <c r="H596" s="35"/>
      <c r="I596" s="35"/>
      <c r="J596" s="35"/>
      <c r="K596" s="35"/>
      <c r="L596" s="35"/>
      <c r="M596" s="35"/>
      <c r="N596" s="35"/>
      <c r="O596" s="1"/>
      <c r="P596" s="1"/>
    </row>
    <row r="597" spans="1:16" ht="12.75" customHeight="1" x14ac:dyDescent="0.2">
      <c r="A597" s="34"/>
      <c r="B597" s="3"/>
      <c r="C597" s="35"/>
      <c r="D597" s="35"/>
      <c r="E597" s="35"/>
      <c r="F597" s="35"/>
      <c r="G597" s="35"/>
      <c r="H597" s="35"/>
      <c r="I597" s="35"/>
      <c r="J597" s="35"/>
      <c r="K597" s="35"/>
      <c r="L597" s="35"/>
      <c r="M597" s="35"/>
      <c r="N597" s="35"/>
      <c r="O597" s="1"/>
      <c r="P597" s="1"/>
    </row>
    <row r="598" spans="1:16" ht="12.75" customHeight="1" x14ac:dyDescent="0.2">
      <c r="A598" s="34"/>
      <c r="B598" s="3"/>
      <c r="C598" s="35"/>
      <c r="D598" s="35"/>
      <c r="E598" s="35"/>
      <c r="F598" s="35"/>
      <c r="G598" s="35"/>
      <c r="H598" s="35"/>
      <c r="I598" s="35"/>
      <c r="J598" s="35"/>
      <c r="K598" s="35"/>
      <c r="L598" s="35"/>
      <c r="M598" s="35"/>
      <c r="N598" s="35"/>
      <c r="O598" s="1"/>
      <c r="P598" s="1"/>
    </row>
    <row r="599" spans="1:16" ht="12.75" customHeight="1" x14ac:dyDescent="0.2">
      <c r="A599" s="34"/>
      <c r="B599" s="3"/>
      <c r="C599" s="35"/>
      <c r="D599" s="35"/>
      <c r="E599" s="35"/>
      <c r="F599" s="35"/>
      <c r="G599" s="35"/>
      <c r="H599" s="35"/>
      <c r="I599" s="35"/>
      <c r="J599" s="35"/>
      <c r="K599" s="35"/>
      <c r="L599" s="35"/>
      <c r="M599" s="35"/>
      <c r="N599" s="35"/>
      <c r="O599" s="1"/>
      <c r="P599" s="1"/>
    </row>
    <row r="600" spans="1:16" ht="12.75" customHeight="1" x14ac:dyDescent="0.2">
      <c r="A600" s="34"/>
      <c r="B600" s="3"/>
      <c r="C600" s="35"/>
      <c r="D600" s="35"/>
      <c r="E600" s="35"/>
      <c r="F600" s="35"/>
      <c r="G600" s="35"/>
      <c r="H600" s="35"/>
      <c r="I600" s="35"/>
      <c r="J600" s="35"/>
      <c r="K600" s="35"/>
      <c r="L600" s="35"/>
      <c r="M600" s="35"/>
      <c r="N600" s="35"/>
      <c r="O600" s="1"/>
      <c r="P600" s="1"/>
    </row>
    <row r="601" spans="1:16" ht="12.75" customHeight="1" x14ac:dyDescent="0.2">
      <c r="A601" s="34"/>
      <c r="B601" s="3"/>
      <c r="C601" s="35"/>
      <c r="D601" s="35"/>
      <c r="E601" s="35"/>
      <c r="F601" s="35"/>
      <c r="G601" s="35"/>
      <c r="H601" s="35"/>
      <c r="I601" s="35"/>
      <c r="J601" s="35"/>
      <c r="K601" s="35"/>
      <c r="L601" s="35"/>
      <c r="M601" s="35"/>
      <c r="N601" s="35"/>
      <c r="O601" s="1"/>
      <c r="P601" s="1"/>
    </row>
    <row r="602" spans="1:16" ht="12.75" customHeight="1" x14ac:dyDescent="0.2">
      <c r="A602" s="34"/>
      <c r="B602" s="3"/>
      <c r="C602" s="35"/>
      <c r="D602" s="35"/>
      <c r="E602" s="35"/>
      <c r="F602" s="35"/>
      <c r="G602" s="35"/>
      <c r="H602" s="35"/>
      <c r="I602" s="35"/>
      <c r="J602" s="35"/>
      <c r="K602" s="35"/>
      <c r="L602" s="35"/>
      <c r="M602" s="35"/>
      <c r="N602" s="35"/>
      <c r="O602" s="1"/>
      <c r="P602" s="1"/>
    </row>
    <row r="603" spans="1:16" ht="12.75" customHeight="1" x14ac:dyDescent="0.2">
      <c r="A603" s="34"/>
      <c r="B603" s="3"/>
      <c r="C603" s="35"/>
      <c r="D603" s="35"/>
      <c r="E603" s="35"/>
      <c r="F603" s="35"/>
      <c r="G603" s="35"/>
      <c r="H603" s="35"/>
      <c r="I603" s="35"/>
      <c r="J603" s="35"/>
      <c r="K603" s="35"/>
      <c r="L603" s="35"/>
      <c r="M603" s="35"/>
      <c r="N603" s="35"/>
      <c r="O603" s="1"/>
      <c r="P603" s="1"/>
    </row>
    <row r="604" spans="1:16" ht="12.75" customHeight="1" x14ac:dyDescent="0.2">
      <c r="A604" s="34"/>
      <c r="B604" s="3"/>
      <c r="C604" s="35"/>
      <c r="D604" s="35"/>
      <c r="E604" s="35"/>
      <c r="F604" s="35"/>
      <c r="G604" s="35"/>
      <c r="H604" s="35"/>
      <c r="I604" s="35"/>
      <c r="J604" s="35"/>
      <c r="K604" s="35"/>
      <c r="L604" s="35"/>
      <c r="M604" s="35"/>
      <c r="N604" s="35"/>
      <c r="O604" s="1"/>
      <c r="P604" s="1"/>
    </row>
    <row r="605" spans="1:16" ht="12.75" customHeight="1" x14ac:dyDescent="0.2">
      <c r="A605" s="34"/>
      <c r="B605" s="3"/>
      <c r="C605" s="35"/>
      <c r="D605" s="35"/>
      <c r="E605" s="35"/>
      <c r="F605" s="35"/>
      <c r="G605" s="35"/>
      <c r="H605" s="35"/>
      <c r="I605" s="35"/>
      <c r="J605" s="35"/>
      <c r="K605" s="35"/>
      <c r="L605" s="35"/>
      <c r="M605" s="35"/>
      <c r="N605" s="35"/>
      <c r="O605" s="1"/>
      <c r="P605" s="1"/>
    </row>
    <row r="606" spans="1:16" ht="12.75" customHeight="1" x14ac:dyDescent="0.2">
      <c r="A606" s="34"/>
      <c r="B606" s="3"/>
      <c r="C606" s="35"/>
      <c r="D606" s="35"/>
      <c r="E606" s="35"/>
      <c r="F606" s="35"/>
      <c r="G606" s="35"/>
      <c r="H606" s="35"/>
      <c r="I606" s="35"/>
      <c r="J606" s="35"/>
      <c r="K606" s="35"/>
      <c r="L606" s="35"/>
      <c r="M606" s="35"/>
      <c r="N606" s="35"/>
      <c r="O606" s="1"/>
      <c r="P606" s="1"/>
    </row>
    <row r="607" spans="1:16" ht="12.75" customHeight="1" x14ac:dyDescent="0.2">
      <c r="A607" s="34"/>
      <c r="B607" s="3"/>
      <c r="C607" s="35"/>
      <c r="D607" s="35"/>
      <c r="E607" s="35"/>
      <c r="F607" s="35"/>
      <c r="G607" s="35"/>
      <c r="H607" s="35"/>
      <c r="I607" s="35"/>
      <c r="J607" s="35"/>
      <c r="K607" s="35"/>
      <c r="L607" s="35"/>
      <c r="M607" s="35"/>
      <c r="N607" s="35"/>
      <c r="O607" s="1"/>
      <c r="P607" s="1"/>
    </row>
    <row r="608" spans="1:16" ht="12.75" customHeight="1" x14ac:dyDescent="0.2">
      <c r="A608" s="34"/>
      <c r="B608" s="3"/>
      <c r="C608" s="35"/>
      <c r="D608" s="35"/>
      <c r="E608" s="35"/>
      <c r="F608" s="35"/>
      <c r="G608" s="35"/>
      <c r="H608" s="35"/>
      <c r="I608" s="35"/>
      <c r="J608" s="35"/>
      <c r="K608" s="35"/>
      <c r="L608" s="35"/>
      <c r="M608" s="35"/>
      <c r="N608" s="35"/>
      <c r="O608" s="1"/>
      <c r="P608" s="1"/>
    </row>
    <row r="609" spans="1:16" ht="12.75" customHeight="1" x14ac:dyDescent="0.2">
      <c r="A609" s="34"/>
      <c r="B609" s="3"/>
      <c r="C609" s="35"/>
      <c r="D609" s="35"/>
      <c r="E609" s="35"/>
      <c r="F609" s="35"/>
      <c r="G609" s="35"/>
      <c r="H609" s="35"/>
      <c r="I609" s="35"/>
      <c r="J609" s="35"/>
      <c r="K609" s="35"/>
      <c r="L609" s="35"/>
      <c r="M609" s="35"/>
      <c r="N609" s="35"/>
      <c r="O609" s="1"/>
      <c r="P609" s="1"/>
    </row>
    <row r="610" spans="1:16" ht="12.75" customHeight="1" x14ac:dyDescent="0.2">
      <c r="A610" s="34"/>
      <c r="B610" s="3"/>
      <c r="C610" s="35"/>
      <c r="D610" s="35"/>
      <c r="E610" s="35"/>
      <c r="F610" s="35"/>
      <c r="G610" s="35"/>
      <c r="H610" s="35"/>
      <c r="I610" s="35"/>
      <c r="J610" s="35"/>
      <c r="K610" s="35"/>
      <c r="L610" s="35"/>
      <c r="M610" s="35"/>
      <c r="N610" s="35"/>
      <c r="O610" s="1"/>
      <c r="P610" s="1"/>
    </row>
    <row r="611" spans="1:16" ht="12.75" customHeight="1" x14ac:dyDescent="0.2">
      <c r="A611" s="34"/>
      <c r="B611" s="3"/>
      <c r="C611" s="35"/>
      <c r="D611" s="35"/>
      <c r="E611" s="35"/>
      <c r="F611" s="35"/>
      <c r="G611" s="35"/>
      <c r="H611" s="35"/>
      <c r="I611" s="35"/>
      <c r="J611" s="35"/>
      <c r="K611" s="35"/>
      <c r="L611" s="35"/>
      <c r="M611" s="35"/>
      <c r="N611" s="35"/>
      <c r="O611" s="1"/>
      <c r="P611" s="1"/>
    </row>
    <row r="612" spans="1:16" ht="12.75" customHeight="1" x14ac:dyDescent="0.2">
      <c r="A612" s="34"/>
      <c r="B612" s="3"/>
      <c r="C612" s="35"/>
      <c r="D612" s="35"/>
      <c r="E612" s="35"/>
      <c r="F612" s="35"/>
      <c r="G612" s="35"/>
      <c r="H612" s="35"/>
      <c r="I612" s="35"/>
      <c r="J612" s="35"/>
      <c r="K612" s="35"/>
      <c r="L612" s="35"/>
      <c r="M612" s="35"/>
      <c r="N612" s="35"/>
      <c r="O612" s="1"/>
      <c r="P612" s="1"/>
    </row>
    <row r="613" spans="1:16" ht="12.75" customHeight="1" x14ac:dyDescent="0.2">
      <c r="A613" s="34"/>
      <c r="B613" s="3"/>
      <c r="C613" s="35"/>
      <c r="D613" s="35"/>
      <c r="E613" s="35"/>
      <c r="F613" s="35"/>
      <c r="G613" s="35"/>
      <c r="H613" s="35"/>
      <c r="I613" s="35"/>
      <c r="J613" s="35"/>
      <c r="K613" s="35"/>
      <c r="L613" s="35"/>
      <c r="M613" s="35"/>
      <c r="N613" s="35"/>
      <c r="O613" s="1"/>
      <c r="P613" s="1"/>
    </row>
    <row r="614" spans="1:16" ht="12.75" customHeight="1" x14ac:dyDescent="0.2">
      <c r="A614" s="34"/>
      <c r="B614" s="3"/>
      <c r="C614" s="35"/>
      <c r="D614" s="35"/>
      <c r="E614" s="35"/>
      <c r="F614" s="35"/>
      <c r="G614" s="35"/>
      <c r="H614" s="35"/>
      <c r="I614" s="35"/>
      <c r="J614" s="35"/>
      <c r="K614" s="35"/>
      <c r="L614" s="35"/>
      <c r="M614" s="35"/>
      <c r="N614" s="35"/>
      <c r="O614" s="1"/>
      <c r="P614" s="1"/>
    </row>
    <row r="615" spans="1:16" ht="12.75" customHeight="1" x14ac:dyDescent="0.2">
      <c r="A615" s="34"/>
      <c r="B615" s="3"/>
      <c r="C615" s="35"/>
      <c r="D615" s="35"/>
      <c r="E615" s="35"/>
      <c r="F615" s="35"/>
      <c r="G615" s="35"/>
      <c r="H615" s="35"/>
      <c r="I615" s="35"/>
      <c r="J615" s="35"/>
      <c r="K615" s="35"/>
      <c r="L615" s="35"/>
      <c r="M615" s="35"/>
      <c r="N615" s="35"/>
      <c r="O615" s="1"/>
      <c r="P615" s="1"/>
    </row>
    <row r="616" spans="1:16" ht="12.75" customHeight="1" x14ac:dyDescent="0.2">
      <c r="A616" s="34"/>
      <c r="B616" s="3"/>
      <c r="C616" s="35"/>
      <c r="D616" s="35"/>
      <c r="E616" s="35"/>
      <c r="F616" s="35"/>
      <c r="G616" s="35"/>
      <c r="H616" s="35"/>
      <c r="I616" s="35"/>
      <c r="J616" s="35"/>
      <c r="K616" s="35"/>
      <c r="L616" s="35"/>
      <c r="M616" s="35"/>
      <c r="N616" s="35"/>
      <c r="O616" s="1"/>
      <c r="P616" s="1"/>
    </row>
    <row r="617" spans="1:16" ht="12.75" customHeight="1" x14ac:dyDescent="0.2">
      <c r="A617" s="34"/>
      <c r="B617" s="3"/>
      <c r="C617" s="35"/>
      <c r="D617" s="35"/>
      <c r="E617" s="35"/>
      <c r="F617" s="35"/>
      <c r="G617" s="35"/>
      <c r="H617" s="35"/>
      <c r="I617" s="35"/>
      <c r="J617" s="35"/>
      <c r="K617" s="35"/>
      <c r="L617" s="35"/>
      <c r="M617" s="35"/>
      <c r="N617" s="35"/>
      <c r="O617" s="1"/>
      <c r="P617" s="1"/>
    </row>
    <row r="618" spans="1:16" ht="12.75" customHeight="1" x14ac:dyDescent="0.2">
      <c r="A618" s="34"/>
      <c r="B618" s="3"/>
      <c r="C618" s="35"/>
      <c r="D618" s="35"/>
      <c r="E618" s="35"/>
      <c r="F618" s="35"/>
      <c r="G618" s="35"/>
      <c r="H618" s="35"/>
      <c r="I618" s="35"/>
      <c r="J618" s="35"/>
      <c r="K618" s="35"/>
      <c r="L618" s="35"/>
      <c r="M618" s="35"/>
      <c r="N618" s="35"/>
      <c r="O618" s="1"/>
      <c r="P618" s="1"/>
    </row>
    <row r="619" spans="1:16" ht="12.75" customHeight="1" x14ac:dyDescent="0.2">
      <c r="A619" s="34"/>
      <c r="B619" s="3"/>
      <c r="C619" s="35"/>
      <c r="D619" s="35"/>
      <c r="E619" s="35"/>
      <c r="F619" s="35"/>
      <c r="G619" s="35"/>
      <c r="H619" s="35"/>
      <c r="I619" s="35"/>
      <c r="J619" s="35"/>
      <c r="K619" s="35"/>
      <c r="L619" s="35"/>
      <c r="M619" s="35"/>
      <c r="N619" s="35"/>
      <c r="O619" s="1"/>
      <c r="P619" s="1"/>
    </row>
    <row r="620" spans="1:16" ht="12.75" customHeight="1" x14ac:dyDescent="0.2">
      <c r="A620" s="34"/>
      <c r="B620" s="3"/>
      <c r="C620" s="35"/>
      <c r="D620" s="35"/>
      <c r="E620" s="35"/>
      <c r="F620" s="35"/>
      <c r="G620" s="35"/>
      <c r="H620" s="35"/>
      <c r="I620" s="35"/>
      <c r="J620" s="35"/>
      <c r="K620" s="35"/>
      <c r="L620" s="35"/>
      <c r="M620" s="35"/>
      <c r="N620" s="35"/>
      <c r="O620" s="1"/>
      <c r="P620" s="1"/>
    </row>
    <row r="621" spans="1:16" ht="12.75" customHeight="1" x14ac:dyDescent="0.2">
      <c r="A621" s="34"/>
      <c r="B621" s="3"/>
      <c r="C621" s="35"/>
      <c r="D621" s="35"/>
      <c r="E621" s="35"/>
      <c r="F621" s="35"/>
      <c r="G621" s="35"/>
      <c r="H621" s="35"/>
      <c r="I621" s="35"/>
      <c r="J621" s="35"/>
      <c r="K621" s="35"/>
      <c r="L621" s="35"/>
      <c r="M621" s="35"/>
      <c r="N621" s="35"/>
      <c r="O621" s="1"/>
      <c r="P621" s="1"/>
    </row>
    <row r="622" spans="1:16" ht="12.75" customHeight="1" x14ac:dyDescent="0.2">
      <c r="A622" s="34"/>
      <c r="B622" s="3"/>
      <c r="C622" s="35"/>
      <c r="D622" s="35"/>
      <c r="E622" s="35"/>
      <c r="F622" s="35"/>
      <c r="G622" s="35"/>
      <c r="H622" s="35"/>
      <c r="I622" s="35"/>
      <c r="J622" s="35"/>
      <c r="K622" s="35"/>
      <c r="L622" s="35"/>
      <c r="M622" s="35"/>
      <c r="N622" s="35"/>
      <c r="O622" s="1"/>
      <c r="P622" s="1"/>
    </row>
    <row r="623" spans="1:16" ht="12.75" customHeight="1" x14ac:dyDescent="0.2">
      <c r="A623" s="34"/>
      <c r="B623" s="3"/>
      <c r="C623" s="35"/>
      <c r="D623" s="35"/>
      <c r="E623" s="35"/>
      <c r="F623" s="35"/>
      <c r="G623" s="35"/>
      <c r="H623" s="35"/>
      <c r="I623" s="35"/>
      <c r="J623" s="35"/>
      <c r="K623" s="35"/>
      <c r="L623" s="35"/>
      <c r="M623" s="35"/>
      <c r="N623" s="35"/>
      <c r="O623" s="1"/>
      <c r="P623" s="1"/>
    </row>
    <row r="624" spans="1:16" ht="12.75" customHeight="1" x14ac:dyDescent="0.2">
      <c r="A624" s="34"/>
      <c r="B624" s="3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1"/>
      <c r="P624" s="1"/>
    </row>
    <row r="625" spans="1:16" ht="12.75" customHeight="1" x14ac:dyDescent="0.2">
      <c r="A625" s="34"/>
      <c r="B625" s="3"/>
      <c r="C625" s="35"/>
      <c r="D625" s="35"/>
      <c r="E625" s="35"/>
      <c r="F625" s="35"/>
      <c r="G625" s="35"/>
      <c r="H625" s="35"/>
      <c r="I625" s="35"/>
      <c r="J625" s="35"/>
      <c r="K625" s="35"/>
      <c r="L625" s="35"/>
      <c r="M625" s="35"/>
      <c r="N625" s="35"/>
      <c r="O625" s="1"/>
      <c r="P625" s="1"/>
    </row>
    <row r="626" spans="1:16" ht="12.75" customHeight="1" x14ac:dyDescent="0.2">
      <c r="A626" s="34"/>
      <c r="B626" s="3"/>
      <c r="C626" s="35"/>
      <c r="D626" s="35"/>
      <c r="E626" s="35"/>
      <c r="F626" s="35"/>
      <c r="G626" s="35"/>
      <c r="H626" s="35"/>
      <c r="I626" s="35"/>
      <c r="J626" s="35"/>
      <c r="K626" s="35"/>
      <c r="L626" s="35"/>
      <c r="M626" s="35"/>
      <c r="N626" s="35"/>
      <c r="O626" s="1"/>
      <c r="P626" s="1"/>
    </row>
    <row r="627" spans="1:16" ht="12.75" customHeight="1" x14ac:dyDescent="0.2">
      <c r="A627" s="34"/>
      <c r="B627" s="3"/>
      <c r="C627" s="35"/>
      <c r="D627" s="35"/>
      <c r="E627" s="35"/>
      <c r="F627" s="35"/>
      <c r="G627" s="35"/>
      <c r="H627" s="35"/>
      <c r="I627" s="35"/>
      <c r="J627" s="35"/>
      <c r="K627" s="35"/>
      <c r="L627" s="35"/>
      <c r="M627" s="35"/>
      <c r="N627" s="35"/>
      <c r="O627" s="1"/>
      <c r="P627" s="1"/>
    </row>
    <row r="628" spans="1:16" ht="12.75" customHeight="1" x14ac:dyDescent="0.2">
      <c r="A628" s="34"/>
      <c r="B628" s="3"/>
      <c r="C628" s="35"/>
      <c r="D628" s="35"/>
      <c r="E628" s="35"/>
      <c r="F628" s="35"/>
      <c r="G628" s="35"/>
      <c r="H628" s="35"/>
      <c r="I628" s="35"/>
      <c r="J628" s="35"/>
      <c r="K628" s="35"/>
      <c r="L628" s="35"/>
      <c r="M628" s="35"/>
      <c r="N628" s="35"/>
      <c r="O628" s="1"/>
      <c r="P628" s="1"/>
    </row>
    <row r="629" spans="1:16" ht="12.75" customHeight="1" x14ac:dyDescent="0.2">
      <c r="A629" s="34"/>
      <c r="B629" s="3"/>
      <c r="C629" s="35"/>
      <c r="D629" s="35"/>
      <c r="E629" s="35"/>
      <c r="F629" s="35"/>
      <c r="G629" s="35"/>
      <c r="H629" s="35"/>
      <c r="I629" s="35"/>
      <c r="J629" s="35"/>
      <c r="K629" s="35"/>
      <c r="L629" s="35"/>
      <c r="M629" s="35"/>
      <c r="N629" s="35"/>
      <c r="O629" s="1"/>
      <c r="P629" s="1"/>
    </row>
    <row r="630" spans="1:16" ht="12.75" customHeight="1" x14ac:dyDescent="0.2">
      <c r="A630" s="34"/>
      <c r="B630" s="3"/>
      <c r="C630" s="35"/>
      <c r="D630" s="35"/>
      <c r="E630" s="35"/>
      <c r="F630" s="35"/>
      <c r="G630" s="35"/>
      <c r="H630" s="35"/>
      <c r="I630" s="35"/>
      <c r="J630" s="35"/>
      <c r="K630" s="35"/>
      <c r="L630" s="35"/>
      <c r="M630" s="35"/>
      <c r="N630" s="35"/>
      <c r="O630" s="1"/>
      <c r="P630" s="1"/>
    </row>
    <row r="631" spans="1:16" ht="12.75" customHeight="1" x14ac:dyDescent="0.2">
      <c r="A631" s="34"/>
      <c r="B631" s="3"/>
      <c r="C631" s="35"/>
      <c r="D631" s="35"/>
      <c r="E631" s="35"/>
      <c r="F631" s="35"/>
      <c r="G631" s="35"/>
      <c r="H631" s="35"/>
      <c r="I631" s="35"/>
      <c r="J631" s="35"/>
      <c r="K631" s="35"/>
      <c r="L631" s="35"/>
      <c r="M631" s="35"/>
      <c r="N631" s="35"/>
      <c r="O631" s="1"/>
      <c r="P631" s="1"/>
    </row>
    <row r="632" spans="1:16" ht="12.75" customHeight="1" x14ac:dyDescent="0.2">
      <c r="A632" s="34"/>
      <c r="B632" s="3"/>
      <c r="C632" s="35"/>
      <c r="D632" s="35"/>
      <c r="E632" s="35"/>
      <c r="F632" s="35"/>
      <c r="G632" s="35"/>
      <c r="H632" s="35"/>
      <c r="I632" s="35"/>
      <c r="J632" s="35"/>
      <c r="K632" s="35"/>
      <c r="L632" s="35"/>
      <c r="M632" s="35"/>
      <c r="N632" s="35"/>
      <c r="O632" s="1"/>
      <c r="P632" s="1"/>
    </row>
    <row r="633" spans="1:16" ht="12.75" customHeight="1" x14ac:dyDescent="0.2">
      <c r="A633" s="34"/>
      <c r="B633" s="3"/>
      <c r="C633" s="35"/>
      <c r="D633" s="35"/>
      <c r="E633" s="35"/>
      <c r="F633" s="35"/>
      <c r="G633" s="35"/>
      <c r="H633" s="35"/>
      <c r="I633" s="35"/>
      <c r="J633" s="35"/>
      <c r="K633" s="35"/>
      <c r="L633" s="35"/>
      <c r="M633" s="35"/>
      <c r="N633" s="35"/>
      <c r="O633" s="1"/>
      <c r="P633" s="1"/>
    </row>
    <row r="634" spans="1:16" ht="12.75" customHeight="1" x14ac:dyDescent="0.2">
      <c r="A634" s="34"/>
      <c r="B634" s="3"/>
      <c r="C634" s="35"/>
      <c r="D634" s="35"/>
      <c r="E634" s="35"/>
      <c r="F634" s="35"/>
      <c r="G634" s="35"/>
      <c r="H634" s="35"/>
      <c r="I634" s="35"/>
      <c r="J634" s="35"/>
      <c r="K634" s="35"/>
      <c r="L634" s="35"/>
      <c r="M634" s="35"/>
      <c r="N634" s="35"/>
      <c r="O634" s="1"/>
      <c r="P634" s="1"/>
    </row>
    <row r="635" spans="1:16" ht="12.75" customHeight="1" x14ac:dyDescent="0.2">
      <c r="A635" s="34"/>
      <c r="B635" s="3"/>
      <c r="C635" s="35"/>
      <c r="D635" s="35"/>
      <c r="E635" s="35"/>
      <c r="F635" s="35"/>
      <c r="G635" s="35"/>
      <c r="H635" s="35"/>
      <c r="I635" s="35"/>
      <c r="J635" s="35"/>
      <c r="K635" s="35"/>
      <c r="L635" s="35"/>
      <c r="M635" s="35"/>
      <c r="N635" s="35"/>
      <c r="O635" s="1"/>
      <c r="P635" s="1"/>
    </row>
    <row r="636" spans="1:16" ht="12.75" customHeight="1" x14ac:dyDescent="0.2">
      <c r="A636" s="34"/>
      <c r="B636" s="3"/>
      <c r="C636" s="35"/>
      <c r="D636" s="35"/>
      <c r="E636" s="35"/>
      <c r="F636" s="35"/>
      <c r="G636" s="35"/>
      <c r="H636" s="35"/>
      <c r="I636" s="35"/>
      <c r="J636" s="35"/>
      <c r="K636" s="35"/>
      <c r="L636" s="35"/>
      <c r="M636" s="35"/>
      <c r="N636" s="35"/>
      <c r="O636" s="1"/>
      <c r="P636" s="1"/>
    </row>
    <row r="637" spans="1:16" ht="12.75" customHeight="1" x14ac:dyDescent="0.2">
      <c r="A637" s="34"/>
      <c r="B637" s="3"/>
      <c r="C637" s="35"/>
      <c r="D637" s="35"/>
      <c r="E637" s="35"/>
      <c r="F637" s="35"/>
      <c r="G637" s="35"/>
      <c r="H637" s="35"/>
      <c r="I637" s="35"/>
      <c r="J637" s="35"/>
      <c r="K637" s="35"/>
      <c r="L637" s="35"/>
      <c r="M637" s="35"/>
      <c r="N637" s="35"/>
      <c r="O637" s="1"/>
      <c r="P637" s="1"/>
    </row>
    <row r="638" spans="1:16" ht="12.75" customHeight="1" x14ac:dyDescent="0.2">
      <c r="A638" s="34"/>
      <c r="B638" s="3"/>
      <c r="C638" s="35"/>
      <c r="D638" s="35"/>
      <c r="E638" s="35"/>
      <c r="F638" s="35"/>
      <c r="G638" s="35"/>
      <c r="H638" s="35"/>
      <c r="I638" s="35"/>
      <c r="J638" s="35"/>
      <c r="K638" s="35"/>
      <c r="L638" s="35"/>
      <c r="M638" s="35"/>
      <c r="N638" s="35"/>
      <c r="O638" s="1"/>
      <c r="P638" s="1"/>
    </row>
    <row r="639" spans="1:16" ht="12.75" customHeight="1" x14ac:dyDescent="0.2">
      <c r="A639" s="34"/>
      <c r="B639" s="3"/>
      <c r="C639" s="35"/>
      <c r="D639" s="35"/>
      <c r="E639" s="35"/>
      <c r="F639" s="35"/>
      <c r="G639" s="35"/>
      <c r="H639" s="35"/>
      <c r="I639" s="35"/>
      <c r="J639" s="35"/>
      <c r="K639" s="35"/>
      <c r="L639" s="35"/>
      <c r="M639" s="35"/>
      <c r="N639" s="35"/>
      <c r="O639" s="1"/>
      <c r="P639" s="1"/>
    </row>
    <row r="640" spans="1:16" ht="12.75" customHeight="1" x14ac:dyDescent="0.2">
      <c r="A640" s="34"/>
      <c r="B640" s="3"/>
      <c r="C640" s="35"/>
      <c r="D640" s="35"/>
      <c r="E640" s="35"/>
      <c r="F640" s="35"/>
      <c r="G640" s="35"/>
      <c r="H640" s="35"/>
      <c r="I640" s="35"/>
      <c r="J640" s="35"/>
      <c r="K640" s="35"/>
      <c r="L640" s="35"/>
      <c r="M640" s="35"/>
      <c r="N640" s="35"/>
      <c r="O640" s="1"/>
      <c r="P640" s="1"/>
    </row>
    <row r="641" spans="1:16" ht="12.75" customHeight="1" x14ac:dyDescent="0.2">
      <c r="A641" s="34"/>
      <c r="B641" s="3"/>
      <c r="C641" s="35"/>
      <c r="D641" s="35"/>
      <c r="E641" s="35"/>
      <c r="F641" s="35"/>
      <c r="G641" s="35"/>
      <c r="H641" s="35"/>
      <c r="I641" s="35"/>
      <c r="J641" s="35"/>
      <c r="K641" s="35"/>
      <c r="L641" s="35"/>
      <c r="M641" s="35"/>
      <c r="N641" s="35"/>
      <c r="O641" s="1"/>
      <c r="P641" s="1"/>
    </row>
    <row r="642" spans="1:16" ht="12.75" customHeight="1" x14ac:dyDescent="0.2">
      <c r="A642" s="34"/>
      <c r="B642" s="3"/>
      <c r="C642" s="35"/>
      <c r="D642" s="35"/>
      <c r="E642" s="35"/>
      <c r="F642" s="35"/>
      <c r="G642" s="35"/>
      <c r="H642" s="35"/>
      <c r="I642" s="35"/>
      <c r="J642" s="35"/>
      <c r="K642" s="35"/>
      <c r="L642" s="35"/>
      <c r="M642" s="35"/>
      <c r="N642" s="35"/>
      <c r="O642" s="1"/>
      <c r="P642" s="1"/>
    </row>
    <row r="643" spans="1:16" ht="12.75" customHeight="1" x14ac:dyDescent="0.2">
      <c r="A643" s="34"/>
      <c r="B643" s="3"/>
      <c r="C643" s="35"/>
      <c r="D643" s="35"/>
      <c r="E643" s="35"/>
      <c r="F643" s="35"/>
      <c r="G643" s="35"/>
      <c r="H643" s="35"/>
      <c r="I643" s="35"/>
      <c r="J643" s="35"/>
      <c r="K643" s="35"/>
      <c r="L643" s="35"/>
      <c r="M643" s="35"/>
      <c r="N643" s="35"/>
      <c r="O643" s="1"/>
      <c r="P643" s="1"/>
    </row>
    <row r="644" spans="1:16" ht="12.75" customHeight="1" x14ac:dyDescent="0.2">
      <c r="A644" s="34"/>
      <c r="B644" s="3"/>
      <c r="C644" s="35"/>
      <c r="D644" s="35"/>
      <c r="E644" s="35"/>
      <c r="F644" s="35"/>
      <c r="G644" s="35"/>
      <c r="H644" s="35"/>
      <c r="I644" s="35"/>
      <c r="J644" s="35"/>
      <c r="K644" s="35"/>
      <c r="L644" s="35"/>
      <c r="M644" s="35"/>
      <c r="N644" s="35"/>
      <c r="O644" s="1"/>
      <c r="P644" s="1"/>
    </row>
    <row r="645" spans="1:16" ht="12.75" customHeight="1" x14ac:dyDescent="0.2">
      <c r="A645" s="34"/>
      <c r="B645" s="3"/>
      <c r="C645" s="35"/>
      <c r="D645" s="35"/>
      <c r="E645" s="35"/>
      <c r="F645" s="35"/>
      <c r="G645" s="35"/>
      <c r="H645" s="35"/>
      <c r="I645" s="35"/>
      <c r="J645" s="35"/>
      <c r="K645" s="35"/>
      <c r="L645" s="35"/>
      <c r="M645" s="35"/>
      <c r="N645" s="35"/>
      <c r="O645" s="1"/>
      <c r="P645" s="1"/>
    </row>
    <row r="646" spans="1:16" ht="12.75" customHeight="1" x14ac:dyDescent="0.2">
      <c r="A646" s="34"/>
      <c r="B646" s="3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1"/>
      <c r="P646" s="1"/>
    </row>
    <row r="647" spans="1:16" ht="12.75" customHeight="1" x14ac:dyDescent="0.2">
      <c r="A647" s="34"/>
      <c r="B647" s="3"/>
      <c r="C647" s="35"/>
      <c r="D647" s="35"/>
      <c r="E647" s="35"/>
      <c r="F647" s="35"/>
      <c r="G647" s="35"/>
      <c r="H647" s="35"/>
      <c r="I647" s="35"/>
      <c r="J647" s="35"/>
      <c r="K647" s="35"/>
      <c r="L647" s="35"/>
      <c r="M647" s="35"/>
      <c r="N647" s="35"/>
      <c r="O647" s="1"/>
      <c r="P647" s="1"/>
    </row>
    <row r="648" spans="1:16" ht="12.75" customHeight="1" x14ac:dyDescent="0.2">
      <c r="A648" s="34"/>
      <c r="B648" s="3"/>
      <c r="C648" s="35"/>
      <c r="D648" s="35"/>
      <c r="E648" s="35"/>
      <c r="F648" s="35"/>
      <c r="G648" s="35"/>
      <c r="H648" s="35"/>
      <c r="I648" s="35"/>
      <c r="J648" s="35"/>
      <c r="K648" s="35"/>
      <c r="L648" s="35"/>
      <c r="M648" s="35"/>
      <c r="N648" s="35"/>
      <c r="O648" s="1"/>
      <c r="P648" s="1"/>
    </row>
    <row r="649" spans="1:16" ht="12.75" customHeight="1" x14ac:dyDescent="0.2">
      <c r="A649" s="34"/>
      <c r="B649" s="3"/>
      <c r="C649" s="35"/>
      <c r="D649" s="35"/>
      <c r="E649" s="35"/>
      <c r="F649" s="35"/>
      <c r="G649" s="35"/>
      <c r="H649" s="35"/>
      <c r="I649" s="35"/>
      <c r="J649" s="35"/>
      <c r="K649" s="35"/>
      <c r="L649" s="35"/>
      <c r="M649" s="35"/>
      <c r="N649" s="35"/>
      <c r="O649" s="1"/>
      <c r="P649" s="1"/>
    </row>
    <row r="650" spans="1:16" ht="12.75" customHeight="1" x14ac:dyDescent="0.2">
      <c r="A650" s="34"/>
      <c r="B650" s="3"/>
      <c r="C650" s="35"/>
      <c r="D650" s="35"/>
      <c r="E650" s="35"/>
      <c r="F650" s="35"/>
      <c r="G650" s="35"/>
      <c r="H650" s="35"/>
      <c r="I650" s="35"/>
      <c r="J650" s="35"/>
      <c r="K650" s="35"/>
      <c r="L650" s="35"/>
      <c r="M650" s="35"/>
      <c r="N650" s="35"/>
      <c r="O650" s="1"/>
      <c r="P650" s="1"/>
    </row>
    <row r="651" spans="1:16" ht="12.75" customHeight="1" x14ac:dyDescent="0.2">
      <c r="A651" s="34"/>
      <c r="B651" s="3"/>
      <c r="C651" s="35"/>
      <c r="D651" s="35"/>
      <c r="E651" s="35"/>
      <c r="F651" s="35"/>
      <c r="G651" s="35"/>
      <c r="H651" s="35"/>
      <c r="I651" s="35"/>
      <c r="J651" s="35"/>
      <c r="K651" s="35"/>
      <c r="L651" s="35"/>
      <c r="M651" s="35"/>
      <c r="N651" s="35"/>
      <c r="O651" s="1"/>
      <c r="P651" s="1"/>
    </row>
    <row r="652" spans="1:16" ht="12.75" customHeight="1" x14ac:dyDescent="0.2">
      <c r="A652" s="34"/>
      <c r="B652" s="3"/>
      <c r="C652" s="35"/>
      <c r="D652" s="35"/>
      <c r="E652" s="35"/>
      <c r="F652" s="35"/>
      <c r="G652" s="35"/>
      <c r="H652" s="35"/>
      <c r="I652" s="35"/>
      <c r="J652" s="35"/>
      <c r="K652" s="35"/>
      <c r="L652" s="35"/>
      <c r="M652" s="35"/>
      <c r="N652" s="35"/>
      <c r="O652" s="1"/>
      <c r="P652" s="1"/>
    </row>
    <row r="653" spans="1:16" ht="12.75" customHeight="1" x14ac:dyDescent="0.2">
      <c r="A653" s="34"/>
      <c r="B653" s="3"/>
      <c r="C653" s="35"/>
      <c r="D653" s="35"/>
      <c r="E653" s="35"/>
      <c r="F653" s="35"/>
      <c r="G653" s="35"/>
      <c r="H653" s="35"/>
      <c r="I653" s="35"/>
      <c r="J653" s="35"/>
      <c r="K653" s="35"/>
      <c r="L653" s="35"/>
      <c r="M653" s="35"/>
      <c r="N653" s="35"/>
      <c r="O653" s="1"/>
      <c r="P653" s="1"/>
    </row>
    <row r="654" spans="1:16" ht="12.75" customHeight="1" x14ac:dyDescent="0.2">
      <c r="A654" s="34"/>
      <c r="B654" s="3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1"/>
      <c r="P654" s="1"/>
    </row>
    <row r="655" spans="1:16" ht="12.75" customHeight="1" x14ac:dyDescent="0.2">
      <c r="A655" s="34"/>
      <c r="B655" s="3"/>
      <c r="C655" s="35"/>
      <c r="D655" s="35"/>
      <c r="E655" s="35"/>
      <c r="F655" s="35"/>
      <c r="G655" s="35"/>
      <c r="H655" s="35"/>
      <c r="I655" s="35"/>
      <c r="J655" s="35"/>
      <c r="K655" s="35"/>
      <c r="L655" s="35"/>
      <c r="M655" s="35"/>
      <c r="N655" s="35"/>
      <c r="O655" s="1"/>
      <c r="P655" s="1"/>
    </row>
    <row r="656" spans="1:16" ht="12.75" customHeight="1" x14ac:dyDescent="0.2">
      <c r="A656" s="34"/>
      <c r="B656" s="3"/>
      <c r="C656" s="35"/>
      <c r="D656" s="35"/>
      <c r="E656" s="35"/>
      <c r="F656" s="35"/>
      <c r="G656" s="35"/>
      <c r="H656" s="35"/>
      <c r="I656" s="35"/>
      <c r="J656" s="35"/>
      <c r="K656" s="35"/>
      <c r="L656" s="35"/>
      <c r="M656" s="35"/>
      <c r="N656" s="35"/>
      <c r="O656" s="1"/>
      <c r="P656" s="1"/>
    </row>
    <row r="657" spans="1:16" ht="12.75" customHeight="1" x14ac:dyDescent="0.2">
      <c r="A657" s="34"/>
      <c r="B657" s="3"/>
      <c r="C657" s="35"/>
      <c r="D657" s="35"/>
      <c r="E657" s="35"/>
      <c r="F657" s="35"/>
      <c r="G657" s="35"/>
      <c r="H657" s="35"/>
      <c r="I657" s="35"/>
      <c r="J657" s="35"/>
      <c r="K657" s="35"/>
      <c r="L657" s="35"/>
      <c r="M657" s="35"/>
      <c r="N657" s="35"/>
      <c r="O657" s="1"/>
      <c r="P657" s="1"/>
    </row>
    <row r="658" spans="1:16" ht="12.75" customHeight="1" x14ac:dyDescent="0.2">
      <c r="A658" s="34"/>
      <c r="B658" s="3"/>
      <c r="C658" s="35"/>
      <c r="D658" s="35"/>
      <c r="E658" s="35"/>
      <c r="F658" s="35"/>
      <c r="G658" s="35"/>
      <c r="H658" s="35"/>
      <c r="I658" s="35"/>
      <c r="J658" s="35"/>
      <c r="K658" s="35"/>
      <c r="L658" s="35"/>
      <c r="M658" s="35"/>
      <c r="N658" s="35"/>
      <c r="O658" s="1"/>
      <c r="P658" s="1"/>
    </row>
    <row r="659" spans="1:16" ht="12.75" customHeight="1" x14ac:dyDescent="0.2">
      <c r="A659" s="34"/>
      <c r="B659" s="3"/>
      <c r="C659" s="35"/>
      <c r="D659" s="35"/>
      <c r="E659" s="35"/>
      <c r="F659" s="35"/>
      <c r="G659" s="35"/>
      <c r="H659" s="35"/>
      <c r="I659" s="35"/>
      <c r="J659" s="35"/>
      <c r="K659" s="35"/>
      <c r="L659" s="35"/>
      <c r="M659" s="35"/>
      <c r="N659" s="35"/>
      <c r="O659" s="1"/>
      <c r="P659" s="1"/>
    </row>
    <row r="660" spans="1:16" ht="12.75" customHeight="1" x14ac:dyDescent="0.2">
      <c r="A660" s="34"/>
      <c r="B660" s="3"/>
      <c r="C660" s="35"/>
      <c r="D660" s="35"/>
      <c r="E660" s="35"/>
      <c r="F660" s="35"/>
      <c r="G660" s="35"/>
      <c r="H660" s="35"/>
      <c r="I660" s="35"/>
      <c r="J660" s="35"/>
      <c r="K660" s="35"/>
      <c r="L660" s="35"/>
      <c r="M660" s="35"/>
      <c r="N660" s="35"/>
      <c r="O660" s="1"/>
      <c r="P660" s="1"/>
    </row>
    <row r="661" spans="1:16" ht="12.75" customHeight="1" x14ac:dyDescent="0.2">
      <c r="A661" s="34"/>
      <c r="B661" s="3"/>
      <c r="C661" s="35"/>
      <c r="D661" s="35"/>
      <c r="E661" s="35"/>
      <c r="F661" s="35"/>
      <c r="G661" s="35"/>
      <c r="H661" s="35"/>
      <c r="I661" s="35"/>
      <c r="J661" s="35"/>
      <c r="K661" s="35"/>
      <c r="L661" s="35"/>
      <c r="M661" s="35"/>
      <c r="N661" s="35"/>
      <c r="O661" s="1"/>
      <c r="P661" s="1"/>
    </row>
    <row r="662" spans="1:16" ht="12.75" customHeight="1" x14ac:dyDescent="0.2">
      <c r="A662" s="34"/>
      <c r="B662" s="3"/>
      <c r="C662" s="35"/>
      <c r="D662" s="35"/>
      <c r="E662" s="35"/>
      <c r="F662" s="35"/>
      <c r="G662" s="35"/>
      <c r="H662" s="35"/>
      <c r="I662" s="35"/>
      <c r="J662" s="35"/>
      <c r="K662" s="35"/>
      <c r="L662" s="35"/>
      <c r="M662" s="35"/>
      <c r="N662" s="35"/>
      <c r="O662" s="1"/>
      <c r="P662" s="1"/>
    </row>
    <row r="663" spans="1:16" ht="12.75" customHeight="1" x14ac:dyDescent="0.2">
      <c r="A663" s="34"/>
      <c r="B663" s="3"/>
      <c r="C663" s="35"/>
      <c r="D663" s="35"/>
      <c r="E663" s="35"/>
      <c r="F663" s="35"/>
      <c r="G663" s="35"/>
      <c r="H663" s="35"/>
      <c r="I663" s="35"/>
      <c r="J663" s="35"/>
      <c r="K663" s="35"/>
      <c r="L663" s="35"/>
      <c r="M663" s="35"/>
      <c r="N663" s="35"/>
      <c r="O663" s="1"/>
      <c r="P663" s="1"/>
    </row>
    <row r="664" spans="1:16" ht="12.75" customHeight="1" x14ac:dyDescent="0.2">
      <c r="A664" s="34"/>
      <c r="B664" s="3"/>
      <c r="C664" s="35"/>
      <c r="D664" s="35"/>
      <c r="E664" s="35"/>
      <c r="F664" s="35"/>
      <c r="G664" s="35"/>
      <c r="H664" s="35"/>
      <c r="I664" s="35"/>
      <c r="J664" s="35"/>
      <c r="K664" s="35"/>
      <c r="L664" s="35"/>
      <c r="M664" s="35"/>
      <c r="N664" s="35"/>
      <c r="O664" s="1"/>
      <c r="P664" s="1"/>
    </row>
    <row r="665" spans="1:16" ht="12.75" customHeight="1" x14ac:dyDescent="0.2">
      <c r="A665" s="34"/>
      <c r="B665" s="3"/>
      <c r="C665" s="35"/>
      <c r="D665" s="35"/>
      <c r="E665" s="35"/>
      <c r="F665" s="35"/>
      <c r="G665" s="35"/>
      <c r="H665" s="35"/>
      <c r="I665" s="35"/>
      <c r="J665" s="35"/>
      <c r="K665" s="35"/>
      <c r="L665" s="35"/>
      <c r="M665" s="35"/>
      <c r="N665" s="35"/>
      <c r="O665" s="1"/>
      <c r="P665" s="1"/>
    </row>
    <row r="666" spans="1:16" ht="12.75" customHeight="1" x14ac:dyDescent="0.2">
      <c r="A666" s="34"/>
      <c r="B666" s="3"/>
      <c r="C666" s="35"/>
      <c r="D666" s="35"/>
      <c r="E666" s="35"/>
      <c r="F666" s="35"/>
      <c r="G666" s="35"/>
      <c r="H666" s="35"/>
      <c r="I666" s="35"/>
      <c r="J666" s="35"/>
      <c r="K666" s="35"/>
      <c r="L666" s="35"/>
      <c r="M666" s="35"/>
      <c r="N666" s="35"/>
      <c r="O666" s="1"/>
      <c r="P666" s="1"/>
    </row>
    <row r="667" spans="1:16" ht="12.75" customHeight="1" x14ac:dyDescent="0.2">
      <c r="A667" s="34"/>
      <c r="B667" s="3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1"/>
      <c r="P667" s="1"/>
    </row>
    <row r="668" spans="1:16" ht="12.75" customHeight="1" x14ac:dyDescent="0.2">
      <c r="A668" s="34"/>
      <c r="B668" s="3"/>
      <c r="C668" s="35"/>
      <c r="D668" s="35"/>
      <c r="E668" s="35"/>
      <c r="F668" s="35"/>
      <c r="G668" s="35"/>
      <c r="H668" s="35"/>
      <c r="I668" s="35"/>
      <c r="J668" s="35"/>
      <c r="K668" s="35"/>
      <c r="L668" s="35"/>
      <c r="M668" s="35"/>
      <c r="N668" s="35"/>
      <c r="O668" s="1"/>
      <c r="P668" s="1"/>
    </row>
    <row r="669" spans="1:16" ht="12.75" customHeight="1" x14ac:dyDescent="0.2">
      <c r="A669" s="34"/>
      <c r="B669" s="3"/>
      <c r="C669" s="35"/>
      <c r="D669" s="35"/>
      <c r="E669" s="35"/>
      <c r="F669" s="35"/>
      <c r="G669" s="35"/>
      <c r="H669" s="35"/>
      <c r="I669" s="35"/>
      <c r="J669" s="35"/>
      <c r="K669" s="35"/>
      <c r="L669" s="35"/>
      <c r="M669" s="35"/>
      <c r="N669" s="35"/>
      <c r="O669" s="1"/>
      <c r="P669" s="1"/>
    </row>
    <row r="670" spans="1:16" ht="12.75" customHeight="1" x14ac:dyDescent="0.2">
      <c r="A670" s="34"/>
      <c r="B670" s="3"/>
      <c r="C670" s="35"/>
      <c r="D670" s="35"/>
      <c r="E670" s="35"/>
      <c r="F670" s="35"/>
      <c r="G670" s="35"/>
      <c r="H670" s="35"/>
      <c r="I670" s="35"/>
      <c r="J670" s="35"/>
      <c r="K670" s="35"/>
      <c r="L670" s="35"/>
      <c r="M670" s="35"/>
      <c r="N670" s="35"/>
      <c r="O670" s="1"/>
      <c r="P670" s="1"/>
    </row>
    <row r="671" spans="1:16" ht="12.75" customHeight="1" x14ac:dyDescent="0.2">
      <c r="A671" s="34"/>
      <c r="B671" s="3"/>
      <c r="C671" s="35"/>
      <c r="D671" s="35"/>
      <c r="E671" s="35"/>
      <c r="F671" s="35"/>
      <c r="G671" s="35"/>
      <c r="H671" s="35"/>
      <c r="I671" s="35"/>
      <c r="J671" s="35"/>
      <c r="K671" s="35"/>
      <c r="L671" s="35"/>
      <c r="M671" s="35"/>
      <c r="N671" s="35"/>
      <c r="O671" s="1"/>
      <c r="P671" s="1"/>
    </row>
    <row r="672" spans="1:16" ht="12.75" customHeight="1" x14ac:dyDescent="0.2">
      <c r="A672" s="34"/>
      <c r="B672" s="3"/>
      <c r="C672" s="35"/>
      <c r="D672" s="35"/>
      <c r="E672" s="35"/>
      <c r="F672" s="35"/>
      <c r="G672" s="35"/>
      <c r="H672" s="35"/>
      <c r="I672" s="35"/>
      <c r="J672" s="35"/>
      <c r="K672" s="35"/>
      <c r="L672" s="35"/>
      <c r="M672" s="35"/>
      <c r="N672" s="35"/>
      <c r="O672" s="1"/>
      <c r="P672" s="1"/>
    </row>
    <row r="673" spans="1:16" ht="12.75" customHeight="1" x14ac:dyDescent="0.2">
      <c r="A673" s="34"/>
      <c r="B673" s="3"/>
      <c r="C673" s="35"/>
      <c r="D673" s="35"/>
      <c r="E673" s="35"/>
      <c r="F673" s="35"/>
      <c r="G673" s="35"/>
      <c r="H673" s="35"/>
      <c r="I673" s="35"/>
      <c r="J673" s="35"/>
      <c r="K673" s="35"/>
      <c r="L673" s="35"/>
      <c r="M673" s="35"/>
      <c r="N673" s="35"/>
      <c r="O673" s="1"/>
      <c r="P673" s="1"/>
    </row>
    <row r="674" spans="1:16" ht="12.75" customHeight="1" x14ac:dyDescent="0.2">
      <c r="A674" s="34"/>
      <c r="B674" s="3"/>
      <c r="C674" s="35"/>
      <c r="D674" s="35"/>
      <c r="E674" s="35"/>
      <c r="F674" s="35"/>
      <c r="G674" s="35"/>
      <c r="H674" s="35"/>
      <c r="I674" s="35"/>
      <c r="J674" s="35"/>
      <c r="K674" s="35"/>
      <c r="L674" s="35"/>
      <c r="M674" s="35"/>
      <c r="N674" s="35"/>
      <c r="O674" s="1"/>
      <c r="P674" s="1"/>
    </row>
    <row r="675" spans="1:16" ht="12.75" customHeight="1" x14ac:dyDescent="0.2">
      <c r="A675" s="34"/>
      <c r="B675" s="3"/>
      <c r="C675" s="35"/>
      <c r="D675" s="35"/>
      <c r="E675" s="35"/>
      <c r="F675" s="35"/>
      <c r="G675" s="35"/>
      <c r="H675" s="35"/>
      <c r="I675" s="35"/>
      <c r="J675" s="35"/>
      <c r="K675" s="35"/>
      <c r="L675" s="35"/>
      <c r="M675" s="35"/>
      <c r="N675" s="35"/>
      <c r="O675" s="1"/>
      <c r="P675" s="1"/>
    </row>
    <row r="676" spans="1:16" ht="12.75" customHeight="1" x14ac:dyDescent="0.2">
      <c r="A676" s="34"/>
      <c r="B676" s="3"/>
      <c r="C676" s="35"/>
      <c r="D676" s="35"/>
      <c r="E676" s="35"/>
      <c r="F676" s="35"/>
      <c r="G676" s="35"/>
      <c r="H676" s="35"/>
      <c r="I676" s="35"/>
      <c r="J676" s="35"/>
      <c r="K676" s="35"/>
      <c r="L676" s="35"/>
      <c r="M676" s="35"/>
      <c r="N676" s="35"/>
      <c r="O676" s="1"/>
      <c r="P676" s="1"/>
    </row>
    <row r="677" spans="1:16" ht="12.75" customHeight="1" x14ac:dyDescent="0.2">
      <c r="A677" s="34"/>
      <c r="B677" s="3"/>
      <c r="C677" s="35"/>
      <c r="D677" s="35"/>
      <c r="E677" s="35"/>
      <c r="F677" s="35"/>
      <c r="G677" s="35"/>
      <c r="H677" s="35"/>
      <c r="I677" s="35"/>
      <c r="J677" s="35"/>
      <c r="K677" s="35"/>
      <c r="L677" s="35"/>
      <c r="M677" s="35"/>
      <c r="N677" s="35"/>
      <c r="O677" s="1"/>
      <c r="P677" s="1"/>
    </row>
    <row r="678" spans="1:16" ht="12.75" customHeight="1" x14ac:dyDescent="0.2">
      <c r="A678" s="34"/>
      <c r="B678" s="3"/>
      <c r="C678" s="35"/>
      <c r="D678" s="35"/>
      <c r="E678" s="35"/>
      <c r="F678" s="35"/>
      <c r="G678" s="35"/>
      <c r="H678" s="35"/>
      <c r="I678" s="35"/>
      <c r="J678" s="35"/>
      <c r="K678" s="35"/>
      <c r="L678" s="35"/>
      <c r="M678" s="35"/>
      <c r="N678" s="35"/>
      <c r="O678" s="1"/>
      <c r="P678" s="1"/>
    </row>
    <row r="679" spans="1:16" ht="12.75" customHeight="1" x14ac:dyDescent="0.2">
      <c r="A679" s="34"/>
      <c r="B679" s="3"/>
      <c r="C679" s="35"/>
      <c r="D679" s="35"/>
      <c r="E679" s="35"/>
      <c r="F679" s="35"/>
      <c r="G679" s="35"/>
      <c r="H679" s="35"/>
      <c r="I679" s="35"/>
      <c r="J679" s="35"/>
      <c r="K679" s="35"/>
      <c r="L679" s="35"/>
      <c r="M679" s="35"/>
      <c r="N679" s="35"/>
      <c r="O679" s="1"/>
      <c r="P679" s="1"/>
    </row>
    <row r="680" spans="1:16" ht="12.75" customHeight="1" x14ac:dyDescent="0.2">
      <c r="A680" s="34"/>
      <c r="B680" s="3"/>
      <c r="C680" s="35"/>
      <c r="D680" s="35"/>
      <c r="E680" s="35"/>
      <c r="F680" s="35"/>
      <c r="G680" s="35"/>
      <c r="H680" s="35"/>
      <c r="I680" s="35"/>
      <c r="J680" s="35"/>
      <c r="K680" s="35"/>
      <c r="L680" s="35"/>
      <c r="M680" s="35"/>
      <c r="N680" s="35"/>
      <c r="O680" s="1"/>
      <c r="P680" s="1"/>
    </row>
    <row r="681" spans="1:16" ht="12.75" customHeight="1" x14ac:dyDescent="0.2">
      <c r="A681" s="34"/>
      <c r="B681" s="3"/>
      <c r="C681" s="35"/>
      <c r="D681" s="35"/>
      <c r="E681" s="35"/>
      <c r="F681" s="35"/>
      <c r="G681" s="35"/>
      <c r="H681" s="35"/>
      <c r="I681" s="35"/>
      <c r="J681" s="35"/>
      <c r="K681" s="35"/>
      <c r="L681" s="35"/>
      <c r="M681" s="35"/>
      <c r="N681" s="35"/>
      <c r="O681" s="1"/>
      <c r="P681" s="1"/>
    </row>
    <row r="682" spans="1:16" ht="12.75" customHeight="1" x14ac:dyDescent="0.2">
      <c r="A682" s="34"/>
      <c r="B682" s="3"/>
      <c r="C682" s="35"/>
      <c r="D682" s="35"/>
      <c r="E682" s="35"/>
      <c r="F682" s="35"/>
      <c r="G682" s="35"/>
      <c r="H682" s="35"/>
      <c r="I682" s="35"/>
      <c r="J682" s="35"/>
      <c r="K682" s="35"/>
      <c r="L682" s="35"/>
      <c r="M682" s="35"/>
      <c r="N682" s="35"/>
      <c r="O682" s="1"/>
      <c r="P682" s="1"/>
    </row>
    <row r="683" spans="1:16" ht="12.75" customHeight="1" x14ac:dyDescent="0.2">
      <c r="A683" s="34"/>
      <c r="B683" s="3"/>
      <c r="C683" s="35"/>
      <c r="D683" s="35"/>
      <c r="E683" s="35"/>
      <c r="F683" s="35"/>
      <c r="G683" s="35"/>
      <c r="H683" s="35"/>
      <c r="I683" s="35"/>
      <c r="J683" s="35"/>
      <c r="K683" s="35"/>
      <c r="L683" s="35"/>
      <c r="M683" s="35"/>
      <c r="N683" s="35"/>
      <c r="O683" s="1"/>
      <c r="P683" s="1"/>
    </row>
    <row r="684" spans="1:16" ht="12.75" customHeight="1" x14ac:dyDescent="0.2">
      <c r="A684" s="34"/>
      <c r="B684" s="3"/>
      <c r="C684" s="35"/>
      <c r="D684" s="35"/>
      <c r="E684" s="35"/>
      <c r="F684" s="35"/>
      <c r="G684" s="35"/>
      <c r="H684" s="35"/>
      <c r="I684" s="35"/>
      <c r="J684" s="35"/>
      <c r="K684" s="35"/>
      <c r="L684" s="35"/>
      <c r="M684" s="35"/>
      <c r="N684" s="35"/>
      <c r="O684" s="1"/>
      <c r="P684" s="1"/>
    </row>
    <row r="685" spans="1:16" ht="12.75" customHeight="1" x14ac:dyDescent="0.2">
      <c r="A685" s="34"/>
      <c r="B685" s="3"/>
      <c r="C685" s="35"/>
      <c r="D685" s="35"/>
      <c r="E685" s="35"/>
      <c r="F685" s="35"/>
      <c r="G685" s="35"/>
      <c r="H685" s="35"/>
      <c r="I685" s="35"/>
      <c r="J685" s="35"/>
      <c r="K685" s="35"/>
      <c r="L685" s="35"/>
      <c r="M685" s="35"/>
      <c r="N685" s="35"/>
      <c r="O685" s="1"/>
      <c r="P685" s="1"/>
    </row>
    <row r="686" spans="1:16" ht="12.75" customHeight="1" x14ac:dyDescent="0.2">
      <c r="A686" s="34"/>
      <c r="B686" s="3"/>
      <c r="C686" s="35"/>
      <c r="D686" s="35"/>
      <c r="E686" s="35"/>
      <c r="F686" s="35"/>
      <c r="G686" s="35"/>
      <c r="H686" s="35"/>
      <c r="I686" s="35"/>
      <c r="J686" s="35"/>
      <c r="K686" s="35"/>
      <c r="L686" s="35"/>
      <c r="M686" s="35"/>
      <c r="N686" s="35"/>
      <c r="O686" s="1"/>
      <c r="P686" s="1"/>
    </row>
    <row r="687" spans="1:16" ht="12.75" customHeight="1" x14ac:dyDescent="0.2">
      <c r="A687" s="34"/>
      <c r="B687" s="3"/>
      <c r="C687" s="35"/>
      <c r="D687" s="35"/>
      <c r="E687" s="35"/>
      <c r="F687" s="35"/>
      <c r="G687" s="35"/>
      <c r="H687" s="35"/>
      <c r="I687" s="35"/>
      <c r="J687" s="35"/>
      <c r="K687" s="35"/>
      <c r="L687" s="35"/>
      <c r="M687" s="35"/>
      <c r="N687" s="35"/>
      <c r="O687" s="1"/>
      <c r="P687" s="1"/>
    </row>
    <row r="688" spans="1:16" ht="12.75" customHeight="1" x14ac:dyDescent="0.2">
      <c r="A688" s="34"/>
      <c r="B688" s="3"/>
      <c r="C688" s="35"/>
      <c r="D688" s="35"/>
      <c r="E688" s="35"/>
      <c r="F688" s="35"/>
      <c r="G688" s="35"/>
      <c r="H688" s="35"/>
      <c r="I688" s="35"/>
      <c r="J688" s="35"/>
      <c r="K688" s="35"/>
      <c r="L688" s="35"/>
      <c r="M688" s="35"/>
      <c r="N688" s="35"/>
      <c r="O688" s="1"/>
      <c r="P688" s="1"/>
    </row>
    <row r="689" spans="1:16" ht="12.75" customHeight="1" x14ac:dyDescent="0.2">
      <c r="A689" s="34"/>
      <c r="B689" s="3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1"/>
      <c r="P689" s="1"/>
    </row>
    <row r="690" spans="1:16" ht="12.75" customHeight="1" x14ac:dyDescent="0.2">
      <c r="A690" s="34"/>
      <c r="B690" s="3"/>
      <c r="C690" s="35"/>
      <c r="D690" s="35"/>
      <c r="E690" s="35"/>
      <c r="F690" s="35"/>
      <c r="G690" s="35"/>
      <c r="H690" s="35"/>
      <c r="I690" s="35"/>
      <c r="J690" s="35"/>
      <c r="K690" s="35"/>
      <c r="L690" s="35"/>
      <c r="M690" s="35"/>
      <c r="N690" s="35"/>
      <c r="O690" s="1"/>
      <c r="P690" s="1"/>
    </row>
    <row r="691" spans="1:16" ht="12.75" customHeight="1" x14ac:dyDescent="0.2">
      <c r="A691" s="34"/>
      <c r="B691" s="3"/>
      <c r="C691" s="35"/>
      <c r="D691" s="35"/>
      <c r="E691" s="35"/>
      <c r="F691" s="35"/>
      <c r="G691" s="35"/>
      <c r="H691" s="35"/>
      <c r="I691" s="35"/>
      <c r="J691" s="35"/>
      <c r="K691" s="35"/>
      <c r="L691" s="35"/>
      <c r="M691" s="35"/>
      <c r="N691" s="35"/>
      <c r="O691" s="1"/>
      <c r="P691" s="1"/>
    </row>
    <row r="692" spans="1:16" ht="12.75" customHeight="1" x14ac:dyDescent="0.2">
      <c r="A692" s="34"/>
      <c r="B692" s="3"/>
      <c r="C692" s="35"/>
      <c r="D692" s="35"/>
      <c r="E692" s="35"/>
      <c r="F692" s="35"/>
      <c r="G692" s="35"/>
      <c r="H692" s="35"/>
      <c r="I692" s="35"/>
      <c r="J692" s="35"/>
      <c r="K692" s="35"/>
      <c r="L692" s="35"/>
      <c r="M692" s="35"/>
      <c r="N692" s="35"/>
      <c r="O692" s="1"/>
      <c r="P692" s="1"/>
    </row>
    <row r="693" spans="1:16" ht="12.75" customHeight="1" x14ac:dyDescent="0.2">
      <c r="A693" s="34"/>
      <c r="B693" s="3"/>
      <c r="C693" s="35"/>
      <c r="D693" s="35"/>
      <c r="E693" s="35"/>
      <c r="F693" s="35"/>
      <c r="G693" s="35"/>
      <c r="H693" s="35"/>
      <c r="I693" s="35"/>
      <c r="J693" s="35"/>
      <c r="K693" s="35"/>
      <c r="L693" s="35"/>
      <c r="M693" s="35"/>
      <c r="N693" s="35"/>
      <c r="O693" s="1"/>
      <c r="P693" s="1"/>
    </row>
    <row r="694" spans="1:16" ht="12.75" customHeight="1" x14ac:dyDescent="0.2">
      <c r="A694" s="34"/>
      <c r="B694" s="3"/>
      <c r="C694" s="35"/>
      <c r="D694" s="35"/>
      <c r="E694" s="35"/>
      <c r="F694" s="35"/>
      <c r="G694" s="35"/>
      <c r="H694" s="35"/>
      <c r="I694" s="35"/>
      <c r="J694" s="35"/>
      <c r="K694" s="35"/>
      <c r="L694" s="35"/>
      <c r="M694" s="35"/>
      <c r="N694" s="35"/>
      <c r="O694" s="1"/>
      <c r="P694" s="1"/>
    </row>
    <row r="695" spans="1:16" ht="12.75" customHeight="1" x14ac:dyDescent="0.2">
      <c r="A695" s="34"/>
      <c r="B695" s="3"/>
      <c r="C695" s="35"/>
      <c r="D695" s="35"/>
      <c r="E695" s="35"/>
      <c r="F695" s="35"/>
      <c r="G695" s="35"/>
      <c r="H695" s="35"/>
      <c r="I695" s="35"/>
      <c r="J695" s="35"/>
      <c r="K695" s="35"/>
      <c r="L695" s="35"/>
      <c r="M695" s="35"/>
      <c r="N695" s="35"/>
      <c r="O695" s="1"/>
      <c r="P695" s="1"/>
    </row>
    <row r="696" spans="1:16" ht="12.75" customHeight="1" x14ac:dyDescent="0.2">
      <c r="A696" s="34"/>
      <c r="B696" s="3"/>
      <c r="C696" s="35"/>
      <c r="D696" s="35"/>
      <c r="E696" s="35"/>
      <c r="F696" s="35"/>
      <c r="G696" s="35"/>
      <c r="H696" s="35"/>
      <c r="I696" s="35"/>
      <c r="J696" s="35"/>
      <c r="K696" s="35"/>
      <c r="L696" s="35"/>
      <c r="M696" s="35"/>
      <c r="N696" s="35"/>
      <c r="O696" s="1"/>
      <c r="P696" s="1"/>
    </row>
    <row r="697" spans="1:16" ht="12.75" customHeight="1" x14ac:dyDescent="0.2">
      <c r="A697" s="34"/>
      <c r="B697" s="3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1"/>
      <c r="P697" s="1"/>
    </row>
    <row r="698" spans="1:16" ht="12.75" customHeight="1" x14ac:dyDescent="0.2">
      <c r="A698" s="34"/>
      <c r="B698" s="3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1"/>
      <c r="P698" s="1"/>
    </row>
    <row r="699" spans="1:16" ht="12.75" customHeight="1" x14ac:dyDescent="0.2">
      <c r="A699" s="34"/>
      <c r="B699" s="3"/>
      <c r="C699" s="35"/>
      <c r="D699" s="35"/>
      <c r="E699" s="35"/>
      <c r="F699" s="35"/>
      <c r="G699" s="35"/>
      <c r="H699" s="35"/>
      <c r="I699" s="35"/>
      <c r="J699" s="35"/>
      <c r="K699" s="35"/>
      <c r="L699" s="35"/>
      <c r="M699" s="35"/>
      <c r="N699" s="35"/>
      <c r="O699" s="1"/>
      <c r="P699" s="1"/>
    </row>
    <row r="700" spans="1:16" ht="12.75" customHeight="1" x14ac:dyDescent="0.2">
      <c r="A700" s="34"/>
      <c r="B700" s="3"/>
      <c r="C700" s="35"/>
      <c r="D700" s="35"/>
      <c r="E700" s="35"/>
      <c r="F700" s="35"/>
      <c r="G700" s="35"/>
      <c r="H700" s="35"/>
      <c r="I700" s="35"/>
      <c r="J700" s="35"/>
      <c r="K700" s="35"/>
      <c r="L700" s="35"/>
      <c r="M700" s="35"/>
      <c r="N700" s="35"/>
      <c r="O700" s="1"/>
      <c r="P700" s="1"/>
    </row>
    <row r="701" spans="1:16" ht="12.75" customHeight="1" x14ac:dyDescent="0.2">
      <c r="A701" s="34"/>
      <c r="B701" s="3"/>
      <c r="C701" s="35"/>
      <c r="D701" s="35"/>
      <c r="E701" s="35"/>
      <c r="F701" s="35"/>
      <c r="G701" s="35"/>
      <c r="H701" s="35"/>
      <c r="I701" s="35"/>
      <c r="J701" s="35"/>
      <c r="K701" s="35"/>
      <c r="L701" s="35"/>
      <c r="M701" s="35"/>
      <c r="N701" s="35"/>
      <c r="O701" s="1"/>
      <c r="P701" s="1"/>
    </row>
    <row r="702" spans="1:16" ht="12.75" customHeight="1" x14ac:dyDescent="0.2">
      <c r="A702" s="34"/>
      <c r="B702" s="3"/>
      <c r="C702" s="35"/>
      <c r="D702" s="35"/>
      <c r="E702" s="35"/>
      <c r="F702" s="35"/>
      <c r="G702" s="35"/>
      <c r="H702" s="35"/>
      <c r="I702" s="35"/>
      <c r="J702" s="35"/>
      <c r="K702" s="35"/>
      <c r="L702" s="35"/>
      <c r="M702" s="35"/>
      <c r="N702" s="35"/>
      <c r="O702" s="1"/>
      <c r="P702" s="1"/>
    </row>
    <row r="703" spans="1:16" ht="12.75" customHeight="1" x14ac:dyDescent="0.2">
      <c r="A703" s="34"/>
      <c r="B703" s="3"/>
      <c r="C703" s="35"/>
      <c r="D703" s="35"/>
      <c r="E703" s="35"/>
      <c r="F703" s="35"/>
      <c r="G703" s="35"/>
      <c r="H703" s="35"/>
      <c r="I703" s="35"/>
      <c r="J703" s="35"/>
      <c r="K703" s="35"/>
      <c r="L703" s="35"/>
      <c r="M703" s="35"/>
      <c r="N703" s="35"/>
      <c r="O703" s="1"/>
      <c r="P703" s="1"/>
    </row>
    <row r="704" spans="1:16" ht="12.75" customHeight="1" x14ac:dyDescent="0.2">
      <c r="A704" s="34"/>
      <c r="B704" s="3"/>
      <c r="C704" s="35"/>
      <c r="D704" s="35"/>
      <c r="E704" s="35"/>
      <c r="F704" s="35"/>
      <c r="G704" s="35"/>
      <c r="H704" s="35"/>
      <c r="I704" s="35"/>
      <c r="J704" s="35"/>
      <c r="K704" s="35"/>
      <c r="L704" s="35"/>
      <c r="M704" s="35"/>
      <c r="N704" s="35"/>
      <c r="O704" s="1"/>
      <c r="P704" s="1"/>
    </row>
    <row r="705" spans="1:16" ht="12.75" customHeight="1" x14ac:dyDescent="0.2">
      <c r="A705" s="34"/>
      <c r="B705" s="3"/>
      <c r="C705" s="35"/>
      <c r="D705" s="35"/>
      <c r="E705" s="35"/>
      <c r="F705" s="35"/>
      <c r="G705" s="35"/>
      <c r="H705" s="35"/>
      <c r="I705" s="35"/>
      <c r="J705" s="35"/>
      <c r="K705" s="35"/>
      <c r="L705" s="35"/>
      <c r="M705" s="35"/>
      <c r="N705" s="35"/>
      <c r="O705" s="1"/>
      <c r="P705" s="1"/>
    </row>
    <row r="706" spans="1:16" ht="12.75" customHeight="1" x14ac:dyDescent="0.2">
      <c r="A706" s="34"/>
      <c r="B706" s="3"/>
      <c r="C706" s="35"/>
      <c r="D706" s="35"/>
      <c r="E706" s="35"/>
      <c r="F706" s="35"/>
      <c r="G706" s="35"/>
      <c r="H706" s="35"/>
      <c r="I706" s="35"/>
      <c r="J706" s="35"/>
      <c r="K706" s="35"/>
      <c r="L706" s="35"/>
      <c r="M706" s="35"/>
      <c r="N706" s="35"/>
      <c r="O706" s="1"/>
      <c r="P706" s="1"/>
    </row>
    <row r="707" spans="1:16" ht="12.75" customHeight="1" x14ac:dyDescent="0.2">
      <c r="A707" s="34"/>
      <c r="B707" s="3"/>
      <c r="C707" s="35"/>
      <c r="D707" s="35"/>
      <c r="E707" s="35"/>
      <c r="F707" s="35"/>
      <c r="G707" s="35"/>
      <c r="H707" s="35"/>
      <c r="I707" s="35"/>
      <c r="J707" s="35"/>
      <c r="K707" s="35"/>
      <c r="L707" s="35"/>
      <c r="M707" s="35"/>
      <c r="N707" s="35"/>
      <c r="O707" s="1"/>
      <c r="P707" s="1"/>
    </row>
    <row r="708" spans="1:16" ht="12.75" customHeight="1" x14ac:dyDescent="0.2">
      <c r="A708" s="34"/>
      <c r="B708" s="3"/>
      <c r="C708" s="35"/>
      <c r="D708" s="35"/>
      <c r="E708" s="35"/>
      <c r="F708" s="35"/>
      <c r="G708" s="35"/>
      <c r="H708" s="35"/>
      <c r="I708" s="35"/>
      <c r="J708" s="35"/>
      <c r="K708" s="35"/>
      <c r="L708" s="35"/>
      <c r="M708" s="35"/>
      <c r="N708" s="35"/>
      <c r="O708" s="1"/>
      <c r="P708" s="1"/>
    </row>
    <row r="709" spans="1:16" ht="12.75" customHeight="1" x14ac:dyDescent="0.2">
      <c r="A709" s="34"/>
      <c r="B709" s="3"/>
      <c r="C709" s="35"/>
      <c r="D709" s="35"/>
      <c r="E709" s="35"/>
      <c r="F709" s="35"/>
      <c r="G709" s="35"/>
      <c r="H709" s="35"/>
      <c r="I709" s="35"/>
      <c r="J709" s="35"/>
      <c r="K709" s="35"/>
      <c r="L709" s="35"/>
      <c r="M709" s="35"/>
      <c r="N709" s="35"/>
      <c r="O709" s="1"/>
      <c r="P709" s="1"/>
    </row>
    <row r="710" spans="1:16" ht="12.75" customHeight="1" x14ac:dyDescent="0.2">
      <c r="A710" s="34"/>
      <c r="B710" s="3"/>
      <c r="C710" s="35"/>
      <c r="D710" s="35"/>
      <c r="E710" s="35"/>
      <c r="F710" s="35"/>
      <c r="G710" s="35"/>
      <c r="H710" s="35"/>
      <c r="I710" s="35"/>
      <c r="J710" s="35"/>
      <c r="K710" s="35"/>
      <c r="L710" s="35"/>
      <c r="M710" s="35"/>
      <c r="N710" s="35"/>
      <c r="O710" s="1"/>
      <c r="P710" s="1"/>
    </row>
    <row r="711" spans="1:16" ht="12.75" customHeight="1" x14ac:dyDescent="0.2">
      <c r="A711" s="34"/>
      <c r="B711" s="3"/>
      <c r="C711" s="35"/>
      <c r="D711" s="35"/>
      <c r="E711" s="35"/>
      <c r="F711" s="35"/>
      <c r="G711" s="35"/>
      <c r="H711" s="35"/>
      <c r="I711" s="35"/>
      <c r="J711" s="35"/>
      <c r="K711" s="35"/>
      <c r="L711" s="35"/>
      <c r="M711" s="35"/>
      <c r="N711" s="35"/>
      <c r="O711" s="1"/>
      <c r="P711" s="1"/>
    </row>
    <row r="712" spans="1:16" ht="12.75" customHeight="1" x14ac:dyDescent="0.2">
      <c r="A712" s="34"/>
      <c r="B712" s="3"/>
      <c r="C712" s="35"/>
      <c r="D712" s="35"/>
      <c r="E712" s="35"/>
      <c r="F712" s="35"/>
      <c r="G712" s="35"/>
      <c r="H712" s="35"/>
      <c r="I712" s="35"/>
      <c r="J712" s="35"/>
      <c r="K712" s="35"/>
      <c r="L712" s="35"/>
      <c r="M712" s="35"/>
      <c r="N712" s="35"/>
      <c r="O712" s="1"/>
      <c r="P712" s="1"/>
    </row>
    <row r="713" spans="1:16" ht="12.75" customHeight="1" x14ac:dyDescent="0.2">
      <c r="A713" s="34"/>
      <c r="B713" s="3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1"/>
      <c r="P713" s="1"/>
    </row>
    <row r="714" spans="1:16" ht="12.75" customHeight="1" x14ac:dyDescent="0.2">
      <c r="A714" s="34"/>
      <c r="B714" s="3"/>
      <c r="C714" s="35"/>
      <c r="D714" s="35"/>
      <c r="E714" s="35"/>
      <c r="F714" s="35"/>
      <c r="G714" s="35"/>
      <c r="H714" s="35"/>
      <c r="I714" s="35"/>
      <c r="J714" s="35"/>
      <c r="K714" s="35"/>
      <c r="L714" s="35"/>
      <c r="M714" s="35"/>
      <c r="N714" s="35"/>
      <c r="O714" s="1"/>
      <c r="P714" s="1"/>
    </row>
    <row r="715" spans="1:16" ht="12.75" customHeight="1" x14ac:dyDescent="0.2">
      <c r="A715" s="34"/>
      <c r="B715" s="3"/>
      <c r="C715" s="35"/>
      <c r="D715" s="35"/>
      <c r="E715" s="35"/>
      <c r="F715" s="35"/>
      <c r="G715" s="35"/>
      <c r="H715" s="35"/>
      <c r="I715" s="35"/>
      <c r="J715" s="35"/>
      <c r="K715" s="35"/>
      <c r="L715" s="35"/>
      <c r="M715" s="35"/>
      <c r="N715" s="35"/>
      <c r="O715" s="1"/>
      <c r="P715" s="1"/>
    </row>
    <row r="716" spans="1:16" ht="12.75" customHeight="1" x14ac:dyDescent="0.2">
      <c r="A716" s="34"/>
      <c r="B716" s="3"/>
      <c r="C716" s="35"/>
      <c r="D716" s="35"/>
      <c r="E716" s="35"/>
      <c r="F716" s="35"/>
      <c r="G716" s="35"/>
      <c r="H716" s="35"/>
      <c r="I716" s="35"/>
      <c r="J716" s="35"/>
      <c r="K716" s="35"/>
      <c r="L716" s="35"/>
      <c r="M716" s="35"/>
      <c r="N716" s="35"/>
      <c r="O716" s="1"/>
      <c r="P716" s="1"/>
    </row>
    <row r="717" spans="1:16" ht="12.75" customHeight="1" x14ac:dyDescent="0.2">
      <c r="A717" s="34"/>
      <c r="B717" s="3"/>
      <c r="C717" s="35"/>
      <c r="D717" s="35"/>
      <c r="E717" s="35"/>
      <c r="F717" s="35"/>
      <c r="G717" s="35"/>
      <c r="H717" s="35"/>
      <c r="I717" s="35"/>
      <c r="J717" s="35"/>
      <c r="K717" s="35"/>
      <c r="L717" s="35"/>
      <c r="M717" s="35"/>
      <c r="N717" s="35"/>
      <c r="O717" s="1"/>
      <c r="P717" s="1"/>
    </row>
    <row r="718" spans="1:16" ht="12.75" customHeight="1" x14ac:dyDescent="0.2">
      <c r="A718" s="34"/>
      <c r="B718" s="3"/>
      <c r="C718" s="35"/>
      <c r="D718" s="35"/>
      <c r="E718" s="35"/>
      <c r="F718" s="35"/>
      <c r="G718" s="35"/>
      <c r="H718" s="35"/>
      <c r="I718" s="35"/>
      <c r="J718" s="35"/>
      <c r="K718" s="35"/>
      <c r="L718" s="35"/>
      <c r="M718" s="35"/>
      <c r="N718" s="35"/>
      <c r="O718" s="1"/>
      <c r="P718" s="1"/>
    </row>
    <row r="719" spans="1:16" ht="12.75" customHeight="1" x14ac:dyDescent="0.2">
      <c r="A719" s="34"/>
      <c r="B719" s="3"/>
      <c r="C719" s="35"/>
      <c r="D719" s="35"/>
      <c r="E719" s="35"/>
      <c r="F719" s="35"/>
      <c r="G719" s="35"/>
      <c r="H719" s="35"/>
      <c r="I719" s="35"/>
      <c r="J719" s="35"/>
      <c r="K719" s="35"/>
      <c r="L719" s="35"/>
      <c r="M719" s="35"/>
      <c r="N719" s="35"/>
      <c r="O719" s="1"/>
      <c r="P719" s="1"/>
    </row>
    <row r="720" spans="1:16" ht="12.75" customHeight="1" x14ac:dyDescent="0.2">
      <c r="A720" s="34"/>
      <c r="B720" s="3"/>
      <c r="C720" s="35"/>
      <c r="D720" s="35"/>
      <c r="E720" s="35"/>
      <c r="F720" s="35"/>
      <c r="G720" s="35"/>
      <c r="H720" s="35"/>
      <c r="I720" s="35"/>
      <c r="J720" s="35"/>
      <c r="K720" s="35"/>
      <c r="L720" s="35"/>
      <c r="M720" s="35"/>
      <c r="N720" s="35"/>
      <c r="O720" s="1"/>
      <c r="P720" s="1"/>
    </row>
    <row r="721" spans="1:16" ht="12.75" customHeight="1" x14ac:dyDescent="0.2">
      <c r="A721" s="34"/>
      <c r="B721" s="3"/>
      <c r="C721" s="35"/>
      <c r="D721" s="35"/>
      <c r="E721" s="35"/>
      <c r="F721" s="35"/>
      <c r="G721" s="35"/>
      <c r="H721" s="35"/>
      <c r="I721" s="35"/>
      <c r="J721" s="35"/>
      <c r="K721" s="35"/>
      <c r="L721" s="35"/>
      <c r="M721" s="35"/>
      <c r="N721" s="35"/>
      <c r="O721" s="1"/>
      <c r="P721" s="1"/>
    </row>
    <row r="722" spans="1:16" ht="12.75" customHeight="1" x14ac:dyDescent="0.2">
      <c r="A722" s="34"/>
      <c r="B722" s="3"/>
      <c r="C722" s="35"/>
      <c r="D722" s="35"/>
      <c r="E722" s="35"/>
      <c r="F722" s="35"/>
      <c r="G722" s="35"/>
      <c r="H722" s="35"/>
      <c r="I722" s="35"/>
      <c r="J722" s="35"/>
      <c r="K722" s="35"/>
      <c r="L722" s="35"/>
      <c r="M722" s="35"/>
      <c r="N722" s="35"/>
      <c r="O722" s="1"/>
      <c r="P722" s="1"/>
    </row>
    <row r="723" spans="1:16" ht="12.75" customHeight="1" x14ac:dyDescent="0.2">
      <c r="A723" s="34"/>
      <c r="B723" s="3"/>
      <c r="C723" s="35"/>
      <c r="D723" s="35"/>
      <c r="E723" s="35"/>
      <c r="F723" s="35"/>
      <c r="G723" s="35"/>
      <c r="H723" s="35"/>
      <c r="I723" s="35"/>
      <c r="J723" s="35"/>
      <c r="K723" s="35"/>
      <c r="L723" s="35"/>
      <c r="M723" s="35"/>
      <c r="N723" s="35"/>
      <c r="O723" s="1"/>
      <c r="P723" s="1"/>
    </row>
    <row r="724" spans="1:16" ht="12.75" customHeight="1" x14ac:dyDescent="0.2">
      <c r="A724" s="34"/>
      <c r="B724" s="3"/>
      <c r="C724" s="35"/>
      <c r="D724" s="35"/>
      <c r="E724" s="35"/>
      <c r="F724" s="35"/>
      <c r="G724" s="35"/>
      <c r="H724" s="35"/>
      <c r="I724" s="35"/>
      <c r="J724" s="35"/>
      <c r="K724" s="35"/>
      <c r="L724" s="35"/>
      <c r="M724" s="35"/>
      <c r="N724" s="35"/>
      <c r="O724" s="1"/>
      <c r="P724" s="1"/>
    </row>
    <row r="725" spans="1:16" ht="12.75" customHeight="1" x14ac:dyDescent="0.2">
      <c r="A725" s="34"/>
      <c r="B725" s="3"/>
      <c r="C725" s="35"/>
      <c r="D725" s="35"/>
      <c r="E725" s="35"/>
      <c r="F725" s="35"/>
      <c r="G725" s="35"/>
      <c r="H725" s="35"/>
      <c r="I725" s="35"/>
      <c r="J725" s="35"/>
      <c r="K725" s="35"/>
      <c r="L725" s="35"/>
      <c r="M725" s="35"/>
      <c r="N725" s="35"/>
      <c r="O725" s="1"/>
      <c r="P725" s="1"/>
    </row>
    <row r="726" spans="1:16" ht="12.75" customHeight="1" x14ac:dyDescent="0.2">
      <c r="A726" s="34"/>
      <c r="B726" s="3"/>
      <c r="C726" s="35"/>
      <c r="D726" s="35"/>
      <c r="E726" s="35"/>
      <c r="F726" s="35"/>
      <c r="G726" s="35"/>
      <c r="H726" s="35"/>
      <c r="I726" s="35"/>
      <c r="J726" s="35"/>
      <c r="K726" s="35"/>
      <c r="L726" s="35"/>
      <c r="M726" s="35"/>
      <c r="N726" s="35"/>
      <c r="O726" s="1"/>
      <c r="P726" s="1"/>
    </row>
    <row r="727" spans="1:16" ht="12.75" customHeight="1" x14ac:dyDescent="0.2">
      <c r="A727" s="34"/>
      <c r="B727" s="3"/>
      <c r="C727" s="35"/>
      <c r="D727" s="35"/>
      <c r="E727" s="35"/>
      <c r="F727" s="35"/>
      <c r="G727" s="35"/>
      <c r="H727" s="35"/>
      <c r="I727" s="35"/>
      <c r="J727" s="35"/>
      <c r="K727" s="35"/>
      <c r="L727" s="35"/>
      <c r="M727" s="35"/>
      <c r="N727" s="35"/>
      <c r="O727" s="1"/>
      <c r="P727" s="1"/>
    </row>
    <row r="728" spans="1:16" ht="12.75" customHeight="1" x14ac:dyDescent="0.2">
      <c r="A728" s="34"/>
      <c r="B728" s="3"/>
      <c r="C728" s="35"/>
      <c r="D728" s="35"/>
      <c r="E728" s="35"/>
      <c r="F728" s="35"/>
      <c r="G728" s="35"/>
      <c r="H728" s="35"/>
      <c r="I728" s="35"/>
      <c r="J728" s="35"/>
      <c r="K728" s="35"/>
      <c r="L728" s="35"/>
      <c r="M728" s="35"/>
      <c r="N728" s="35"/>
      <c r="O728" s="1"/>
      <c r="P728" s="1"/>
    </row>
    <row r="729" spans="1:16" ht="12.75" customHeight="1" x14ac:dyDescent="0.2">
      <c r="A729" s="34"/>
      <c r="B729" s="3"/>
      <c r="C729" s="35"/>
      <c r="D729" s="35"/>
      <c r="E729" s="35"/>
      <c r="F729" s="35"/>
      <c r="G729" s="35"/>
      <c r="H729" s="35"/>
      <c r="I729" s="35"/>
      <c r="J729" s="35"/>
      <c r="K729" s="35"/>
      <c r="L729" s="35"/>
      <c r="M729" s="35"/>
      <c r="N729" s="35"/>
      <c r="O729" s="1"/>
      <c r="P729" s="1"/>
    </row>
    <row r="730" spans="1:16" ht="12.75" customHeight="1" x14ac:dyDescent="0.2">
      <c r="A730" s="34"/>
      <c r="B730" s="3"/>
      <c r="C730" s="35"/>
      <c r="D730" s="35"/>
      <c r="E730" s="35"/>
      <c r="F730" s="35"/>
      <c r="G730" s="35"/>
      <c r="H730" s="35"/>
      <c r="I730" s="35"/>
      <c r="J730" s="35"/>
      <c r="K730" s="35"/>
      <c r="L730" s="35"/>
      <c r="M730" s="35"/>
      <c r="N730" s="35"/>
      <c r="O730" s="1"/>
      <c r="P730" s="1"/>
    </row>
    <row r="731" spans="1:16" ht="12.75" customHeight="1" x14ac:dyDescent="0.2">
      <c r="A731" s="34"/>
      <c r="B731" s="3"/>
      <c r="C731" s="35"/>
      <c r="D731" s="35"/>
      <c r="E731" s="35"/>
      <c r="F731" s="35"/>
      <c r="G731" s="35"/>
      <c r="H731" s="35"/>
      <c r="I731" s="35"/>
      <c r="J731" s="35"/>
      <c r="K731" s="35"/>
      <c r="L731" s="35"/>
      <c r="M731" s="35"/>
      <c r="N731" s="35"/>
      <c r="O731" s="1"/>
      <c r="P731" s="1"/>
    </row>
    <row r="732" spans="1:16" ht="12.75" customHeight="1" x14ac:dyDescent="0.2">
      <c r="A732" s="34"/>
      <c r="B732" s="3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1"/>
      <c r="P732" s="1"/>
    </row>
    <row r="733" spans="1:16" ht="12.75" customHeight="1" x14ac:dyDescent="0.2">
      <c r="A733" s="34"/>
      <c r="B733" s="3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1"/>
      <c r="P733" s="1"/>
    </row>
    <row r="734" spans="1:16" ht="12.75" customHeight="1" x14ac:dyDescent="0.2">
      <c r="A734" s="34"/>
      <c r="B734" s="3"/>
      <c r="C734" s="35"/>
      <c r="D734" s="35"/>
      <c r="E734" s="35"/>
      <c r="F734" s="35"/>
      <c r="G734" s="35"/>
      <c r="H734" s="35"/>
      <c r="I734" s="35"/>
      <c r="J734" s="35"/>
      <c r="K734" s="35"/>
      <c r="L734" s="35"/>
      <c r="M734" s="35"/>
      <c r="N734" s="35"/>
      <c r="O734" s="1"/>
      <c r="P734" s="1"/>
    </row>
    <row r="735" spans="1:16" ht="12.75" customHeight="1" x14ac:dyDescent="0.2">
      <c r="A735" s="34"/>
      <c r="B735" s="3"/>
      <c r="C735" s="35"/>
      <c r="D735" s="35"/>
      <c r="E735" s="35"/>
      <c r="F735" s="35"/>
      <c r="G735" s="35"/>
      <c r="H735" s="35"/>
      <c r="I735" s="35"/>
      <c r="J735" s="35"/>
      <c r="K735" s="35"/>
      <c r="L735" s="35"/>
      <c r="M735" s="35"/>
      <c r="N735" s="35"/>
      <c r="O735" s="1"/>
      <c r="P735" s="1"/>
    </row>
    <row r="736" spans="1:16" ht="12.75" customHeight="1" x14ac:dyDescent="0.2">
      <c r="A736" s="34"/>
      <c r="B736" s="3"/>
      <c r="C736" s="35"/>
      <c r="D736" s="35"/>
      <c r="E736" s="35"/>
      <c r="F736" s="35"/>
      <c r="G736" s="35"/>
      <c r="H736" s="35"/>
      <c r="I736" s="35"/>
      <c r="J736" s="35"/>
      <c r="K736" s="35"/>
      <c r="L736" s="35"/>
      <c r="M736" s="35"/>
      <c r="N736" s="35"/>
      <c r="O736" s="1"/>
      <c r="P736" s="1"/>
    </row>
    <row r="737" spans="1:16" ht="12.75" customHeight="1" x14ac:dyDescent="0.2">
      <c r="A737" s="34"/>
      <c r="B737" s="3"/>
      <c r="C737" s="35"/>
      <c r="D737" s="35"/>
      <c r="E737" s="35"/>
      <c r="F737" s="35"/>
      <c r="G737" s="35"/>
      <c r="H737" s="35"/>
      <c r="I737" s="35"/>
      <c r="J737" s="35"/>
      <c r="K737" s="35"/>
      <c r="L737" s="35"/>
      <c r="M737" s="35"/>
      <c r="N737" s="35"/>
      <c r="O737" s="1"/>
      <c r="P737" s="1"/>
    </row>
    <row r="738" spans="1:16" ht="12.75" customHeight="1" x14ac:dyDescent="0.2">
      <c r="A738" s="34"/>
      <c r="B738" s="3"/>
      <c r="C738" s="35"/>
      <c r="D738" s="35"/>
      <c r="E738" s="35"/>
      <c r="F738" s="35"/>
      <c r="G738" s="35"/>
      <c r="H738" s="35"/>
      <c r="I738" s="35"/>
      <c r="J738" s="35"/>
      <c r="K738" s="35"/>
      <c r="L738" s="35"/>
      <c r="M738" s="35"/>
      <c r="N738" s="35"/>
      <c r="O738" s="1"/>
      <c r="P738" s="1"/>
    </row>
    <row r="739" spans="1:16" ht="12.75" customHeight="1" x14ac:dyDescent="0.2">
      <c r="A739" s="34"/>
      <c r="B739" s="3"/>
      <c r="C739" s="35"/>
      <c r="D739" s="35"/>
      <c r="E739" s="35"/>
      <c r="F739" s="35"/>
      <c r="G739" s="35"/>
      <c r="H739" s="35"/>
      <c r="I739" s="35"/>
      <c r="J739" s="35"/>
      <c r="K739" s="35"/>
      <c r="L739" s="35"/>
      <c r="M739" s="35"/>
      <c r="N739" s="35"/>
      <c r="O739" s="1"/>
      <c r="P739" s="1"/>
    </row>
    <row r="740" spans="1:16" ht="12.75" customHeight="1" x14ac:dyDescent="0.2">
      <c r="A740" s="34"/>
      <c r="B740" s="3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1"/>
      <c r="P740" s="1"/>
    </row>
    <row r="741" spans="1:16" ht="12.75" customHeight="1" x14ac:dyDescent="0.2">
      <c r="A741" s="34"/>
      <c r="B741" s="3"/>
      <c r="C741" s="35"/>
      <c r="D741" s="35"/>
      <c r="E741" s="35"/>
      <c r="F741" s="35"/>
      <c r="G741" s="35"/>
      <c r="H741" s="35"/>
      <c r="I741" s="35"/>
      <c r="J741" s="35"/>
      <c r="K741" s="35"/>
      <c r="L741" s="35"/>
      <c r="M741" s="35"/>
      <c r="N741" s="35"/>
      <c r="O741" s="1"/>
      <c r="P741" s="1"/>
    </row>
    <row r="742" spans="1:16" ht="12.75" customHeight="1" x14ac:dyDescent="0.2">
      <c r="A742" s="34"/>
      <c r="B742" s="3"/>
      <c r="C742" s="35"/>
      <c r="D742" s="35"/>
      <c r="E742" s="35"/>
      <c r="F742" s="35"/>
      <c r="G742" s="35"/>
      <c r="H742" s="35"/>
      <c r="I742" s="35"/>
      <c r="J742" s="35"/>
      <c r="K742" s="35"/>
      <c r="L742" s="35"/>
      <c r="M742" s="35"/>
      <c r="N742" s="35"/>
      <c r="O742" s="1"/>
      <c r="P742" s="1"/>
    </row>
    <row r="743" spans="1:16" ht="12.75" customHeight="1" x14ac:dyDescent="0.2">
      <c r="A743" s="34"/>
      <c r="B743" s="3"/>
      <c r="C743" s="35"/>
      <c r="D743" s="35"/>
      <c r="E743" s="35"/>
      <c r="F743" s="35"/>
      <c r="G743" s="35"/>
      <c r="H743" s="35"/>
      <c r="I743" s="35"/>
      <c r="J743" s="35"/>
      <c r="K743" s="35"/>
      <c r="L743" s="35"/>
      <c r="M743" s="35"/>
      <c r="N743" s="35"/>
      <c r="O743" s="1"/>
      <c r="P743" s="1"/>
    </row>
    <row r="744" spans="1:16" ht="12.75" customHeight="1" x14ac:dyDescent="0.2">
      <c r="A744" s="34"/>
      <c r="B744" s="3"/>
      <c r="C744" s="35"/>
      <c r="D744" s="35"/>
      <c r="E744" s="35"/>
      <c r="F744" s="35"/>
      <c r="G744" s="35"/>
      <c r="H744" s="35"/>
      <c r="I744" s="35"/>
      <c r="J744" s="35"/>
      <c r="K744" s="35"/>
      <c r="L744" s="35"/>
      <c r="M744" s="35"/>
      <c r="N744" s="35"/>
      <c r="O744" s="1"/>
      <c r="P744" s="1"/>
    </row>
    <row r="745" spans="1:16" ht="12.75" customHeight="1" x14ac:dyDescent="0.2">
      <c r="A745" s="34"/>
      <c r="B745" s="3"/>
      <c r="C745" s="35"/>
      <c r="D745" s="35"/>
      <c r="E745" s="35"/>
      <c r="F745" s="35"/>
      <c r="G745" s="35"/>
      <c r="H745" s="35"/>
      <c r="I745" s="35"/>
      <c r="J745" s="35"/>
      <c r="K745" s="35"/>
      <c r="L745" s="35"/>
      <c r="M745" s="35"/>
      <c r="N745" s="35"/>
      <c r="O745" s="1"/>
      <c r="P745" s="1"/>
    </row>
    <row r="746" spans="1:16" ht="12.75" customHeight="1" x14ac:dyDescent="0.2">
      <c r="A746" s="34"/>
      <c r="B746" s="3"/>
      <c r="C746" s="35"/>
      <c r="D746" s="35"/>
      <c r="E746" s="35"/>
      <c r="F746" s="35"/>
      <c r="G746" s="35"/>
      <c r="H746" s="35"/>
      <c r="I746" s="35"/>
      <c r="J746" s="35"/>
      <c r="K746" s="35"/>
      <c r="L746" s="35"/>
      <c r="M746" s="35"/>
      <c r="N746" s="35"/>
      <c r="O746" s="1"/>
      <c r="P746" s="1"/>
    </row>
    <row r="747" spans="1:16" ht="12.75" customHeight="1" x14ac:dyDescent="0.2">
      <c r="A747" s="34"/>
      <c r="B747" s="3"/>
      <c r="C747" s="35"/>
      <c r="D747" s="35"/>
      <c r="E747" s="35"/>
      <c r="F747" s="35"/>
      <c r="G747" s="35"/>
      <c r="H747" s="35"/>
      <c r="I747" s="35"/>
      <c r="J747" s="35"/>
      <c r="K747" s="35"/>
      <c r="L747" s="35"/>
      <c r="M747" s="35"/>
      <c r="N747" s="35"/>
      <c r="O747" s="1"/>
      <c r="P747" s="1"/>
    </row>
    <row r="748" spans="1:16" ht="12.75" customHeight="1" x14ac:dyDescent="0.2">
      <c r="A748" s="34"/>
      <c r="B748" s="3"/>
      <c r="C748" s="35"/>
      <c r="D748" s="35"/>
      <c r="E748" s="35"/>
      <c r="F748" s="35"/>
      <c r="G748" s="35"/>
      <c r="H748" s="35"/>
      <c r="I748" s="35"/>
      <c r="J748" s="35"/>
      <c r="K748" s="35"/>
      <c r="L748" s="35"/>
      <c r="M748" s="35"/>
      <c r="N748" s="35"/>
      <c r="O748" s="1"/>
      <c r="P748" s="1"/>
    </row>
    <row r="749" spans="1:16" ht="12.75" customHeight="1" x14ac:dyDescent="0.2">
      <c r="A749" s="34"/>
      <c r="B749" s="3"/>
      <c r="C749" s="35"/>
      <c r="D749" s="35"/>
      <c r="E749" s="35"/>
      <c r="F749" s="35"/>
      <c r="G749" s="35"/>
      <c r="H749" s="35"/>
      <c r="I749" s="35"/>
      <c r="J749" s="35"/>
      <c r="K749" s="35"/>
      <c r="L749" s="35"/>
      <c r="M749" s="35"/>
      <c r="N749" s="35"/>
      <c r="O749" s="1"/>
      <c r="P749" s="1"/>
    </row>
    <row r="750" spans="1:16" ht="12.75" customHeight="1" x14ac:dyDescent="0.2">
      <c r="A750" s="34"/>
      <c r="B750" s="3"/>
      <c r="C750" s="35"/>
      <c r="D750" s="35"/>
      <c r="E750" s="35"/>
      <c r="F750" s="35"/>
      <c r="G750" s="35"/>
      <c r="H750" s="35"/>
      <c r="I750" s="35"/>
      <c r="J750" s="35"/>
      <c r="K750" s="35"/>
      <c r="L750" s="35"/>
      <c r="M750" s="35"/>
      <c r="N750" s="35"/>
      <c r="O750" s="1"/>
      <c r="P750" s="1"/>
    </row>
    <row r="751" spans="1:16" ht="12.75" customHeight="1" x14ac:dyDescent="0.2">
      <c r="A751" s="34"/>
      <c r="B751" s="3"/>
      <c r="C751" s="35"/>
      <c r="D751" s="35"/>
      <c r="E751" s="35"/>
      <c r="F751" s="35"/>
      <c r="G751" s="35"/>
      <c r="H751" s="35"/>
      <c r="I751" s="35"/>
      <c r="J751" s="35"/>
      <c r="K751" s="35"/>
      <c r="L751" s="35"/>
      <c r="M751" s="35"/>
      <c r="N751" s="35"/>
      <c r="O751" s="1"/>
      <c r="P751" s="1"/>
    </row>
    <row r="752" spans="1:16" ht="12.75" customHeight="1" x14ac:dyDescent="0.2">
      <c r="A752" s="34"/>
      <c r="B752" s="3"/>
      <c r="C752" s="35"/>
      <c r="D752" s="35"/>
      <c r="E752" s="35"/>
      <c r="F752" s="35"/>
      <c r="G752" s="35"/>
      <c r="H752" s="35"/>
      <c r="I752" s="35"/>
      <c r="J752" s="35"/>
      <c r="K752" s="35"/>
      <c r="L752" s="35"/>
      <c r="M752" s="35"/>
      <c r="N752" s="35"/>
      <c r="O752" s="1"/>
      <c r="P752" s="1"/>
    </row>
    <row r="753" spans="1:16" ht="12.75" customHeight="1" x14ac:dyDescent="0.2">
      <c r="A753" s="34"/>
      <c r="B753" s="3"/>
      <c r="C753" s="35"/>
      <c r="D753" s="35"/>
      <c r="E753" s="35"/>
      <c r="F753" s="35"/>
      <c r="G753" s="35"/>
      <c r="H753" s="35"/>
      <c r="I753" s="35"/>
      <c r="J753" s="35"/>
      <c r="K753" s="35"/>
      <c r="L753" s="35"/>
      <c r="M753" s="35"/>
      <c r="N753" s="35"/>
      <c r="O753" s="1"/>
      <c r="P753" s="1"/>
    </row>
    <row r="754" spans="1:16" ht="12.75" customHeight="1" x14ac:dyDescent="0.2">
      <c r="A754" s="34"/>
      <c r="B754" s="3"/>
      <c r="C754" s="35"/>
      <c r="D754" s="35"/>
      <c r="E754" s="35"/>
      <c r="F754" s="35"/>
      <c r="G754" s="35"/>
      <c r="H754" s="35"/>
      <c r="I754" s="35"/>
      <c r="J754" s="35"/>
      <c r="K754" s="35"/>
      <c r="L754" s="35"/>
      <c r="M754" s="35"/>
      <c r="N754" s="35"/>
      <c r="O754" s="1"/>
      <c r="P754" s="1"/>
    </row>
    <row r="755" spans="1:16" ht="12.75" customHeight="1" x14ac:dyDescent="0.2">
      <c r="A755" s="34"/>
      <c r="B755" s="3"/>
      <c r="C755" s="35"/>
      <c r="D755" s="35"/>
      <c r="E755" s="35"/>
      <c r="F755" s="35"/>
      <c r="G755" s="35"/>
      <c r="H755" s="35"/>
      <c r="I755" s="35"/>
      <c r="J755" s="35"/>
      <c r="K755" s="35"/>
      <c r="L755" s="35"/>
      <c r="M755" s="35"/>
      <c r="N755" s="35"/>
      <c r="O755" s="1"/>
      <c r="P755" s="1"/>
    </row>
    <row r="756" spans="1:16" ht="12.75" customHeight="1" x14ac:dyDescent="0.2">
      <c r="A756" s="34"/>
      <c r="B756" s="3"/>
      <c r="C756" s="35"/>
      <c r="D756" s="35"/>
      <c r="E756" s="35"/>
      <c r="F756" s="35"/>
      <c r="G756" s="35"/>
      <c r="H756" s="35"/>
      <c r="I756" s="35"/>
      <c r="J756" s="35"/>
      <c r="K756" s="35"/>
      <c r="L756" s="35"/>
      <c r="M756" s="35"/>
      <c r="N756" s="35"/>
      <c r="O756" s="1"/>
      <c r="P756" s="1"/>
    </row>
    <row r="757" spans="1:16" ht="12.75" customHeight="1" x14ac:dyDescent="0.2">
      <c r="A757" s="34"/>
      <c r="B757" s="3"/>
      <c r="C757" s="35"/>
      <c r="D757" s="35"/>
      <c r="E757" s="35"/>
      <c r="F757" s="35"/>
      <c r="G757" s="35"/>
      <c r="H757" s="35"/>
      <c r="I757" s="35"/>
      <c r="J757" s="35"/>
      <c r="K757" s="35"/>
      <c r="L757" s="35"/>
      <c r="M757" s="35"/>
      <c r="N757" s="35"/>
      <c r="O757" s="1"/>
      <c r="P757" s="1"/>
    </row>
    <row r="758" spans="1:16" ht="12.75" customHeight="1" x14ac:dyDescent="0.2">
      <c r="A758" s="34"/>
      <c r="B758" s="3"/>
      <c r="C758" s="35"/>
      <c r="D758" s="35"/>
      <c r="E758" s="35"/>
      <c r="F758" s="35"/>
      <c r="G758" s="35"/>
      <c r="H758" s="35"/>
      <c r="I758" s="35"/>
      <c r="J758" s="35"/>
      <c r="K758" s="35"/>
      <c r="L758" s="35"/>
      <c r="M758" s="35"/>
      <c r="N758" s="35"/>
      <c r="O758" s="1"/>
      <c r="P758" s="1"/>
    </row>
    <row r="759" spans="1:16" ht="12.75" customHeight="1" x14ac:dyDescent="0.2">
      <c r="A759" s="34"/>
      <c r="B759" s="3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1"/>
      <c r="P759" s="1"/>
    </row>
    <row r="760" spans="1:16" ht="12.75" customHeight="1" x14ac:dyDescent="0.2">
      <c r="A760" s="34"/>
      <c r="B760" s="3"/>
      <c r="C760" s="35"/>
      <c r="D760" s="35"/>
      <c r="E760" s="35"/>
      <c r="F760" s="35"/>
      <c r="G760" s="35"/>
      <c r="H760" s="35"/>
      <c r="I760" s="35"/>
      <c r="J760" s="35"/>
      <c r="K760" s="35"/>
      <c r="L760" s="35"/>
      <c r="M760" s="35"/>
      <c r="N760" s="35"/>
      <c r="O760" s="1"/>
      <c r="P760" s="1"/>
    </row>
    <row r="761" spans="1:16" ht="12.75" customHeight="1" x14ac:dyDescent="0.2">
      <c r="A761" s="34"/>
      <c r="B761" s="3"/>
      <c r="C761" s="35"/>
      <c r="D761" s="35"/>
      <c r="E761" s="35"/>
      <c r="F761" s="35"/>
      <c r="G761" s="35"/>
      <c r="H761" s="35"/>
      <c r="I761" s="35"/>
      <c r="J761" s="35"/>
      <c r="K761" s="35"/>
      <c r="L761" s="35"/>
      <c r="M761" s="35"/>
      <c r="N761" s="35"/>
      <c r="O761" s="1"/>
      <c r="P761" s="1"/>
    </row>
    <row r="762" spans="1:16" ht="12.75" customHeight="1" x14ac:dyDescent="0.2">
      <c r="A762" s="34"/>
      <c r="B762" s="3"/>
      <c r="C762" s="35"/>
      <c r="D762" s="35"/>
      <c r="E762" s="35"/>
      <c r="F762" s="35"/>
      <c r="G762" s="35"/>
      <c r="H762" s="35"/>
      <c r="I762" s="35"/>
      <c r="J762" s="35"/>
      <c r="K762" s="35"/>
      <c r="L762" s="35"/>
      <c r="M762" s="35"/>
      <c r="N762" s="35"/>
      <c r="O762" s="1"/>
      <c r="P762" s="1"/>
    </row>
    <row r="763" spans="1:16" ht="12.75" customHeight="1" x14ac:dyDescent="0.2">
      <c r="A763" s="34"/>
      <c r="B763" s="3"/>
      <c r="C763" s="35"/>
      <c r="D763" s="35"/>
      <c r="E763" s="35"/>
      <c r="F763" s="35"/>
      <c r="G763" s="35"/>
      <c r="H763" s="35"/>
      <c r="I763" s="35"/>
      <c r="J763" s="35"/>
      <c r="K763" s="35"/>
      <c r="L763" s="35"/>
      <c r="M763" s="35"/>
      <c r="N763" s="35"/>
      <c r="O763" s="1"/>
      <c r="P763" s="1"/>
    </row>
    <row r="764" spans="1:16" ht="12.75" customHeight="1" x14ac:dyDescent="0.2">
      <c r="A764" s="34"/>
      <c r="B764" s="3"/>
      <c r="C764" s="35"/>
      <c r="D764" s="35"/>
      <c r="E764" s="35"/>
      <c r="F764" s="35"/>
      <c r="G764" s="35"/>
      <c r="H764" s="35"/>
      <c r="I764" s="35"/>
      <c r="J764" s="35"/>
      <c r="K764" s="35"/>
      <c r="L764" s="35"/>
      <c r="M764" s="35"/>
      <c r="N764" s="35"/>
      <c r="O764" s="1"/>
      <c r="P764" s="1"/>
    </row>
    <row r="765" spans="1:16" ht="12.75" customHeight="1" x14ac:dyDescent="0.2">
      <c r="A765" s="34"/>
      <c r="B765" s="3"/>
      <c r="C765" s="35"/>
      <c r="D765" s="35"/>
      <c r="E765" s="35"/>
      <c r="F765" s="35"/>
      <c r="G765" s="35"/>
      <c r="H765" s="35"/>
      <c r="I765" s="35"/>
      <c r="J765" s="35"/>
      <c r="K765" s="35"/>
      <c r="L765" s="35"/>
      <c r="M765" s="35"/>
      <c r="N765" s="35"/>
      <c r="O765" s="1"/>
      <c r="P765" s="1"/>
    </row>
    <row r="766" spans="1:16" ht="12.75" customHeight="1" x14ac:dyDescent="0.2">
      <c r="A766" s="34"/>
      <c r="B766" s="3"/>
      <c r="C766" s="35"/>
      <c r="D766" s="35"/>
      <c r="E766" s="35"/>
      <c r="F766" s="35"/>
      <c r="G766" s="35"/>
      <c r="H766" s="35"/>
      <c r="I766" s="35"/>
      <c r="J766" s="35"/>
      <c r="K766" s="35"/>
      <c r="L766" s="35"/>
      <c r="M766" s="35"/>
      <c r="N766" s="35"/>
      <c r="O766" s="1"/>
      <c r="P766" s="1"/>
    </row>
    <row r="767" spans="1:16" ht="12.75" customHeight="1" x14ac:dyDescent="0.2">
      <c r="A767" s="34"/>
      <c r="B767" s="3"/>
      <c r="C767" s="35"/>
      <c r="D767" s="35"/>
      <c r="E767" s="35"/>
      <c r="F767" s="35"/>
      <c r="G767" s="35"/>
      <c r="H767" s="35"/>
      <c r="I767" s="35"/>
      <c r="J767" s="35"/>
      <c r="K767" s="35"/>
      <c r="L767" s="35"/>
      <c r="M767" s="35"/>
      <c r="N767" s="35"/>
      <c r="O767" s="1"/>
      <c r="P767" s="1"/>
    </row>
    <row r="768" spans="1:16" ht="12.75" customHeight="1" x14ac:dyDescent="0.2">
      <c r="A768" s="34"/>
      <c r="B768" s="3"/>
      <c r="C768" s="35"/>
      <c r="D768" s="35"/>
      <c r="E768" s="35"/>
      <c r="F768" s="35"/>
      <c r="G768" s="35"/>
      <c r="H768" s="35"/>
      <c r="I768" s="35"/>
      <c r="J768" s="35"/>
      <c r="K768" s="35"/>
      <c r="L768" s="35"/>
      <c r="M768" s="35"/>
      <c r="N768" s="35"/>
      <c r="O768" s="1"/>
      <c r="P768" s="1"/>
    </row>
    <row r="769" spans="1:16" ht="12.75" customHeight="1" x14ac:dyDescent="0.2">
      <c r="A769" s="34"/>
      <c r="B769" s="3"/>
      <c r="C769" s="35"/>
      <c r="D769" s="35"/>
      <c r="E769" s="35"/>
      <c r="F769" s="35"/>
      <c r="G769" s="35"/>
      <c r="H769" s="35"/>
      <c r="I769" s="35"/>
      <c r="J769" s="35"/>
      <c r="K769" s="35"/>
      <c r="L769" s="35"/>
      <c r="M769" s="35"/>
      <c r="N769" s="35"/>
      <c r="O769" s="1"/>
      <c r="P769" s="1"/>
    </row>
    <row r="770" spans="1:16" ht="12.75" customHeight="1" x14ac:dyDescent="0.2">
      <c r="A770" s="34"/>
      <c r="B770" s="3"/>
      <c r="C770" s="35"/>
      <c r="D770" s="35"/>
      <c r="E770" s="35"/>
      <c r="F770" s="35"/>
      <c r="G770" s="35"/>
      <c r="H770" s="35"/>
      <c r="I770" s="35"/>
      <c r="J770" s="35"/>
      <c r="K770" s="35"/>
      <c r="L770" s="35"/>
      <c r="M770" s="35"/>
      <c r="N770" s="35"/>
      <c r="O770" s="1"/>
      <c r="P770" s="1"/>
    </row>
    <row r="771" spans="1:16" ht="12.75" customHeight="1" x14ac:dyDescent="0.2">
      <c r="A771" s="34"/>
      <c r="B771" s="3"/>
      <c r="C771" s="35"/>
      <c r="D771" s="35"/>
      <c r="E771" s="35"/>
      <c r="F771" s="35"/>
      <c r="G771" s="35"/>
      <c r="H771" s="35"/>
      <c r="I771" s="35"/>
      <c r="J771" s="35"/>
      <c r="K771" s="35"/>
      <c r="L771" s="35"/>
      <c r="M771" s="35"/>
      <c r="N771" s="35"/>
      <c r="O771" s="1"/>
      <c r="P771" s="1"/>
    </row>
    <row r="772" spans="1:16" ht="12.75" customHeight="1" x14ac:dyDescent="0.2">
      <c r="A772" s="34"/>
      <c r="B772" s="3"/>
      <c r="C772" s="35"/>
      <c r="D772" s="35"/>
      <c r="E772" s="35"/>
      <c r="F772" s="35"/>
      <c r="G772" s="35"/>
      <c r="H772" s="35"/>
      <c r="I772" s="35"/>
      <c r="J772" s="35"/>
      <c r="K772" s="35"/>
      <c r="L772" s="35"/>
      <c r="M772" s="35"/>
      <c r="N772" s="35"/>
      <c r="O772" s="1"/>
      <c r="P772" s="1"/>
    </row>
    <row r="773" spans="1:16" ht="12.75" customHeight="1" x14ac:dyDescent="0.2">
      <c r="A773" s="34"/>
      <c r="B773" s="3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1"/>
      <c r="P773" s="1"/>
    </row>
    <row r="774" spans="1:16" ht="12.75" customHeight="1" x14ac:dyDescent="0.2">
      <c r="A774" s="34"/>
      <c r="B774" s="3"/>
      <c r="C774" s="35"/>
      <c r="D774" s="35"/>
      <c r="E774" s="35"/>
      <c r="F774" s="35"/>
      <c r="G774" s="35"/>
      <c r="H774" s="35"/>
      <c r="I774" s="35"/>
      <c r="J774" s="35"/>
      <c r="K774" s="35"/>
      <c r="L774" s="35"/>
      <c r="M774" s="35"/>
      <c r="N774" s="35"/>
      <c r="O774" s="1"/>
      <c r="P774" s="1"/>
    </row>
    <row r="775" spans="1:16" ht="12.75" customHeight="1" x14ac:dyDescent="0.2">
      <c r="A775" s="34"/>
      <c r="B775" s="3"/>
      <c r="C775" s="35"/>
      <c r="D775" s="35"/>
      <c r="E775" s="35"/>
      <c r="F775" s="35"/>
      <c r="G775" s="35"/>
      <c r="H775" s="35"/>
      <c r="I775" s="35"/>
      <c r="J775" s="35"/>
      <c r="K775" s="35"/>
      <c r="L775" s="35"/>
      <c r="M775" s="35"/>
      <c r="N775" s="35"/>
      <c r="O775" s="1"/>
      <c r="P775" s="1"/>
    </row>
    <row r="776" spans="1:16" ht="12.75" customHeight="1" x14ac:dyDescent="0.2">
      <c r="A776" s="34"/>
      <c r="B776" s="3"/>
      <c r="C776" s="35"/>
      <c r="D776" s="35"/>
      <c r="E776" s="35"/>
      <c r="F776" s="35"/>
      <c r="G776" s="35"/>
      <c r="H776" s="35"/>
      <c r="I776" s="35"/>
      <c r="J776" s="35"/>
      <c r="K776" s="35"/>
      <c r="L776" s="35"/>
      <c r="M776" s="35"/>
      <c r="N776" s="35"/>
      <c r="O776" s="1"/>
      <c r="P776" s="1"/>
    </row>
    <row r="777" spans="1:16" ht="12.75" customHeight="1" x14ac:dyDescent="0.2">
      <c r="A777" s="34"/>
      <c r="B777" s="3"/>
      <c r="C777" s="35"/>
      <c r="D777" s="35"/>
      <c r="E777" s="35"/>
      <c r="F777" s="35"/>
      <c r="G777" s="35"/>
      <c r="H777" s="35"/>
      <c r="I777" s="35"/>
      <c r="J777" s="35"/>
      <c r="K777" s="35"/>
      <c r="L777" s="35"/>
      <c r="M777" s="35"/>
      <c r="N777" s="35"/>
      <c r="O777" s="1"/>
      <c r="P777" s="1"/>
    </row>
    <row r="778" spans="1:16" ht="12.75" customHeight="1" x14ac:dyDescent="0.2">
      <c r="A778" s="34"/>
      <c r="B778" s="3"/>
      <c r="C778" s="35"/>
      <c r="D778" s="35"/>
      <c r="E778" s="35"/>
      <c r="F778" s="35"/>
      <c r="G778" s="35"/>
      <c r="H778" s="35"/>
      <c r="I778" s="35"/>
      <c r="J778" s="35"/>
      <c r="K778" s="35"/>
      <c r="L778" s="35"/>
      <c r="M778" s="35"/>
      <c r="N778" s="35"/>
      <c r="O778" s="1"/>
      <c r="P778" s="1"/>
    </row>
    <row r="779" spans="1:16" ht="12.75" customHeight="1" x14ac:dyDescent="0.2">
      <c r="A779" s="34"/>
      <c r="B779" s="3"/>
      <c r="C779" s="35"/>
      <c r="D779" s="35"/>
      <c r="E779" s="35"/>
      <c r="F779" s="35"/>
      <c r="G779" s="35"/>
      <c r="H779" s="35"/>
      <c r="I779" s="35"/>
      <c r="J779" s="35"/>
      <c r="K779" s="35"/>
      <c r="L779" s="35"/>
      <c r="M779" s="35"/>
      <c r="N779" s="35"/>
      <c r="O779" s="1"/>
      <c r="P779" s="1"/>
    </row>
    <row r="780" spans="1:16" ht="12.75" customHeight="1" x14ac:dyDescent="0.2">
      <c r="A780" s="34"/>
      <c r="B780" s="3"/>
      <c r="C780" s="35"/>
      <c r="D780" s="35"/>
      <c r="E780" s="35"/>
      <c r="F780" s="35"/>
      <c r="G780" s="35"/>
      <c r="H780" s="35"/>
      <c r="I780" s="35"/>
      <c r="J780" s="35"/>
      <c r="K780" s="35"/>
      <c r="L780" s="35"/>
      <c r="M780" s="35"/>
      <c r="N780" s="35"/>
      <c r="O780" s="1"/>
      <c r="P780" s="1"/>
    </row>
    <row r="781" spans="1:16" ht="12.75" customHeight="1" x14ac:dyDescent="0.2">
      <c r="A781" s="34"/>
      <c r="B781" s="3"/>
      <c r="C781" s="35"/>
      <c r="D781" s="35"/>
      <c r="E781" s="35"/>
      <c r="F781" s="35"/>
      <c r="G781" s="35"/>
      <c r="H781" s="35"/>
      <c r="I781" s="35"/>
      <c r="J781" s="35"/>
      <c r="K781" s="35"/>
      <c r="L781" s="35"/>
      <c r="M781" s="35"/>
      <c r="N781" s="35"/>
      <c r="O781" s="1"/>
      <c r="P781" s="1"/>
    </row>
    <row r="782" spans="1:16" ht="12.75" customHeight="1" x14ac:dyDescent="0.2">
      <c r="A782" s="34"/>
      <c r="B782" s="3"/>
      <c r="C782" s="35"/>
      <c r="D782" s="35"/>
      <c r="E782" s="35"/>
      <c r="F782" s="35"/>
      <c r="G782" s="35"/>
      <c r="H782" s="35"/>
      <c r="I782" s="35"/>
      <c r="J782" s="35"/>
      <c r="K782" s="35"/>
      <c r="L782" s="35"/>
      <c r="M782" s="35"/>
      <c r="N782" s="35"/>
      <c r="O782" s="1"/>
      <c r="P782" s="1"/>
    </row>
    <row r="783" spans="1:16" ht="12.75" customHeight="1" x14ac:dyDescent="0.2">
      <c r="A783" s="34"/>
      <c r="B783" s="3"/>
      <c r="C783" s="35"/>
      <c r="D783" s="35"/>
      <c r="E783" s="35"/>
      <c r="F783" s="35"/>
      <c r="G783" s="35"/>
      <c r="H783" s="35"/>
      <c r="I783" s="35"/>
      <c r="J783" s="35"/>
      <c r="K783" s="35"/>
      <c r="L783" s="35"/>
      <c r="M783" s="35"/>
      <c r="N783" s="35"/>
      <c r="O783" s="1"/>
      <c r="P783" s="1"/>
    </row>
    <row r="784" spans="1:16" ht="12.75" customHeight="1" x14ac:dyDescent="0.2">
      <c r="A784" s="34"/>
      <c r="B784" s="3"/>
      <c r="C784" s="35"/>
      <c r="D784" s="35"/>
      <c r="E784" s="35"/>
      <c r="F784" s="35"/>
      <c r="G784" s="35"/>
      <c r="H784" s="35"/>
      <c r="I784" s="35"/>
      <c r="J784" s="35"/>
      <c r="K784" s="35"/>
      <c r="L784" s="35"/>
      <c r="M784" s="35"/>
      <c r="N784" s="35"/>
      <c r="O784" s="1"/>
      <c r="P784" s="1"/>
    </row>
    <row r="785" spans="1:16" ht="12.75" customHeight="1" x14ac:dyDescent="0.2">
      <c r="A785" s="34"/>
      <c r="B785" s="3"/>
      <c r="C785" s="35"/>
      <c r="D785" s="35"/>
      <c r="E785" s="35"/>
      <c r="F785" s="35"/>
      <c r="G785" s="35"/>
      <c r="H785" s="35"/>
      <c r="I785" s="35"/>
      <c r="J785" s="35"/>
      <c r="K785" s="35"/>
      <c r="L785" s="35"/>
      <c r="M785" s="35"/>
      <c r="N785" s="35"/>
      <c r="O785" s="1"/>
      <c r="P785" s="1"/>
    </row>
    <row r="786" spans="1:16" ht="12.75" customHeight="1" x14ac:dyDescent="0.2">
      <c r="A786" s="34"/>
      <c r="B786" s="3"/>
      <c r="C786" s="35"/>
      <c r="D786" s="35"/>
      <c r="E786" s="35"/>
      <c r="F786" s="35"/>
      <c r="G786" s="35"/>
      <c r="H786" s="35"/>
      <c r="I786" s="35"/>
      <c r="J786" s="35"/>
      <c r="K786" s="35"/>
      <c r="L786" s="35"/>
      <c r="M786" s="35"/>
      <c r="N786" s="35"/>
      <c r="O786" s="1"/>
      <c r="P786" s="1"/>
    </row>
    <row r="787" spans="1:16" ht="12.75" customHeight="1" x14ac:dyDescent="0.2">
      <c r="A787" s="34"/>
      <c r="B787" s="3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1"/>
      <c r="P787" s="1"/>
    </row>
    <row r="788" spans="1:16" ht="12.75" customHeight="1" x14ac:dyDescent="0.2">
      <c r="A788" s="34"/>
      <c r="B788" s="3"/>
      <c r="C788" s="35"/>
      <c r="D788" s="35"/>
      <c r="E788" s="35"/>
      <c r="F788" s="35"/>
      <c r="G788" s="35"/>
      <c r="H788" s="35"/>
      <c r="I788" s="35"/>
      <c r="J788" s="35"/>
      <c r="K788" s="35"/>
      <c r="L788" s="35"/>
      <c r="M788" s="35"/>
      <c r="N788" s="35"/>
      <c r="O788" s="1"/>
      <c r="P788" s="1"/>
    </row>
    <row r="789" spans="1:16" ht="12.75" customHeight="1" x14ac:dyDescent="0.2">
      <c r="A789" s="34"/>
      <c r="B789" s="3"/>
      <c r="C789" s="35"/>
      <c r="D789" s="35"/>
      <c r="E789" s="35"/>
      <c r="F789" s="35"/>
      <c r="G789" s="35"/>
      <c r="H789" s="35"/>
      <c r="I789" s="35"/>
      <c r="J789" s="35"/>
      <c r="K789" s="35"/>
      <c r="L789" s="35"/>
      <c r="M789" s="35"/>
      <c r="N789" s="35"/>
      <c r="O789" s="1"/>
      <c r="P789" s="1"/>
    </row>
    <row r="790" spans="1:16" ht="12.75" customHeight="1" x14ac:dyDescent="0.2">
      <c r="A790" s="34"/>
      <c r="B790" s="3"/>
      <c r="C790" s="35"/>
      <c r="D790" s="35"/>
      <c r="E790" s="35"/>
      <c r="F790" s="35"/>
      <c r="G790" s="35"/>
      <c r="H790" s="35"/>
      <c r="I790" s="35"/>
      <c r="J790" s="35"/>
      <c r="K790" s="35"/>
      <c r="L790" s="35"/>
      <c r="M790" s="35"/>
      <c r="N790" s="35"/>
      <c r="O790" s="1"/>
      <c r="P790" s="1"/>
    </row>
    <row r="791" spans="1:16" ht="12.75" customHeight="1" x14ac:dyDescent="0.2">
      <c r="A791" s="34"/>
      <c r="B791" s="3"/>
      <c r="C791" s="35"/>
      <c r="D791" s="35"/>
      <c r="E791" s="35"/>
      <c r="F791" s="35"/>
      <c r="G791" s="35"/>
      <c r="H791" s="35"/>
      <c r="I791" s="35"/>
      <c r="J791" s="35"/>
      <c r="K791" s="35"/>
      <c r="L791" s="35"/>
      <c r="M791" s="35"/>
      <c r="N791" s="35"/>
      <c r="O791" s="1"/>
      <c r="P791" s="1"/>
    </row>
    <row r="792" spans="1:16" ht="12.75" customHeight="1" x14ac:dyDescent="0.2">
      <c r="A792" s="34"/>
      <c r="B792" s="3"/>
      <c r="C792" s="35"/>
      <c r="D792" s="35"/>
      <c r="E792" s="35"/>
      <c r="F792" s="35"/>
      <c r="G792" s="35"/>
      <c r="H792" s="35"/>
      <c r="I792" s="35"/>
      <c r="J792" s="35"/>
      <c r="K792" s="35"/>
      <c r="L792" s="35"/>
      <c r="M792" s="35"/>
      <c r="N792" s="35"/>
      <c r="O792" s="1"/>
      <c r="P792" s="1"/>
    </row>
    <row r="793" spans="1:16" ht="12.75" customHeight="1" x14ac:dyDescent="0.2">
      <c r="A793" s="34"/>
      <c r="B793" s="3"/>
      <c r="C793" s="35"/>
      <c r="D793" s="35"/>
      <c r="E793" s="35"/>
      <c r="F793" s="35"/>
      <c r="G793" s="35"/>
      <c r="H793" s="35"/>
      <c r="I793" s="35"/>
      <c r="J793" s="35"/>
      <c r="K793" s="35"/>
      <c r="L793" s="35"/>
      <c r="M793" s="35"/>
      <c r="N793" s="35"/>
      <c r="O793" s="1"/>
      <c r="P793" s="1"/>
    </row>
    <row r="794" spans="1:16" ht="12.75" customHeight="1" x14ac:dyDescent="0.2">
      <c r="A794" s="34"/>
      <c r="B794" s="3"/>
      <c r="C794" s="35"/>
      <c r="D794" s="35"/>
      <c r="E794" s="35"/>
      <c r="F794" s="35"/>
      <c r="G794" s="35"/>
      <c r="H794" s="35"/>
      <c r="I794" s="35"/>
      <c r="J794" s="35"/>
      <c r="K794" s="35"/>
      <c r="L794" s="35"/>
      <c r="M794" s="35"/>
      <c r="N794" s="35"/>
      <c r="O794" s="1"/>
      <c r="P794" s="1"/>
    </row>
    <row r="795" spans="1:16" ht="12.75" customHeight="1" x14ac:dyDescent="0.2">
      <c r="A795" s="34"/>
      <c r="B795" s="3"/>
      <c r="C795" s="35"/>
      <c r="D795" s="35"/>
      <c r="E795" s="35"/>
      <c r="F795" s="35"/>
      <c r="G795" s="35"/>
      <c r="H795" s="35"/>
      <c r="I795" s="35"/>
      <c r="J795" s="35"/>
      <c r="K795" s="35"/>
      <c r="L795" s="35"/>
      <c r="M795" s="35"/>
      <c r="N795" s="35"/>
      <c r="O795" s="1"/>
      <c r="P795" s="1"/>
    </row>
    <row r="796" spans="1:16" ht="12.75" customHeight="1" x14ac:dyDescent="0.2">
      <c r="A796" s="34"/>
      <c r="B796" s="3"/>
      <c r="C796" s="35"/>
      <c r="D796" s="35"/>
      <c r="E796" s="35"/>
      <c r="F796" s="35"/>
      <c r="G796" s="35"/>
      <c r="H796" s="35"/>
      <c r="I796" s="35"/>
      <c r="J796" s="35"/>
      <c r="K796" s="35"/>
      <c r="L796" s="35"/>
      <c r="M796" s="35"/>
      <c r="N796" s="35"/>
      <c r="O796" s="1"/>
      <c r="P796" s="1"/>
    </row>
    <row r="797" spans="1:16" ht="12.75" customHeight="1" x14ac:dyDescent="0.2">
      <c r="A797" s="34"/>
      <c r="B797" s="3"/>
      <c r="C797" s="35"/>
      <c r="D797" s="35"/>
      <c r="E797" s="35"/>
      <c r="F797" s="35"/>
      <c r="G797" s="35"/>
      <c r="H797" s="35"/>
      <c r="I797" s="35"/>
      <c r="J797" s="35"/>
      <c r="K797" s="35"/>
      <c r="L797" s="35"/>
      <c r="M797" s="35"/>
      <c r="N797" s="35"/>
      <c r="O797" s="1"/>
      <c r="P797" s="1"/>
    </row>
    <row r="798" spans="1:16" ht="12.75" customHeight="1" x14ac:dyDescent="0.2">
      <c r="A798" s="34"/>
      <c r="B798" s="3"/>
      <c r="C798" s="35"/>
      <c r="D798" s="35"/>
      <c r="E798" s="35"/>
      <c r="F798" s="35"/>
      <c r="G798" s="35"/>
      <c r="H798" s="35"/>
      <c r="I798" s="35"/>
      <c r="J798" s="35"/>
      <c r="K798" s="35"/>
      <c r="L798" s="35"/>
      <c r="M798" s="35"/>
      <c r="N798" s="35"/>
      <c r="O798" s="1"/>
      <c r="P798" s="1"/>
    </row>
    <row r="799" spans="1:16" ht="12.75" customHeight="1" x14ac:dyDescent="0.2">
      <c r="A799" s="34"/>
      <c r="B799" s="3"/>
      <c r="C799" s="35"/>
      <c r="D799" s="35"/>
      <c r="E799" s="35"/>
      <c r="F799" s="35"/>
      <c r="G799" s="35"/>
      <c r="H799" s="35"/>
      <c r="I799" s="35"/>
      <c r="J799" s="35"/>
      <c r="K799" s="35"/>
      <c r="L799" s="35"/>
      <c r="M799" s="35"/>
      <c r="N799" s="35"/>
      <c r="O799" s="1"/>
      <c r="P799" s="1"/>
    </row>
    <row r="800" spans="1:16" ht="12.75" customHeight="1" x14ac:dyDescent="0.2">
      <c r="A800" s="34"/>
      <c r="B800" s="3"/>
      <c r="C800" s="35"/>
      <c r="D800" s="35"/>
      <c r="E800" s="35"/>
      <c r="F800" s="35"/>
      <c r="G800" s="35"/>
      <c r="H800" s="35"/>
      <c r="I800" s="35"/>
      <c r="J800" s="35"/>
      <c r="K800" s="35"/>
      <c r="L800" s="35"/>
      <c r="M800" s="35"/>
      <c r="N800" s="35"/>
      <c r="O800" s="1"/>
      <c r="P800" s="1"/>
    </row>
    <row r="801" spans="1:16" ht="12.75" customHeight="1" x14ac:dyDescent="0.2">
      <c r="A801" s="34"/>
      <c r="B801" s="3"/>
      <c r="C801" s="35"/>
      <c r="D801" s="35"/>
      <c r="E801" s="35"/>
      <c r="F801" s="35"/>
      <c r="G801" s="35"/>
      <c r="H801" s="35"/>
      <c r="I801" s="35"/>
      <c r="J801" s="35"/>
      <c r="K801" s="35"/>
      <c r="L801" s="35"/>
      <c r="M801" s="35"/>
      <c r="N801" s="35"/>
      <c r="O801" s="1"/>
      <c r="P801" s="1"/>
    </row>
    <row r="802" spans="1:16" ht="12.75" customHeight="1" x14ac:dyDescent="0.2">
      <c r="A802" s="34"/>
      <c r="B802" s="3"/>
      <c r="C802" s="35"/>
      <c r="D802" s="35"/>
      <c r="E802" s="35"/>
      <c r="F802" s="35"/>
      <c r="G802" s="35"/>
      <c r="H802" s="35"/>
      <c r="I802" s="35"/>
      <c r="J802" s="35"/>
      <c r="K802" s="35"/>
      <c r="L802" s="35"/>
      <c r="M802" s="35"/>
      <c r="N802" s="35"/>
      <c r="O802" s="1"/>
      <c r="P802" s="1"/>
    </row>
    <row r="803" spans="1:16" ht="12.75" customHeight="1" x14ac:dyDescent="0.2">
      <c r="A803" s="34"/>
      <c r="B803" s="3"/>
      <c r="C803" s="35"/>
      <c r="D803" s="35"/>
      <c r="E803" s="35"/>
      <c r="F803" s="35"/>
      <c r="G803" s="35"/>
      <c r="H803" s="35"/>
      <c r="I803" s="35"/>
      <c r="J803" s="35"/>
      <c r="K803" s="35"/>
      <c r="L803" s="35"/>
      <c r="M803" s="35"/>
      <c r="N803" s="35"/>
      <c r="O803" s="1"/>
      <c r="P803" s="1"/>
    </row>
    <row r="804" spans="1:16" ht="12.75" customHeight="1" x14ac:dyDescent="0.2">
      <c r="A804" s="34"/>
      <c r="B804" s="3"/>
      <c r="C804" s="35"/>
      <c r="D804" s="35"/>
      <c r="E804" s="35"/>
      <c r="F804" s="35"/>
      <c r="G804" s="35"/>
      <c r="H804" s="35"/>
      <c r="I804" s="35"/>
      <c r="J804" s="35"/>
      <c r="K804" s="35"/>
      <c r="L804" s="35"/>
      <c r="M804" s="35"/>
      <c r="N804" s="35"/>
      <c r="O804" s="1"/>
      <c r="P804" s="1"/>
    </row>
    <row r="805" spans="1:16" ht="12.75" customHeight="1" x14ac:dyDescent="0.2">
      <c r="A805" s="34"/>
      <c r="B805" s="3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1"/>
      <c r="P805" s="1"/>
    </row>
    <row r="806" spans="1:16" ht="12.75" customHeight="1" x14ac:dyDescent="0.2">
      <c r="A806" s="34"/>
      <c r="B806" s="3"/>
      <c r="C806" s="35"/>
      <c r="D806" s="35"/>
      <c r="E806" s="35"/>
      <c r="F806" s="35"/>
      <c r="G806" s="35"/>
      <c r="H806" s="35"/>
      <c r="I806" s="35"/>
      <c r="J806" s="35"/>
      <c r="K806" s="35"/>
      <c r="L806" s="35"/>
      <c r="M806" s="35"/>
      <c r="N806" s="35"/>
      <c r="O806" s="1"/>
      <c r="P806" s="1"/>
    </row>
    <row r="807" spans="1:16" ht="12.75" customHeight="1" x14ac:dyDescent="0.2">
      <c r="A807" s="34"/>
      <c r="B807" s="3"/>
      <c r="C807" s="35"/>
      <c r="D807" s="35"/>
      <c r="E807" s="35"/>
      <c r="F807" s="35"/>
      <c r="G807" s="35"/>
      <c r="H807" s="35"/>
      <c r="I807" s="35"/>
      <c r="J807" s="35"/>
      <c r="K807" s="35"/>
      <c r="L807" s="35"/>
      <c r="M807" s="35"/>
      <c r="N807" s="35"/>
      <c r="O807" s="1"/>
      <c r="P807" s="1"/>
    </row>
    <row r="808" spans="1:16" ht="12.75" customHeight="1" x14ac:dyDescent="0.2">
      <c r="A808" s="34"/>
      <c r="B808" s="3"/>
      <c r="C808" s="35"/>
      <c r="D808" s="35"/>
      <c r="E808" s="35"/>
      <c r="F808" s="35"/>
      <c r="G808" s="35"/>
      <c r="H808" s="35"/>
      <c r="I808" s="35"/>
      <c r="J808" s="35"/>
      <c r="K808" s="35"/>
      <c r="L808" s="35"/>
      <c r="M808" s="35"/>
      <c r="N808" s="35"/>
      <c r="O808" s="1"/>
      <c r="P808" s="1"/>
    </row>
    <row r="809" spans="1:16" ht="12.75" customHeight="1" x14ac:dyDescent="0.2">
      <c r="A809" s="34"/>
      <c r="B809" s="3"/>
      <c r="C809" s="35"/>
      <c r="D809" s="35"/>
      <c r="E809" s="35"/>
      <c r="F809" s="35"/>
      <c r="G809" s="35"/>
      <c r="H809" s="35"/>
      <c r="I809" s="35"/>
      <c r="J809" s="35"/>
      <c r="K809" s="35"/>
      <c r="L809" s="35"/>
      <c r="M809" s="35"/>
      <c r="N809" s="35"/>
      <c r="O809" s="1"/>
      <c r="P809" s="1"/>
    </row>
    <row r="810" spans="1:16" ht="12.75" customHeight="1" x14ac:dyDescent="0.2">
      <c r="A810" s="34"/>
      <c r="B810" s="3"/>
      <c r="C810" s="35"/>
      <c r="D810" s="35"/>
      <c r="E810" s="35"/>
      <c r="F810" s="35"/>
      <c r="G810" s="35"/>
      <c r="H810" s="35"/>
      <c r="I810" s="35"/>
      <c r="J810" s="35"/>
      <c r="K810" s="35"/>
      <c r="L810" s="35"/>
      <c r="M810" s="35"/>
      <c r="N810" s="35"/>
      <c r="O810" s="1"/>
      <c r="P810" s="1"/>
    </row>
    <row r="811" spans="1:16" ht="12.75" customHeight="1" x14ac:dyDescent="0.2">
      <c r="A811" s="34"/>
      <c r="B811" s="3"/>
      <c r="C811" s="35"/>
      <c r="D811" s="35"/>
      <c r="E811" s="35"/>
      <c r="F811" s="35"/>
      <c r="G811" s="35"/>
      <c r="H811" s="35"/>
      <c r="I811" s="35"/>
      <c r="J811" s="35"/>
      <c r="K811" s="35"/>
      <c r="L811" s="35"/>
      <c r="M811" s="35"/>
      <c r="N811" s="35"/>
      <c r="O811" s="1"/>
      <c r="P811" s="1"/>
    </row>
    <row r="812" spans="1:16" ht="12.75" customHeight="1" x14ac:dyDescent="0.2">
      <c r="A812" s="34"/>
      <c r="B812" s="3"/>
      <c r="C812" s="35"/>
      <c r="D812" s="35"/>
      <c r="E812" s="35"/>
      <c r="F812" s="35"/>
      <c r="G812" s="35"/>
      <c r="H812" s="35"/>
      <c r="I812" s="35"/>
      <c r="J812" s="35"/>
      <c r="K812" s="35"/>
      <c r="L812" s="35"/>
      <c r="M812" s="35"/>
      <c r="N812" s="35"/>
      <c r="O812" s="1"/>
      <c r="P812" s="1"/>
    </row>
    <row r="813" spans="1:16" ht="12.75" customHeight="1" x14ac:dyDescent="0.2">
      <c r="A813" s="34"/>
      <c r="B813" s="3"/>
      <c r="C813" s="35"/>
      <c r="D813" s="35"/>
      <c r="E813" s="35"/>
      <c r="F813" s="35"/>
      <c r="G813" s="35"/>
      <c r="H813" s="35"/>
      <c r="I813" s="35"/>
      <c r="J813" s="35"/>
      <c r="K813" s="35"/>
      <c r="L813" s="35"/>
      <c r="M813" s="35"/>
      <c r="N813" s="35"/>
      <c r="O813" s="1"/>
      <c r="P813" s="1"/>
    </row>
    <row r="814" spans="1:16" ht="12.75" customHeight="1" x14ac:dyDescent="0.2">
      <c r="A814" s="34"/>
      <c r="B814" s="3"/>
      <c r="C814" s="35"/>
      <c r="D814" s="35"/>
      <c r="E814" s="35"/>
      <c r="F814" s="35"/>
      <c r="G814" s="35"/>
      <c r="H814" s="35"/>
      <c r="I814" s="35"/>
      <c r="J814" s="35"/>
      <c r="K814" s="35"/>
      <c r="L814" s="35"/>
      <c r="M814" s="35"/>
      <c r="N814" s="35"/>
      <c r="O814" s="1"/>
      <c r="P814" s="1"/>
    </row>
    <row r="815" spans="1:16" ht="12.75" customHeight="1" x14ac:dyDescent="0.2">
      <c r="A815" s="34"/>
      <c r="B815" s="3"/>
      <c r="C815" s="35"/>
      <c r="D815" s="35"/>
      <c r="E815" s="35"/>
      <c r="F815" s="35"/>
      <c r="G815" s="35"/>
      <c r="H815" s="35"/>
      <c r="I815" s="35"/>
      <c r="J815" s="35"/>
      <c r="K815" s="35"/>
      <c r="L815" s="35"/>
      <c r="M815" s="35"/>
      <c r="N815" s="35"/>
      <c r="O815" s="1"/>
      <c r="P815" s="1"/>
    </row>
    <row r="816" spans="1:16" ht="12.75" customHeight="1" x14ac:dyDescent="0.2">
      <c r="A816" s="34"/>
      <c r="B816" s="3"/>
      <c r="C816" s="35"/>
      <c r="D816" s="35"/>
      <c r="E816" s="35"/>
      <c r="F816" s="35"/>
      <c r="G816" s="35"/>
      <c r="H816" s="35"/>
      <c r="I816" s="35"/>
      <c r="J816" s="35"/>
      <c r="K816" s="35"/>
      <c r="L816" s="35"/>
      <c r="M816" s="35"/>
      <c r="N816" s="35"/>
      <c r="O816" s="1"/>
      <c r="P816" s="1"/>
    </row>
    <row r="817" spans="1:16" ht="12.75" customHeight="1" x14ac:dyDescent="0.2">
      <c r="A817" s="34"/>
      <c r="B817" s="3"/>
      <c r="C817" s="35"/>
      <c r="D817" s="35"/>
      <c r="E817" s="35"/>
      <c r="F817" s="35"/>
      <c r="G817" s="35"/>
      <c r="H817" s="35"/>
      <c r="I817" s="35"/>
      <c r="J817" s="35"/>
      <c r="K817" s="35"/>
      <c r="L817" s="35"/>
      <c r="M817" s="35"/>
      <c r="N817" s="35"/>
      <c r="O817" s="1"/>
      <c r="P817" s="1"/>
    </row>
    <row r="818" spans="1:16" ht="12.75" customHeight="1" x14ac:dyDescent="0.2">
      <c r="A818" s="34"/>
      <c r="B818" s="3"/>
      <c r="C818" s="35"/>
      <c r="D818" s="35"/>
      <c r="E818" s="35"/>
      <c r="F818" s="35"/>
      <c r="G818" s="35"/>
      <c r="H818" s="35"/>
      <c r="I818" s="35"/>
      <c r="J818" s="35"/>
      <c r="K818" s="35"/>
      <c r="L818" s="35"/>
      <c r="M818" s="35"/>
      <c r="N818" s="35"/>
      <c r="O818" s="1"/>
      <c r="P818" s="1"/>
    </row>
    <row r="819" spans="1:16" ht="12.75" customHeight="1" x14ac:dyDescent="0.2">
      <c r="A819" s="34"/>
      <c r="B819" s="3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1"/>
      <c r="P819" s="1"/>
    </row>
    <row r="820" spans="1:16" ht="12.75" customHeight="1" x14ac:dyDescent="0.2">
      <c r="A820" s="34"/>
      <c r="B820" s="3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1"/>
      <c r="P820" s="1"/>
    </row>
    <row r="821" spans="1:16" ht="12.75" customHeight="1" x14ac:dyDescent="0.2">
      <c r="A821" s="34"/>
      <c r="B821" s="3"/>
      <c r="C821" s="35"/>
      <c r="D821" s="35"/>
      <c r="E821" s="35"/>
      <c r="F821" s="35"/>
      <c r="G821" s="35"/>
      <c r="H821" s="35"/>
      <c r="I821" s="35"/>
      <c r="J821" s="35"/>
      <c r="K821" s="35"/>
      <c r="L821" s="35"/>
      <c r="M821" s="35"/>
      <c r="N821" s="35"/>
      <c r="O821" s="1"/>
      <c r="P821" s="1"/>
    </row>
    <row r="822" spans="1:16" ht="12.75" customHeight="1" x14ac:dyDescent="0.2">
      <c r="A822" s="34"/>
      <c r="B822" s="3"/>
      <c r="C822" s="35"/>
      <c r="D822" s="35"/>
      <c r="E822" s="35"/>
      <c r="F822" s="35"/>
      <c r="G822" s="35"/>
      <c r="H822" s="35"/>
      <c r="I822" s="35"/>
      <c r="J822" s="35"/>
      <c r="K822" s="35"/>
      <c r="L822" s="35"/>
      <c r="M822" s="35"/>
      <c r="N822" s="35"/>
      <c r="O822" s="1"/>
      <c r="P822" s="1"/>
    </row>
    <row r="823" spans="1:16" ht="12.75" customHeight="1" x14ac:dyDescent="0.2">
      <c r="A823" s="34"/>
      <c r="B823" s="3"/>
      <c r="C823" s="35"/>
      <c r="D823" s="35"/>
      <c r="E823" s="35"/>
      <c r="F823" s="35"/>
      <c r="G823" s="35"/>
      <c r="H823" s="35"/>
      <c r="I823" s="35"/>
      <c r="J823" s="35"/>
      <c r="K823" s="35"/>
      <c r="L823" s="35"/>
      <c r="M823" s="35"/>
      <c r="N823" s="35"/>
      <c r="O823" s="1"/>
      <c r="P823" s="1"/>
    </row>
    <row r="824" spans="1:16" ht="12.75" customHeight="1" x14ac:dyDescent="0.2">
      <c r="A824" s="34"/>
      <c r="B824" s="3"/>
      <c r="C824" s="35"/>
      <c r="D824" s="35"/>
      <c r="E824" s="35"/>
      <c r="F824" s="35"/>
      <c r="G824" s="35"/>
      <c r="H824" s="35"/>
      <c r="I824" s="35"/>
      <c r="J824" s="35"/>
      <c r="K824" s="35"/>
      <c r="L824" s="35"/>
      <c r="M824" s="35"/>
      <c r="N824" s="35"/>
      <c r="O824" s="1"/>
      <c r="P824" s="1"/>
    </row>
    <row r="825" spans="1:16" ht="12.75" customHeight="1" x14ac:dyDescent="0.2">
      <c r="A825" s="34"/>
      <c r="B825" s="3"/>
      <c r="C825" s="35"/>
      <c r="D825" s="35"/>
      <c r="E825" s="35"/>
      <c r="F825" s="35"/>
      <c r="G825" s="35"/>
      <c r="H825" s="35"/>
      <c r="I825" s="35"/>
      <c r="J825" s="35"/>
      <c r="K825" s="35"/>
      <c r="L825" s="35"/>
      <c r="M825" s="35"/>
      <c r="N825" s="35"/>
      <c r="O825" s="1"/>
      <c r="P825" s="1"/>
    </row>
    <row r="826" spans="1:16" ht="12.75" customHeight="1" x14ac:dyDescent="0.2">
      <c r="A826" s="34"/>
      <c r="B826" s="3"/>
      <c r="C826" s="35"/>
      <c r="D826" s="35"/>
      <c r="E826" s="35"/>
      <c r="F826" s="35"/>
      <c r="G826" s="35"/>
      <c r="H826" s="35"/>
      <c r="I826" s="35"/>
      <c r="J826" s="35"/>
      <c r="K826" s="35"/>
      <c r="L826" s="35"/>
      <c r="M826" s="35"/>
      <c r="N826" s="35"/>
      <c r="O826" s="1"/>
      <c r="P826" s="1"/>
    </row>
    <row r="827" spans="1:16" ht="12.75" customHeight="1" x14ac:dyDescent="0.2">
      <c r="A827" s="34"/>
      <c r="B827" s="3"/>
      <c r="C827" s="35"/>
      <c r="D827" s="35"/>
      <c r="E827" s="35"/>
      <c r="F827" s="35"/>
      <c r="G827" s="35"/>
      <c r="H827" s="35"/>
      <c r="I827" s="35"/>
      <c r="J827" s="35"/>
      <c r="K827" s="35"/>
      <c r="L827" s="35"/>
      <c r="M827" s="35"/>
      <c r="N827" s="35"/>
      <c r="O827" s="1"/>
      <c r="P827" s="1"/>
    </row>
    <row r="828" spans="1:16" ht="12.75" customHeight="1" x14ac:dyDescent="0.2">
      <c r="A828" s="34"/>
      <c r="B828" s="3"/>
      <c r="C828" s="35"/>
      <c r="D828" s="35"/>
      <c r="E828" s="35"/>
      <c r="F828" s="35"/>
      <c r="G828" s="35"/>
      <c r="H828" s="35"/>
      <c r="I828" s="35"/>
      <c r="J828" s="35"/>
      <c r="K828" s="35"/>
      <c r="L828" s="35"/>
      <c r="M828" s="35"/>
      <c r="N828" s="35"/>
      <c r="O828" s="1"/>
      <c r="P828" s="1"/>
    </row>
    <row r="829" spans="1:16" ht="12.75" customHeight="1" x14ac:dyDescent="0.2">
      <c r="A829" s="34"/>
      <c r="B829" s="3"/>
      <c r="C829" s="35"/>
      <c r="D829" s="35"/>
      <c r="E829" s="35"/>
      <c r="F829" s="35"/>
      <c r="G829" s="35"/>
      <c r="H829" s="35"/>
      <c r="I829" s="35"/>
      <c r="J829" s="35"/>
      <c r="K829" s="35"/>
      <c r="L829" s="35"/>
      <c r="M829" s="35"/>
      <c r="N829" s="35"/>
      <c r="O829" s="1"/>
      <c r="P829" s="1"/>
    </row>
    <row r="830" spans="1:16" ht="12.75" customHeight="1" x14ac:dyDescent="0.2">
      <c r="A830" s="34"/>
      <c r="B830" s="3"/>
      <c r="C830" s="35"/>
      <c r="D830" s="35"/>
      <c r="E830" s="35"/>
      <c r="F830" s="35"/>
      <c r="G830" s="35"/>
      <c r="H830" s="35"/>
      <c r="I830" s="35"/>
      <c r="J830" s="35"/>
      <c r="K830" s="35"/>
      <c r="L830" s="35"/>
      <c r="M830" s="35"/>
      <c r="N830" s="35"/>
      <c r="O830" s="1"/>
      <c r="P830" s="1"/>
    </row>
    <row r="831" spans="1:16" ht="12.75" customHeight="1" x14ac:dyDescent="0.2">
      <c r="A831" s="34"/>
      <c r="B831" s="3"/>
      <c r="C831" s="35"/>
      <c r="D831" s="35"/>
      <c r="E831" s="35"/>
      <c r="F831" s="35"/>
      <c r="G831" s="35"/>
      <c r="H831" s="35"/>
      <c r="I831" s="35"/>
      <c r="J831" s="35"/>
      <c r="K831" s="35"/>
      <c r="L831" s="35"/>
      <c r="M831" s="35"/>
      <c r="N831" s="35"/>
      <c r="O831" s="1"/>
      <c r="P831" s="1"/>
    </row>
    <row r="832" spans="1:16" ht="12.75" customHeight="1" x14ac:dyDescent="0.2">
      <c r="A832" s="34"/>
      <c r="B832" s="3"/>
      <c r="C832" s="35"/>
      <c r="D832" s="35"/>
      <c r="E832" s="35"/>
      <c r="F832" s="35"/>
      <c r="G832" s="35"/>
      <c r="H832" s="35"/>
      <c r="I832" s="35"/>
      <c r="J832" s="35"/>
      <c r="K832" s="35"/>
      <c r="L832" s="35"/>
      <c r="M832" s="35"/>
      <c r="N832" s="35"/>
      <c r="O832" s="1"/>
      <c r="P832" s="1"/>
    </row>
    <row r="833" spans="1:16" ht="12.75" customHeight="1" x14ac:dyDescent="0.2">
      <c r="A833" s="34"/>
      <c r="B833" s="3"/>
      <c r="C833" s="35"/>
      <c r="D833" s="35"/>
      <c r="E833" s="35"/>
      <c r="F833" s="35"/>
      <c r="G833" s="35"/>
      <c r="H833" s="35"/>
      <c r="I833" s="35"/>
      <c r="J833" s="35"/>
      <c r="K833" s="35"/>
      <c r="L833" s="35"/>
      <c r="M833" s="35"/>
      <c r="N833" s="35"/>
      <c r="O833" s="1"/>
      <c r="P833" s="1"/>
    </row>
    <row r="834" spans="1:16" ht="12.75" customHeight="1" x14ac:dyDescent="0.2">
      <c r="A834" s="34"/>
      <c r="B834" s="3"/>
      <c r="C834" s="35"/>
      <c r="D834" s="35"/>
      <c r="E834" s="35"/>
      <c r="F834" s="35"/>
      <c r="G834" s="35"/>
      <c r="H834" s="35"/>
      <c r="I834" s="35"/>
      <c r="J834" s="35"/>
      <c r="K834" s="35"/>
      <c r="L834" s="35"/>
      <c r="M834" s="35"/>
      <c r="N834" s="35"/>
      <c r="O834" s="1"/>
      <c r="P834" s="1"/>
    </row>
    <row r="835" spans="1:16" ht="12.75" customHeight="1" x14ac:dyDescent="0.2">
      <c r="A835" s="34"/>
      <c r="B835" s="3"/>
      <c r="C835" s="35"/>
      <c r="D835" s="35"/>
      <c r="E835" s="35"/>
      <c r="F835" s="35"/>
      <c r="G835" s="35"/>
      <c r="H835" s="35"/>
      <c r="I835" s="35"/>
      <c r="J835" s="35"/>
      <c r="K835" s="35"/>
      <c r="L835" s="35"/>
      <c r="M835" s="35"/>
      <c r="N835" s="35"/>
      <c r="O835" s="1"/>
      <c r="P835" s="1"/>
    </row>
    <row r="836" spans="1:16" ht="12.75" customHeight="1" x14ac:dyDescent="0.2">
      <c r="A836" s="34"/>
      <c r="B836" s="3"/>
      <c r="C836" s="35"/>
      <c r="D836" s="35"/>
      <c r="E836" s="35"/>
      <c r="F836" s="35"/>
      <c r="G836" s="35"/>
      <c r="H836" s="35"/>
      <c r="I836" s="35"/>
      <c r="J836" s="35"/>
      <c r="K836" s="35"/>
      <c r="L836" s="35"/>
      <c r="M836" s="35"/>
      <c r="N836" s="35"/>
      <c r="O836" s="1"/>
      <c r="P836" s="1"/>
    </row>
    <row r="837" spans="1:16" ht="12.75" customHeight="1" x14ac:dyDescent="0.2">
      <c r="A837" s="34"/>
      <c r="B837" s="3"/>
      <c r="C837" s="35"/>
      <c r="D837" s="35"/>
      <c r="E837" s="35"/>
      <c r="F837" s="35"/>
      <c r="G837" s="35"/>
      <c r="H837" s="35"/>
      <c r="I837" s="35"/>
      <c r="J837" s="35"/>
      <c r="K837" s="35"/>
      <c r="L837" s="35"/>
      <c r="M837" s="35"/>
      <c r="N837" s="35"/>
      <c r="O837" s="1"/>
      <c r="P837" s="1"/>
    </row>
    <row r="838" spans="1:16" ht="12.75" customHeight="1" x14ac:dyDescent="0.2">
      <c r="A838" s="34"/>
      <c r="B838" s="3"/>
      <c r="C838" s="35"/>
      <c r="D838" s="35"/>
      <c r="E838" s="35"/>
      <c r="F838" s="35"/>
      <c r="G838" s="35"/>
      <c r="H838" s="35"/>
      <c r="I838" s="35"/>
      <c r="J838" s="35"/>
      <c r="K838" s="35"/>
      <c r="L838" s="35"/>
      <c r="M838" s="35"/>
      <c r="N838" s="35"/>
      <c r="O838" s="1"/>
      <c r="P838" s="1"/>
    </row>
    <row r="839" spans="1:16" ht="12.75" customHeight="1" x14ac:dyDescent="0.2">
      <c r="A839" s="34"/>
      <c r="B839" s="3"/>
      <c r="C839" s="35"/>
      <c r="D839" s="35"/>
      <c r="E839" s="35"/>
      <c r="F839" s="35"/>
      <c r="G839" s="35"/>
      <c r="H839" s="35"/>
      <c r="I839" s="35"/>
      <c r="J839" s="35"/>
      <c r="K839" s="35"/>
      <c r="L839" s="35"/>
      <c r="M839" s="35"/>
      <c r="N839" s="35"/>
      <c r="O839" s="1"/>
      <c r="P839" s="1"/>
    </row>
    <row r="840" spans="1:16" ht="12.75" customHeight="1" x14ac:dyDescent="0.2">
      <c r="A840" s="34"/>
      <c r="B840" s="3"/>
      <c r="C840" s="35"/>
      <c r="D840" s="35"/>
      <c r="E840" s="35"/>
      <c r="F840" s="35"/>
      <c r="G840" s="35"/>
      <c r="H840" s="35"/>
      <c r="I840" s="35"/>
      <c r="J840" s="35"/>
      <c r="K840" s="35"/>
      <c r="L840" s="35"/>
      <c r="M840" s="35"/>
      <c r="N840" s="35"/>
      <c r="O840" s="1"/>
      <c r="P840" s="1"/>
    </row>
    <row r="841" spans="1:16" ht="12.75" customHeight="1" x14ac:dyDescent="0.2">
      <c r="A841" s="34"/>
      <c r="B841" s="3"/>
      <c r="C841" s="35"/>
      <c r="D841" s="35"/>
      <c r="E841" s="35"/>
      <c r="F841" s="35"/>
      <c r="G841" s="35"/>
      <c r="H841" s="35"/>
      <c r="I841" s="35"/>
      <c r="J841" s="35"/>
      <c r="K841" s="35"/>
      <c r="L841" s="35"/>
      <c r="M841" s="35"/>
      <c r="N841" s="35"/>
      <c r="O841" s="1"/>
      <c r="P841" s="1"/>
    </row>
    <row r="842" spans="1:16" ht="12.75" customHeight="1" x14ac:dyDescent="0.2">
      <c r="A842" s="34"/>
      <c r="B842" s="3"/>
      <c r="C842" s="35"/>
      <c r="D842" s="35"/>
      <c r="E842" s="35"/>
      <c r="F842" s="35"/>
      <c r="G842" s="35"/>
      <c r="H842" s="35"/>
      <c r="I842" s="35"/>
      <c r="J842" s="35"/>
      <c r="K842" s="35"/>
      <c r="L842" s="35"/>
      <c r="M842" s="35"/>
      <c r="N842" s="35"/>
      <c r="O842" s="1"/>
      <c r="P842" s="1"/>
    </row>
    <row r="843" spans="1:16" ht="12.75" customHeight="1" x14ac:dyDescent="0.2">
      <c r="A843" s="34"/>
      <c r="B843" s="3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1"/>
      <c r="P843" s="1"/>
    </row>
    <row r="844" spans="1:16" ht="12.75" customHeight="1" x14ac:dyDescent="0.2">
      <c r="A844" s="34"/>
      <c r="B844" s="3"/>
      <c r="C844" s="35"/>
      <c r="D844" s="35"/>
      <c r="E844" s="35"/>
      <c r="F844" s="35"/>
      <c r="G844" s="35"/>
      <c r="H844" s="35"/>
      <c r="I844" s="35"/>
      <c r="J844" s="35"/>
      <c r="K844" s="35"/>
      <c r="L844" s="35"/>
      <c r="M844" s="35"/>
      <c r="N844" s="35"/>
      <c r="O844" s="1"/>
      <c r="P844" s="1"/>
    </row>
    <row r="845" spans="1:16" ht="12.75" customHeight="1" x14ac:dyDescent="0.2">
      <c r="A845" s="34"/>
      <c r="B845" s="3"/>
      <c r="C845" s="35"/>
      <c r="D845" s="35"/>
      <c r="E845" s="35"/>
      <c r="F845" s="35"/>
      <c r="G845" s="35"/>
      <c r="H845" s="35"/>
      <c r="I845" s="35"/>
      <c r="J845" s="35"/>
      <c r="K845" s="35"/>
      <c r="L845" s="35"/>
      <c r="M845" s="35"/>
      <c r="N845" s="35"/>
      <c r="O845" s="1"/>
      <c r="P845" s="1"/>
    </row>
    <row r="846" spans="1:16" ht="12.75" customHeight="1" x14ac:dyDescent="0.2">
      <c r="A846" s="34"/>
      <c r="B846" s="3"/>
      <c r="C846" s="35"/>
      <c r="D846" s="35"/>
      <c r="E846" s="35"/>
      <c r="F846" s="35"/>
      <c r="G846" s="35"/>
      <c r="H846" s="35"/>
      <c r="I846" s="35"/>
      <c r="J846" s="35"/>
      <c r="K846" s="35"/>
      <c r="L846" s="35"/>
      <c r="M846" s="35"/>
      <c r="N846" s="35"/>
      <c r="O846" s="1"/>
      <c r="P846" s="1"/>
    </row>
    <row r="847" spans="1:16" ht="12.75" customHeight="1" x14ac:dyDescent="0.2">
      <c r="A847" s="34"/>
      <c r="B847" s="3"/>
      <c r="C847" s="35"/>
      <c r="D847" s="35"/>
      <c r="E847" s="35"/>
      <c r="F847" s="35"/>
      <c r="G847" s="35"/>
      <c r="H847" s="35"/>
      <c r="I847" s="35"/>
      <c r="J847" s="35"/>
      <c r="K847" s="35"/>
      <c r="L847" s="35"/>
      <c r="M847" s="35"/>
      <c r="N847" s="35"/>
      <c r="O847" s="1"/>
      <c r="P847" s="1"/>
    </row>
    <row r="848" spans="1:16" ht="12.75" customHeight="1" x14ac:dyDescent="0.2">
      <c r="A848" s="34"/>
      <c r="B848" s="3"/>
      <c r="C848" s="35"/>
      <c r="D848" s="35"/>
      <c r="E848" s="35"/>
      <c r="F848" s="35"/>
      <c r="G848" s="35"/>
      <c r="H848" s="35"/>
      <c r="I848" s="35"/>
      <c r="J848" s="35"/>
      <c r="K848" s="35"/>
      <c r="L848" s="35"/>
      <c r="M848" s="35"/>
      <c r="N848" s="35"/>
      <c r="O848" s="1"/>
      <c r="P848" s="1"/>
    </row>
    <row r="849" spans="1:16" ht="12.75" customHeight="1" x14ac:dyDescent="0.2">
      <c r="A849" s="34"/>
      <c r="B849" s="3"/>
      <c r="C849" s="35"/>
      <c r="D849" s="35"/>
      <c r="E849" s="35"/>
      <c r="F849" s="35"/>
      <c r="G849" s="35"/>
      <c r="H849" s="35"/>
      <c r="I849" s="35"/>
      <c r="J849" s="35"/>
      <c r="K849" s="35"/>
      <c r="L849" s="35"/>
      <c r="M849" s="35"/>
      <c r="N849" s="35"/>
      <c r="O849" s="1"/>
      <c r="P849" s="1"/>
    </row>
    <row r="850" spans="1:16" ht="12.75" customHeight="1" x14ac:dyDescent="0.2">
      <c r="A850" s="34"/>
      <c r="B850" s="3"/>
      <c r="C850" s="35"/>
      <c r="D850" s="35"/>
      <c r="E850" s="35"/>
      <c r="F850" s="35"/>
      <c r="G850" s="35"/>
      <c r="H850" s="35"/>
      <c r="I850" s="35"/>
      <c r="J850" s="35"/>
      <c r="K850" s="35"/>
      <c r="L850" s="35"/>
      <c r="M850" s="35"/>
      <c r="N850" s="35"/>
      <c r="O850" s="1"/>
      <c r="P850" s="1"/>
    </row>
    <row r="851" spans="1:16" ht="12.75" customHeight="1" x14ac:dyDescent="0.2">
      <c r="A851" s="34"/>
      <c r="B851" s="3"/>
      <c r="C851" s="35"/>
      <c r="D851" s="35"/>
      <c r="E851" s="35"/>
      <c r="F851" s="35"/>
      <c r="G851" s="35"/>
      <c r="H851" s="35"/>
      <c r="I851" s="35"/>
      <c r="J851" s="35"/>
      <c r="K851" s="35"/>
      <c r="L851" s="35"/>
      <c r="M851" s="35"/>
      <c r="N851" s="35"/>
      <c r="O851" s="1"/>
      <c r="P851" s="1"/>
    </row>
    <row r="852" spans="1:16" ht="12.75" customHeight="1" x14ac:dyDescent="0.2">
      <c r="A852" s="34"/>
      <c r="B852" s="3"/>
      <c r="C852" s="35"/>
      <c r="D852" s="35"/>
      <c r="E852" s="35"/>
      <c r="F852" s="35"/>
      <c r="G852" s="35"/>
      <c r="H852" s="35"/>
      <c r="I852" s="35"/>
      <c r="J852" s="35"/>
      <c r="K852" s="35"/>
      <c r="L852" s="35"/>
      <c r="M852" s="35"/>
      <c r="N852" s="35"/>
      <c r="O852" s="1"/>
      <c r="P852" s="1"/>
    </row>
    <row r="853" spans="1:16" ht="12.75" customHeight="1" x14ac:dyDescent="0.2">
      <c r="A853" s="34"/>
      <c r="B853" s="3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1"/>
      <c r="P853" s="1"/>
    </row>
    <row r="854" spans="1:16" ht="12.75" customHeight="1" x14ac:dyDescent="0.2">
      <c r="A854" s="34"/>
      <c r="B854" s="3"/>
      <c r="C854" s="35"/>
      <c r="D854" s="35"/>
      <c r="E854" s="35"/>
      <c r="F854" s="35"/>
      <c r="G854" s="35"/>
      <c r="H854" s="35"/>
      <c r="I854" s="35"/>
      <c r="J854" s="35"/>
      <c r="K854" s="35"/>
      <c r="L854" s="35"/>
      <c r="M854" s="35"/>
      <c r="N854" s="35"/>
      <c r="O854" s="1"/>
      <c r="P854" s="1"/>
    </row>
    <row r="855" spans="1:16" ht="12.75" customHeight="1" x14ac:dyDescent="0.2">
      <c r="A855" s="34"/>
      <c r="B855" s="3"/>
      <c r="C855" s="35"/>
      <c r="D855" s="35"/>
      <c r="E855" s="35"/>
      <c r="F855" s="35"/>
      <c r="G855" s="35"/>
      <c r="H855" s="35"/>
      <c r="I855" s="35"/>
      <c r="J855" s="35"/>
      <c r="K855" s="35"/>
      <c r="L855" s="35"/>
      <c r="M855" s="35"/>
      <c r="N855" s="35"/>
      <c r="O855" s="1"/>
      <c r="P855" s="1"/>
    </row>
    <row r="856" spans="1:16" ht="12.75" customHeight="1" x14ac:dyDescent="0.2">
      <c r="A856" s="34"/>
      <c r="B856" s="3"/>
      <c r="C856" s="35"/>
      <c r="D856" s="35"/>
      <c r="E856" s="35"/>
      <c r="F856" s="35"/>
      <c r="G856" s="35"/>
      <c r="H856" s="35"/>
      <c r="I856" s="35"/>
      <c r="J856" s="35"/>
      <c r="K856" s="35"/>
      <c r="L856" s="35"/>
      <c r="M856" s="35"/>
      <c r="N856" s="35"/>
      <c r="O856" s="1"/>
      <c r="P856" s="1"/>
    </row>
    <row r="857" spans="1:16" ht="12.75" customHeight="1" x14ac:dyDescent="0.2">
      <c r="A857" s="34"/>
      <c r="B857" s="3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1"/>
      <c r="P857" s="1"/>
    </row>
    <row r="858" spans="1:16" ht="12.75" customHeight="1" x14ac:dyDescent="0.2">
      <c r="A858" s="34"/>
      <c r="B858" s="3"/>
      <c r="C858" s="35"/>
      <c r="D858" s="35"/>
      <c r="E858" s="35"/>
      <c r="F858" s="35"/>
      <c r="G858" s="35"/>
      <c r="H858" s="35"/>
      <c r="I858" s="35"/>
      <c r="J858" s="35"/>
      <c r="K858" s="35"/>
      <c r="L858" s="35"/>
      <c r="M858" s="35"/>
      <c r="N858" s="35"/>
      <c r="O858" s="1"/>
      <c r="P858" s="1"/>
    </row>
    <row r="859" spans="1:16" ht="12.75" customHeight="1" x14ac:dyDescent="0.2">
      <c r="A859" s="34"/>
      <c r="B859" s="3"/>
      <c r="C859" s="35"/>
      <c r="D859" s="35"/>
      <c r="E859" s="35"/>
      <c r="F859" s="35"/>
      <c r="G859" s="35"/>
      <c r="H859" s="35"/>
      <c r="I859" s="35"/>
      <c r="J859" s="35"/>
      <c r="K859" s="35"/>
      <c r="L859" s="35"/>
      <c r="M859" s="35"/>
      <c r="N859" s="35"/>
      <c r="O859" s="1"/>
      <c r="P859" s="1"/>
    </row>
    <row r="860" spans="1:16" ht="12.75" customHeight="1" x14ac:dyDescent="0.2">
      <c r="A860" s="34"/>
      <c r="B860" s="3"/>
      <c r="C860" s="35"/>
      <c r="D860" s="35"/>
      <c r="E860" s="35"/>
      <c r="F860" s="35"/>
      <c r="G860" s="35"/>
      <c r="H860" s="35"/>
      <c r="I860" s="35"/>
      <c r="J860" s="35"/>
      <c r="K860" s="35"/>
      <c r="L860" s="35"/>
      <c r="M860" s="35"/>
      <c r="N860" s="35"/>
      <c r="O860" s="1"/>
      <c r="P860" s="1"/>
    </row>
    <row r="861" spans="1:16" ht="12.75" customHeight="1" x14ac:dyDescent="0.2">
      <c r="A861" s="34"/>
      <c r="B861" s="3"/>
      <c r="C861" s="35"/>
      <c r="D861" s="35"/>
      <c r="E861" s="35"/>
      <c r="F861" s="35"/>
      <c r="G861" s="35"/>
      <c r="H861" s="35"/>
      <c r="I861" s="35"/>
      <c r="J861" s="35"/>
      <c r="K861" s="35"/>
      <c r="L861" s="35"/>
      <c r="M861" s="35"/>
      <c r="N861" s="35"/>
      <c r="O861" s="1"/>
      <c r="P861" s="1"/>
    </row>
    <row r="862" spans="1:16" ht="12.75" customHeight="1" x14ac:dyDescent="0.2">
      <c r="A862" s="34"/>
      <c r="B862" s="3"/>
      <c r="C862" s="35"/>
      <c r="D862" s="35"/>
      <c r="E862" s="35"/>
      <c r="F862" s="35"/>
      <c r="G862" s="35"/>
      <c r="H862" s="35"/>
      <c r="I862" s="35"/>
      <c r="J862" s="35"/>
      <c r="K862" s="35"/>
      <c r="L862" s="35"/>
      <c r="M862" s="35"/>
      <c r="N862" s="35"/>
      <c r="O862" s="1"/>
      <c r="P862" s="1"/>
    </row>
    <row r="863" spans="1:16" ht="12.75" customHeight="1" x14ac:dyDescent="0.2">
      <c r="A863" s="34"/>
      <c r="B863" s="3"/>
      <c r="C863" s="35"/>
      <c r="D863" s="35"/>
      <c r="E863" s="35"/>
      <c r="F863" s="35"/>
      <c r="G863" s="35"/>
      <c r="H863" s="35"/>
      <c r="I863" s="35"/>
      <c r="J863" s="35"/>
      <c r="K863" s="35"/>
      <c r="L863" s="35"/>
      <c r="M863" s="35"/>
      <c r="N863" s="35"/>
      <c r="O863" s="1"/>
      <c r="P863" s="1"/>
    </row>
    <row r="864" spans="1:16" ht="12.75" customHeight="1" x14ac:dyDescent="0.2">
      <c r="A864" s="34"/>
      <c r="B864" s="3"/>
      <c r="C864" s="35"/>
      <c r="D864" s="35"/>
      <c r="E864" s="35"/>
      <c r="F864" s="35"/>
      <c r="G864" s="35"/>
      <c r="H864" s="35"/>
      <c r="I864" s="35"/>
      <c r="J864" s="35"/>
      <c r="K864" s="35"/>
      <c r="L864" s="35"/>
      <c r="M864" s="35"/>
      <c r="N864" s="35"/>
      <c r="O864" s="1"/>
      <c r="P864" s="1"/>
    </row>
    <row r="865" spans="1:16" ht="12.75" customHeight="1" x14ac:dyDescent="0.2">
      <c r="A865" s="34"/>
      <c r="B865" s="3"/>
      <c r="C865" s="35"/>
      <c r="D865" s="35"/>
      <c r="E865" s="35"/>
      <c r="F865" s="35"/>
      <c r="G865" s="35"/>
      <c r="H865" s="35"/>
      <c r="I865" s="35"/>
      <c r="J865" s="35"/>
      <c r="K865" s="35"/>
      <c r="L865" s="35"/>
      <c r="M865" s="35"/>
      <c r="N865" s="35"/>
      <c r="O865" s="1"/>
      <c r="P865" s="1"/>
    </row>
    <row r="866" spans="1:16" ht="12.75" customHeight="1" x14ac:dyDescent="0.2">
      <c r="A866" s="34"/>
      <c r="B866" s="3"/>
      <c r="C866" s="35"/>
      <c r="D866" s="35"/>
      <c r="E866" s="35"/>
      <c r="F866" s="35"/>
      <c r="G866" s="35"/>
      <c r="H866" s="35"/>
      <c r="I866" s="35"/>
      <c r="J866" s="35"/>
      <c r="K866" s="35"/>
      <c r="L866" s="35"/>
      <c r="M866" s="35"/>
      <c r="N866" s="35"/>
      <c r="O866" s="1"/>
      <c r="P866" s="1"/>
    </row>
    <row r="867" spans="1:16" ht="12.75" customHeight="1" x14ac:dyDescent="0.2">
      <c r="A867" s="34"/>
      <c r="B867" s="3"/>
      <c r="C867" s="35"/>
      <c r="D867" s="35"/>
      <c r="E867" s="35"/>
      <c r="F867" s="35"/>
      <c r="G867" s="35"/>
      <c r="H867" s="35"/>
      <c r="I867" s="35"/>
      <c r="J867" s="35"/>
      <c r="K867" s="35"/>
      <c r="L867" s="35"/>
      <c r="M867" s="35"/>
      <c r="N867" s="35"/>
      <c r="O867" s="1"/>
      <c r="P867" s="1"/>
    </row>
    <row r="868" spans="1:16" ht="12.75" customHeight="1" x14ac:dyDescent="0.2">
      <c r="A868" s="34"/>
      <c r="B868" s="3"/>
      <c r="C868" s="35"/>
      <c r="D868" s="35"/>
      <c r="E868" s="35"/>
      <c r="F868" s="35"/>
      <c r="G868" s="35"/>
      <c r="H868" s="35"/>
      <c r="I868" s="35"/>
      <c r="J868" s="35"/>
      <c r="K868" s="35"/>
      <c r="L868" s="35"/>
      <c r="M868" s="35"/>
      <c r="N868" s="35"/>
      <c r="O868" s="1"/>
      <c r="P868" s="1"/>
    </row>
    <row r="869" spans="1:16" ht="12.75" customHeight="1" x14ac:dyDescent="0.2">
      <c r="A869" s="34"/>
      <c r="B869" s="3"/>
      <c r="C869" s="35"/>
      <c r="D869" s="35"/>
      <c r="E869" s="35"/>
      <c r="F869" s="35"/>
      <c r="G869" s="35"/>
      <c r="H869" s="35"/>
      <c r="I869" s="35"/>
      <c r="J869" s="35"/>
      <c r="K869" s="35"/>
      <c r="L869" s="35"/>
      <c r="M869" s="35"/>
      <c r="N869" s="35"/>
      <c r="O869" s="1"/>
      <c r="P869" s="1"/>
    </row>
    <row r="870" spans="1:16" ht="12.75" customHeight="1" x14ac:dyDescent="0.2">
      <c r="A870" s="34"/>
      <c r="B870" s="3"/>
      <c r="C870" s="35"/>
      <c r="D870" s="35"/>
      <c r="E870" s="35"/>
      <c r="F870" s="35"/>
      <c r="G870" s="35"/>
      <c r="H870" s="35"/>
      <c r="I870" s="35"/>
      <c r="J870" s="35"/>
      <c r="K870" s="35"/>
      <c r="L870" s="35"/>
      <c r="M870" s="35"/>
      <c r="N870" s="35"/>
      <c r="O870" s="1"/>
      <c r="P870" s="1"/>
    </row>
    <row r="871" spans="1:16" ht="12.75" customHeight="1" x14ac:dyDescent="0.2">
      <c r="A871" s="34"/>
      <c r="B871" s="3"/>
      <c r="C871" s="35"/>
      <c r="D871" s="35"/>
      <c r="E871" s="35"/>
      <c r="F871" s="35"/>
      <c r="G871" s="35"/>
      <c r="H871" s="35"/>
      <c r="I871" s="35"/>
      <c r="J871" s="35"/>
      <c r="K871" s="35"/>
      <c r="L871" s="35"/>
      <c r="M871" s="35"/>
      <c r="N871" s="35"/>
      <c r="O871" s="1"/>
      <c r="P871" s="1"/>
    </row>
    <row r="872" spans="1:16" ht="12.75" customHeight="1" x14ac:dyDescent="0.2">
      <c r="A872" s="34"/>
      <c r="B872" s="3"/>
      <c r="C872" s="35"/>
      <c r="D872" s="35"/>
      <c r="E872" s="35"/>
      <c r="F872" s="35"/>
      <c r="G872" s="35"/>
      <c r="H872" s="35"/>
      <c r="I872" s="35"/>
      <c r="J872" s="35"/>
      <c r="K872" s="35"/>
      <c r="L872" s="35"/>
      <c r="M872" s="35"/>
      <c r="N872" s="35"/>
      <c r="O872" s="1"/>
      <c r="P872" s="1"/>
    </row>
    <row r="873" spans="1:16" ht="12.75" customHeight="1" x14ac:dyDescent="0.2">
      <c r="A873" s="34"/>
      <c r="B873" s="3"/>
      <c r="C873" s="35"/>
      <c r="D873" s="35"/>
      <c r="E873" s="35"/>
      <c r="F873" s="35"/>
      <c r="G873" s="35"/>
      <c r="H873" s="35"/>
      <c r="I873" s="35"/>
      <c r="J873" s="35"/>
      <c r="K873" s="35"/>
      <c r="L873" s="35"/>
      <c r="M873" s="35"/>
      <c r="N873" s="35"/>
      <c r="O873" s="1"/>
      <c r="P873" s="1"/>
    </row>
    <row r="874" spans="1:16" ht="12.75" customHeight="1" x14ac:dyDescent="0.2">
      <c r="A874" s="34"/>
      <c r="B874" s="3"/>
      <c r="C874" s="35"/>
      <c r="D874" s="35"/>
      <c r="E874" s="35"/>
      <c r="F874" s="35"/>
      <c r="G874" s="35"/>
      <c r="H874" s="35"/>
      <c r="I874" s="35"/>
      <c r="J874" s="35"/>
      <c r="K874" s="35"/>
      <c r="L874" s="35"/>
      <c r="M874" s="35"/>
      <c r="N874" s="35"/>
      <c r="O874" s="1"/>
      <c r="P874" s="1"/>
    </row>
    <row r="875" spans="1:16" ht="12.75" customHeight="1" x14ac:dyDescent="0.2">
      <c r="A875" s="34"/>
      <c r="B875" s="3"/>
      <c r="C875" s="35"/>
      <c r="D875" s="35"/>
      <c r="E875" s="35"/>
      <c r="F875" s="35"/>
      <c r="G875" s="35"/>
      <c r="H875" s="35"/>
      <c r="I875" s="35"/>
      <c r="J875" s="35"/>
      <c r="K875" s="35"/>
      <c r="L875" s="35"/>
      <c r="M875" s="35"/>
      <c r="N875" s="35"/>
      <c r="O875" s="1"/>
      <c r="P875" s="1"/>
    </row>
    <row r="876" spans="1:16" ht="12.75" customHeight="1" x14ac:dyDescent="0.2">
      <c r="A876" s="34"/>
      <c r="B876" s="3"/>
      <c r="C876" s="35"/>
      <c r="D876" s="35"/>
      <c r="E876" s="35"/>
      <c r="F876" s="35"/>
      <c r="G876" s="35"/>
      <c r="H876" s="35"/>
      <c r="I876" s="35"/>
      <c r="J876" s="35"/>
      <c r="K876" s="35"/>
      <c r="L876" s="35"/>
      <c r="M876" s="35"/>
      <c r="N876" s="35"/>
      <c r="O876" s="1"/>
      <c r="P876" s="1"/>
    </row>
    <row r="877" spans="1:16" ht="12.75" customHeight="1" x14ac:dyDescent="0.2">
      <c r="A877" s="34"/>
      <c r="B877" s="3"/>
      <c r="C877" s="35"/>
      <c r="D877" s="35"/>
      <c r="E877" s="35"/>
      <c r="F877" s="35"/>
      <c r="G877" s="35"/>
      <c r="H877" s="35"/>
      <c r="I877" s="35"/>
      <c r="J877" s="35"/>
      <c r="K877" s="35"/>
      <c r="L877" s="35"/>
      <c r="M877" s="35"/>
      <c r="N877" s="35"/>
      <c r="O877" s="1"/>
      <c r="P877" s="1"/>
    </row>
    <row r="878" spans="1:16" ht="12.75" customHeight="1" x14ac:dyDescent="0.2">
      <c r="A878" s="34"/>
      <c r="B878" s="3"/>
      <c r="C878" s="35"/>
      <c r="D878" s="35"/>
      <c r="E878" s="35"/>
      <c r="F878" s="35"/>
      <c r="G878" s="35"/>
      <c r="H878" s="35"/>
      <c r="I878" s="35"/>
      <c r="J878" s="35"/>
      <c r="K878" s="35"/>
      <c r="L878" s="35"/>
      <c r="M878" s="35"/>
      <c r="N878" s="35"/>
      <c r="O878" s="1"/>
      <c r="P878" s="1"/>
    </row>
    <row r="879" spans="1:16" ht="12.75" customHeight="1" x14ac:dyDescent="0.2">
      <c r="A879" s="34"/>
      <c r="B879" s="3"/>
      <c r="C879" s="35"/>
      <c r="D879" s="35"/>
      <c r="E879" s="35"/>
      <c r="F879" s="35"/>
      <c r="G879" s="35"/>
      <c r="H879" s="35"/>
      <c r="I879" s="35"/>
      <c r="J879" s="35"/>
      <c r="K879" s="35"/>
      <c r="L879" s="35"/>
      <c r="M879" s="35"/>
      <c r="N879" s="35"/>
      <c r="O879" s="1"/>
      <c r="P879" s="1"/>
    </row>
    <row r="880" spans="1:16" ht="12.75" customHeight="1" x14ac:dyDescent="0.2">
      <c r="A880" s="34"/>
      <c r="B880" s="3"/>
      <c r="C880" s="35"/>
      <c r="D880" s="35"/>
      <c r="E880" s="35"/>
      <c r="F880" s="35"/>
      <c r="G880" s="35"/>
      <c r="H880" s="35"/>
      <c r="I880" s="35"/>
      <c r="J880" s="35"/>
      <c r="K880" s="35"/>
      <c r="L880" s="35"/>
      <c r="M880" s="35"/>
      <c r="N880" s="35"/>
      <c r="O880" s="1"/>
      <c r="P880" s="1"/>
    </row>
    <row r="881" spans="1:16" ht="12.75" customHeight="1" x14ac:dyDescent="0.2">
      <c r="A881" s="34"/>
      <c r="B881" s="3"/>
      <c r="C881" s="35"/>
      <c r="D881" s="35"/>
      <c r="E881" s="35"/>
      <c r="F881" s="35"/>
      <c r="G881" s="35"/>
      <c r="H881" s="35"/>
      <c r="I881" s="35"/>
      <c r="J881" s="35"/>
      <c r="K881" s="35"/>
      <c r="L881" s="35"/>
      <c r="M881" s="35"/>
      <c r="N881" s="35"/>
      <c r="O881" s="1"/>
      <c r="P881" s="1"/>
    </row>
    <row r="882" spans="1:16" ht="12.75" customHeight="1" x14ac:dyDescent="0.2">
      <c r="A882" s="34"/>
      <c r="B882" s="3"/>
      <c r="C882" s="35"/>
      <c r="D882" s="35"/>
      <c r="E882" s="35"/>
      <c r="F882" s="35"/>
      <c r="G882" s="35"/>
      <c r="H882" s="35"/>
      <c r="I882" s="35"/>
      <c r="J882" s="35"/>
      <c r="K882" s="35"/>
      <c r="L882" s="35"/>
      <c r="M882" s="35"/>
      <c r="N882" s="35"/>
      <c r="O882" s="1"/>
      <c r="P882" s="1"/>
    </row>
    <row r="883" spans="1:16" ht="12.75" customHeight="1" x14ac:dyDescent="0.2">
      <c r="A883" s="34"/>
      <c r="B883" s="3"/>
      <c r="C883" s="35"/>
      <c r="D883" s="35"/>
      <c r="E883" s="35"/>
      <c r="F883" s="35"/>
      <c r="G883" s="35"/>
      <c r="H883" s="35"/>
      <c r="I883" s="35"/>
      <c r="J883" s="35"/>
      <c r="K883" s="35"/>
      <c r="L883" s="35"/>
      <c r="M883" s="35"/>
      <c r="N883" s="35"/>
      <c r="O883" s="1"/>
      <c r="P883" s="1"/>
    </row>
    <row r="884" spans="1:16" ht="12.75" customHeight="1" x14ac:dyDescent="0.2">
      <c r="A884" s="34"/>
      <c r="B884" s="3"/>
      <c r="C884" s="35"/>
      <c r="D884" s="35"/>
      <c r="E884" s="35"/>
      <c r="F884" s="35"/>
      <c r="G884" s="35"/>
      <c r="H884" s="35"/>
      <c r="I884" s="35"/>
      <c r="J884" s="35"/>
      <c r="K884" s="35"/>
      <c r="L884" s="35"/>
      <c r="M884" s="35"/>
      <c r="N884" s="35"/>
      <c r="O884" s="1"/>
      <c r="P884" s="1"/>
    </row>
    <row r="885" spans="1:16" ht="12.75" customHeight="1" x14ac:dyDescent="0.2">
      <c r="A885" s="34"/>
      <c r="B885" s="3"/>
      <c r="C885" s="35"/>
      <c r="D885" s="35"/>
      <c r="E885" s="35"/>
      <c r="F885" s="35"/>
      <c r="G885" s="35"/>
      <c r="H885" s="35"/>
      <c r="I885" s="35"/>
      <c r="J885" s="35"/>
      <c r="K885" s="35"/>
      <c r="L885" s="35"/>
      <c r="M885" s="35"/>
      <c r="N885" s="35"/>
      <c r="O885" s="1"/>
      <c r="P885" s="1"/>
    </row>
    <row r="886" spans="1:16" ht="12.75" customHeight="1" x14ac:dyDescent="0.2">
      <c r="A886" s="34"/>
      <c r="B886" s="3"/>
      <c r="C886" s="35"/>
      <c r="D886" s="35"/>
      <c r="E886" s="35"/>
      <c r="F886" s="35"/>
      <c r="G886" s="35"/>
      <c r="H886" s="35"/>
      <c r="I886" s="35"/>
      <c r="J886" s="35"/>
      <c r="K886" s="35"/>
      <c r="L886" s="35"/>
      <c r="M886" s="35"/>
      <c r="N886" s="35"/>
      <c r="O886" s="1"/>
      <c r="P886" s="1"/>
    </row>
    <row r="887" spans="1:16" ht="12.75" customHeight="1" x14ac:dyDescent="0.2">
      <c r="A887" s="34"/>
      <c r="B887" s="3"/>
      <c r="C887" s="35"/>
      <c r="D887" s="35"/>
      <c r="E887" s="35"/>
      <c r="F887" s="35"/>
      <c r="G887" s="35"/>
      <c r="H887" s="35"/>
      <c r="I887" s="35"/>
      <c r="J887" s="35"/>
      <c r="K887" s="35"/>
      <c r="L887" s="35"/>
      <c r="M887" s="35"/>
      <c r="N887" s="35"/>
      <c r="O887" s="1"/>
      <c r="P887" s="1"/>
    </row>
    <row r="888" spans="1:16" ht="12.75" customHeight="1" x14ac:dyDescent="0.2">
      <c r="A888" s="34"/>
      <c r="B888" s="3"/>
      <c r="C888" s="35"/>
      <c r="D888" s="35"/>
      <c r="E888" s="35"/>
      <c r="F888" s="35"/>
      <c r="G888" s="35"/>
      <c r="H888" s="35"/>
      <c r="I888" s="35"/>
      <c r="J888" s="35"/>
      <c r="K888" s="35"/>
      <c r="L888" s="35"/>
      <c r="M888" s="35"/>
      <c r="N888" s="35"/>
      <c r="O888" s="1"/>
      <c r="P888" s="1"/>
    </row>
    <row r="889" spans="1:16" ht="12.75" customHeight="1" x14ac:dyDescent="0.2">
      <c r="A889" s="34"/>
      <c r="B889" s="3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1"/>
      <c r="P889" s="1"/>
    </row>
    <row r="890" spans="1:16" ht="12.75" customHeight="1" x14ac:dyDescent="0.2">
      <c r="A890" s="34"/>
      <c r="B890" s="3"/>
      <c r="C890" s="35"/>
      <c r="D890" s="35"/>
      <c r="E890" s="35"/>
      <c r="F890" s="35"/>
      <c r="G890" s="35"/>
      <c r="H890" s="35"/>
      <c r="I890" s="35"/>
      <c r="J890" s="35"/>
      <c r="K890" s="35"/>
      <c r="L890" s="35"/>
      <c r="M890" s="35"/>
      <c r="N890" s="35"/>
      <c r="O890" s="1"/>
      <c r="P890" s="1"/>
    </row>
    <row r="891" spans="1:16" ht="12.75" customHeight="1" x14ac:dyDescent="0.2">
      <c r="A891" s="34"/>
      <c r="B891" s="3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1"/>
      <c r="P891" s="1"/>
    </row>
    <row r="892" spans="1:16" ht="12.75" customHeight="1" x14ac:dyDescent="0.2">
      <c r="A892" s="34"/>
      <c r="B892" s="3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1"/>
      <c r="P892" s="1"/>
    </row>
    <row r="893" spans="1:16" ht="12.75" customHeight="1" x14ac:dyDescent="0.2">
      <c r="A893" s="34"/>
      <c r="B893" s="3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1"/>
      <c r="P893" s="1"/>
    </row>
    <row r="894" spans="1:16" ht="12.75" customHeight="1" x14ac:dyDescent="0.2">
      <c r="A894" s="34"/>
      <c r="B894" s="3"/>
      <c r="C894" s="35"/>
      <c r="D894" s="35"/>
      <c r="E894" s="35"/>
      <c r="F894" s="35"/>
      <c r="G894" s="35"/>
      <c r="H894" s="35"/>
      <c r="I894" s="35"/>
      <c r="J894" s="35"/>
      <c r="K894" s="35"/>
      <c r="L894" s="35"/>
      <c r="M894" s="35"/>
      <c r="N894" s="35"/>
      <c r="O894" s="1"/>
      <c r="P894" s="1"/>
    </row>
    <row r="895" spans="1:16" ht="12.75" customHeight="1" x14ac:dyDescent="0.2">
      <c r="A895" s="34"/>
      <c r="B895" s="3"/>
      <c r="C895" s="35"/>
      <c r="D895" s="35"/>
      <c r="E895" s="35"/>
      <c r="F895" s="35"/>
      <c r="G895" s="35"/>
      <c r="H895" s="35"/>
      <c r="I895" s="35"/>
      <c r="J895" s="35"/>
      <c r="K895" s="35"/>
      <c r="L895" s="35"/>
      <c r="M895" s="35"/>
      <c r="N895" s="35"/>
      <c r="O895" s="1"/>
      <c r="P895" s="1"/>
    </row>
    <row r="896" spans="1:16" ht="12.75" customHeight="1" x14ac:dyDescent="0.2">
      <c r="A896" s="34"/>
      <c r="B896" s="3"/>
      <c r="C896" s="35"/>
      <c r="D896" s="35"/>
      <c r="E896" s="35"/>
      <c r="F896" s="35"/>
      <c r="G896" s="35"/>
      <c r="H896" s="35"/>
      <c r="I896" s="35"/>
      <c r="J896" s="35"/>
      <c r="K896" s="35"/>
      <c r="L896" s="35"/>
      <c r="M896" s="35"/>
      <c r="N896" s="35"/>
      <c r="O896" s="1"/>
      <c r="P896" s="1"/>
    </row>
    <row r="897" spans="1:16" ht="12.75" customHeight="1" x14ac:dyDescent="0.2">
      <c r="A897" s="34"/>
      <c r="B897" s="3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1"/>
      <c r="P897" s="1"/>
    </row>
    <row r="898" spans="1:16" ht="12.75" customHeight="1" x14ac:dyDescent="0.2">
      <c r="A898" s="34"/>
      <c r="B898" s="3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1"/>
      <c r="P898" s="1"/>
    </row>
    <row r="899" spans="1:16" ht="12.75" customHeight="1" x14ac:dyDescent="0.2">
      <c r="A899" s="34"/>
      <c r="B899" s="3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1"/>
      <c r="P899" s="1"/>
    </row>
    <row r="900" spans="1:16" ht="12.75" customHeight="1" x14ac:dyDescent="0.2">
      <c r="A900" s="34"/>
      <c r="B900" s="3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1"/>
      <c r="P900" s="1"/>
    </row>
    <row r="901" spans="1:16" ht="12.75" customHeight="1" x14ac:dyDescent="0.2">
      <c r="A901" s="34"/>
      <c r="B901" s="3"/>
      <c r="C901" s="35"/>
      <c r="D901" s="35"/>
      <c r="E901" s="35"/>
      <c r="F901" s="35"/>
      <c r="G901" s="35"/>
      <c r="H901" s="35"/>
      <c r="I901" s="35"/>
      <c r="J901" s="35"/>
      <c r="K901" s="35"/>
      <c r="L901" s="35"/>
      <c r="M901" s="35"/>
      <c r="N901" s="35"/>
      <c r="O901" s="1"/>
      <c r="P901" s="1"/>
    </row>
    <row r="902" spans="1:16" ht="12.75" customHeight="1" x14ac:dyDescent="0.2">
      <c r="A902" s="34"/>
      <c r="B902" s="3"/>
      <c r="C902" s="35"/>
      <c r="D902" s="35"/>
      <c r="E902" s="35"/>
      <c r="F902" s="35"/>
      <c r="G902" s="35"/>
      <c r="H902" s="35"/>
      <c r="I902" s="35"/>
      <c r="J902" s="35"/>
      <c r="K902" s="35"/>
      <c r="L902" s="35"/>
      <c r="M902" s="35"/>
      <c r="N902" s="35"/>
      <c r="O902" s="1"/>
      <c r="P902" s="1"/>
    </row>
    <row r="903" spans="1:16" ht="12.75" customHeight="1" x14ac:dyDescent="0.2">
      <c r="A903" s="34"/>
      <c r="B903" s="3"/>
      <c r="C903" s="35"/>
      <c r="D903" s="35"/>
      <c r="E903" s="35"/>
      <c r="F903" s="35"/>
      <c r="G903" s="35"/>
      <c r="H903" s="35"/>
      <c r="I903" s="35"/>
      <c r="J903" s="35"/>
      <c r="K903" s="35"/>
      <c r="L903" s="35"/>
      <c r="M903" s="35"/>
      <c r="N903" s="35"/>
      <c r="O903" s="1"/>
      <c r="P903" s="1"/>
    </row>
    <row r="904" spans="1:16" ht="12.75" customHeight="1" x14ac:dyDescent="0.2">
      <c r="A904" s="34"/>
      <c r="B904" s="3"/>
      <c r="C904" s="35"/>
      <c r="D904" s="35"/>
      <c r="E904" s="35"/>
      <c r="F904" s="35"/>
      <c r="G904" s="35"/>
      <c r="H904" s="35"/>
      <c r="I904" s="35"/>
      <c r="J904" s="35"/>
      <c r="K904" s="35"/>
      <c r="L904" s="35"/>
      <c r="M904" s="35"/>
      <c r="N904" s="35"/>
      <c r="O904" s="1"/>
      <c r="P904" s="1"/>
    </row>
    <row r="905" spans="1:16" ht="12.75" customHeight="1" x14ac:dyDescent="0.2">
      <c r="A905" s="34"/>
      <c r="B905" s="3"/>
      <c r="C905" s="35"/>
      <c r="D905" s="35"/>
      <c r="E905" s="35"/>
      <c r="F905" s="35"/>
      <c r="G905" s="35"/>
      <c r="H905" s="35"/>
      <c r="I905" s="35"/>
      <c r="J905" s="35"/>
      <c r="K905" s="35"/>
      <c r="L905" s="35"/>
      <c r="M905" s="35"/>
      <c r="N905" s="35"/>
      <c r="O905" s="1"/>
      <c r="P905" s="1"/>
    </row>
    <row r="906" spans="1:16" ht="12.75" customHeight="1" x14ac:dyDescent="0.2">
      <c r="A906" s="34"/>
      <c r="B906" s="3"/>
      <c r="C906" s="35"/>
      <c r="D906" s="35"/>
      <c r="E906" s="35"/>
      <c r="F906" s="35"/>
      <c r="G906" s="35"/>
      <c r="H906" s="35"/>
      <c r="I906" s="35"/>
      <c r="J906" s="35"/>
      <c r="K906" s="35"/>
      <c r="L906" s="35"/>
      <c r="M906" s="35"/>
      <c r="N906" s="35"/>
      <c r="O906" s="1"/>
      <c r="P906" s="1"/>
    </row>
    <row r="907" spans="1:16" ht="12.75" customHeight="1" x14ac:dyDescent="0.2">
      <c r="A907" s="34"/>
      <c r="B907" s="3"/>
      <c r="C907" s="35"/>
      <c r="D907" s="35"/>
      <c r="E907" s="35"/>
      <c r="F907" s="35"/>
      <c r="G907" s="35"/>
      <c r="H907" s="35"/>
      <c r="I907" s="35"/>
      <c r="J907" s="35"/>
      <c r="K907" s="35"/>
      <c r="L907" s="35"/>
      <c r="M907" s="35"/>
      <c r="N907" s="35"/>
      <c r="O907" s="1"/>
      <c r="P907" s="1"/>
    </row>
    <row r="908" spans="1:16" ht="12.75" customHeight="1" x14ac:dyDescent="0.2">
      <c r="A908" s="34"/>
      <c r="B908" s="3"/>
      <c r="C908" s="35"/>
      <c r="D908" s="35"/>
      <c r="E908" s="35"/>
      <c r="F908" s="35"/>
      <c r="G908" s="35"/>
      <c r="H908" s="35"/>
      <c r="I908" s="35"/>
      <c r="J908" s="35"/>
      <c r="K908" s="35"/>
      <c r="L908" s="35"/>
      <c r="M908" s="35"/>
      <c r="N908" s="35"/>
      <c r="O908" s="1"/>
      <c r="P908" s="1"/>
    </row>
    <row r="909" spans="1:16" ht="12.75" customHeight="1" x14ac:dyDescent="0.2">
      <c r="A909" s="34"/>
      <c r="B909" s="3"/>
      <c r="C909" s="35"/>
      <c r="D909" s="35"/>
      <c r="E909" s="35"/>
      <c r="F909" s="35"/>
      <c r="G909" s="35"/>
      <c r="H909" s="35"/>
      <c r="I909" s="35"/>
      <c r="J909" s="35"/>
      <c r="K909" s="35"/>
      <c r="L909" s="35"/>
      <c r="M909" s="35"/>
      <c r="N909" s="35"/>
      <c r="O909" s="1"/>
      <c r="P909" s="1"/>
    </row>
    <row r="910" spans="1:16" ht="12.75" customHeight="1" x14ac:dyDescent="0.2">
      <c r="A910" s="34"/>
      <c r="B910" s="3"/>
      <c r="C910" s="35"/>
      <c r="D910" s="35"/>
      <c r="E910" s="35"/>
      <c r="F910" s="35"/>
      <c r="G910" s="35"/>
      <c r="H910" s="35"/>
      <c r="I910" s="35"/>
      <c r="J910" s="35"/>
      <c r="K910" s="35"/>
      <c r="L910" s="35"/>
      <c r="M910" s="35"/>
      <c r="N910" s="35"/>
      <c r="O910" s="1"/>
      <c r="P910" s="1"/>
    </row>
    <row r="911" spans="1:16" ht="12.75" customHeight="1" x14ac:dyDescent="0.2">
      <c r="A911" s="34"/>
      <c r="B911" s="3"/>
      <c r="C911" s="35"/>
      <c r="D911" s="35"/>
      <c r="E911" s="35"/>
      <c r="F911" s="35"/>
      <c r="G911" s="35"/>
      <c r="H911" s="35"/>
      <c r="I911" s="35"/>
      <c r="J911" s="35"/>
      <c r="K911" s="35"/>
      <c r="L911" s="35"/>
      <c r="M911" s="35"/>
      <c r="N911" s="35"/>
      <c r="O911" s="1"/>
      <c r="P911" s="1"/>
    </row>
    <row r="912" spans="1:16" ht="12.75" customHeight="1" x14ac:dyDescent="0.2">
      <c r="A912" s="34"/>
      <c r="B912" s="3"/>
      <c r="C912" s="35"/>
      <c r="D912" s="35"/>
      <c r="E912" s="35"/>
      <c r="F912" s="35"/>
      <c r="G912" s="35"/>
      <c r="H912" s="35"/>
      <c r="I912" s="35"/>
      <c r="J912" s="35"/>
      <c r="K912" s="35"/>
      <c r="L912" s="35"/>
      <c r="M912" s="35"/>
      <c r="N912" s="35"/>
      <c r="O912" s="1"/>
      <c r="P912" s="1"/>
    </row>
    <row r="913" spans="1:16" ht="12.75" customHeight="1" x14ac:dyDescent="0.2">
      <c r="A913" s="34"/>
      <c r="B913" s="3"/>
      <c r="C913" s="35"/>
      <c r="D913" s="35"/>
      <c r="E913" s="35"/>
      <c r="F913" s="35"/>
      <c r="G913" s="35"/>
      <c r="H913" s="35"/>
      <c r="I913" s="35"/>
      <c r="J913" s="35"/>
      <c r="K913" s="35"/>
      <c r="L913" s="35"/>
      <c r="M913" s="35"/>
      <c r="N913" s="35"/>
      <c r="O913" s="1"/>
      <c r="P913" s="1"/>
    </row>
    <row r="914" spans="1:16" ht="12.75" customHeight="1" x14ac:dyDescent="0.2">
      <c r="A914" s="34"/>
      <c r="B914" s="3"/>
      <c r="C914" s="35"/>
      <c r="D914" s="35"/>
      <c r="E914" s="35"/>
      <c r="F914" s="35"/>
      <c r="G914" s="35"/>
      <c r="H914" s="35"/>
      <c r="I914" s="35"/>
      <c r="J914" s="35"/>
      <c r="K914" s="35"/>
      <c r="L914" s="35"/>
      <c r="M914" s="35"/>
      <c r="N914" s="35"/>
      <c r="O914" s="1"/>
      <c r="P914" s="1"/>
    </row>
    <row r="915" spans="1:16" ht="12.75" customHeight="1" x14ac:dyDescent="0.2">
      <c r="A915" s="34"/>
      <c r="B915" s="3"/>
      <c r="C915" s="35"/>
      <c r="D915" s="35"/>
      <c r="E915" s="35"/>
      <c r="F915" s="35"/>
      <c r="G915" s="35"/>
      <c r="H915" s="35"/>
      <c r="I915" s="35"/>
      <c r="J915" s="35"/>
      <c r="K915" s="35"/>
      <c r="L915" s="35"/>
      <c r="M915" s="35"/>
      <c r="N915" s="35"/>
      <c r="O915" s="1"/>
      <c r="P915" s="1"/>
    </row>
    <row r="916" spans="1:16" ht="12.75" customHeight="1" x14ac:dyDescent="0.2">
      <c r="A916" s="34"/>
      <c r="B916" s="3"/>
      <c r="C916" s="35"/>
      <c r="D916" s="35"/>
      <c r="E916" s="35"/>
      <c r="F916" s="35"/>
      <c r="G916" s="35"/>
      <c r="H916" s="35"/>
      <c r="I916" s="35"/>
      <c r="J916" s="35"/>
      <c r="K916" s="35"/>
      <c r="L916" s="35"/>
      <c r="M916" s="35"/>
      <c r="N916" s="35"/>
      <c r="O916" s="1"/>
      <c r="P916" s="1"/>
    </row>
    <row r="917" spans="1:16" ht="12.75" customHeight="1" x14ac:dyDescent="0.2">
      <c r="A917" s="34"/>
      <c r="B917" s="3"/>
      <c r="C917" s="35"/>
      <c r="D917" s="35"/>
      <c r="E917" s="35"/>
      <c r="F917" s="35"/>
      <c r="G917" s="35"/>
      <c r="H917" s="35"/>
      <c r="I917" s="35"/>
      <c r="J917" s="35"/>
      <c r="K917" s="35"/>
      <c r="L917" s="35"/>
      <c r="M917" s="35"/>
      <c r="N917" s="35"/>
      <c r="O917" s="1"/>
      <c r="P917" s="1"/>
    </row>
    <row r="918" spans="1:16" ht="12.75" customHeight="1" x14ac:dyDescent="0.2">
      <c r="A918" s="34"/>
      <c r="B918" s="3"/>
      <c r="C918" s="35"/>
      <c r="D918" s="35"/>
      <c r="E918" s="35"/>
      <c r="F918" s="35"/>
      <c r="G918" s="35"/>
      <c r="H918" s="35"/>
      <c r="I918" s="35"/>
      <c r="J918" s="35"/>
      <c r="K918" s="35"/>
      <c r="L918" s="35"/>
      <c r="M918" s="35"/>
      <c r="N918" s="35"/>
      <c r="O918" s="1"/>
      <c r="P918" s="1"/>
    </row>
    <row r="919" spans="1:16" ht="12.75" customHeight="1" x14ac:dyDescent="0.2">
      <c r="A919" s="34"/>
      <c r="B919" s="3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1"/>
      <c r="P919" s="1"/>
    </row>
    <row r="920" spans="1:16" ht="12.75" customHeight="1" x14ac:dyDescent="0.2">
      <c r="A920" s="34"/>
      <c r="B920" s="3"/>
      <c r="C920" s="35"/>
      <c r="D920" s="35"/>
      <c r="E920" s="35"/>
      <c r="F920" s="35"/>
      <c r="G920" s="35"/>
      <c r="H920" s="35"/>
      <c r="I920" s="35"/>
      <c r="J920" s="35"/>
      <c r="K920" s="35"/>
      <c r="L920" s="35"/>
      <c r="M920" s="35"/>
      <c r="N920" s="35"/>
      <c r="O920" s="1"/>
      <c r="P920" s="1"/>
    </row>
    <row r="921" spans="1:16" ht="12.75" customHeight="1" x14ac:dyDescent="0.2">
      <c r="A921" s="34"/>
      <c r="B921" s="3"/>
      <c r="C921" s="35"/>
      <c r="D921" s="35"/>
      <c r="E921" s="35"/>
      <c r="F921" s="35"/>
      <c r="G921" s="35"/>
      <c r="H921" s="35"/>
      <c r="I921" s="35"/>
      <c r="J921" s="35"/>
      <c r="K921" s="35"/>
      <c r="L921" s="35"/>
      <c r="M921" s="35"/>
      <c r="N921" s="35"/>
      <c r="O921" s="1"/>
      <c r="P921" s="1"/>
    </row>
    <row r="922" spans="1:16" ht="12.75" customHeight="1" x14ac:dyDescent="0.2">
      <c r="A922" s="34"/>
      <c r="B922" s="3"/>
      <c r="C922" s="35"/>
      <c r="D922" s="35"/>
      <c r="E922" s="35"/>
      <c r="F922" s="35"/>
      <c r="G922" s="35"/>
      <c r="H922" s="35"/>
      <c r="I922" s="35"/>
      <c r="J922" s="35"/>
      <c r="K922" s="35"/>
      <c r="L922" s="35"/>
      <c r="M922" s="35"/>
      <c r="N922" s="35"/>
      <c r="O922" s="1"/>
      <c r="P922" s="1"/>
    </row>
    <row r="923" spans="1:16" ht="12.75" customHeight="1" x14ac:dyDescent="0.2">
      <c r="A923" s="34"/>
      <c r="B923" s="3"/>
      <c r="C923" s="35"/>
      <c r="D923" s="35"/>
      <c r="E923" s="35"/>
      <c r="F923" s="35"/>
      <c r="G923" s="35"/>
      <c r="H923" s="35"/>
      <c r="I923" s="35"/>
      <c r="J923" s="35"/>
      <c r="K923" s="35"/>
      <c r="L923" s="35"/>
      <c r="M923" s="35"/>
      <c r="N923" s="35"/>
      <c r="O923" s="1"/>
      <c r="P923" s="1"/>
    </row>
    <row r="924" spans="1:16" ht="12.75" customHeight="1" x14ac:dyDescent="0.2">
      <c r="A924" s="34"/>
      <c r="B924" s="3"/>
      <c r="C924" s="35"/>
      <c r="D924" s="35"/>
      <c r="E924" s="35"/>
      <c r="F924" s="35"/>
      <c r="G924" s="35"/>
      <c r="H924" s="35"/>
      <c r="I924" s="35"/>
      <c r="J924" s="35"/>
      <c r="K924" s="35"/>
      <c r="L924" s="35"/>
      <c r="M924" s="35"/>
      <c r="N924" s="35"/>
      <c r="O924" s="1"/>
      <c r="P924" s="1"/>
    </row>
    <row r="925" spans="1:16" ht="12.75" customHeight="1" x14ac:dyDescent="0.2">
      <c r="A925" s="34"/>
      <c r="B925" s="3"/>
      <c r="C925" s="35"/>
      <c r="D925" s="35"/>
      <c r="E925" s="35"/>
      <c r="F925" s="35"/>
      <c r="G925" s="35"/>
      <c r="H925" s="35"/>
      <c r="I925" s="35"/>
      <c r="J925" s="35"/>
      <c r="K925" s="35"/>
      <c r="L925" s="35"/>
      <c r="M925" s="35"/>
      <c r="N925" s="35"/>
      <c r="O925" s="1"/>
      <c r="P925" s="1"/>
    </row>
    <row r="926" spans="1:16" ht="12.75" customHeight="1" x14ac:dyDescent="0.2">
      <c r="A926" s="34"/>
      <c r="B926" s="3"/>
      <c r="C926" s="35"/>
      <c r="D926" s="35"/>
      <c r="E926" s="35"/>
      <c r="F926" s="35"/>
      <c r="G926" s="35"/>
      <c r="H926" s="35"/>
      <c r="I926" s="35"/>
      <c r="J926" s="35"/>
      <c r="K926" s="35"/>
      <c r="L926" s="35"/>
      <c r="M926" s="35"/>
      <c r="N926" s="35"/>
      <c r="O926" s="1"/>
      <c r="P926" s="1"/>
    </row>
    <row r="927" spans="1:16" ht="12.75" customHeight="1" x14ac:dyDescent="0.2">
      <c r="A927" s="34"/>
      <c r="B927" s="3"/>
      <c r="C927" s="35"/>
      <c r="D927" s="35"/>
      <c r="E927" s="35"/>
      <c r="F927" s="35"/>
      <c r="G927" s="35"/>
      <c r="H927" s="35"/>
      <c r="I927" s="35"/>
      <c r="J927" s="35"/>
      <c r="K927" s="35"/>
      <c r="L927" s="35"/>
      <c r="M927" s="35"/>
      <c r="N927" s="35"/>
      <c r="O927" s="1"/>
      <c r="P927" s="1"/>
    </row>
    <row r="928" spans="1:16" ht="12.75" customHeight="1" x14ac:dyDescent="0.2">
      <c r="A928" s="34"/>
      <c r="B928" s="3"/>
      <c r="C928" s="35"/>
      <c r="D928" s="35"/>
      <c r="E928" s="35"/>
      <c r="F928" s="35"/>
      <c r="G928" s="35"/>
      <c r="H928" s="35"/>
      <c r="I928" s="35"/>
      <c r="J928" s="35"/>
      <c r="K928" s="35"/>
      <c r="L928" s="35"/>
      <c r="M928" s="35"/>
      <c r="N928" s="35"/>
      <c r="O928" s="1"/>
      <c r="P928" s="1"/>
    </row>
    <row r="929" spans="1:16" ht="12.75" customHeight="1" x14ac:dyDescent="0.2">
      <c r="A929" s="34"/>
      <c r="B929" s="3"/>
      <c r="C929" s="35"/>
      <c r="D929" s="35"/>
      <c r="E929" s="35"/>
      <c r="F929" s="35"/>
      <c r="G929" s="35"/>
      <c r="H929" s="35"/>
      <c r="I929" s="35"/>
      <c r="J929" s="35"/>
      <c r="K929" s="35"/>
      <c r="L929" s="35"/>
      <c r="M929" s="35"/>
      <c r="N929" s="35"/>
      <c r="O929" s="1"/>
      <c r="P929" s="1"/>
    </row>
    <row r="930" spans="1:16" ht="12.75" customHeight="1" x14ac:dyDescent="0.2">
      <c r="A930" s="34"/>
      <c r="B930" s="3"/>
      <c r="C930" s="35"/>
      <c r="D930" s="35"/>
      <c r="E930" s="35"/>
      <c r="F930" s="35"/>
      <c r="G930" s="35"/>
      <c r="H930" s="35"/>
      <c r="I930" s="35"/>
      <c r="J930" s="35"/>
      <c r="K930" s="35"/>
      <c r="L930" s="35"/>
      <c r="M930" s="35"/>
      <c r="N930" s="35"/>
      <c r="O930" s="1"/>
      <c r="P930" s="1"/>
    </row>
    <row r="931" spans="1:16" ht="12.75" customHeight="1" x14ac:dyDescent="0.2">
      <c r="A931" s="34"/>
      <c r="B931" s="3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1"/>
      <c r="P931" s="1"/>
    </row>
    <row r="932" spans="1:16" ht="12.75" customHeight="1" x14ac:dyDescent="0.2">
      <c r="A932" s="34"/>
      <c r="B932" s="3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1"/>
      <c r="P932" s="1"/>
    </row>
    <row r="933" spans="1:16" ht="12.75" customHeight="1" x14ac:dyDescent="0.2">
      <c r="A933" s="34"/>
      <c r="B933" s="3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1"/>
      <c r="P933" s="1"/>
    </row>
    <row r="934" spans="1:16" ht="12.75" customHeight="1" x14ac:dyDescent="0.2">
      <c r="A934" s="34"/>
      <c r="B934" s="3"/>
      <c r="C934" s="35"/>
      <c r="D934" s="35"/>
      <c r="E934" s="35"/>
      <c r="F934" s="35"/>
      <c r="G934" s="35"/>
      <c r="H934" s="35"/>
      <c r="I934" s="35"/>
      <c r="J934" s="35"/>
      <c r="K934" s="35"/>
      <c r="L934" s="35"/>
      <c r="M934" s="35"/>
      <c r="N934" s="35"/>
      <c r="O934" s="1"/>
      <c r="P934" s="1"/>
    </row>
    <row r="935" spans="1:16" ht="12.75" customHeight="1" x14ac:dyDescent="0.2">
      <c r="A935" s="34"/>
      <c r="B935" s="3"/>
      <c r="C935" s="35"/>
      <c r="D935" s="35"/>
      <c r="E935" s="35"/>
      <c r="F935" s="35"/>
      <c r="G935" s="35"/>
      <c r="H935" s="35"/>
      <c r="I935" s="35"/>
      <c r="J935" s="35"/>
      <c r="K935" s="35"/>
      <c r="L935" s="35"/>
      <c r="M935" s="35"/>
      <c r="N935" s="35"/>
      <c r="O935" s="1"/>
      <c r="P935" s="1"/>
    </row>
    <row r="936" spans="1:16" ht="12.75" customHeight="1" x14ac:dyDescent="0.2">
      <c r="A936" s="34"/>
      <c r="B936" s="3"/>
      <c r="C936" s="35"/>
      <c r="D936" s="35"/>
      <c r="E936" s="35"/>
      <c r="F936" s="35"/>
      <c r="G936" s="35"/>
      <c r="H936" s="35"/>
      <c r="I936" s="35"/>
      <c r="J936" s="35"/>
      <c r="K936" s="35"/>
      <c r="L936" s="35"/>
      <c r="M936" s="35"/>
      <c r="N936" s="35"/>
      <c r="O936" s="1"/>
      <c r="P936" s="1"/>
    </row>
    <row r="937" spans="1:16" ht="12.75" customHeight="1" x14ac:dyDescent="0.2">
      <c r="A937" s="34"/>
      <c r="B937" s="3"/>
      <c r="C937" s="35"/>
      <c r="D937" s="35"/>
      <c r="E937" s="35"/>
      <c r="F937" s="35"/>
      <c r="G937" s="35"/>
      <c r="H937" s="35"/>
      <c r="I937" s="35"/>
      <c r="J937" s="35"/>
      <c r="K937" s="35"/>
      <c r="L937" s="35"/>
      <c r="M937" s="35"/>
      <c r="N937" s="35"/>
      <c r="O937" s="1"/>
      <c r="P937" s="1"/>
    </row>
    <row r="938" spans="1:16" ht="12.75" customHeight="1" x14ac:dyDescent="0.2">
      <c r="A938" s="34"/>
      <c r="B938" s="3"/>
      <c r="C938" s="35"/>
      <c r="D938" s="35"/>
      <c r="E938" s="35"/>
      <c r="F938" s="35"/>
      <c r="G938" s="35"/>
      <c r="H938" s="35"/>
      <c r="I938" s="35"/>
      <c r="J938" s="35"/>
      <c r="K938" s="35"/>
      <c r="L938" s="35"/>
      <c r="M938" s="35"/>
      <c r="N938" s="35"/>
      <c r="O938" s="1"/>
      <c r="P938" s="1"/>
    </row>
    <row r="939" spans="1:16" ht="12.75" customHeight="1" x14ac:dyDescent="0.2">
      <c r="A939" s="34"/>
      <c r="B939" s="3"/>
      <c r="C939" s="35"/>
      <c r="D939" s="35"/>
      <c r="E939" s="35"/>
      <c r="F939" s="35"/>
      <c r="G939" s="35"/>
      <c r="H939" s="35"/>
      <c r="I939" s="35"/>
      <c r="J939" s="35"/>
      <c r="K939" s="35"/>
      <c r="L939" s="35"/>
      <c r="M939" s="35"/>
      <c r="N939" s="35"/>
      <c r="O939" s="1"/>
      <c r="P939" s="1"/>
    </row>
    <row r="940" spans="1:16" ht="12.75" customHeight="1" x14ac:dyDescent="0.2">
      <c r="A940" s="34"/>
      <c r="B940" s="3"/>
      <c r="C940" s="35"/>
      <c r="D940" s="35"/>
      <c r="E940" s="35"/>
      <c r="F940" s="35"/>
      <c r="G940" s="35"/>
      <c r="H940" s="35"/>
      <c r="I940" s="35"/>
      <c r="J940" s="35"/>
      <c r="K940" s="35"/>
      <c r="L940" s="35"/>
      <c r="M940" s="35"/>
      <c r="N940" s="35"/>
      <c r="O940" s="1"/>
      <c r="P940" s="1"/>
    </row>
    <row r="941" spans="1:16" ht="12.75" customHeight="1" x14ac:dyDescent="0.2">
      <c r="A941" s="34"/>
      <c r="B941" s="3"/>
      <c r="C941" s="35"/>
      <c r="D941" s="35"/>
      <c r="E941" s="35"/>
      <c r="F941" s="35"/>
      <c r="G941" s="35"/>
      <c r="H941" s="35"/>
      <c r="I941" s="35"/>
      <c r="J941" s="35"/>
      <c r="K941" s="35"/>
      <c r="L941" s="35"/>
      <c r="M941" s="35"/>
      <c r="N941" s="35"/>
      <c r="O941" s="1"/>
      <c r="P941" s="1"/>
    </row>
    <row r="942" spans="1:16" ht="12.75" customHeight="1" x14ac:dyDescent="0.2">
      <c r="A942" s="34"/>
      <c r="B942" s="3"/>
      <c r="C942" s="35"/>
      <c r="D942" s="35"/>
      <c r="E942" s="35"/>
      <c r="F942" s="35"/>
      <c r="G942" s="35"/>
      <c r="H942" s="35"/>
      <c r="I942" s="35"/>
      <c r="J942" s="35"/>
      <c r="K942" s="35"/>
      <c r="L942" s="35"/>
      <c r="M942" s="35"/>
      <c r="N942" s="35"/>
      <c r="O942" s="1"/>
      <c r="P942" s="1"/>
    </row>
    <row r="943" spans="1:16" ht="12.75" customHeight="1" x14ac:dyDescent="0.2">
      <c r="A943" s="34"/>
      <c r="B943" s="3"/>
      <c r="C943" s="35"/>
      <c r="D943" s="35"/>
      <c r="E943" s="35"/>
      <c r="F943" s="35"/>
      <c r="G943" s="35"/>
      <c r="H943" s="35"/>
      <c r="I943" s="35"/>
      <c r="J943" s="35"/>
      <c r="K943" s="35"/>
      <c r="L943" s="35"/>
      <c r="M943" s="35"/>
      <c r="N943" s="35"/>
      <c r="O943" s="1"/>
      <c r="P943" s="1"/>
    </row>
    <row r="944" spans="1:16" ht="12.75" customHeight="1" x14ac:dyDescent="0.2">
      <c r="A944" s="34"/>
      <c r="B944" s="3"/>
      <c r="C944" s="35"/>
      <c r="D944" s="35"/>
      <c r="E944" s="35"/>
      <c r="F944" s="35"/>
      <c r="G944" s="35"/>
      <c r="H944" s="35"/>
      <c r="I944" s="35"/>
      <c r="J944" s="35"/>
      <c r="K944" s="35"/>
      <c r="L944" s="35"/>
      <c r="M944" s="35"/>
      <c r="N944" s="35"/>
      <c r="O944" s="1"/>
      <c r="P944" s="1"/>
    </row>
    <row r="945" spans="1:16" ht="12.75" customHeight="1" x14ac:dyDescent="0.2">
      <c r="A945" s="34"/>
      <c r="B945" s="3"/>
      <c r="C945" s="35"/>
      <c r="D945" s="35"/>
      <c r="E945" s="35"/>
      <c r="F945" s="35"/>
      <c r="G945" s="35"/>
      <c r="H945" s="35"/>
      <c r="I945" s="35"/>
      <c r="J945" s="35"/>
      <c r="K945" s="35"/>
      <c r="L945" s="35"/>
      <c r="M945" s="35"/>
      <c r="N945" s="35"/>
      <c r="O945" s="1"/>
      <c r="P945" s="1"/>
    </row>
    <row r="946" spans="1:16" ht="12.75" customHeight="1" x14ac:dyDescent="0.2">
      <c r="A946" s="34"/>
      <c r="B946" s="3"/>
      <c r="C946" s="35"/>
      <c r="D946" s="35"/>
      <c r="E946" s="35"/>
      <c r="F946" s="35"/>
      <c r="G946" s="35"/>
      <c r="H946" s="35"/>
      <c r="I946" s="35"/>
      <c r="J946" s="35"/>
      <c r="K946" s="35"/>
      <c r="L946" s="35"/>
      <c r="M946" s="35"/>
      <c r="N946" s="35"/>
      <c r="O946" s="1"/>
      <c r="P946" s="1"/>
    </row>
    <row r="947" spans="1:16" ht="12.75" customHeight="1" x14ac:dyDescent="0.2">
      <c r="A947" s="34"/>
      <c r="B947" s="3"/>
      <c r="C947" s="35"/>
      <c r="D947" s="35"/>
      <c r="E947" s="35"/>
      <c r="F947" s="35"/>
      <c r="G947" s="35"/>
      <c r="H947" s="35"/>
      <c r="I947" s="35"/>
      <c r="J947" s="35"/>
      <c r="K947" s="35"/>
      <c r="L947" s="35"/>
      <c r="M947" s="35"/>
      <c r="N947" s="35"/>
      <c r="O947" s="1"/>
      <c r="P947" s="1"/>
    </row>
    <row r="948" spans="1:16" ht="12.75" customHeight="1" x14ac:dyDescent="0.2">
      <c r="A948" s="34"/>
      <c r="B948" s="3"/>
      <c r="C948" s="35"/>
      <c r="D948" s="35"/>
      <c r="E948" s="35"/>
      <c r="F948" s="35"/>
      <c r="G948" s="35"/>
      <c r="H948" s="35"/>
      <c r="I948" s="35"/>
      <c r="J948" s="35"/>
      <c r="K948" s="35"/>
      <c r="L948" s="35"/>
      <c r="M948" s="35"/>
      <c r="N948" s="35"/>
      <c r="O948" s="1"/>
      <c r="P948" s="1"/>
    </row>
    <row r="949" spans="1:16" ht="12.75" customHeight="1" x14ac:dyDescent="0.2">
      <c r="A949" s="34"/>
      <c r="B949" s="3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1"/>
      <c r="P949" s="1"/>
    </row>
    <row r="950" spans="1:16" ht="12.75" customHeight="1" x14ac:dyDescent="0.2">
      <c r="A950" s="34"/>
      <c r="B950" s="3"/>
      <c r="C950" s="35"/>
      <c r="D950" s="35"/>
      <c r="E950" s="35"/>
      <c r="F950" s="35"/>
      <c r="G950" s="35"/>
      <c r="H950" s="35"/>
      <c r="I950" s="35"/>
      <c r="J950" s="35"/>
      <c r="K950" s="35"/>
      <c r="L950" s="35"/>
      <c r="M950" s="35"/>
      <c r="N950" s="35"/>
      <c r="O950" s="1"/>
      <c r="P950" s="1"/>
    </row>
    <row r="951" spans="1:16" ht="12.75" customHeight="1" x14ac:dyDescent="0.2">
      <c r="A951" s="34"/>
      <c r="B951" s="3"/>
      <c r="C951" s="35"/>
      <c r="D951" s="35"/>
      <c r="E951" s="35"/>
      <c r="F951" s="35"/>
      <c r="G951" s="35"/>
      <c r="H951" s="35"/>
      <c r="I951" s="35"/>
      <c r="J951" s="35"/>
      <c r="K951" s="35"/>
      <c r="L951" s="35"/>
      <c r="M951" s="35"/>
      <c r="N951" s="35"/>
      <c r="O951" s="1"/>
      <c r="P951" s="1"/>
    </row>
    <row r="952" spans="1:16" ht="12.75" customHeight="1" x14ac:dyDescent="0.2">
      <c r="A952" s="34"/>
      <c r="B952" s="3"/>
      <c r="C952" s="35"/>
      <c r="D952" s="35"/>
      <c r="E952" s="35"/>
      <c r="F952" s="35"/>
      <c r="G952" s="35"/>
      <c r="H952" s="35"/>
      <c r="I952" s="35"/>
      <c r="J952" s="35"/>
      <c r="K952" s="35"/>
      <c r="L952" s="35"/>
      <c r="M952" s="35"/>
      <c r="N952" s="35"/>
      <c r="O952" s="1"/>
      <c r="P952" s="1"/>
    </row>
    <row r="953" spans="1:16" ht="12.75" customHeight="1" x14ac:dyDescent="0.2">
      <c r="A953" s="34"/>
      <c r="B953" s="3"/>
      <c r="C953" s="35"/>
      <c r="D953" s="35"/>
      <c r="E953" s="35"/>
      <c r="F953" s="35"/>
      <c r="G953" s="35"/>
      <c r="H953" s="35"/>
      <c r="I953" s="35"/>
      <c r="J953" s="35"/>
      <c r="K953" s="35"/>
      <c r="L953" s="35"/>
      <c r="M953" s="35"/>
      <c r="N953" s="35"/>
      <c r="O953" s="1"/>
      <c r="P953" s="1"/>
    </row>
    <row r="954" spans="1:16" ht="12.75" customHeight="1" x14ac:dyDescent="0.2">
      <c r="A954" s="34"/>
      <c r="B954" s="3"/>
      <c r="C954" s="35"/>
      <c r="D954" s="35"/>
      <c r="E954" s="35"/>
      <c r="F954" s="35"/>
      <c r="G954" s="35"/>
      <c r="H954" s="35"/>
      <c r="I954" s="35"/>
      <c r="J954" s="35"/>
      <c r="K954" s="35"/>
      <c r="L954" s="35"/>
      <c r="M954" s="35"/>
      <c r="N954" s="35"/>
      <c r="O954" s="1"/>
      <c r="P954" s="1"/>
    </row>
    <row r="955" spans="1:16" ht="12.75" customHeight="1" x14ac:dyDescent="0.2">
      <c r="A955" s="34"/>
      <c r="B955" s="3"/>
      <c r="C955" s="35"/>
      <c r="D955" s="35"/>
      <c r="E955" s="35"/>
      <c r="F955" s="35"/>
      <c r="G955" s="35"/>
      <c r="H955" s="35"/>
      <c r="I955" s="35"/>
      <c r="J955" s="35"/>
      <c r="K955" s="35"/>
      <c r="L955" s="35"/>
      <c r="M955" s="35"/>
      <c r="N955" s="35"/>
      <c r="O955" s="1"/>
      <c r="P955" s="1"/>
    </row>
    <row r="956" spans="1:16" ht="12.75" customHeight="1" x14ac:dyDescent="0.2">
      <c r="A956" s="34"/>
      <c r="B956" s="3"/>
      <c r="C956" s="35"/>
      <c r="D956" s="35"/>
      <c r="E956" s="35"/>
      <c r="F956" s="35"/>
      <c r="G956" s="35"/>
      <c r="H956" s="35"/>
      <c r="I956" s="35"/>
      <c r="J956" s="35"/>
      <c r="K956" s="35"/>
      <c r="L956" s="35"/>
      <c r="M956" s="35"/>
      <c r="N956" s="35"/>
      <c r="O956" s="1"/>
      <c r="P956" s="1"/>
    </row>
    <row r="957" spans="1:16" ht="12.75" customHeight="1" x14ac:dyDescent="0.2">
      <c r="A957" s="34"/>
      <c r="B957" s="3"/>
      <c r="C957" s="35"/>
      <c r="D957" s="35"/>
      <c r="E957" s="35"/>
      <c r="F957" s="35"/>
      <c r="G957" s="35"/>
      <c r="H957" s="35"/>
      <c r="I957" s="35"/>
      <c r="J957" s="35"/>
      <c r="K957" s="35"/>
      <c r="L957" s="35"/>
      <c r="M957" s="35"/>
      <c r="N957" s="35"/>
      <c r="O957" s="1"/>
      <c r="P957" s="1"/>
    </row>
    <row r="958" spans="1:16" ht="12.75" customHeight="1" x14ac:dyDescent="0.2">
      <c r="A958" s="34"/>
      <c r="B958" s="3"/>
      <c r="C958" s="35"/>
      <c r="D958" s="35"/>
      <c r="E958" s="35"/>
      <c r="F958" s="35"/>
      <c r="G958" s="35"/>
      <c r="H958" s="35"/>
      <c r="I958" s="35"/>
      <c r="J958" s="35"/>
      <c r="K958" s="35"/>
      <c r="L958" s="35"/>
      <c r="M958" s="35"/>
      <c r="N958" s="35"/>
      <c r="O958" s="1"/>
      <c r="P958" s="1"/>
    </row>
    <row r="959" spans="1:16" ht="12.75" customHeight="1" x14ac:dyDescent="0.2">
      <c r="A959" s="34"/>
      <c r="B959" s="3"/>
      <c r="C959" s="35"/>
      <c r="D959" s="35"/>
      <c r="E959" s="35"/>
      <c r="F959" s="35"/>
      <c r="G959" s="35"/>
      <c r="H959" s="35"/>
      <c r="I959" s="35"/>
      <c r="J959" s="35"/>
      <c r="K959" s="35"/>
      <c r="L959" s="35"/>
      <c r="M959" s="35"/>
      <c r="N959" s="35"/>
      <c r="O959" s="1"/>
      <c r="P959" s="1"/>
    </row>
    <row r="960" spans="1:16" ht="12.75" customHeight="1" x14ac:dyDescent="0.2">
      <c r="A960" s="34"/>
      <c r="B960" s="3"/>
      <c r="C960" s="35"/>
      <c r="D960" s="35"/>
      <c r="E960" s="35"/>
      <c r="F960" s="35"/>
      <c r="G960" s="35"/>
      <c r="H960" s="35"/>
      <c r="I960" s="35"/>
      <c r="J960" s="35"/>
      <c r="K960" s="35"/>
      <c r="L960" s="35"/>
      <c r="M960" s="35"/>
      <c r="N960" s="35"/>
      <c r="O960" s="1"/>
      <c r="P960" s="1"/>
    </row>
    <row r="961" spans="1:16" ht="12.75" customHeight="1" x14ac:dyDescent="0.2">
      <c r="A961" s="34"/>
      <c r="B961" s="3"/>
      <c r="C961" s="35"/>
      <c r="D961" s="35"/>
      <c r="E961" s="35"/>
      <c r="F961" s="35"/>
      <c r="G961" s="35"/>
      <c r="H961" s="35"/>
      <c r="I961" s="35"/>
      <c r="J961" s="35"/>
      <c r="K961" s="35"/>
      <c r="L961" s="35"/>
      <c r="M961" s="35"/>
      <c r="N961" s="35"/>
      <c r="O961" s="1"/>
      <c r="P961" s="1"/>
    </row>
    <row r="962" spans="1:16" ht="12.75" customHeight="1" x14ac:dyDescent="0.2">
      <c r="A962" s="34"/>
      <c r="B962" s="3"/>
      <c r="C962" s="35"/>
      <c r="D962" s="35"/>
      <c r="E962" s="35"/>
      <c r="F962" s="35"/>
      <c r="G962" s="35"/>
      <c r="H962" s="35"/>
      <c r="I962" s="35"/>
      <c r="J962" s="35"/>
      <c r="K962" s="35"/>
      <c r="L962" s="35"/>
      <c r="M962" s="35"/>
      <c r="N962" s="35"/>
      <c r="O962" s="1"/>
      <c r="P962" s="1"/>
    </row>
    <row r="963" spans="1:16" ht="12.75" customHeight="1" x14ac:dyDescent="0.2">
      <c r="A963" s="34"/>
      <c r="B963" s="3"/>
      <c r="C963" s="35"/>
      <c r="D963" s="35"/>
      <c r="E963" s="35"/>
      <c r="F963" s="35"/>
      <c r="G963" s="35"/>
      <c r="H963" s="35"/>
      <c r="I963" s="35"/>
      <c r="J963" s="35"/>
      <c r="K963" s="35"/>
      <c r="L963" s="35"/>
      <c r="M963" s="35"/>
      <c r="N963" s="35"/>
      <c r="O963" s="1"/>
      <c r="P963" s="1"/>
    </row>
    <row r="964" spans="1:16" ht="12.75" customHeight="1" x14ac:dyDescent="0.2">
      <c r="A964" s="34"/>
      <c r="B964" s="3"/>
      <c r="C964" s="35"/>
      <c r="D964" s="35"/>
      <c r="E964" s="35"/>
      <c r="F964" s="35"/>
      <c r="G964" s="35"/>
      <c r="H964" s="35"/>
      <c r="I964" s="35"/>
      <c r="J964" s="35"/>
      <c r="K964" s="35"/>
      <c r="L964" s="35"/>
      <c r="M964" s="35"/>
      <c r="N964" s="35"/>
      <c r="O964" s="1"/>
      <c r="P964" s="1"/>
    </row>
    <row r="965" spans="1:16" ht="12.75" customHeight="1" x14ac:dyDescent="0.2">
      <c r="A965" s="34"/>
      <c r="B965" s="3"/>
      <c r="C965" s="35"/>
      <c r="D965" s="35"/>
      <c r="E965" s="35"/>
      <c r="F965" s="35"/>
      <c r="G965" s="35"/>
      <c r="H965" s="35"/>
      <c r="I965" s="35"/>
      <c r="J965" s="35"/>
      <c r="K965" s="35"/>
      <c r="L965" s="35"/>
      <c r="M965" s="35"/>
      <c r="N965" s="35"/>
      <c r="O965" s="1"/>
      <c r="P965" s="1"/>
    </row>
    <row r="966" spans="1:16" ht="12.75" customHeight="1" x14ac:dyDescent="0.2">
      <c r="A966" s="34"/>
      <c r="B966" s="3"/>
      <c r="C966" s="35"/>
      <c r="D966" s="35"/>
      <c r="E966" s="35"/>
      <c r="F966" s="35"/>
      <c r="G966" s="35"/>
      <c r="H966" s="35"/>
      <c r="I966" s="35"/>
      <c r="J966" s="35"/>
      <c r="K966" s="35"/>
      <c r="L966" s="35"/>
      <c r="M966" s="35"/>
      <c r="N966" s="35"/>
      <c r="O966" s="1"/>
      <c r="P966" s="1"/>
    </row>
    <row r="967" spans="1:16" ht="12.75" customHeight="1" x14ac:dyDescent="0.2">
      <c r="A967" s="34"/>
      <c r="B967" s="3"/>
      <c r="C967" s="35"/>
      <c r="D967" s="35"/>
      <c r="E967" s="35"/>
      <c r="F967" s="35"/>
      <c r="G967" s="35"/>
      <c r="H967" s="35"/>
      <c r="I967" s="35"/>
      <c r="J967" s="35"/>
      <c r="K967" s="35"/>
      <c r="L967" s="35"/>
      <c r="M967" s="35"/>
      <c r="N967" s="35"/>
      <c r="O967" s="1"/>
      <c r="P967" s="1"/>
    </row>
    <row r="968" spans="1:16" ht="12.75" customHeight="1" x14ac:dyDescent="0.2">
      <c r="A968" s="34"/>
      <c r="B968" s="3"/>
      <c r="C968" s="35"/>
      <c r="D968" s="35"/>
      <c r="E968" s="35"/>
      <c r="F968" s="35"/>
      <c r="G968" s="35"/>
      <c r="H968" s="35"/>
      <c r="I968" s="35"/>
      <c r="J968" s="35"/>
      <c r="K968" s="35"/>
      <c r="L968" s="35"/>
      <c r="M968" s="35"/>
      <c r="N968" s="35"/>
      <c r="O968" s="1"/>
      <c r="P968" s="1"/>
    </row>
    <row r="969" spans="1:16" ht="12.75" customHeight="1" x14ac:dyDescent="0.2">
      <c r="A969" s="34"/>
      <c r="B969" s="3"/>
      <c r="C969" s="35"/>
      <c r="D969" s="35"/>
      <c r="E969" s="35"/>
      <c r="F969" s="35"/>
      <c r="G969" s="35"/>
      <c r="H969" s="35"/>
      <c r="I969" s="35"/>
      <c r="J969" s="35"/>
      <c r="K969" s="35"/>
      <c r="L969" s="35"/>
      <c r="M969" s="35"/>
      <c r="N969" s="35"/>
      <c r="O969" s="1"/>
      <c r="P969" s="1"/>
    </row>
    <row r="970" spans="1:16" ht="12.75" customHeight="1" x14ac:dyDescent="0.2">
      <c r="A970" s="34"/>
      <c r="B970" s="3"/>
      <c r="C970" s="35"/>
      <c r="D970" s="35"/>
      <c r="E970" s="35"/>
      <c r="F970" s="35"/>
      <c r="G970" s="35"/>
      <c r="H970" s="35"/>
      <c r="I970" s="35"/>
      <c r="J970" s="35"/>
      <c r="K970" s="35"/>
      <c r="L970" s="35"/>
      <c r="M970" s="35"/>
      <c r="N970" s="35"/>
      <c r="O970" s="1"/>
      <c r="P970" s="1"/>
    </row>
    <row r="971" spans="1:16" ht="12.75" customHeight="1" x14ac:dyDescent="0.2">
      <c r="A971" s="34"/>
      <c r="B971" s="3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1"/>
      <c r="P971" s="1"/>
    </row>
    <row r="972" spans="1:16" ht="12.75" customHeight="1" x14ac:dyDescent="0.2">
      <c r="A972" s="34"/>
      <c r="B972" s="3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1"/>
      <c r="P972" s="1"/>
    </row>
    <row r="973" spans="1:16" ht="12.75" customHeight="1" x14ac:dyDescent="0.2">
      <c r="A973" s="34"/>
      <c r="B973" s="3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1"/>
      <c r="P973" s="1"/>
    </row>
    <row r="974" spans="1:16" ht="12.75" customHeight="1" x14ac:dyDescent="0.2">
      <c r="A974" s="34"/>
      <c r="B974" s="3"/>
      <c r="C974" s="35"/>
      <c r="D974" s="35"/>
      <c r="E974" s="35"/>
      <c r="F974" s="35"/>
      <c r="G974" s="35"/>
      <c r="H974" s="35"/>
      <c r="I974" s="35"/>
      <c r="J974" s="35"/>
      <c r="K974" s="35"/>
      <c r="L974" s="35"/>
      <c r="M974" s="35"/>
      <c r="N974" s="35"/>
      <c r="O974" s="1"/>
      <c r="P974" s="1"/>
    </row>
    <row r="975" spans="1:16" ht="12.75" customHeight="1" x14ac:dyDescent="0.2">
      <c r="A975" s="34"/>
      <c r="B975" s="3"/>
      <c r="C975" s="35"/>
      <c r="D975" s="35"/>
      <c r="E975" s="35"/>
      <c r="F975" s="35"/>
      <c r="G975" s="35"/>
      <c r="H975" s="35"/>
      <c r="I975" s="35"/>
      <c r="J975" s="35"/>
      <c r="K975" s="35"/>
      <c r="L975" s="35"/>
      <c r="M975" s="35"/>
      <c r="N975" s="35"/>
      <c r="O975" s="1"/>
      <c r="P975" s="1"/>
    </row>
    <row r="976" spans="1:16" ht="12.75" customHeight="1" x14ac:dyDescent="0.2">
      <c r="A976" s="34"/>
      <c r="B976" s="3"/>
      <c r="C976" s="35"/>
      <c r="D976" s="35"/>
      <c r="E976" s="35"/>
      <c r="F976" s="35"/>
      <c r="G976" s="35"/>
      <c r="H976" s="35"/>
      <c r="I976" s="35"/>
      <c r="J976" s="35"/>
      <c r="K976" s="35"/>
      <c r="L976" s="35"/>
      <c r="M976" s="35"/>
      <c r="N976" s="35"/>
      <c r="O976" s="1"/>
      <c r="P976" s="1"/>
    </row>
    <row r="977" spans="1:16" ht="12.75" customHeight="1" x14ac:dyDescent="0.2">
      <c r="A977" s="34"/>
      <c r="B977" s="3"/>
      <c r="C977" s="35"/>
      <c r="D977" s="35"/>
      <c r="E977" s="35"/>
      <c r="F977" s="35"/>
      <c r="G977" s="35"/>
      <c r="H977" s="35"/>
      <c r="I977" s="35"/>
      <c r="J977" s="35"/>
      <c r="K977" s="35"/>
      <c r="L977" s="35"/>
      <c r="M977" s="35"/>
      <c r="N977" s="35"/>
      <c r="O977" s="1"/>
      <c r="P977" s="1"/>
    </row>
    <row r="978" spans="1:16" ht="12.75" customHeight="1" x14ac:dyDescent="0.2">
      <c r="A978" s="34"/>
      <c r="B978" s="3"/>
      <c r="C978" s="35"/>
      <c r="D978" s="35"/>
      <c r="E978" s="35"/>
      <c r="F978" s="35"/>
      <c r="G978" s="35"/>
      <c r="H978" s="35"/>
      <c r="I978" s="35"/>
      <c r="J978" s="35"/>
      <c r="K978" s="35"/>
      <c r="L978" s="35"/>
      <c r="M978" s="35"/>
      <c r="N978" s="35"/>
      <c r="O978" s="1"/>
      <c r="P978" s="1"/>
    </row>
    <row r="979" spans="1:16" ht="12.75" customHeight="1" x14ac:dyDescent="0.2">
      <c r="A979" s="34"/>
      <c r="B979" s="3"/>
      <c r="C979" s="35"/>
      <c r="D979" s="35"/>
      <c r="E979" s="35"/>
      <c r="F979" s="35"/>
      <c r="G979" s="35"/>
      <c r="H979" s="35"/>
      <c r="I979" s="35"/>
      <c r="J979" s="35"/>
      <c r="K979" s="35"/>
      <c r="L979" s="35"/>
      <c r="M979" s="35"/>
      <c r="N979" s="35"/>
      <c r="O979" s="1"/>
      <c r="P979" s="1"/>
    </row>
    <row r="980" spans="1:16" ht="12.75" customHeight="1" x14ac:dyDescent="0.2">
      <c r="A980" s="34"/>
      <c r="B980" s="3"/>
      <c r="C980" s="35"/>
      <c r="D980" s="35"/>
      <c r="E980" s="35"/>
      <c r="F980" s="35"/>
      <c r="G980" s="35"/>
      <c r="H980" s="35"/>
      <c r="I980" s="35"/>
      <c r="J980" s="35"/>
      <c r="K980" s="35"/>
      <c r="L980" s="35"/>
      <c r="M980" s="35"/>
      <c r="N980" s="35"/>
      <c r="O980" s="1"/>
      <c r="P980" s="1"/>
    </row>
    <row r="981" spans="1:16" ht="12.75" customHeight="1" x14ac:dyDescent="0.2">
      <c r="A981" s="34"/>
      <c r="B981" s="3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1"/>
      <c r="P981" s="1"/>
    </row>
    <row r="982" spans="1:16" ht="12.75" customHeight="1" x14ac:dyDescent="0.2">
      <c r="A982" s="34"/>
      <c r="B982" s="3"/>
      <c r="C982" s="35"/>
      <c r="D982" s="35"/>
      <c r="E982" s="35"/>
      <c r="F982" s="35"/>
      <c r="G982" s="35"/>
      <c r="H982" s="35"/>
      <c r="I982" s="35"/>
      <c r="J982" s="35"/>
      <c r="K982" s="35"/>
      <c r="L982" s="35"/>
      <c r="M982" s="35"/>
      <c r="N982" s="35"/>
      <c r="O982" s="1"/>
      <c r="P982" s="1"/>
    </row>
    <row r="983" spans="1:16" ht="12.75" customHeight="1" x14ac:dyDescent="0.2">
      <c r="A983" s="34"/>
      <c r="B983" s="3"/>
      <c r="C983" s="35"/>
      <c r="D983" s="35"/>
      <c r="E983" s="35"/>
      <c r="F983" s="35"/>
      <c r="G983" s="35"/>
      <c r="H983" s="35"/>
      <c r="I983" s="35"/>
      <c r="J983" s="35"/>
      <c r="K983" s="35"/>
      <c r="L983" s="35"/>
      <c r="M983" s="35"/>
      <c r="N983" s="35"/>
      <c r="O983" s="1"/>
      <c r="P983" s="1"/>
    </row>
    <row r="984" spans="1:16" ht="12.75" customHeight="1" x14ac:dyDescent="0.2">
      <c r="A984" s="34"/>
      <c r="B984" s="3"/>
      <c r="C984" s="35"/>
      <c r="D984" s="35"/>
      <c r="E984" s="35"/>
      <c r="F984" s="35"/>
      <c r="G984" s="35"/>
      <c r="H984" s="35"/>
      <c r="I984" s="35"/>
      <c r="J984" s="35"/>
      <c r="K984" s="35"/>
      <c r="L984" s="35"/>
      <c r="M984" s="35"/>
      <c r="N984" s="35"/>
      <c r="O984" s="1"/>
      <c r="P984" s="1"/>
    </row>
    <row r="985" spans="1:16" ht="12.75" customHeight="1" x14ac:dyDescent="0.2">
      <c r="A985" s="34"/>
      <c r="B985" s="3"/>
      <c r="C985" s="35"/>
      <c r="D985" s="35"/>
      <c r="E985" s="35"/>
      <c r="F985" s="35"/>
      <c r="G985" s="35"/>
      <c r="H985" s="35"/>
      <c r="I985" s="35"/>
      <c r="J985" s="35"/>
      <c r="K985" s="35"/>
      <c r="L985" s="35"/>
      <c r="M985" s="35"/>
      <c r="N985" s="35"/>
      <c r="O985" s="1"/>
      <c r="P985" s="1"/>
    </row>
    <row r="986" spans="1:16" ht="12.75" customHeight="1" x14ac:dyDescent="0.2">
      <c r="A986" s="34"/>
      <c r="B986" s="3"/>
      <c r="C986" s="35"/>
      <c r="D986" s="35"/>
      <c r="E986" s="35"/>
      <c r="F986" s="35"/>
      <c r="G986" s="35"/>
      <c r="H986" s="35"/>
      <c r="I986" s="35"/>
      <c r="J986" s="35"/>
      <c r="K986" s="35"/>
      <c r="L986" s="35"/>
      <c r="M986" s="35"/>
      <c r="N986" s="35"/>
      <c r="O986" s="1"/>
      <c r="P986" s="1"/>
    </row>
    <row r="987" spans="1:16" ht="12.75" customHeight="1" x14ac:dyDescent="0.2">
      <c r="A987" s="34"/>
      <c r="B987" s="3"/>
      <c r="C987" s="35"/>
      <c r="D987" s="35"/>
      <c r="E987" s="35"/>
      <c r="F987" s="35"/>
      <c r="G987" s="35"/>
      <c r="H987" s="35"/>
      <c r="I987" s="35"/>
      <c r="J987" s="35"/>
      <c r="K987" s="35"/>
      <c r="L987" s="35"/>
      <c r="M987" s="35"/>
      <c r="N987" s="35"/>
      <c r="O987" s="1"/>
      <c r="P987" s="1"/>
    </row>
    <row r="988" spans="1:16" ht="12.75" customHeight="1" x14ac:dyDescent="0.2">
      <c r="A988" s="34"/>
      <c r="B988" s="3"/>
      <c r="C988" s="35"/>
      <c r="D988" s="35"/>
      <c r="E988" s="35"/>
      <c r="F988" s="35"/>
      <c r="G988" s="35"/>
      <c r="H988" s="35"/>
      <c r="I988" s="35"/>
      <c r="J988" s="35"/>
      <c r="K988" s="35"/>
      <c r="L988" s="35"/>
      <c r="M988" s="35"/>
      <c r="N988" s="35"/>
      <c r="O988" s="1"/>
      <c r="P988" s="1"/>
    </row>
    <row r="989" spans="1:16" ht="12.75" customHeight="1" x14ac:dyDescent="0.2">
      <c r="A989" s="34"/>
      <c r="B989" s="3"/>
      <c r="C989" s="35"/>
      <c r="D989" s="35"/>
      <c r="E989" s="35"/>
      <c r="F989" s="35"/>
      <c r="G989" s="35"/>
      <c r="H989" s="35"/>
      <c r="I989" s="35"/>
      <c r="J989" s="35"/>
      <c r="K989" s="35"/>
      <c r="L989" s="35"/>
      <c r="M989" s="35"/>
      <c r="N989" s="35"/>
      <c r="O989" s="1"/>
      <c r="P989" s="1"/>
    </row>
    <row r="990" spans="1:16" ht="12.75" customHeight="1" x14ac:dyDescent="0.2">
      <c r="A990" s="34"/>
      <c r="B990" s="3"/>
      <c r="C990" s="35"/>
      <c r="D990" s="35"/>
      <c r="E990" s="35"/>
      <c r="F990" s="35"/>
      <c r="G990" s="35"/>
      <c r="H990" s="35"/>
      <c r="I990" s="35"/>
      <c r="J990" s="35"/>
      <c r="K990" s="35"/>
      <c r="L990" s="35"/>
      <c r="M990" s="35"/>
      <c r="N990" s="35"/>
      <c r="O990" s="1"/>
      <c r="P990" s="1"/>
    </row>
    <row r="991" spans="1:16" ht="12.75" customHeight="1" x14ac:dyDescent="0.2">
      <c r="A991" s="34"/>
      <c r="B991" s="3"/>
      <c r="C991" s="35"/>
      <c r="D991" s="35"/>
      <c r="E991" s="35"/>
      <c r="F991" s="35"/>
      <c r="G991" s="35"/>
      <c r="H991" s="35"/>
      <c r="I991" s="35"/>
      <c r="J991" s="35"/>
      <c r="K991" s="35"/>
      <c r="L991" s="35"/>
      <c r="M991" s="35"/>
      <c r="N991" s="35"/>
      <c r="O991" s="1"/>
      <c r="P991" s="1"/>
    </row>
    <row r="992" spans="1:16" ht="12.75" customHeight="1" x14ac:dyDescent="0.2">
      <c r="A992" s="34"/>
      <c r="B992" s="3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1"/>
      <c r="P992" s="1"/>
    </row>
    <row r="993" spans="1:16" ht="12.75" customHeight="1" x14ac:dyDescent="0.2">
      <c r="A993" s="34"/>
      <c r="B993" s="3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1"/>
      <c r="P993" s="1"/>
    </row>
    <row r="994" spans="1:16" ht="12.75" customHeight="1" x14ac:dyDescent="0.2">
      <c r="A994" s="34"/>
      <c r="B994" s="3"/>
      <c r="C994" s="35"/>
      <c r="D994" s="35"/>
      <c r="E994" s="35"/>
      <c r="F994" s="35"/>
      <c r="G994" s="35"/>
      <c r="H994" s="35"/>
      <c r="I994" s="35"/>
      <c r="J994" s="35"/>
      <c r="K994" s="35"/>
      <c r="L994" s="35"/>
      <c r="M994" s="35"/>
      <c r="N994" s="35"/>
      <c r="O994" s="1"/>
      <c r="P994" s="1"/>
    </row>
    <row r="995" spans="1:16" ht="12.75" customHeight="1" x14ac:dyDescent="0.2">
      <c r="A995" s="34"/>
      <c r="B995" s="3"/>
      <c r="C995" s="35"/>
      <c r="D995" s="35"/>
      <c r="E995" s="35"/>
      <c r="F995" s="35"/>
      <c r="G995" s="35"/>
      <c r="H995" s="35"/>
      <c r="I995" s="35"/>
      <c r="J995" s="35"/>
      <c r="K995" s="35"/>
      <c r="L995" s="35"/>
      <c r="M995" s="35"/>
      <c r="N995" s="35"/>
      <c r="O995" s="1"/>
      <c r="P995" s="1"/>
    </row>
    <row r="996" spans="1:16" ht="12.75" customHeight="1" x14ac:dyDescent="0.2">
      <c r="A996" s="34"/>
      <c r="B996" s="3"/>
      <c r="C996" s="35"/>
      <c r="D996" s="35"/>
      <c r="E996" s="35"/>
      <c r="F996" s="35"/>
      <c r="G996" s="35"/>
      <c r="H996" s="35"/>
      <c r="I996" s="35"/>
      <c r="J996" s="35"/>
      <c r="K996" s="35"/>
      <c r="L996" s="35"/>
      <c r="M996" s="35"/>
      <c r="N996" s="35"/>
      <c r="O996" s="1"/>
      <c r="P996" s="1"/>
    </row>
    <row r="997" spans="1:16" ht="12.75" customHeight="1" x14ac:dyDescent="0.2">
      <c r="A997" s="34"/>
      <c r="B997" s="3"/>
      <c r="C997" s="35"/>
      <c r="D997" s="35"/>
      <c r="E997" s="35"/>
      <c r="F997" s="35"/>
      <c r="G997" s="35"/>
      <c r="H997" s="35"/>
      <c r="I997" s="35"/>
      <c r="J997" s="35"/>
      <c r="K997" s="35"/>
      <c r="L997" s="35"/>
      <c r="M997" s="35"/>
      <c r="N997" s="35"/>
      <c r="O997" s="1"/>
      <c r="P997" s="1"/>
    </row>
    <row r="998" spans="1:16" ht="12.75" customHeight="1" x14ac:dyDescent="0.2">
      <c r="A998" s="34"/>
      <c r="B998" s="3"/>
      <c r="C998" s="35"/>
      <c r="D998" s="35"/>
      <c r="E998" s="35"/>
      <c r="F998" s="35"/>
      <c r="G998" s="35"/>
      <c r="H998" s="35"/>
      <c r="I998" s="35"/>
      <c r="J998" s="35"/>
      <c r="K998" s="35"/>
      <c r="L998" s="35"/>
      <c r="M998" s="35"/>
      <c r="N998" s="35"/>
      <c r="O998" s="1"/>
      <c r="P998" s="1"/>
    </row>
    <row r="999" spans="1:16" ht="12.75" customHeight="1" x14ac:dyDescent="0.2">
      <c r="A999" s="34"/>
      <c r="B999" s="3"/>
      <c r="C999" s="35"/>
      <c r="D999" s="35"/>
      <c r="E999" s="35"/>
      <c r="F999" s="35"/>
      <c r="G999" s="35"/>
      <c r="H999" s="35"/>
      <c r="I999" s="35"/>
      <c r="J999" s="35"/>
      <c r="K999" s="35"/>
      <c r="L999" s="35"/>
      <c r="M999" s="35"/>
      <c r="N999" s="35"/>
      <c r="O999" s="1"/>
      <c r="P999" s="1"/>
    </row>
    <row r="1000" spans="1:16" ht="12.75" customHeight="1" x14ac:dyDescent="0.2">
      <c r="A1000" s="34"/>
      <c r="B1000" s="3"/>
      <c r="C1000" s="35"/>
      <c r="D1000" s="35"/>
      <c r="E1000" s="35"/>
      <c r="F1000" s="35"/>
      <c r="G1000" s="35"/>
      <c r="H1000" s="35"/>
      <c r="I1000" s="35"/>
      <c r="J1000" s="35"/>
      <c r="K1000" s="35"/>
      <c r="L1000" s="35"/>
      <c r="M1000" s="35"/>
      <c r="N1000" s="35"/>
      <c r="O1000" s="1"/>
      <c r="P1000" s="1"/>
    </row>
  </sheetData>
  <mergeCells count="28">
    <mergeCell ref="A1:H1"/>
    <mergeCell ref="I1:L1"/>
    <mergeCell ref="M1:P1"/>
    <mergeCell ref="A2:H2"/>
    <mergeCell ref="I2:L3"/>
    <mergeCell ref="M2:P3"/>
    <mergeCell ref="A3:H3"/>
    <mergeCell ref="A4:A5"/>
    <mergeCell ref="B4:B5"/>
    <mergeCell ref="C4:C5"/>
    <mergeCell ref="D4:H4"/>
    <mergeCell ref="I4:I5"/>
    <mergeCell ref="J4:N4"/>
    <mergeCell ref="O4:P4"/>
    <mergeCell ref="E415:J415"/>
    <mergeCell ref="E416:J416"/>
    <mergeCell ref="K416:P416"/>
    <mergeCell ref="E417:J417"/>
    <mergeCell ref="K417:P417"/>
    <mergeCell ref="E418:J418"/>
    <mergeCell ref="K418:P418"/>
    <mergeCell ref="A411:I411"/>
    <mergeCell ref="A413:D418"/>
    <mergeCell ref="E413:J413"/>
    <mergeCell ref="K413:P413"/>
    <mergeCell ref="E414:J414"/>
    <mergeCell ref="K414:P414"/>
    <mergeCell ref="K415:P415"/>
  </mergeCells>
  <conditionalFormatting sqref="F6:F410">
    <cfRule type="cellIs" dxfId="2" priority="3" operator="greaterThan">
      <formula>0</formula>
    </cfRule>
  </conditionalFormatting>
  <conditionalFormatting sqref="H6:H500">
    <cfRule type="cellIs" dxfId="1" priority="1" operator="equal">
      <formula>0</formula>
    </cfRule>
    <cfRule type="cellIs" dxfId="0" priority="2" operator="greaterThan">
      <formula>0</formula>
    </cfRule>
  </conditionalFormatting>
  <printOptions horizontalCentered="1"/>
  <pageMargins left="0.70866141732283472" right="0.70866141732283472" top="1.1417322834645669" bottom="1.1417322834645669" header="0" footer="0"/>
  <pageSetup paperSize="9" scale="43" fitToHeight="0" orientation="landscape" r:id="rId1"/>
  <headerFooter>
    <oddHeader>&amp;R244072JGLR EMPREENDIMENTOS LTDA CNPJ: 21.841.302/0001-62</oddHeader>
    <oddFooter>&amp;C244072_____________________________________________________________________________ Telefone: (79) 99157-0146 – E-mail: jglrempreendimentos@gmail.com Av. Chesf, nº 241  – Marcelo Déda – CEP 49100-000 / São Cristóvão - Sergipe</oddFooter>
  </headerFooter>
  <rowBreaks count="1" manualBreakCount="1">
    <brk id="41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W998"/>
  <sheetViews>
    <sheetView showGridLines="0" view="pageBreakPreview" topLeftCell="B154" zoomScale="70" zoomScaleNormal="100" zoomScaleSheetLayoutView="70" workbookViewId="0">
      <selection activeCell="A171" sqref="A171:G171"/>
    </sheetView>
  </sheetViews>
  <sheetFormatPr defaultColWidth="12.5703125" defaultRowHeight="15" customHeight="1" x14ac:dyDescent="0.2"/>
  <cols>
    <col min="1" max="1" width="18.7109375" customWidth="1"/>
    <col min="2" max="2" width="53.85546875" customWidth="1"/>
    <col min="3" max="3" width="17.140625" customWidth="1"/>
    <col min="4" max="4" width="15" customWidth="1"/>
    <col min="5" max="5" width="16.7109375" customWidth="1"/>
    <col min="6" max="6" width="21.85546875" customWidth="1"/>
    <col min="7" max="7" width="16.5703125" customWidth="1"/>
    <col min="8" max="8" width="22" style="53" customWidth="1"/>
    <col min="9" max="9" width="13.28515625" customWidth="1"/>
    <col min="10" max="23" width="9.140625" customWidth="1"/>
  </cols>
  <sheetData>
    <row r="1" spans="1:23" ht="12.75" customHeight="1" x14ac:dyDescent="0.3">
      <c r="A1" s="113" t="s">
        <v>5</v>
      </c>
      <c r="B1" s="274" t="s">
        <v>20</v>
      </c>
      <c r="C1" s="275"/>
      <c r="D1" s="275"/>
      <c r="E1" s="276"/>
      <c r="F1" s="114" t="s">
        <v>23</v>
      </c>
      <c r="G1" s="115" t="s">
        <v>24</v>
      </c>
      <c r="H1" s="116" t="s">
        <v>851</v>
      </c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s="55" customFormat="1" ht="21" customHeight="1" x14ac:dyDescent="0.2">
      <c r="A2" s="117">
        <v>1</v>
      </c>
      <c r="B2" s="285" t="s">
        <v>18</v>
      </c>
      <c r="C2" s="286"/>
      <c r="D2" s="286"/>
      <c r="E2" s="286"/>
      <c r="F2" s="286"/>
      <c r="G2" s="286"/>
      <c r="H2" s="287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</row>
    <row r="3" spans="1:23" s="55" customFormat="1" ht="21" customHeight="1" x14ac:dyDescent="0.2">
      <c r="A3" s="150" t="s">
        <v>21</v>
      </c>
      <c r="B3" s="225" t="s">
        <v>22</v>
      </c>
      <c r="C3" s="225"/>
      <c r="D3" s="225"/>
      <c r="E3" s="225"/>
      <c r="F3" s="225"/>
      <c r="G3" s="225"/>
      <c r="H3" s="225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</row>
    <row r="4" spans="1:23" s="55" customFormat="1" ht="21" customHeight="1" x14ac:dyDescent="0.2">
      <c r="A4" s="150" t="s">
        <v>28</v>
      </c>
      <c r="B4" s="225" t="s">
        <v>29</v>
      </c>
      <c r="C4" s="225"/>
      <c r="D4" s="225"/>
      <c r="E4" s="225"/>
      <c r="F4" s="225"/>
      <c r="G4" s="225"/>
      <c r="H4" s="225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  <c r="W4" s="54"/>
    </row>
    <row r="5" spans="1:23" s="55" customFormat="1" ht="29.25" customHeight="1" x14ac:dyDescent="0.2">
      <c r="A5" s="119" t="s">
        <v>782</v>
      </c>
      <c r="B5" s="220" t="s">
        <v>65</v>
      </c>
      <c r="C5" s="223" t="s">
        <v>118</v>
      </c>
      <c r="D5" s="223" t="s">
        <v>118</v>
      </c>
      <c r="E5" s="224" t="s">
        <v>118</v>
      </c>
      <c r="F5" s="56">
        <v>6</v>
      </c>
      <c r="G5" s="56" t="s">
        <v>783</v>
      </c>
      <c r="H5" s="120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54"/>
      <c r="V5" s="54"/>
      <c r="W5" s="54"/>
    </row>
    <row r="6" spans="1:23" s="55" customFormat="1" ht="21" customHeight="1" x14ac:dyDescent="0.2">
      <c r="A6" s="150" t="s">
        <v>30</v>
      </c>
      <c r="B6" s="225" t="s">
        <v>31</v>
      </c>
      <c r="C6" s="225"/>
      <c r="D6" s="225"/>
      <c r="E6" s="225"/>
      <c r="F6" s="225"/>
      <c r="G6" s="225"/>
      <c r="H6" s="225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</row>
    <row r="7" spans="1:23" s="55" customFormat="1" ht="21" customHeight="1" x14ac:dyDescent="0.2">
      <c r="A7" s="150" t="s">
        <v>32</v>
      </c>
      <c r="B7" s="225" t="s">
        <v>33</v>
      </c>
      <c r="C7" s="225"/>
      <c r="D7" s="225"/>
      <c r="E7" s="225"/>
      <c r="F7" s="225"/>
      <c r="G7" s="225"/>
      <c r="H7" s="225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</row>
    <row r="8" spans="1:23" s="55" customFormat="1" ht="49.5" customHeight="1" x14ac:dyDescent="0.2">
      <c r="A8" s="119" t="s">
        <v>781</v>
      </c>
      <c r="B8" s="220" t="s">
        <v>118</v>
      </c>
      <c r="C8" s="223"/>
      <c r="D8" s="223"/>
      <c r="E8" s="224"/>
      <c r="F8" s="56">
        <f>F9-F10</f>
        <v>95.850999999999999</v>
      </c>
      <c r="G8" s="56" t="s">
        <v>55</v>
      </c>
      <c r="H8" s="121" t="s">
        <v>854</v>
      </c>
      <c r="I8" s="54"/>
      <c r="J8" s="54"/>
      <c r="K8" s="54"/>
      <c r="L8" s="54"/>
      <c r="M8" s="54"/>
      <c r="N8" s="54"/>
      <c r="O8" s="54"/>
      <c r="P8" s="54"/>
      <c r="Q8" s="54"/>
      <c r="R8" s="54"/>
      <c r="S8" s="54"/>
      <c r="T8" s="54"/>
      <c r="U8" s="54"/>
      <c r="V8" s="54"/>
      <c r="W8" s="54"/>
    </row>
    <row r="9" spans="1:23" s="94" customFormat="1" ht="21" customHeight="1" x14ac:dyDescent="0.2">
      <c r="A9" s="122"/>
      <c r="B9" s="288"/>
      <c r="C9" s="289"/>
      <c r="D9" s="289"/>
      <c r="E9" s="290"/>
      <c r="F9" s="59">
        <v>226.39099999999999</v>
      </c>
      <c r="G9" s="59" t="s">
        <v>55</v>
      </c>
      <c r="H9" s="123" t="s">
        <v>853</v>
      </c>
      <c r="I9" s="54"/>
      <c r="J9" s="54"/>
      <c r="K9" s="54"/>
      <c r="L9" s="54"/>
      <c r="M9" s="54"/>
      <c r="N9" s="54"/>
      <c r="O9" s="54"/>
      <c r="P9" s="54"/>
      <c r="Q9" s="54"/>
      <c r="R9" s="54"/>
      <c r="S9" s="54"/>
      <c r="T9" s="54"/>
      <c r="U9" s="54"/>
      <c r="V9" s="54"/>
      <c r="W9" s="54"/>
    </row>
    <row r="10" spans="1:23" s="94" customFormat="1" ht="21" customHeight="1" x14ac:dyDescent="0.2">
      <c r="A10" s="122"/>
      <c r="B10" s="288"/>
      <c r="C10" s="289"/>
      <c r="D10" s="289"/>
      <c r="E10" s="291"/>
      <c r="F10" s="98">
        <v>130.54</v>
      </c>
      <c r="G10" s="59" t="s">
        <v>55</v>
      </c>
      <c r="H10" s="123" t="s">
        <v>852</v>
      </c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</row>
    <row r="11" spans="1:23" s="55" customFormat="1" ht="26.25" customHeight="1" x14ac:dyDescent="0.2">
      <c r="A11" s="119" t="s">
        <v>784</v>
      </c>
      <c r="B11" s="220" t="s">
        <v>122</v>
      </c>
      <c r="C11" s="223"/>
      <c r="D11" s="223"/>
      <c r="E11" s="224"/>
      <c r="F11" s="56">
        <f>F12-F13</f>
        <v>66.948999999999998</v>
      </c>
      <c r="G11" s="56" t="s">
        <v>55</v>
      </c>
      <c r="H11" s="121" t="s">
        <v>854</v>
      </c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</row>
    <row r="12" spans="1:23" s="94" customFormat="1" ht="21" customHeight="1" x14ac:dyDescent="0.2">
      <c r="A12" s="122"/>
      <c r="B12" s="288"/>
      <c r="C12" s="289"/>
      <c r="D12" s="289"/>
      <c r="E12" s="291"/>
      <c r="F12" s="98">
        <v>138.739</v>
      </c>
      <c r="G12" s="59" t="s">
        <v>55</v>
      </c>
      <c r="H12" s="123" t="s">
        <v>853</v>
      </c>
      <c r="I12" s="54"/>
      <c r="J12" s="54"/>
      <c r="K12" s="54"/>
      <c r="L12" s="54"/>
      <c r="M12" s="54"/>
      <c r="N12" s="54"/>
      <c r="O12" s="54"/>
      <c r="P12" s="54"/>
      <c r="Q12" s="54"/>
      <c r="R12" s="54"/>
      <c r="S12" s="54"/>
      <c r="T12" s="54"/>
      <c r="U12" s="54"/>
      <c r="V12" s="54"/>
      <c r="W12" s="54"/>
    </row>
    <row r="13" spans="1:23" s="94" customFormat="1" ht="21" customHeight="1" x14ac:dyDescent="0.2">
      <c r="A13" s="122"/>
      <c r="B13" s="288"/>
      <c r="C13" s="289"/>
      <c r="D13" s="289"/>
      <c r="E13" s="290"/>
      <c r="F13" s="59">
        <v>71.790000000000006</v>
      </c>
      <c r="G13" s="59" t="s">
        <v>55</v>
      </c>
      <c r="H13" s="123" t="s">
        <v>852</v>
      </c>
      <c r="I13" s="54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4"/>
      <c r="U13" s="54"/>
      <c r="V13" s="54"/>
      <c r="W13" s="54"/>
    </row>
    <row r="14" spans="1:23" s="55" customFormat="1" ht="21" customHeight="1" x14ac:dyDescent="0.2">
      <c r="A14" s="150" t="s">
        <v>34</v>
      </c>
      <c r="B14" s="225" t="s">
        <v>35</v>
      </c>
      <c r="C14" s="225"/>
      <c r="D14" s="225"/>
      <c r="E14" s="225"/>
      <c r="F14" s="225"/>
      <c r="G14" s="225"/>
      <c r="H14" s="225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</row>
    <row r="15" spans="1:23" s="55" customFormat="1" ht="21" customHeight="1" x14ac:dyDescent="0.2">
      <c r="A15" s="150" t="s">
        <v>36</v>
      </c>
      <c r="B15" s="225" t="s">
        <v>37</v>
      </c>
      <c r="C15" s="225"/>
      <c r="D15" s="225"/>
      <c r="E15" s="225"/>
      <c r="F15" s="225"/>
      <c r="G15" s="225"/>
      <c r="H15" s="225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</row>
    <row r="16" spans="1:23" s="55" customFormat="1" ht="21" customHeight="1" x14ac:dyDescent="0.2">
      <c r="A16" s="150" t="s">
        <v>38</v>
      </c>
      <c r="B16" s="225" t="s">
        <v>39</v>
      </c>
      <c r="C16" s="225"/>
      <c r="D16" s="225"/>
      <c r="E16" s="225"/>
      <c r="F16" s="225"/>
      <c r="G16" s="225"/>
      <c r="H16" s="225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</row>
    <row r="17" spans="1:23" s="55" customFormat="1" ht="21" customHeight="1" x14ac:dyDescent="0.2">
      <c r="A17" s="119" t="s">
        <v>790</v>
      </c>
      <c r="B17" s="220" t="s">
        <v>146</v>
      </c>
      <c r="C17" s="223"/>
      <c r="D17" s="223"/>
      <c r="E17" s="224"/>
      <c r="F17" s="56">
        <f>G19</f>
        <v>0.27374999999999999</v>
      </c>
      <c r="G17" s="56" t="s">
        <v>61</v>
      </c>
      <c r="H17" s="120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</row>
    <row r="18" spans="1:23" s="55" customFormat="1" ht="21" customHeight="1" x14ac:dyDescent="0.2">
      <c r="A18" s="122"/>
      <c r="B18" s="57" t="s">
        <v>785</v>
      </c>
      <c r="C18" s="57" t="s">
        <v>786</v>
      </c>
      <c r="D18" s="58" t="s">
        <v>787</v>
      </c>
      <c r="E18" s="58" t="s">
        <v>788</v>
      </c>
      <c r="F18" s="58"/>
      <c r="G18" s="59" t="s">
        <v>789</v>
      </c>
      <c r="H18" s="123"/>
      <c r="I18" s="54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4"/>
      <c r="U18" s="54"/>
      <c r="V18" s="54"/>
      <c r="W18" s="54"/>
    </row>
    <row r="19" spans="1:23" s="96" customFormat="1" ht="21" customHeight="1" x14ac:dyDescent="0.2">
      <c r="A19" s="122"/>
      <c r="B19" s="57" t="s">
        <v>791</v>
      </c>
      <c r="C19" s="57">
        <v>18.25</v>
      </c>
      <c r="D19" s="58">
        <v>0.1</v>
      </c>
      <c r="E19" s="58">
        <v>0.15</v>
      </c>
      <c r="F19" s="58"/>
      <c r="G19" s="59">
        <f>C19*D19*E19</f>
        <v>0.27374999999999999</v>
      </c>
      <c r="H19" s="123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</row>
    <row r="20" spans="1:23" s="55" customFormat="1" ht="21" customHeight="1" x14ac:dyDescent="0.2">
      <c r="A20" s="153"/>
      <c r="B20" s="100"/>
      <c r="C20" s="65"/>
      <c r="D20" s="155"/>
      <c r="E20" s="155"/>
      <c r="F20" s="155"/>
      <c r="G20" s="155"/>
      <c r="H20" s="1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</row>
    <row r="21" spans="1:23" s="55" customFormat="1" ht="30.75" customHeight="1" x14ac:dyDescent="0.2">
      <c r="A21" s="119" t="s">
        <v>792</v>
      </c>
      <c r="B21" s="220" t="s">
        <v>148</v>
      </c>
      <c r="C21" s="223"/>
      <c r="D21" s="223"/>
      <c r="E21" s="224"/>
      <c r="F21" s="56">
        <f>G23</f>
        <v>5.4749999999999996</v>
      </c>
      <c r="G21" s="56" t="s">
        <v>27</v>
      </c>
      <c r="H21" s="120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</row>
    <row r="22" spans="1:23" s="55" customFormat="1" ht="21" customHeight="1" x14ac:dyDescent="0.2">
      <c r="A22" s="122"/>
      <c r="B22" s="57" t="s">
        <v>785</v>
      </c>
      <c r="C22" s="57" t="s">
        <v>786</v>
      </c>
      <c r="D22" s="58" t="s">
        <v>788</v>
      </c>
      <c r="E22" s="58"/>
      <c r="F22" s="58"/>
      <c r="G22" s="59" t="s">
        <v>793</v>
      </c>
      <c r="H22" s="123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</row>
    <row r="23" spans="1:23" s="96" customFormat="1" ht="21" customHeight="1" x14ac:dyDescent="0.2">
      <c r="A23" s="122"/>
      <c r="B23" s="57" t="s">
        <v>791</v>
      </c>
      <c r="C23" s="57">
        <f>C19</f>
        <v>18.25</v>
      </c>
      <c r="D23" s="58">
        <v>0.3</v>
      </c>
      <c r="E23" s="58"/>
      <c r="F23" s="58"/>
      <c r="G23" s="59">
        <f>C23*D23</f>
        <v>5.4749999999999996</v>
      </c>
      <c r="H23" s="123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</row>
    <row r="24" spans="1:23" s="55" customFormat="1" ht="21" customHeight="1" x14ac:dyDescent="0.2">
      <c r="A24" s="160"/>
      <c r="B24" s="161"/>
      <c r="C24" s="62"/>
      <c r="D24" s="63"/>
      <c r="E24" s="63"/>
      <c r="F24" s="63"/>
      <c r="G24" s="63"/>
      <c r="H24" s="63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</row>
    <row r="25" spans="1:23" s="55" customFormat="1" ht="28.5" customHeight="1" x14ac:dyDescent="0.2">
      <c r="A25" s="119" t="s">
        <v>794</v>
      </c>
      <c r="B25" s="220" t="s">
        <v>123</v>
      </c>
      <c r="C25" s="221"/>
      <c r="D25" s="221"/>
      <c r="E25" s="222"/>
      <c r="F25" s="158">
        <f>G27</f>
        <v>10.95</v>
      </c>
      <c r="G25" s="158" t="s">
        <v>61</v>
      </c>
      <c r="H25" s="15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</row>
    <row r="26" spans="1:23" s="55" customFormat="1" ht="21" customHeight="1" x14ac:dyDescent="0.2">
      <c r="A26" s="122"/>
      <c r="B26" s="57" t="s">
        <v>785</v>
      </c>
      <c r="C26" s="57" t="s">
        <v>786</v>
      </c>
      <c r="D26" s="58" t="s">
        <v>788</v>
      </c>
      <c r="E26" s="58" t="s">
        <v>24</v>
      </c>
      <c r="F26" s="58"/>
      <c r="G26" s="59" t="s">
        <v>793</v>
      </c>
      <c r="H26" s="123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</row>
    <row r="27" spans="1:23" s="55" customFormat="1" ht="21" customHeight="1" x14ac:dyDescent="0.2">
      <c r="A27" s="122"/>
      <c r="B27" s="57" t="s">
        <v>791</v>
      </c>
      <c r="C27" s="162">
        <f>C23</f>
        <v>18.25</v>
      </c>
      <c r="D27" s="59">
        <v>0.3</v>
      </c>
      <c r="E27" s="59">
        <v>2</v>
      </c>
      <c r="F27" s="59"/>
      <c r="G27" s="59">
        <f>C27*D27*E27</f>
        <v>10.95</v>
      </c>
      <c r="H27" s="123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</row>
    <row r="28" spans="1:23" s="55" customFormat="1" ht="21" customHeight="1" x14ac:dyDescent="0.2">
      <c r="A28" s="153"/>
      <c r="B28" s="100"/>
      <c r="C28" s="65"/>
      <c r="D28" s="155"/>
      <c r="E28" s="155"/>
      <c r="F28" s="155"/>
      <c r="G28" s="155"/>
      <c r="H28" s="1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</row>
    <row r="29" spans="1:23" s="55" customFormat="1" ht="25.5" customHeight="1" x14ac:dyDescent="0.2">
      <c r="A29" s="119" t="s">
        <v>795</v>
      </c>
      <c r="B29" s="220" t="s">
        <v>151</v>
      </c>
      <c r="C29" s="223"/>
      <c r="D29" s="223"/>
      <c r="E29" s="224"/>
      <c r="F29" s="56">
        <f>G31</f>
        <v>10.95</v>
      </c>
      <c r="G29" s="56" t="s">
        <v>61</v>
      </c>
      <c r="H29" s="120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</row>
    <row r="30" spans="1:23" s="55" customFormat="1" ht="21" customHeight="1" x14ac:dyDescent="0.2">
      <c r="A30" s="122"/>
      <c r="B30" s="57" t="s">
        <v>785</v>
      </c>
      <c r="C30" s="57" t="s">
        <v>786</v>
      </c>
      <c r="D30" s="58" t="s">
        <v>788</v>
      </c>
      <c r="E30" s="58" t="s">
        <v>24</v>
      </c>
      <c r="F30" s="58"/>
      <c r="G30" s="59" t="s">
        <v>793</v>
      </c>
      <c r="H30" s="123"/>
      <c r="I30" s="54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</row>
    <row r="31" spans="1:23" s="55" customFormat="1" ht="21" customHeight="1" x14ac:dyDescent="0.2">
      <c r="A31" s="122"/>
      <c r="B31" s="57" t="s">
        <v>791</v>
      </c>
      <c r="C31" s="162">
        <f>C27</f>
        <v>18.25</v>
      </c>
      <c r="D31" s="59">
        <v>0.3</v>
      </c>
      <c r="E31" s="59">
        <v>2</v>
      </c>
      <c r="F31" s="59"/>
      <c r="G31" s="59">
        <f>C31*D31*E31</f>
        <v>10.95</v>
      </c>
      <c r="H31" s="123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</row>
    <row r="32" spans="1:23" s="55" customFormat="1" ht="21" customHeight="1" x14ac:dyDescent="0.2">
      <c r="A32" s="153"/>
      <c r="B32" s="100"/>
      <c r="C32" s="65"/>
      <c r="D32" s="155"/>
      <c r="E32" s="155"/>
      <c r="F32" s="155"/>
      <c r="G32" s="155"/>
      <c r="H32" s="1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</row>
    <row r="33" spans="1:23" s="55" customFormat="1" ht="26.25" customHeight="1" x14ac:dyDescent="0.2">
      <c r="A33" s="119" t="s">
        <v>797</v>
      </c>
      <c r="B33" s="220" t="s">
        <v>796</v>
      </c>
      <c r="C33" s="223"/>
      <c r="D33" s="223"/>
      <c r="E33" s="224"/>
      <c r="F33" s="56">
        <f>G35+G36</f>
        <v>1.2877500000000002</v>
      </c>
      <c r="G33" s="56" t="s">
        <v>61</v>
      </c>
      <c r="H33" s="120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</row>
    <row r="34" spans="1:23" s="55" customFormat="1" ht="21" customHeight="1" x14ac:dyDescent="0.2">
      <c r="A34" s="122"/>
      <c r="B34" s="57" t="s">
        <v>785</v>
      </c>
      <c r="C34" s="57" t="s">
        <v>786</v>
      </c>
      <c r="D34" s="58" t="s">
        <v>787</v>
      </c>
      <c r="E34" s="58" t="s">
        <v>788</v>
      </c>
      <c r="F34" s="58" t="s">
        <v>24</v>
      </c>
      <c r="G34" s="59" t="s">
        <v>789</v>
      </c>
      <c r="H34" s="123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</row>
    <row r="35" spans="1:23" s="55" customFormat="1" ht="21" customHeight="1" x14ac:dyDescent="0.2">
      <c r="A35" s="122"/>
      <c r="B35" s="57" t="s">
        <v>791</v>
      </c>
      <c r="C35" s="162">
        <f>C31</f>
        <v>18.25</v>
      </c>
      <c r="D35" s="59">
        <v>0.1</v>
      </c>
      <c r="E35" s="59">
        <v>0.15</v>
      </c>
      <c r="F35" s="59">
        <v>1</v>
      </c>
      <c r="G35" s="59">
        <f>C35*D35*E35*F35</f>
        <v>0.27374999999999999</v>
      </c>
      <c r="H35" s="123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</row>
    <row r="36" spans="1:23" s="55" customFormat="1" ht="21" customHeight="1" x14ac:dyDescent="0.2">
      <c r="A36" s="122"/>
      <c r="B36" s="57" t="s">
        <v>798</v>
      </c>
      <c r="C36" s="162">
        <v>0.1</v>
      </c>
      <c r="D36" s="59">
        <v>0.1</v>
      </c>
      <c r="E36" s="59">
        <v>0.3</v>
      </c>
      <c r="F36" s="59">
        <v>338</v>
      </c>
      <c r="G36" s="59">
        <f>C36*D36*E36*F36</f>
        <v>1.0140000000000002</v>
      </c>
      <c r="H36" s="123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</row>
    <row r="37" spans="1:23" s="55" customFormat="1" ht="21" customHeight="1" x14ac:dyDescent="0.2">
      <c r="A37" s="124"/>
      <c r="B37" s="61"/>
      <c r="C37" s="62"/>
      <c r="D37" s="63"/>
      <c r="E37" s="63"/>
      <c r="F37" s="63"/>
      <c r="G37" s="63"/>
      <c r="H37" s="125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</row>
    <row r="38" spans="1:23" s="55" customFormat="1" ht="31.5" customHeight="1" x14ac:dyDescent="0.2">
      <c r="A38" s="119" t="s">
        <v>799</v>
      </c>
      <c r="B38" s="220" t="s">
        <v>160</v>
      </c>
      <c r="C38" s="223"/>
      <c r="D38" s="223"/>
      <c r="E38" s="224"/>
      <c r="F38" s="56">
        <f>G40+G41</f>
        <v>106.6</v>
      </c>
      <c r="G38" s="56" t="s">
        <v>55</v>
      </c>
      <c r="H38" s="120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</row>
    <row r="39" spans="1:23" s="55" customFormat="1" ht="21" customHeight="1" x14ac:dyDescent="0.2">
      <c r="A39" s="122"/>
      <c r="B39" s="57" t="s">
        <v>785</v>
      </c>
      <c r="C39" s="57" t="s">
        <v>786</v>
      </c>
      <c r="D39" s="58" t="s">
        <v>24</v>
      </c>
      <c r="E39" s="58"/>
      <c r="F39" s="58"/>
      <c r="G39" s="59" t="s">
        <v>17</v>
      </c>
      <c r="H39" s="123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</row>
    <row r="40" spans="1:23" s="55" customFormat="1" ht="21" customHeight="1" x14ac:dyDescent="0.2">
      <c r="A40" s="122"/>
      <c r="B40" s="57" t="s">
        <v>800</v>
      </c>
      <c r="C40" s="60">
        <v>0.75</v>
      </c>
      <c r="D40" s="101">
        <v>82</v>
      </c>
      <c r="E40" s="59"/>
      <c r="F40" s="59"/>
      <c r="G40" s="101">
        <f>C40*D40</f>
        <v>61.5</v>
      </c>
      <c r="H40" s="123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</row>
    <row r="41" spans="1:23" s="55" customFormat="1" ht="21" customHeight="1" x14ac:dyDescent="0.2">
      <c r="A41" s="122"/>
      <c r="B41" s="57" t="s">
        <v>801</v>
      </c>
      <c r="C41" s="60">
        <v>1.1000000000000001</v>
      </c>
      <c r="D41" s="101">
        <v>41</v>
      </c>
      <c r="E41" s="59"/>
      <c r="F41" s="59"/>
      <c r="G41" s="101">
        <f>C41*D41</f>
        <v>45.1</v>
      </c>
      <c r="H41" s="123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</row>
    <row r="42" spans="1:23" s="96" customFormat="1" ht="21" customHeight="1" x14ac:dyDescent="0.2">
      <c r="A42" s="122"/>
      <c r="B42" s="99"/>
      <c r="C42" s="65"/>
      <c r="D42" s="170"/>
      <c r="E42" s="157"/>
      <c r="F42" s="59"/>
      <c r="G42" s="101"/>
      <c r="H42" s="123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</row>
    <row r="43" spans="1:23" s="97" customFormat="1" ht="16.5" x14ac:dyDescent="0.2">
      <c r="A43" s="171" t="s">
        <v>171</v>
      </c>
      <c r="B43" s="292" t="s">
        <v>172</v>
      </c>
      <c r="C43" s="293"/>
      <c r="D43" s="293"/>
      <c r="E43" s="293"/>
      <c r="F43" s="293"/>
      <c r="G43" s="293"/>
      <c r="H43" s="294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s="97" customFormat="1" ht="24" customHeight="1" x14ac:dyDescent="0.2">
      <c r="A44" s="119" t="s">
        <v>173</v>
      </c>
      <c r="B44" s="220" t="s">
        <v>153</v>
      </c>
      <c r="C44" s="223"/>
      <c r="D44" s="223"/>
      <c r="E44" s="224"/>
      <c r="F44" s="56">
        <f>F46</f>
        <v>0.4734000000000001</v>
      </c>
      <c r="G44" s="56" t="s">
        <v>61</v>
      </c>
      <c r="H44" s="120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s="97" customFormat="1" ht="24" customHeight="1" x14ac:dyDescent="0.2">
      <c r="A45" s="244"/>
      <c r="B45" s="69" t="s">
        <v>114</v>
      </c>
      <c r="C45" s="69" t="s">
        <v>824</v>
      </c>
      <c r="D45" s="69" t="s">
        <v>825</v>
      </c>
      <c r="E45" s="70" t="s">
        <v>837</v>
      </c>
      <c r="F45" s="85" t="s">
        <v>789</v>
      </c>
      <c r="G45" s="82"/>
      <c r="H45" s="12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s="97" customFormat="1" ht="24" customHeight="1" x14ac:dyDescent="0.2">
      <c r="A46" s="259"/>
      <c r="B46" s="172" t="s">
        <v>835</v>
      </c>
      <c r="C46" s="173">
        <v>23.67</v>
      </c>
      <c r="D46" s="173">
        <v>0.4</v>
      </c>
      <c r="E46" s="174">
        <v>0.05</v>
      </c>
      <c r="F46" s="175">
        <f t="shared" ref="F46" si="0">C46*D46*E46</f>
        <v>0.4734000000000001</v>
      </c>
      <c r="G46" s="180"/>
      <c r="H46" s="177" t="s">
        <v>858</v>
      </c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s="97" customFormat="1" ht="16.5" x14ac:dyDescent="0.2">
      <c r="A47" s="129"/>
      <c r="B47" s="87"/>
      <c r="C47" s="88"/>
      <c r="D47" s="88"/>
      <c r="E47" s="89"/>
      <c r="F47" s="90"/>
      <c r="G47" s="91"/>
      <c r="H47" s="130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s="97" customFormat="1" ht="27" customHeight="1" x14ac:dyDescent="0.2">
      <c r="A48" s="119" t="s">
        <v>176</v>
      </c>
      <c r="B48" s="220" t="s">
        <v>177</v>
      </c>
      <c r="C48" s="223"/>
      <c r="D48" s="223"/>
      <c r="E48" s="224"/>
      <c r="F48" s="56">
        <f>F50</f>
        <v>20.356200000000001</v>
      </c>
      <c r="G48" s="56" t="s">
        <v>27</v>
      </c>
      <c r="H48" s="120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s="96" customFormat="1" ht="23.25" customHeight="1" x14ac:dyDescent="0.2">
      <c r="A49" s="244"/>
      <c r="B49" s="69" t="s">
        <v>114</v>
      </c>
      <c r="C49" s="69" t="s">
        <v>824</v>
      </c>
      <c r="D49" s="69" t="s">
        <v>825</v>
      </c>
      <c r="E49" s="70"/>
      <c r="F49" s="85" t="s">
        <v>838</v>
      </c>
      <c r="G49" s="82"/>
      <c r="H49" s="127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</row>
    <row r="50" spans="1:23" s="96" customFormat="1" ht="23.25" customHeight="1" x14ac:dyDescent="0.2">
      <c r="A50" s="259"/>
      <c r="B50" s="95" t="s">
        <v>835</v>
      </c>
      <c r="C50" s="69">
        <f>C46*2</f>
        <v>47.34</v>
      </c>
      <c r="D50" s="69">
        <v>0.43</v>
      </c>
      <c r="E50" s="70"/>
      <c r="F50" s="86">
        <f>C50*D50</f>
        <v>20.356200000000001</v>
      </c>
      <c r="G50" s="104"/>
      <c r="H50" s="128" t="s">
        <v>858</v>
      </c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</row>
    <row r="51" spans="1:23" s="97" customFormat="1" ht="19.5" customHeight="1" x14ac:dyDescent="0.2">
      <c r="A51" s="129"/>
      <c r="B51" s="87"/>
      <c r="C51" s="88"/>
      <c r="D51" s="88"/>
      <c r="E51" s="89"/>
      <c r="F51" s="90"/>
      <c r="G51" s="91"/>
      <c r="H51" s="130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s="97" customFormat="1" ht="19.5" customHeight="1" x14ac:dyDescent="0.2">
      <c r="A52" s="119" t="s">
        <v>182</v>
      </c>
      <c r="B52" s="270" t="s">
        <v>146</v>
      </c>
      <c r="C52" s="270"/>
      <c r="D52" s="270"/>
      <c r="E52" s="270"/>
      <c r="F52" s="56">
        <f>F54</f>
        <v>0.9468000000000002</v>
      </c>
      <c r="G52" s="56" t="s">
        <v>61</v>
      </c>
      <c r="H52" s="120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s="97" customFormat="1" ht="19.5" customHeight="1" x14ac:dyDescent="0.2">
      <c r="A53" s="271"/>
      <c r="B53" s="69" t="s">
        <v>114</v>
      </c>
      <c r="C53" s="69" t="s">
        <v>824</v>
      </c>
      <c r="D53" s="69" t="s">
        <v>825</v>
      </c>
      <c r="E53" s="70" t="s">
        <v>837</v>
      </c>
      <c r="F53" s="85" t="s">
        <v>789</v>
      </c>
      <c r="G53" s="102"/>
      <c r="H53" s="132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s="97" customFormat="1" ht="19.5" customHeight="1" x14ac:dyDescent="0.2">
      <c r="A54" s="271"/>
      <c r="B54" s="95" t="s">
        <v>835</v>
      </c>
      <c r="C54" s="93">
        <f>C46</f>
        <v>23.67</v>
      </c>
      <c r="D54" s="69">
        <v>0.4</v>
      </c>
      <c r="E54" s="70">
        <v>0.1</v>
      </c>
      <c r="F54" s="86">
        <f>C54*D54*E54</f>
        <v>0.9468000000000002</v>
      </c>
      <c r="G54" s="104"/>
      <c r="H54" s="128" t="s">
        <v>858</v>
      </c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s="55" customFormat="1" ht="21" customHeight="1" x14ac:dyDescent="0.2">
      <c r="A55" s="124"/>
      <c r="B55" s="61"/>
      <c r="C55" s="62"/>
      <c r="D55" s="63"/>
      <c r="E55" s="63"/>
      <c r="F55" s="63"/>
      <c r="G55" s="63"/>
      <c r="H55" s="125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</row>
    <row r="56" spans="1:23" s="55" customFormat="1" ht="21" customHeight="1" x14ac:dyDescent="0.2">
      <c r="A56" s="150" t="s">
        <v>40</v>
      </c>
      <c r="B56" s="225" t="s">
        <v>41</v>
      </c>
      <c r="C56" s="225"/>
      <c r="D56" s="225"/>
      <c r="E56" s="225"/>
      <c r="F56" s="225"/>
      <c r="G56" s="225"/>
      <c r="H56" s="225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</row>
    <row r="57" spans="1:23" s="55" customFormat="1" ht="21" customHeight="1" x14ac:dyDescent="0.2">
      <c r="A57" s="150" t="s">
        <v>42</v>
      </c>
      <c r="B57" s="225" t="s">
        <v>43</v>
      </c>
      <c r="C57" s="225"/>
      <c r="D57" s="225"/>
      <c r="E57" s="225"/>
      <c r="F57" s="225"/>
      <c r="G57" s="225"/>
      <c r="H57" s="225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</row>
    <row r="58" spans="1:23" s="55" customFormat="1" ht="21" customHeight="1" x14ac:dyDescent="0.2">
      <c r="A58" s="119" t="s">
        <v>802</v>
      </c>
      <c r="B58" s="220" t="s">
        <v>248</v>
      </c>
      <c r="C58" s="223"/>
      <c r="D58" s="223"/>
      <c r="E58" s="224"/>
      <c r="F58" s="56">
        <v>2</v>
      </c>
      <c r="G58" s="56" t="s">
        <v>783</v>
      </c>
      <c r="H58" s="120"/>
      <c r="I58" s="54"/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</row>
    <row r="59" spans="1:23" s="55" customFormat="1" ht="21" customHeight="1" x14ac:dyDescent="0.2">
      <c r="A59" s="119" t="s">
        <v>803</v>
      </c>
      <c r="B59" s="220" t="s">
        <v>250</v>
      </c>
      <c r="C59" s="223"/>
      <c r="D59" s="223"/>
      <c r="E59" s="224"/>
      <c r="F59" s="56">
        <v>8</v>
      </c>
      <c r="G59" s="56" t="s">
        <v>783</v>
      </c>
      <c r="H59" s="120"/>
      <c r="I59" s="54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</row>
    <row r="60" spans="1:23" s="55" customFormat="1" ht="21" customHeight="1" x14ac:dyDescent="0.2">
      <c r="A60" s="119" t="s">
        <v>804</v>
      </c>
      <c r="B60" s="220" t="s">
        <v>254</v>
      </c>
      <c r="C60" s="223"/>
      <c r="D60" s="223"/>
      <c r="E60" s="224"/>
      <c r="F60" s="56">
        <v>8</v>
      </c>
      <c r="G60" s="56" t="s">
        <v>783</v>
      </c>
      <c r="H60" s="120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</row>
    <row r="61" spans="1:23" s="55" customFormat="1" ht="21" customHeight="1" x14ac:dyDescent="0.2">
      <c r="A61" s="118" t="s">
        <v>71</v>
      </c>
      <c r="B61" s="226" t="s">
        <v>72</v>
      </c>
      <c r="C61" s="227"/>
      <c r="D61" s="227"/>
      <c r="E61" s="227"/>
      <c r="F61" s="227"/>
      <c r="G61" s="227"/>
      <c r="H61" s="228"/>
      <c r="I61" s="54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</row>
    <row r="62" spans="1:23" s="55" customFormat="1" ht="29.25" customHeight="1" x14ac:dyDescent="0.2">
      <c r="A62" s="119" t="s">
        <v>805</v>
      </c>
      <c r="B62" s="220" t="s">
        <v>301</v>
      </c>
      <c r="C62" s="223"/>
      <c r="D62" s="223"/>
      <c r="E62" s="224"/>
      <c r="F62" s="56">
        <v>60</v>
      </c>
      <c r="G62" s="56" t="s">
        <v>55</v>
      </c>
      <c r="H62" s="120"/>
      <c r="I62" s="54"/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</row>
    <row r="63" spans="1:23" s="55" customFormat="1" ht="29.25" customHeight="1" x14ac:dyDescent="0.2">
      <c r="A63" s="119" t="s">
        <v>806</v>
      </c>
      <c r="B63" s="220" t="s">
        <v>303</v>
      </c>
      <c r="C63" s="223"/>
      <c r="D63" s="223"/>
      <c r="E63" s="224"/>
      <c r="F63" s="56">
        <v>70</v>
      </c>
      <c r="G63" s="56" t="s">
        <v>55</v>
      </c>
      <c r="H63" s="120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</row>
    <row r="64" spans="1:23" s="55" customFormat="1" ht="29.25" customHeight="1" x14ac:dyDescent="0.2">
      <c r="A64" s="119" t="s">
        <v>807</v>
      </c>
      <c r="B64" s="220" t="s">
        <v>305</v>
      </c>
      <c r="C64" s="223"/>
      <c r="D64" s="223"/>
      <c r="E64" s="224"/>
      <c r="F64" s="56">
        <v>140</v>
      </c>
      <c r="G64" s="56" t="s">
        <v>55</v>
      </c>
      <c r="H64" s="120"/>
      <c r="I64" s="54"/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</row>
    <row r="65" spans="1:23" s="55" customFormat="1" ht="29.25" customHeight="1" x14ac:dyDescent="0.2">
      <c r="A65" s="119" t="s">
        <v>808</v>
      </c>
      <c r="B65" s="220" t="s">
        <v>307</v>
      </c>
      <c r="C65" s="223"/>
      <c r="D65" s="223"/>
      <c r="E65" s="224"/>
      <c r="F65" s="56">
        <v>60</v>
      </c>
      <c r="G65" s="56" t="s">
        <v>55</v>
      </c>
      <c r="H65" s="120"/>
      <c r="I65" s="54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</row>
    <row r="66" spans="1:23" s="55" customFormat="1" ht="21" customHeight="1" x14ac:dyDescent="0.2">
      <c r="A66" s="118" t="s">
        <v>809</v>
      </c>
      <c r="B66" s="226" t="s">
        <v>364</v>
      </c>
      <c r="C66" s="227"/>
      <c r="D66" s="227"/>
      <c r="E66" s="227"/>
      <c r="F66" s="227"/>
      <c r="G66" s="227"/>
      <c r="H66" s="228"/>
      <c r="I66" s="54"/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</row>
    <row r="67" spans="1:23" s="55" customFormat="1" ht="29.25" customHeight="1" x14ac:dyDescent="0.2">
      <c r="A67" s="119" t="s">
        <v>810</v>
      </c>
      <c r="B67" s="220" t="s">
        <v>368</v>
      </c>
      <c r="C67" s="223"/>
      <c r="D67" s="223"/>
      <c r="E67" s="224"/>
      <c r="F67" s="56">
        <v>31</v>
      </c>
      <c r="G67" s="56" t="s">
        <v>783</v>
      </c>
      <c r="H67" s="120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</row>
    <row r="68" spans="1:23" s="55" customFormat="1" ht="21" customHeight="1" x14ac:dyDescent="0.2">
      <c r="A68" s="119" t="s">
        <v>811</v>
      </c>
      <c r="B68" s="220" t="s">
        <v>146</v>
      </c>
      <c r="C68" s="223"/>
      <c r="D68" s="223"/>
      <c r="E68" s="224"/>
      <c r="F68" s="56">
        <f>G70+G71+G72+G73</f>
        <v>14.849999999999998</v>
      </c>
      <c r="G68" s="56" t="s">
        <v>812</v>
      </c>
      <c r="H68" s="120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</row>
    <row r="69" spans="1:23" s="55" customFormat="1" ht="21" customHeight="1" x14ac:dyDescent="0.2">
      <c r="A69" s="122"/>
      <c r="B69" s="57" t="s">
        <v>785</v>
      </c>
      <c r="C69" s="57" t="s">
        <v>786</v>
      </c>
      <c r="D69" s="58" t="s">
        <v>787</v>
      </c>
      <c r="E69" s="58" t="s">
        <v>788</v>
      </c>
      <c r="F69" s="58"/>
      <c r="G69" s="59" t="s">
        <v>789</v>
      </c>
      <c r="H69" s="123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</row>
    <row r="70" spans="1:23" s="55" customFormat="1" ht="21" customHeight="1" x14ac:dyDescent="0.2">
      <c r="A70" s="122"/>
      <c r="B70" s="57" t="s">
        <v>813</v>
      </c>
      <c r="C70" s="60">
        <v>60</v>
      </c>
      <c r="D70" s="58">
        <v>0.15</v>
      </c>
      <c r="E70" s="64">
        <v>0.3</v>
      </c>
      <c r="F70" s="58"/>
      <c r="G70" s="59">
        <f t="shared" ref="G70:G72" si="1">C70*D70*E70</f>
        <v>2.6999999999999997</v>
      </c>
      <c r="H70" s="123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</row>
    <row r="71" spans="1:23" s="55" customFormat="1" ht="21" customHeight="1" x14ac:dyDescent="0.2">
      <c r="A71" s="122"/>
      <c r="B71" s="57" t="s">
        <v>814</v>
      </c>
      <c r="C71" s="60">
        <v>70</v>
      </c>
      <c r="D71" s="58">
        <v>0.15</v>
      </c>
      <c r="E71" s="64">
        <v>0.3</v>
      </c>
      <c r="F71" s="58"/>
      <c r="G71" s="59">
        <f t="shared" si="1"/>
        <v>3.15</v>
      </c>
      <c r="H71" s="123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</row>
    <row r="72" spans="1:23" s="55" customFormat="1" ht="21" customHeight="1" x14ac:dyDescent="0.2">
      <c r="A72" s="122"/>
      <c r="B72" s="57" t="s">
        <v>815</v>
      </c>
      <c r="C72" s="60">
        <v>140</v>
      </c>
      <c r="D72" s="58">
        <v>0.15</v>
      </c>
      <c r="E72" s="64">
        <v>0.3</v>
      </c>
      <c r="F72" s="58"/>
      <c r="G72" s="59">
        <f t="shared" si="1"/>
        <v>6.3</v>
      </c>
      <c r="H72" s="123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</row>
    <row r="73" spans="1:23" s="55" customFormat="1" ht="21" customHeight="1" x14ac:dyDescent="0.2">
      <c r="A73" s="122"/>
      <c r="B73" s="57" t="s">
        <v>816</v>
      </c>
      <c r="C73" s="60">
        <v>60</v>
      </c>
      <c r="D73" s="58">
        <v>0.15</v>
      </c>
      <c r="E73" s="64">
        <v>0.3</v>
      </c>
      <c r="F73" s="59"/>
      <c r="G73" s="59">
        <f>C73*D73*E73</f>
        <v>2.6999999999999997</v>
      </c>
      <c r="H73" s="123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</row>
    <row r="74" spans="1:23" s="55" customFormat="1" ht="21" customHeight="1" x14ac:dyDescent="0.2">
      <c r="A74" s="150" t="s">
        <v>79</v>
      </c>
      <c r="B74" s="225" t="s">
        <v>80</v>
      </c>
      <c r="C74" s="225"/>
      <c r="D74" s="225"/>
      <c r="E74" s="225"/>
      <c r="F74" s="225"/>
      <c r="G74" s="225"/>
      <c r="H74" s="225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</row>
    <row r="75" spans="1:23" ht="16.5" x14ac:dyDescent="0.2">
      <c r="A75" s="150" t="s">
        <v>81</v>
      </c>
      <c r="B75" s="225" t="s">
        <v>83</v>
      </c>
      <c r="C75" s="225"/>
      <c r="D75" s="225"/>
      <c r="E75" s="225"/>
      <c r="F75" s="225"/>
      <c r="G75" s="225"/>
      <c r="H75" s="225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 ht="12.75" customHeight="1" x14ac:dyDescent="0.2">
      <c r="A76" s="151">
        <v>2</v>
      </c>
      <c r="B76" s="277" t="s">
        <v>85</v>
      </c>
      <c r="C76" s="277"/>
      <c r="D76" s="277"/>
      <c r="E76" s="277"/>
      <c r="F76" s="277"/>
      <c r="G76" s="277"/>
      <c r="H76" s="27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 ht="12.75" customHeight="1" x14ac:dyDescent="0.2">
      <c r="A77" s="150" t="s">
        <v>86</v>
      </c>
      <c r="B77" s="225" t="s">
        <v>87</v>
      </c>
      <c r="C77" s="225"/>
      <c r="D77" s="225"/>
      <c r="E77" s="225"/>
      <c r="F77" s="225"/>
      <c r="G77" s="225"/>
      <c r="H77" s="225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ht="12.75" customHeight="1" x14ac:dyDescent="0.2">
      <c r="A78" s="150" t="s">
        <v>91</v>
      </c>
      <c r="B78" s="225" t="s">
        <v>92</v>
      </c>
      <c r="C78" s="225"/>
      <c r="D78" s="225"/>
      <c r="E78" s="225"/>
      <c r="F78" s="225"/>
      <c r="G78" s="225"/>
      <c r="H78" s="225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ht="12.75" customHeight="1" x14ac:dyDescent="0.2">
      <c r="A79" s="150" t="s">
        <v>96</v>
      </c>
      <c r="B79" s="225" t="s">
        <v>97</v>
      </c>
      <c r="C79" s="225"/>
      <c r="D79" s="225"/>
      <c r="E79" s="225"/>
      <c r="F79" s="225"/>
      <c r="G79" s="225"/>
      <c r="H79" s="225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12.75" customHeight="1" x14ac:dyDescent="0.2">
      <c r="A80" s="150" t="s">
        <v>98</v>
      </c>
      <c r="B80" s="225" t="s">
        <v>99</v>
      </c>
      <c r="C80" s="225"/>
      <c r="D80" s="225"/>
      <c r="E80" s="225"/>
      <c r="F80" s="225"/>
      <c r="G80" s="225"/>
      <c r="H80" s="225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ht="12.75" customHeight="1" x14ac:dyDescent="0.2">
      <c r="A81" s="150" t="s">
        <v>105</v>
      </c>
      <c r="B81" s="225" t="s">
        <v>106</v>
      </c>
      <c r="C81" s="225"/>
      <c r="D81" s="225"/>
      <c r="E81" s="225"/>
      <c r="F81" s="225"/>
      <c r="G81" s="225"/>
      <c r="H81" s="225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 ht="12.75" customHeight="1" x14ac:dyDescent="0.2">
      <c r="A82" s="150" t="s">
        <v>109</v>
      </c>
      <c r="B82" s="225" t="s">
        <v>110</v>
      </c>
      <c r="C82" s="225"/>
      <c r="D82" s="225"/>
      <c r="E82" s="225"/>
      <c r="F82" s="225"/>
      <c r="G82" s="225"/>
      <c r="H82" s="225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 ht="26.25" customHeight="1" x14ac:dyDescent="0.2">
      <c r="A83" s="119" t="s">
        <v>817</v>
      </c>
      <c r="B83" s="220" t="s">
        <v>486</v>
      </c>
      <c r="C83" s="223"/>
      <c r="D83" s="223"/>
      <c r="E83" s="224"/>
      <c r="F83" s="56">
        <f>G85+G86</f>
        <v>50.559999999999995</v>
      </c>
      <c r="G83" s="56" t="s">
        <v>27</v>
      </c>
      <c r="H83" s="120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 ht="26.25" customHeight="1" x14ac:dyDescent="0.2">
      <c r="A84" s="122"/>
      <c r="B84" s="57" t="s">
        <v>785</v>
      </c>
      <c r="C84" s="57" t="s">
        <v>820</v>
      </c>
      <c r="D84" s="58"/>
      <c r="E84" s="58"/>
      <c r="F84" s="58"/>
      <c r="G84" s="59" t="s">
        <v>789</v>
      </c>
      <c r="H84" s="123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  <row r="85" spans="1:23" ht="20.25" customHeight="1" x14ac:dyDescent="0.2">
      <c r="A85" s="122"/>
      <c r="B85" s="57" t="s">
        <v>85</v>
      </c>
      <c r="C85" s="60">
        <v>47.91</v>
      </c>
      <c r="D85" s="58"/>
      <c r="E85" s="64"/>
      <c r="F85" s="58"/>
      <c r="G85" s="59">
        <f>C85</f>
        <v>47.91</v>
      </c>
      <c r="H85" s="123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</row>
    <row r="86" spans="1:23" ht="20.25" customHeight="1" x14ac:dyDescent="0.2">
      <c r="A86" s="122"/>
      <c r="B86" s="57" t="s">
        <v>821</v>
      </c>
      <c r="C86" s="60">
        <f>0.1*26.5</f>
        <v>2.6500000000000004</v>
      </c>
      <c r="D86" s="58"/>
      <c r="E86" s="64"/>
      <c r="F86" s="58"/>
      <c r="G86" s="59">
        <f>C86</f>
        <v>2.6500000000000004</v>
      </c>
      <c r="H86" s="123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</row>
    <row r="87" spans="1:23" s="52" customFormat="1" ht="20.25" customHeight="1" x14ac:dyDescent="0.2">
      <c r="A87" s="153"/>
      <c r="B87" s="100"/>
      <c r="C87" s="65"/>
      <c r="D87" s="66"/>
      <c r="E87" s="156"/>
      <c r="F87" s="66"/>
      <c r="G87" s="155"/>
      <c r="H87" s="154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</row>
    <row r="88" spans="1:23" ht="23.25" customHeight="1" x14ac:dyDescent="0.2">
      <c r="A88" s="119" t="s">
        <v>818</v>
      </c>
      <c r="B88" s="220" t="s">
        <v>488</v>
      </c>
      <c r="C88" s="223"/>
      <c r="D88" s="223"/>
      <c r="E88" s="224"/>
      <c r="F88" s="56">
        <f>G90</f>
        <v>10.600000000000001</v>
      </c>
      <c r="G88" s="56" t="s">
        <v>27</v>
      </c>
      <c r="H88" s="120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</row>
    <row r="89" spans="1:23" ht="23.25" customHeight="1" x14ac:dyDescent="0.2">
      <c r="A89" s="122"/>
      <c r="B89" s="57" t="s">
        <v>785</v>
      </c>
      <c r="C89" s="57" t="s">
        <v>822</v>
      </c>
      <c r="D89" s="58" t="s">
        <v>788</v>
      </c>
      <c r="E89" s="58"/>
      <c r="F89" s="58"/>
      <c r="G89" s="59" t="s">
        <v>789</v>
      </c>
      <c r="H89" s="123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</row>
    <row r="90" spans="1:23" ht="23.25" customHeight="1" x14ac:dyDescent="0.2">
      <c r="A90" s="122"/>
      <c r="B90" s="57" t="s">
        <v>85</v>
      </c>
      <c r="C90" s="60">
        <v>26.5</v>
      </c>
      <c r="D90" s="58">
        <v>0.4</v>
      </c>
      <c r="E90" s="64"/>
      <c r="F90" s="58"/>
      <c r="G90" s="59">
        <f>C90*D90</f>
        <v>10.600000000000001</v>
      </c>
      <c r="H90" s="123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</row>
    <row r="91" spans="1:23" ht="23.25" customHeight="1" x14ac:dyDescent="0.2">
      <c r="A91" s="153"/>
      <c r="B91" s="100"/>
      <c r="C91" s="65"/>
      <c r="D91" s="66"/>
      <c r="E91" s="156"/>
      <c r="F91" s="66"/>
      <c r="G91" s="155"/>
      <c r="H91" s="154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</row>
    <row r="92" spans="1:23" ht="23.25" customHeight="1" x14ac:dyDescent="0.2">
      <c r="A92" s="119" t="s">
        <v>819</v>
      </c>
      <c r="B92" s="220" t="s">
        <v>490</v>
      </c>
      <c r="C92" s="223"/>
      <c r="D92" s="223"/>
      <c r="E92" s="224"/>
      <c r="F92" s="56">
        <v>47.31</v>
      </c>
      <c r="G92" s="56" t="s">
        <v>27</v>
      </c>
      <c r="H92" s="120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</row>
    <row r="93" spans="1:23" ht="23.25" customHeight="1" x14ac:dyDescent="0.2">
      <c r="A93" s="122"/>
      <c r="B93" s="57" t="s">
        <v>785</v>
      </c>
      <c r="C93" s="57" t="s">
        <v>820</v>
      </c>
      <c r="D93" s="58"/>
      <c r="E93" s="58"/>
      <c r="F93" s="58"/>
      <c r="G93" s="59" t="s">
        <v>789</v>
      </c>
      <c r="H93" s="123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</row>
    <row r="94" spans="1:23" ht="23.25" customHeight="1" x14ac:dyDescent="0.2">
      <c r="A94" s="122"/>
      <c r="B94" s="57" t="s">
        <v>85</v>
      </c>
      <c r="C94" s="60">
        <v>47.91</v>
      </c>
      <c r="D94" s="58"/>
      <c r="E94" s="64"/>
      <c r="F94" s="58"/>
      <c r="G94" s="59">
        <f>C94</f>
        <v>47.91</v>
      </c>
      <c r="H94" s="123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</row>
    <row r="95" spans="1:23" ht="23.25" customHeight="1" x14ac:dyDescent="0.2">
      <c r="A95" s="153"/>
      <c r="B95" s="100"/>
      <c r="C95" s="65"/>
      <c r="D95" s="66"/>
      <c r="E95" s="156"/>
      <c r="F95" s="66"/>
      <c r="G95" s="155"/>
      <c r="H95" s="154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</row>
    <row r="96" spans="1:23" ht="12.75" customHeight="1" x14ac:dyDescent="0.2">
      <c r="A96" s="150" t="s">
        <v>119</v>
      </c>
      <c r="B96" s="225" t="s">
        <v>120</v>
      </c>
      <c r="C96" s="225"/>
      <c r="D96" s="225"/>
      <c r="E96" s="225"/>
      <c r="F96" s="225"/>
      <c r="G96" s="225"/>
      <c r="H96" s="225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</row>
    <row r="97" spans="1:23" ht="12.75" customHeight="1" x14ac:dyDescent="0.2">
      <c r="A97" s="150" t="s">
        <v>174</v>
      </c>
      <c r="B97" s="225" t="s">
        <v>175</v>
      </c>
      <c r="C97" s="225"/>
      <c r="D97" s="225"/>
      <c r="E97" s="225"/>
      <c r="F97" s="225"/>
      <c r="G97" s="225"/>
      <c r="H97" s="225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</row>
    <row r="98" spans="1:23" ht="12.75" customHeight="1" x14ac:dyDescent="0.2">
      <c r="A98" s="150" t="s">
        <v>183</v>
      </c>
      <c r="B98" s="225" t="s">
        <v>184</v>
      </c>
      <c r="C98" s="225"/>
      <c r="D98" s="225"/>
      <c r="E98" s="225"/>
      <c r="F98" s="225"/>
      <c r="G98" s="225"/>
      <c r="H98" s="225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</row>
    <row r="99" spans="1:23" ht="12.75" customHeight="1" x14ac:dyDescent="0.2">
      <c r="A99" s="150" t="s">
        <v>185</v>
      </c>
      <c r="B99" s="225" t="s">
        <v>186</v>
      </c>
      <c r="C99" s="225"/>
      <c r="D99" s="225"/>
      <c r="E99" s="225"/>
      <c r="F99" s="225"/>
      <c r="G99" s="225"/>
      <c r="H99" s="225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</row>
    <row r="100" spans="1:23" ht="12.75" customHeight="1" x14ac:dyDescent="0.2">
      <c r="A100" s="150" t="s">
        <v>187</v>
      </c>
      <c r="B100" s="225" t="s">
        <v>188</v>
      </c>
      <c r="C100" s="225"/>
      <c r="D100" s="225"/>
      <c r="E100" s="225"/>
      <c r="F100" s="225"/>
      <c r="G100" s="225"/>
      <c r="H100" s="225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</row>
    <row r="101" spans="1:23" ht="12.75" customHeight="1" x14ac:dyDescent="0.2">
      <c r="A101" s="150" t="s">
        <v>193</v>
      </c>
      <c r="B101" s="225" t="s">
        <v>194</v>
      </c>
      <c r="C101" s="225"/>
      <c r="D101" s="225"/>
      <c r="E101" s="225"/>
      <c r="F101" s="225"/>
      <c r="G101" s="225"/>
      <c r="H101" s="225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</row>
    <row r="102" spans="1:23" ht="12.75" customHeight="1" x14ac:dyDescent="0.2">
      <c r="A102" s="150" t="s">
        <v>217</v>
      </c>
      <c r="B102" s="225" t="s">
        <v>218</v>
      </c>
      <c r="C102" s="225"/>
      <c r="D102" s="225"/>
      <c r="E102" s="225"/>
      <c r="F102" s="225"/>
      <c r="G102" s="225"/>
      <c r="H102" s="225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</row>
    <row r="103" spans="1:23" ht="12.75" customHeight="1" x14ac:dyDescent="0.2">
      <c r="A103" s="150" t="s">
        <v>267</v>
      </c>
      <c r="B103" s="225" t="s">
        <v>268</v>
      </c>
      <c r="C103" s="225"/>
      <c r="D103" s="225"/>
      <c r="E103" s="225"/>
      <c r="F103" s="225"/>
      <c r="G103" s="225"/>
      <c r="H103" s="225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</row>
    <row r="104" spans="1:23" ht="12.75" customHeight="1" x14ac:dyDescent="0.2">
      <c r="A104" s="150" t="s">
        <v>269</v>
      </c>
      <c r="B104" s="225" t="s">
        <v>83</v>
      </c>
      <c r="C104" s="225"/>
      <c r="D104" s="225"/>
      <c r="E104" s="225"/>
      <c r="F104" s="225"/>
      <c r="G104" s="225"/>
      <c r="H104" s="225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</row>
    <row r="105" spans="1:23" ht="12.75" customHeight="1" x14ac:dyDescent="0.2">
      <c r="A105" s="151">
        <v>3</v>
      </c>
      <c r="B105" s="277" t="s">
        <v>270</v>
      </c>
      <c r="C105" s="277"/>
      <c r="D105" s="277"/>
      <c r="E105" s="277"/>
      <c r="F105" s="277"/>
      <c r="G105" s="277"/>
      <c r="H105" s="27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</row>
    <row r="106" spans="1:23" ht="12.75" customHeight="1" x14ac:dyDescent="0.2">
      <c r="A106" s="150" t="s">
        <v>273</v>
      </c>
      <c r="B106" s="225" t="s">
        <v>274</v>
      </c>
      <c r="C106" s="225"/>
      <c r="D106" s="225"/>
      <c r="E106" s="225"/>
      <c r="F106" s="225"/>
      <c r="G106" s="225"/>
      <c r="H106" s="225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</row>
    <row r="107" spans="1:23" ht="12.75" customHeight="1" x14ac:dyDescent="0.2">
      <c r="A107" s="150" t="s">
        <v>275</v>
      </c>
      <c r="B107" s="225" t="s">
        <v>33</v>
      </c>
      <c r="C107" s="225"/>
      <c r="D107" s="225"/>
      <c r="E107" s="225"/>
      <c r="F107" s="225"/>
      <c r="G107" s="225"/>
      <c r="H107" s="225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</row>
    <row r="108" spans="1:23" ht="24.75" customHeight="1" x14ac:dyDescent="0.2">
      <c r="A108" s="119" t="s">
        <v>823</v>
      </c>
      <c r="B108" s="220" t="s">
        <v>113</v>
      </c>
      <c r="C108" s="223"/>
      <c r="D108" s="223"/>
      <c r="E108" s="224"/>
      <c r="F108" s="56">
        <v>553.32000000000005</v>
      </c>
      <c r="G108" s="56" t="s">
        <v>58</v>
      </c>
      <c r="H108" s="120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</row>
    <row r="109" spans="1:23" ht="24.75" customHeight="1" x14ac:dyDescent="0.2">
      <c r="A109" s="244"/>
      <c r="B109" s="69" t="s">
        <v>114</v>
      </c>
      <c r="C109" s="69" t="s">
        <v>824</v>
      </c>
      <c r="D109" s="69" t="s">
        <v>825</v>
      </c>
      <c r="E109" s="70" t="s">
        <v>826</v>
      </c>
      <c r="F109" s="246"/>
      <c r="G109" s="247"/>
      <c r="H109" s="126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</row>
    <row r="110" spans="1:23" ht="24.75" customHeight="1" x14ac:dyDescent="0.2">
      <c r="A110" s="245"/>
      <c r="B110" s="69" t="s">
        <v>827</v>
      </c>
      <c r="C110" s="71">
        <v>31.8</v>
      </c>
      <c r="D110" s="71">
        <v>17.399999999999999</v>
      </c>
      <c r="E110" s="72">
        <f>C110*D110</f>
        <v>553.31999999999994</v>
      </c>
      <c r="F110" s="248"/>
      <c r="G110" s="249"/>
      <c r="H110" s="126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</row>
    <row r="111" spans="1:23" ht="24.75" customHeight="1" x14ac:dyDescent="0.2">
      <c r="A111" s="119" t="s">
        <v>828</v>
      </c>
      <c r="B111" s="220" t="s">
        <v>116</v>
      </c>
      <c r="C111" s="223"/>
      <c r="D111" s="223"/>
      <c r="E111" s="224"/>
      <c r="F111" s="56">
        <v>44.27</v>
      </c>
      <c r="G111" s="56" t="s">
        <v>61</v>
      </c>
      <c r="H111" s="120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</row>
    <row r="112" spans="1:23" ht="24.75" customHeight="1" x14ac:dyDescent="0.2">
      <c r="A112" s="244"/>
      <c r="B112" s="69" t="s">
        <v>114</v>
      </c>
      <c r="C112" s="69" t="s">
        <v>829</v>
      </c>
      <c r="D112" s="69" t="s">
        <v>825</v>
      </c>
      <c r="E112" s="70" t="s">
        <v>830</v>
      </c>
      <c r="F112" s="246"/>
      <c r="G112" s="247"/>
      <c r="H112" s="126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</row>
    <row r="113" spans="1:23" ht="24.75" customHeight="1" x14ac:dyDescent="0.2">
      <c r="A113" s="245"/>
      <c r="B113" s="69" t="s">
        <v>827</v>
      </c>
      <c r="C113" s="71">
        <f>F108</f>
        <v>553.32000000000005</v>
      </c>
      <c r="D113" s="71">
        <v>0.08</v>
      </c>
      <c r="E113" s="72">
        <f>C113*D113</f>
        <v>44.265600000000006</v>
      </c>
      <c r="F113" s="248"/>
      <c r="G113" s="249"/>
      <c r="H113" s="126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</row>
    <row r="114" spans="1:23" ht="24.75" customHeight="1" x14ac:dyDescent="0.2">
      <c r="A114" s="119" t="s">
        <v>831</v>
      </c>
      <c r="B114" s="220" t="s">
        <v>652</v>
      </c>
      <c r="C114" s="223"/>
      <c r="D114" s="223"/>
      <c r="E114" s="224"/>
      <c r="F114" s="56">
        <f>F108</f>
        <v>553.32000000000005</v>
      </c>
      <c r="G114" s="56" t="s">
        <v>27</v>
      </c>
      <c r="H114" s="120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</row>
    <row r="115" spans="1:23" ht="12.75" customHeight="1" x14ac:dyDescent="0.2">
      <c r="A115" s="150" t="s">
        <v>278</v>
      </c>
      <c r="B115" s="225" t="s">
        <v>279</v>
      </c>
      <c r="C115" s="225"/>
      <c r="D115" s="225"/>
      <c r="E115" s="225"/>
      <c r="F115" s="225"/>
      <c r="G115" s="225"/>
      <c r="H115" s="225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</row>
    <row r="116" spans="1:23" ht="12.75" customHeight="1" x14ac:dyDescent="0.2">
      <c r="A116" s="150" t="s">
        <v>282</v>
      </c>
      <c r="B116" s="225" t="s">
        <v>283</v>
      </c>
      <c r="C116" s="225"/>
      <c r="D116" s="225"/>
      <c r="E116" s="225"/>
      <c r="F116" s="225"/>
      <c r="G116" s="225"/>
      <c r="H116" s="225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</row>
    <row r="117" spans="1:23" ht="12.75" customHeight="1" x14ac:dyDescent="0.2">
      <c r="A117" s="150" t="s">
        <v>288</v>
      </c>
      <c r="B117" s="225" t="s">
        <v>186</v>
      </c>
      <c r="C117" s="225"/>
      <c r="D117" s="225"/>
      <c r="E117" s="225"/>
      <c r="F117" s="225"/>
      <c r="G117" s="225"/>
      <c r="H117" s="225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</row>
    <row r="118" spans="1:23" ht="12.75" customHeight="1" x14ac:dyDescent="0.2">
      <c r="A118" s="150" t="s">
        <v>293</v>
      </c>
      <c r="B118" s="225" t="s">
        <v>279</v>
      </c>
      <c r="C118" s="225"/>
      <c r="D118" s="225"/>
      <c r="E118" s="225"/>
      <c r="F118" s="225"/>
      <c r="G118" s="225"/>
      <c r="H118" s="225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</row>
    <row r="119" spans="1:23" ht="12.75" customHeight="1" x14ac:dyDescent="0.2">
      <c r="A119" s="150" t="s">
        <v>308</v>
      </c>
      <c r="B119" s="225" t="s">
        <v>83</v>
      </c>
      <c r="C119" s="225"/>
      <c r="D119" s="225"/>
      <c r="E119" s="225"/>
      <c r="F119" s="225"/>
      <c r="G119" s="225"/>
      <c r="H119" s="225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</row>
    <row r="120" spans="1:23" ht="12.75" customHeight="1" x14ac:dyDescent="0.2">
      <c r="A120" s="151">
        <v>4</v>
      </c>
      <c r="B120" s="277" t="s">
        <v>309</v>
      </c>
      <c r="C120" s="277"/>
      <c r="D120" s="277"/>
      <c r="E120" s="277"/>
      <c r="F120" s="277"/>
      <c r="G120" s="277"/>
      <c r="H120" s="27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</row>
    <row r="121" spans="1:23" ht="12.75" customHeight="1" x14ac:dyDescent="0.2">
      <c r="A121" s="150" t="s">
        <v>310</v>
      </c>
      <c r="B121" s="225" t="s">
        <v>274</v>
      </c>
      <c r="C121" s="225"/>
      <c r="D121" s="225"/>
      <c r="E121" s="225"/>
      <c r="F121" s="225"/>
      <c r="G121" s="225"/>
      <c r="H121" s="225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</row>
    <row r="122" spans="1:23" ht="12.75" customHeight="1" x14ac:dyDescent="0.2">
      <c r="A122" s="150" t="s">
        <v>311</v>
      </c>
      <c r="B122" s="225" t="s">
        <v>312</v>
      </c>
      <c r="C122" s="225"/>
      <c r="D122" s="225"/>
      <c r="E122" s="225"/>
      <c r="F122" s="225"/>
      <c r="G122" s="225"/>
      <c r="H122" s="225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</row>
    <row r="123" spans="1:23" ht="12.75" customHeight="1" x14ac:dyDescent="0.2">
      <c r="A123" s="150" t="s">
        <v>313</v>
      </c>
      <c r="B123" s="225" t="s">
        <v>33</v>
      </c>
      <c r="C123" s="225"/>
      <c r="D123" s="225"/>
      <c r="E123" s="225"/>
      <c r="F123" s="225"/>
      <c r="G123" s="225"/>
      <c r="H123" s="225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</row>
    <row r="124" spans="1:23" ht="12.75" customHeight="1" x14ac:dyDescent="0.2">
      <c r="A124" s="150" t="s">
        <v>314</v>
      </c>
      <c r="B124" s="225" t="s">
        <v>315</v>
      </c>
      <c r="C124" s="225"/>
      <c r="D124" s="225"/>
      <c r="E124" s="225"/>
      <c r="F124" s="225"/>
      <c r="G124" s="225"/>
      <c r="H124" s="225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</row>
    <row r="125" spans="1:23" ht="12.75" customHeight="1" x14ac:dyDescent="0.2">
      <c r="A125" s="150" t="s">
        <v>316</v>
      </c>
      <c r="B125" s="225" t="s">
        <v>283</v>
      </c>
      <c r="C125" s="225"/>
      <c r="D125" s="225"/>
      <c r="E125" s="225"/>
      <c r="F125" s="225"/>
      <c r="G125" s="225"/>
      <c r="H125" s="225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</row>
    <row r="126" spans="1:23" ht="12.75" customHeight="1" x14ac:dyDescent="0.2">
      <c r="A126" s="151">
        <v>5</v>
      </c>
      <c r="B126" s="277" t="s">
        <v>317</v>
      </c>
      <c r="C126" s="277"/>
      <c r="D126" s="277"/>
      <c r="E126" s="277"/>
      <c r="F126" s="277"/>
      <c r="G126" s="277"/>
      <c r="H126" s="27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</row>
    <row r="127" spans="1:23" ht="12.75" customHeight="1" x14ac:dyDescent="0.2">
      <c r="A127" s="150" t="s">
        <v>318</v>
      </c>
      <c r="B127" s="225" t="s">
        <v>319</v>
      </c>
      <c r="C127" s="225"/>
      <c r="D127" s="225"/>
      <c r="E127" s="225"/>
      <c r="F127" s="225"/>
      <c r="G127" s="225"/>
      <c r="H127" s="225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</row>
    <row r="128" spans="1:23" ht="12.75" customHeight="1" x14ac:dyDescent="0.2">
      <c r="A128" s="150" t="s">
        <v>321</v>
      </c>
      <c r="B128" s="225" t="s">
        <v>172</v>
      </c>
      <c r="C128" s="225"/>
      <c r="D128" s="225"/>
      <c r="E128" s="225"/>
      <c r="F128" s="225"/>
      <c r="G128" s="225"/>
      <c r="H128" s="225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</row>
    <row r="129" spans="1:23" ht="24" customHeight="1" x14ac:dyDescent="0.2">
      <c r="A129" s="119" t="s">
        <v>832</v>
      </c>
      <c r="B129" s="220" t="s">
        <v>153</v>
      </c>
      <c r="C129" s="223"/>
      <c r="D129" s="223"/>
      <c r="E129" s="224"/>
      <c r="F129" s="56">
        <f>F131+F133+F134+F132</f>
        <v>1.6512000000000002</v>
      </c>
      <c r="G129" s="56" t="s">
        <v>61</v>
      </c>
      <c r="H129" s="120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</row>
    <row r="130" spans="1:23" ht="24" customHeight="1" x14ac:dyDescent="0.2">
      <c r="A130" s="244"/>
      <c r="B130" s="69" t="s">
        <v>114</v>
      </c>
      <c r="C130" s="69" t="s">
        <v>824</v>
      </c>
      <c r="D130" s="69" t="s">
        <v>825</v>
      </c>
      <c r="E130" s="70" t="s">
        <v>837</v>
      </c>
      <c r="F130" s="85" t="s">
        <v>789</v>
      </c>
      <c r="G130" s="82"/>
      <c r="H130" s="12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</row>
    <row r="131" spans="1:23" s="52" customFormat="1" ht="24" customHeight="1" x14ac:dyDescent="0.2">
      <c r="A131" s="258"/>
      <c r="B131" s="95" t="s">
        <v>833</v>
      </c>
      <c r="C131" s="69">
        <v>22.76</v>
      </c>
      <c r="D131" s="69">
        <v>0.4</v>
      </c>
      <c r="E131" s="70">
        <v>0.05</v>
      </c>
      <c r="F131" s="86">
        <f>C131*D131*E131</f>
        <v>0.45520000000000005</v>
      </c>
      <c r="G131" s="83"/>
      <c r="H131" s="128" t="s">
        <v>857</v>
      </c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</row>
    <row r="132" spans="1:23" s="179" customFormat="1" ht="24" customHeight="1" x14ac:dyDescent="0.2">
      <c r="A132" s="258"/>
      <c r="B132" s="172" t="s">
        <v>835</v>
      </c>
      <c r="C132" s="173">
        <v>11.12</v>
      </c>
      <c r="D132" s="173">
        <v>0.4</v>
      </c>
      <c r="E132" s="174">
        <v>0.05</v>
      </c>
      <c r="F132" s="175">
        <f t="shared" ref="F132" si="2">C132*D132*E132</f>
        <v>0.22239999999999999</v>
      </c>
      <c r="G132" s="176"/>
      <c r="H132" s="177" t="s">
        <v>858</v>
      </c>
      <c r="I132" s="178"/>
      <c r="J132" s="178"/>
      <c r="K132" s="178"/>
      <c r="L132" s="178"/>
      <c r="M132" s="178"/>
      <c r="N132" s="178"/>
      <c r="O132" s="178"/>
      <c r="P132" s="178"/>
      <c r="Q132" s="178"/>
      <c r="R132" s="178"/>
      <c r="S132" s="178"/>
      <c r="T132" s="178"/>
      <c r="U132" s="178"/>
      <c r="V132" s="178"/>
      <c r="W132" s="178"/>
    </row>
    <row r="133" spans="1:23" s="52" customFormat="1" ht="24" customHeight="1" x14ac:dyDescent="0.2">
      <c r="A133" s="258"/>
      <c r="B133" s="95" t="s">
        <v>834</v>
      </c>
      <c r="C133" s="69">
        <v>23.46</v>
      </c>
      <c r="D133" s="69">
        <v>0.4</v>
      </c>
      <c r="E133" s="70">
        <v>0.05</v>
      </c>
      <c r="F133" s="86">
        <f t="shared" ref="F133:F134" si="3">C133*D133*E133</f>
        <v>0.46920000000000006</v>
      </c>
      <c r="G133" s="83"/>
      <c r="H133" s="128" t="s">
        <v>855</v>
      </c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</row>
    <row r="134" spans="1:23" ht="24" customHeight="1" x14ac:dyDescent="0.2">
      <c r="A134" s="245"/>
      <c r="B134" s="95" t="s">
        <v>836</v>
      </c>
      <c r="C134" s="71">
        <v>25.22</v>
      </c>
      <c r="D134" s="71">
        <v>0.4</v>
      </c>
      <c r="E134" s="72">
        <v>0.05</v>
      </c>
      <c r="F134" s="86">
        <f t="shared" si="3"/>
        <v>0.50440000000000007</v>
      </c>
      <c r="G134" s="84"/>
      <c r="H134" s="128" t="s">
        <v>856</v>
      </c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</row>
    <row r="135" spans="1:23" s="52" customFormat="1" ht="16.5" x14ac:dyDescent="0.2">
      <c r="A135" s="129"/>
      <c r="B135" s="87"/>
      <c r="C135" s="88"/>
      <c r="D135" s="88"/>
      <c r="E135" s="89"/>
      <c r="F135" s="90"/>
      <c r="G135" s="91"/>
      <c r="H135" s="130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</row>
    <row r="136" spans="1:23" ht="27" customHeight="1" x14ac:dyDescent="0.2">
      <c r="A136" s="119" t="s">
        <v>839</v>
      </c>
      <c r="B136" s="220" t="s">
        <v>177</v>
      </c>
      <c r="C136" s="223"/>
      <c r="D136" s="223"/>
      <c r="E136" s="224"/>
      <c r="F136" s="56">
        <f>F138+F140+F141+F139</f>
        <v>71.001599999999996</v>
      </c>
      <c r="G136" s="56" t="s">
        <v>27</v>
      </c>
      <c r="H136" s="120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</row>
    <row r="137" spans="1:23" s="55" customFormat="1" ht="23.25" customHeight="1" x14ac:dyDescent="0.2">
      <c r="A137" s="244"/>
      <c r="B137" s="69" t="s">
        <v>114</v>
      </c>
      <c r="C137" s="69" t="s">
        <v>824</v>
      </c>
      <c r="D137" s="69" t="s">
        <v>825</v>
      </c>
      <c r="E137" s="70"/>
      <c r="F137" s="85" t="s">
        <v>838</v>
      </c>
      <c r="G137" s="82"/>
      <c r="H137" s="127"/>
      <c r="I137" s="54"/>
      <c r="J137" s="54"/>
      <c r="K137" s="54"/>
      <c r="L137" s="54"/>
      <c r="M137" s="54"/>
      <c r="N137" s="54"/>
      <c r="O137" s="54"/>
      <c r="P137" s="54"/>
      <c r="Q137" s="54"/>
      <c r="R137" s="54"/>
      <c r="S137" s="54"/>
      <c r="T137" s="54"/>
      <c r="U137" s="54"/>
      <c r="V137" s="54"/>
      <c r="W137" s="54"/>
    </row>
    <row r="138" spans="1:23" s="55" customFormat="1" ht="23.25" customHeight="1" x14ac:dyDescent="0.2">
      <c r="A138" s="258"/>
      <c r="B138" s="95" t="s">
        <v>833</v>
      </c>
      <c r="C138" s="69">
        <f>C131*2</f>
        <v>45.52</v>
      </c>
      <c r="D138" s="69">
        <v>0.43</v>
      </c>
      <c r="E138" s="70"/>
      <c r="F138" s="86">
        <f>C138*D138</f>
        <v>19.573600000000003</v>
      </c>
      <c r="G138" s="83"/>
      <c r="H138" s="128" t="s">
        <v>857</v>
      </c>
      <c r="I138" s="54"/>
      <c r="J138" s="54"/>
      <c r="K138" s="54"/>
      <c r="L138" s="54"/>
      <c r="M138" s="54"/>
      <c r="N138" s="54"/>
      <c r="O138" s="54"/>
      <c r="P138" s="54"/>
      <c r="Q138" s="54"/>
      <c r="R138" s="54"/>
      <c r="S138" s="54"/>
      <c r="T138" s="54"/>
      <c r="U138" s="54"/>
      <c r="V138" s="54"/>
      <c r="W138" s="54"/>
    </row>
    <row r="139" spans="1:23" s="96" customFormat="1" ht="23.25" customHeight="1" x14ac:dyDescent="0.2">
      <c r="A139" s="258"/>
      <c r="B139" s="172" t="s">
        <v>835</v>
      </c>
      <c r="C139" s="69">
        <f>C132*2</f>
        <v>22.24</v>
      </c>
      <c r="D139" s="69">
        <v>0.43</v>
      </c>
      <c r="E139" s="70"/>
      <c r="F139" s="86">
        <f t="shared" ref="F139" si="4">C139*D139</f>
        <v>9.5631999999999984</v>
      </c>
      <c r="G139" s="83"/>
      <c r="H139" s="177" t="s">
        <v>858</v>
      </c>
      <c r="I139" s="54"/>
      <c r="J139" s="54"/>
      <c r="K139" s="54"/>
      <c r="L139" s="54"/>
      <c r="M139" s="54"/>
      <c r="N139" s="54"/>
      <c r="O139" s="54"/>
      <c r="P139" s="54"/>
      <c r="Q139" s="54"/>
      <c r="R139" s="54"/>
      <c r="S139" s="54"/>
      <c r="T139" s="54"/>
      <c r="U139" s="54"/>
      <c r="V139" s="54"/>
      <c r="W139" s="54"/>
    </row>
    <row r="140" spans="1:23" s="55" customFormat="1" ht="23.25" customHeight="1" x14ac:dyDescent="0.2">
      <c r="A140" s="258"/>
      <c r="B140" s="95" t="s">
        <v>834</v>
      </c>
      <c r="C140" s="69">
        <f>C133*2</f>
        <v>46.92</v>
      </c>
      <c r="D140" s="69">
        <v>0.43</v>
      </c>
      <c r="E140" s="70"/>
      <c r="F140" s="86">
        <f t="shared" ref="F140:F141" si="5">C140*D140</f>
        <v>20.175599999999999</v>
      </c>
      <c r="G140" s="83"/>
      <c r="H140" s="128" t="s">
        <v>855</v>
      </c>
      <c r="I140" s="54"/>
      <c r="J140" s="54"/>
      <c r="K140" s="54"/>
      <c r="L140" s="54"/>
      <c r="M140" s="54"/>
      <c r="N140" s="54"/>
      <c r="O140" s="54"/>
      <c r="P140" s="54"/>
      <c r="Q140" s="54"/>
      <c r="R140" s="54"/>
      <c r="S140" s="54"/>
      <c r="T140" s="54"/>
      <c r="U140" s="54"/>
      <c r="V140" s="54"/>
      <c r="W140" s="54"/>
    </row>
    <row r="141" spans="1:23" s="55" customFormat="1" ht="23.25" customHeight="1" x14ac:dyDescent="0.2">
      <c r="A141" s="245"/>
      <c r="B141" s="95" t="s">
        <v>836</v>
      </c>
      <c r="C141" s="71">
        <f>C134*2</f>
        <v>50.44</v>
      </c>
      <c r="D141" s="71">
        <v>0.43</v>
      </c>
      <c r="E141" s="72"/>
      <c r="F141" s="86">
        <f t="shared" si="5"/>
        <v>21.6892</v>
      </c>
      <c r="G141" s="84"/>
      <c r="H141" s="128" t="s">
        <v>856</v>
      </c>
      <c r="I141" s="54"/>
      <c r="J141" s="54"/>
      <c r="K141" s="54"/>
      <c r="L141" s="54"/>
      <c r="M141" s="54"/>
      <c r="N141" s="54"/>
      <c r="O141" s="54"/>
      <c r="P141" s="54"/>
      <c r="Q141" s="54"/>
      <c r="R141" s="54"/>
      <c r="S141" s="54"/>
      <c r="T141" s="54"/>
      <c r="U141" s="54"/>
      <c r="V141" s="54"/>
      <c r="W141" s="54"/>
    </row>
    <row r="142" spans="1:23" s="52" customFormat="1" ht="19.5" customHeight="1" x14ac:dyDescent="0.2">
      <c r="A142" s="129"/>
      <c r="B142" s="87"/>
      <c r="C142" s="88"/>
      <c r="D142" s="88"/>
      <c r="E142" s="89"/>
      <c r="F142" s="90"/>
      <c r="G142" s="91"/>
      <c r="H142" s="130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</row>
    <row r="143" spans="1:23" ht="29.25" customHeight="1" x14ac:dyDescent="0.2">
      <c r="A143" s="131" t="s">
        <v>322</v>
      </c>
      <c r="B143" s="225" t="s">
        <v>323</v>
      </c>
      <c r="C143" s="225"/>
      <c r="D143" s="225"/>
      <c r="E143" s="225"/>
      <c r="F143" s="225"/>
      <c r="G143" s="225"/>
      <c r="H143" s="278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</row>
    <row r="144" spans="1:23" ht="19.5" customHeight="1" x14ac:dyDescent="0.2">
      <c r="A144" s="119" t="s">
        <v>840</v>
      </c>
      <c r="B144" s="270" t="s">
        <v>146</v>
      </c>
      <c r="C144" s="270"/>
      <c r="D144" s="270"/>
      <c r="E144" s="270"/>
      <c r="F144" s="56">
        <f>F146+F147</f>
        <v>6.569399999999999</v>
      </c>
      <c r="G144" s="56" t="s">
        <v>61</v>
      </c>
      <c r="H144" s="120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</row>
    <row r="145" spans="1:23" ht="19.5" customHeight="1" x14ac:dyDescent="0.2">
      <c r="A145" s="271"/>
      <c r="B145" s="69" t="s">
        <v>114</v>
      </c>
      <c r="C145" s="69" t="s">
        <v>824</v>
      </c>
      <c r="D145" s="69" t="s">
        <v>825</v>
      </c>
      <c r="E145" s="70" t="s">
        <v>837</v>
      </c>
      <c r="F145" s="85" t="s">
        <v>789</v>
      </c>
      <c r="G145" s="102"/>
      <c r="H145" s="132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</row>
    <row r="146" spans="1:23" ht="19.5" customHeight="1" x14ac:dyDescent="0.2">
      <c r="A146" s="271"/>
      <c r="B146" s="95" t="s">
        <v>844</v>
      </c>
      <c r="C146" s="93">
        <f>2*3.14*1.7</f>
        <v>10.676</v>
      </c>
      <c r="D146" s="69">
        <v>0.5</v>
      </c>
      <c r="E146" s="70">
        <v>0.3</v>
      </c>
      <c r="F146" s="86">
        <f>C146*D146*E146</f>
        <v>1.6013999999999999</v>
      </c>
      <c r="G146" s="103"/>
      <c r="H146" s="133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</row>
    <row r="147" spans="1:23" ht="19.5" customHeight="1" x14ac:dyDescent="0.2">
      <c r="A147" s="271"/>
      <c r="B147" s="95" t="s">
        <v>845</v>
      </c>
      <c r="C147" s="69">
        <f>8.39+1.28+0.68</f>
        <v>10.35</v>
      </c>
      <c r="D147" s="69">
        <v>1.6</v>
      </c>
      <c r="E147" s="70">
        <v>0.3</v>
      </c>
      <c r="F147" s="86">
        <f t="shared" ref="F147" si="6">C147*D147*E147</f>
        <v>4.9679999999999991</v>
      </c>
      <c r="G147" s="104"/>
      <c r="H147" s="134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</row>
    <row r="148" spans="1:23" ht="19.5" customHeight="1" x14ac:dyDescent="0.2">
      <c r="A148" s="129"/>
      <c r="B148" s="87"/>
      <c r="C148" s="88"/>
      <c r="D148" s="88"/>
      <c r="E148" s="89"/>
      <c r="F148" s="90"/>
      <c r="G148" s="91"/>
      <c r="H148" s="130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</row>
    <row r="149" spans="1:23" ht="27" customHeight="1" x14ac:dyDescent="0.2">
      <c r="A149" s="119" t="s">
        <v>841</v>
      </c>
      <c r="B149" s="220" t="s">
        <v>414</v>
      </c>
      <c r="C149" s="223"/>
      <c r="D149" s="223"/>
      <c r="E149" s="224"/>
      <c r="F149" s="56">
        <f>C151+D151+C152+D152</f>
        <v>18.419999999999998</v>
      </c>
      <c r="G149" s="56" t="s">
        <v>61</v>
      </c>
      <c r="H149" s="120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</row>
    <row r="150" spans="1:23" ht="19.5" customHeight="1" x14ac:dyDescent="0.2">
      <c r="A150" s="244"/>
      <c r="B150" s="69" t="s">
        <v>114</v>
      </c>
      <c r="C150" s="69" t="s">
        <v>846</v>
      </c>
      <c r="D150" s="69" t="s">
        <v>847</v>
      </c>
      <c r="E150" s="70"/>
      <c r="F150" s="85"/>
      <c r="G150" s="82"/>
      <c r="H150" s="12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</row>
    <row r="151" spans="1:23" ht="19.5" customHeight="1" x14ac:dyDescent="0.2">
      <c r="A151" s="258"/>
      <c r="B151" s="95" t="s">
        <v>848</v>
      </c>
      <c r="C151" s="93">
        <v>3.42</v>
      </c>
      <c r="D151" s="69">
        <v>1.6</v>
      </c>
      <c r="E151" s="70"/>
      <c r="F151" s="86"/>
      <c r="G151" s="83"/>
      <c r="H151" s="130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</row>
    <row r="152" spans="1:23" ht="19.5" customHeight="1" x14ac:dyDescent="0.2">
      <c r="A152" s="245"/>
      <c r="B152" s="95" t="s">
        <v>845</v>
      </c>
      <c r="C152" s="69">
        <v>11.85</v>
      </c>
      <c r="D152" s="69">
        <v>1.55</v>
      </c>
      <c r="E152" s="70"/>
      <c r="F152" s="86"/>
      <c r="G152" s="84"/>
      <c r="H152" s="135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</row>
    <row r="153" spans="1:23" ht="19.5" customHeight="1" x14ac:dyDescent="0.2">
      <c r="A153" s="136"/>
      <c r="B153" s="105"/>
      <c r="C153" s="106"/>
      <c r="D153" s="106"/>
      <c r="E153" s="107"/>
      <c r="F153" s="108"/>
      <c r="G153" s="109"/>
      <c r="H153" s="135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</row>
    <row r="154" spans="1:23" ht="24.75" customHeight="1" x14ac:dyDescent="0.2">
      <c r="A154" s="119" t="s">
        <v>842</v>
      </c>
      <c r="B154" s="220" t="s">
        <v>123</v>
      </c>
      <c r="C154" s="223"/>
      <c r="D154" s="223"/>
      <c r="E154" s="224"/>
      <c r="F154" s="56">
        <f>E156+E157</f>
        <v>75.72</v>
      </c>
      <c r="G154" s="56" t="s">
        <v>27</v>
      </c>
      <c r="H154" s="120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</row>
    <row r="155" spans="1:23" ht="19.5" customHeight="1" x14ac:dyDescent="0.2">
      <c r="A155" s="244"/>
      <c r="B155" s="69" t="s">
        <v>114</v>
      </c>
      <c r="C155" s="69" t="s">
        <v>128</v>
      </c>
      <c r="D155" s="69" t="s">
        <v>849</v>
      </c>
      <c r="E155" s="70" t="s">
        <v>850</v>
      </c>
      <c r="F155" s="85"/>
      <c r="G155" s="82"/>
      <c r="H155" s="12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</row>
    <row r="156" spans="1:23" ht="19.5" customHeight="1" x14ac:dyDescent="0.2">
      <c r="A156" s="258"/>
      <c r="B156" s="95" t="s">
        <v>848</v>
      </c>
      <c r="C156" s="69">
        <v>8.5500000000000007</v>
      </c>
      <c r="D156" s="93">
        <v>2</v>
      </c>
      <c r="E156" s="110">
        <f>C156*D156</f>
        <v>17.100000000000001</v>
      </c>
      <c r="F156" s="86"/>
      <c r="G156" s="83"/>
      <c r="H156" s="130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</row>
    <row r="157" spans="1:23" ht="19.5" customHeight="1" x14ac:dyDescent="0.2">
      <c r="A157" s="245"/>
      <c r="B157" s="95" t="s">
        <v>845</v>
      </c>
      <c r="C157" s="69">
        <v>29.31</v>
      </c>
      <c r="D157" s="93">
        <v>2</v>
      </c>
      <c r="E157" s="70">
        <f>C157*D157</f>
        <v>58.62</v>
      </c>
      <c r="F157" s="86"/>
      <c r="G157" s="84"/>
      <c r="H157" s="135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</row>
    <row r="158" spans="1:23" ht="27" customHeight="1" x14ac:dyDescent="0.2">
      <c r="A158" s="119" t="s">
        <v>843</v>
      </c>
      <c r="B158" s="220" t="s">
        <v>151</v>
      </c>
      <c r="C158" s="223"/>
      <c r="D158" s="223"/>
      <c r="E158" s="224"/>
      <c r="F158" s="56">
        <f>E160+E161</f>
        <v>75.72</v>
      </c>
      <c r="G158" s="56" t="s">
        <v>27</v>
      </c>
      <c r="H158" s="120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</row>
    <row r="159" spans="1:23" ht="19.5" customHeight="1" x14ac:dyDescent="0.2">
      <c r="A159" s="244"/>
      <c r="B159" s="69" t="s">
        <v>114</v>
      </c>
      <c r="C159" s="69" t="s">
        <v>128</v>
      </c>
      <c r="D159" s="69" t="s">
        <v>849</v>
      </c>
      <c r="E159" s="70" t="s">
        <v>850</v>
      </c>
      <c r="F159" s="85"/>
      <c r="G159" s="82"/>
      <c r="H159" s="12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</row>
    <row r="160" spans="1:23" ht="19.5" customHeight="1" x14ac:dyDescent="0.2">
      <c r="A160" s="258"/>
      <c r="B160" s="95" t="s">
        <v>848</v>
      </c>
      <c r="C160" s="69">
        <v>8.5500000000000007</v>
      </c>
      <c r="D160" s="93">
        <v>2</v>
      </c>
      <c r="E160" s="70">
        <f>C160*D160</f>
        <v>17.100000000000001</v>
      </c>
      <c r="F160" s="86"/>
      <c r="G160" s="83"/>
      <c r="H160" s="130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</row>
    <row r="161" spans="1:23" ht="19.5" customHeight="1" x14ac:dyDescent="0.2">
      <c r="A161" s="259"/>
      <c r="B161" s="163" t="s">
        <v>845</v>
      </c>
      <c r="C161" s="164">
        <v>29.31</v>
      </c>
      <c r="D161" s="165">
        <v>2</v>
      </c>
      <c r="E161" s="166">
        <f>C161*D161</f>
        <v>58.62</v>
      </c>
      <c r="F161" s="167"/>
      <c r="G161" s="168"/>
      <c r="H161" s="169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</row>
    <row r="162" spans="1:23" ht="19.5" customHeight="1" x14ac:dyDescent="0.2">
      <c r="A162" s="129"/>
      <c r="B162" s="87"/>
      <c r="C162" s="88"/>
      <c r="D162" s="88"/>
      <c r="E162" s="89"/>
      <c r="F162" s="90"/>
      <c r="G162" s="91"/>
      <c r="H162" s="130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</row>
    <row r="163" spans="1:23" ht="12.75" customHeight="1" x14ac:dyDescent="0.2">
      <c r="A163" s="117">
        <v>6</v>
      </c>
      <c r="B163" s="279" t="s">
        <v>324</v>
      </c>
      <c r="C163" s="280"/>
      <c r="D163" s="280"/>
      <c r="E163" s="280"/>
      <c r="F163" s="280"/>
      <c r="G163" s="280"/>
      <c r="H163" s="281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</row>
    <row r="164" spans="1:23" ht="12.75" customHeight="1" x14ac:dyDescent="0.2">
      <c r="A164" s="118" t="s">
        <v>325</v>
      </c>
      <c r="B164" s="282" t="s">
        <v>324</v>
      </c>
      <c r="C164" s="283"/>
      <c r="D164" s="283"/>
      <c r="E164" s="283"/>
      <c r="F164" s="283"/>
      <c r="G164" s="283"/>
      <c r="H164" s="284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</row>
    <row r="165" spans="1:23" ht="27" customHeight="1" x14ac:dyDescent="0.3">
      <c r="A165" s="119" t="s">
        <v>326</v>
      </c>
      <c r="B165" s="264" t="s">
        <v>327</v>
      </c>
      <c r="C165" s="264"/>
      <c r="D165" s="264"/>
      <c r="E165" s="264"/>
      <c r="F165" s="56"/>
      <c r="G165" s="73"/>
      <c r="H165" s="13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</row>
    <row r="166" spans="1:23" ht="27" customHeight="1" x14ac:dyDescent="0.2">
      <c r="A166" s="138" t="s">
        <v>328</v>
      </c>
      <c r="B166" s="257" t="s">
        <v>329</v>
      </c>
      <c r="C166" s="257"/>
      <c r="D166" s="257"/>
      <c r="E166" s="257"/>
      <c r="F166" s="67">
        <v>20</v>
      </c>
      <c r="G166" s="68" t="s">
        <v>330</v>
      </c>
      <c r="H166" s="139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</row>
    <row r="167" spans="1:23" ht="27" customHeight="1" x14ac:dyDescent="0.2">
      <c r="A167" s="265"/>
      <c r="B167" s="266"/>
      <c r="C167" s="266"/>
      <c r="D167" s="266"/>
      <c r="E167" s="266"/>
      <c r="F167" s="266"/>
      <c r="G167" s="266"/>
      <c r="H167" s="152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</row>
    <row r="168" spans="1:23" ht="27" customHeight="1" x14ac:dyDescent="0.2">
      <c r="A168" s="138" t="s">
        <v>331</v>
      </c>
      <c r="B168" s="257" t="s">
        <v>332</v>
      </c>
      <c r="C168" s="257"/>
      <c r="D168" s="257"/>
      <c r="E168" s="257"/>
      <c r="F168" s="67">
        <v>57</v>
      </c>
      <c r="G168" s="68" t="s">
        <v>330</v>
      </c>
      <c r="H168" s="139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</row>
    <row r="169" spans="1:23" ht="27" customHeight="1" x14ac:dyDescent="0.2">
      <c r="A169" s="265">
        <v>5</v>
      </c>
      <c r="B169" s="266"/>
      <c r="C169" s="266"/>
      <c r="D169" s="266"/>
      <c r="E169" s="266"/>
      <c r="F169" s="266"/>
      <c r="G169" s="266"/>
      <c r="H169" s="152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</row>
    <row r="170" spans="1:23" ht="27" customHeight="1" x14ac:dyDescent="0.2">
      <c r="A170" s="138" t="s">
        <v>333</v>
      </c>
      <c r="B170" s="257" t="s">
        <v>334</v>
      </c>
      <c r="C170" s="257"/>
      <c r="D170" s="257"/>
      <c r="E170" s="257"/>
      <c r="F170" s="67">
        <v>57</v>
      </c>
      <c r="G170" s="68" t="s">
        <v>330</v>
      </c>
      <c r="H170" s="139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</row>
    <row r="171" spans="1:23" s="97" customFormat="1" ht="27" customHeight="1" x14ac:dyDescent="0.2">
      <c r="A171" s="242"/>
      <c r="B171" s="243"/>
      <c r="C171" s="243"/>
      <c r="D171" s="243"/>
      <c r="E171" s="243"/>
      <c r="F171" s="243"/>
      <c r="G171" s="243"/>
      <c r="H171" s="152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</row>
    <row r="172" spans="1:23" ht="12.75" customHeight="1" x14ac:dyDescent="0.2">
      <c r="A172" s="150" t="s">
        <v>335</v>
      </c>
      <c r="B172" s="225" t="s">
        <v>336</v>
      </c>
      <c r="C172" s="225"/>
      <c r="D172" s="225"/>
      <c r="E172" s="225"/>
      <c r="F172" s="225"/>
      <c r="G172" s="225"/>
      <c r="H172" s="225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</row>
    <row r="173" spans="1:23" ht="12.75" customHeight="1" x14ac:dyDescent="0.2">
      <c r="A173" s="150" t="s">
        <v>337</v>
      </c>
      <c r="B173" s="225" t="s">
        <v>338</v>
      </c>
      <c r="C173" s="225"/>
      <c r="D173" s="225"/>
      <c r="E173" s="225"/>
      <c r="F173" s="225"/>
      <c r="G173" s="225"/>
      <c r="H173" s="225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</row>
    <row r="174" spans="1:23" ht="30.75" customHeight="1" x14ac:dyDescent="0.2">
      <c r="A174" s="119" t="s">
        <v>339</v>
      </c>
      <c r="B174" s="232" t="s">
        <v>340</v>
      </c>
      <c r="C174" s="232"/>
      <c r="D174" s="232"/>
      <c r="E174" s="232"/>
      <c r="F174" s="56"/>
      <c r="G174" s="73"/>
      <c r="H174" s="13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</row>
    <row r="175" spans="1:23" ht="30.75" customHeight="1" x14ac:dyDescent="0.2">
      <c r="A175" s="140" t="s">
        <v>341</v>
      </c>
      <c r="B175" s="250" t="s">
        <v>342</v>
      </c>
      <c r="C175" s="251"/>
      <c r="D175" s="251"/>
      <c r="E175" s="251"/>
      <c r="F175" s="251"/>
      <c r="G175" s="252"/>
      <c r="H175" s="126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</row>
    <row r="176" spans="1:23" ht="30.75" customHeight="1" x14ac:dyDescent="0.2">
      <c r="A176" s="253"/>
      <c r="B176" s="74" t="s">
        <v>343</v>
      </c>
      <c r="C176" s="74" t="s">
        <v>344</v>
      </c>
      <c r="D176" s="74" t="s">
        <v>345</v>
      </c>
      <c r="E176" s="75" t="s">
        <v>346</v>
      </c>
      <c r="F176" s="75" t="s">
        <v>347</v>
      </c>
      <c r="G176" s="255"/>
      <c r="H176" s="298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</row>
    <row r="177" spans="1:23" ht="30.75" customHeight="1" x14ac:dyDescent="0.2">
      <c r="A177" s="254"/>
      <c r="B177" s="71">
        <v>52.1</v>
      </c>
      <c r="C177" s="71">
        <v>1.5</v>
      </c>
      <c r="D177" s="72">
        <v>21.23</v>
      </c>
      <c r="E177" s="76">
        <v>1.5</v>
      </c>
      <c r="F177" s="77">
        <f>E177*D177*C177*B177</f>
        <v>2488.6867499999998</v>
      </c>
      <c r="G177" s="256"/>
      <c r="H177" s="299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</row>
    <row r="178" spans="1:23" ht="30.75" customHeight="1" x14ac:dyDescent="0.2">
      <c r="A178" s="265"/>
      <c r="B178" s="266"/>
      <c r="C178" s="266"/>
      <c r="D178" s="266"/>
      <c r="E178" s="266"/>
      <c r="F178" s="266"/>
      <c r="G178" s="266"/>
      <c r="H178" s="152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</row>
    <row r="179" spans="1:23" ht="30.75" customHeight="1" x14ac:dyDescent="0.2">
      <c r="A179" s="119" t="s">
        <v>348</v>
      </c>
      <c r="B179" s="232" t="s">
        <v>349</v>
      </c>
      <c r="C179" s="232"/>
      <c r="D179" s="232"/>
      <c r="E179" s="232"/>
      <c r="F179" s="56"/>
      <c r="G179" s="73"/>
      <c r="H179" s="13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</row>
    <row r="180" spans="1:23" ht="30.75" customHeight="1" x14ac:dyDescent="0.2">
      <c r="A180" s="141" t="s">
        <v>350</v>
      </c>
      <c r="B180" s="302" t="s">
        <v>342</v>
      </c>
      <c r="C180" s="303"/>
      <c r="D180" s="303"/>
      <c r="E180" s="303"/>
      <c r="F180" s="303"/>
      <c r="G180" s="304"/>
      <c r="H180" s="126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</row>
    <row r="181" spans="1:23" ht="30.75" customHeight="1" x14ac:dyDescent="0.2">
      <c r="A181" s="272"/>
      <c r="B181" s="74" t="s">
        <v>343</v>
      </c>
      <c r="C181" s="74" t="s">
        <v>344</v>
      </c>
      <c r="D181" s="74" t="s">
        <v>345</v>
      </c>
      <c r="E181" s="75" t="s">
        <v>346</v>
      </c>
      <c r="F181" s="75" t="s">
        <v>347</v>
      </c>
      <c r="G181" s="260"/>
      <c r="H181" s="300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</row>
    <row r="182" spans="1:23" ht="30.75" customHeight="1" x14ac:dyDescent="0.2">
      <c r="A182" s="273"/>
      <c r="B182" s="78">
        <v>15</v>
      </c>
      <c r="C182" s="78">
        <v>1.5</v>
      </c>
      <c r="D182" s="79">
        <v>21.23</v>
      </c>
      <c r="E182" s="80">
        <v>1.5</v>
      </c>
      <c r="F182" s="81">
        <f>ROUND(E182*D182*C182*B182,2)</f>
        <v>716.51</v>
      </c>
      <c r="G182" s="261"/>
      <c r="H182" s="301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</row>
    <row r="183" spans="1:23" ht="30.75" customHeight="1" thickBot="1" x14ac:dyDescent="0.25">
      <c r="A183" s="262"/>
      <c r="B183" s="263"/>
      <c r="C183" s="263"/>
      <c r="D183" s="263"/>
      <c r="E183" s="263"/>
      <c r="F183" s="263"/>
      <c r="G183" s="263"/>
      <c r="H183" s="112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</row>
    <row r="184" spans="1:23" ht="75" customHeight="1" x14ac:dyDescent="0.2">
      <c r="A184" s="267" t="s">
        <v>353</v>
      </c>
      <c r="B184" s="268"/>
      <c r="C184" s="269"/>
      <c r="D184" s="233" t="s">
        <v>354</v>
      </c>
      <c r="E184" s="234"/>
      <c r="F184" s="234"/>
      <c r="G184" s="234"/>
      <c r="H184" s="235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</row>
    <row r="185" spans="1:23" ht="12.75" customHeight="1" x14ac:dyDescent="0.2">
      <c r="A185" s="236"/>
      <c r="B185" s="237"/>
      <c r="C185" s="238"/>
      <c r="D185" s="236"/>
      <c r="E185" s="237"/>
      <c r="F185" s="237"/>
      <c r="G185" s="237"/>
      <c r="H185" s="238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</row>
    <row r="186" spans="1:23" ht="12.75" customHeight="1" x14ac:dyDescent="0.2">
      <c r="A186" s="239" t="s">
        <v>355</v>
      </c>
      <c r="B186" s="240"/>
      <c r="C186" s="241"/>
      <c r="D186" s="239" t="s">
        <v>356</v>
      </c>
      <c r="E186" s="240"/>
      <c r="F186" s="240"/>
      <c r="G186" s="240"/>
      <c r="H186" s="241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</row>
    <row r="187" spans="1:23" ht="12.75" customHeight="1" x14ac:dyDescent="0.2">
      <c r="A187" s="229" t="s">
        <v>357</v>
      </c>
      <c r="B187" s="230"/>
      <c r="C187" s="231"/>
      <c r="D187" s="229" t="s">
        <v>358</v>
      </c>
      <c r="E187" s="230"/>
      <c r="F187" s="230"/>
      <c r="G187" s="230"/>
      <c r="H187" s="231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</row>
    <row r="188" spans="1:23" ht="12.75" customHeight="1" thickBot="1" x14ac:dyDescent="0.25">
      <c r="A188" s="295" t="s">
        <v>359</v>
      </c>
      <c r="B188" s="296"/>
      <c r="C188" s="297"/>
      <c r="D188" s="142"/>
      <c r="E188" s="111"/>
      <c r="F188" s="111"/>
      <c r="G188" s="111"/>
      <c r="H188" s="112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</row>
    <row r="189" spans="1:23" ht="12.75" customHeight="1" thickBot="1" x14ac:dyDescent="0.25">
      <c r="A189" s="143"/>
      <c r="B189" s="144"/>
      <c r="C189" s="145"/>
      <c r="D189" s="146"/>
      <c r="E189" s="146"/>
      <c r="F189" s="147"/>
      <c r="G189" s="148"/>
      <c r="H189" s="149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</row>
    <row r="190" spans="1:23" ht="12.75" customHeight="1" x14ac:dyDescent="0.2">
      <c r="A190" s="18"/>
      <c r="B190" s="21"/>
      <c r="C190" s="22"/>
      <c r="D190" s="23"/>
      <c r="E190" s="23"/>
      <c r="F190" s="24"/>
      <c r="G190" s="25"/>
      <c r="H190" s="25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</row>
    <row r="191" spans="1:23" ht="12.75" customHeight="1" x14ac:dyDescent="0.2">
      <c r="A191" s="18"/>
      <c r="B191" s="21"/>
      <c r="C191" s="22"/>
      <c r="D191" s="23"/>
      <c r="E191" s="23"/>
      <c r="F191" s="24"/>
      <c r="G191" s="25"/>
      <c r="H191" s="25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</row>
    <row r="192" spans="1:23" ht="12.75" customHeight="1" x14ac:dyDescent="0.2">
      <c r="A192" s="18"/>
      <c r="B192" s="21"/>
      <c r="C192" s="22"/>
      <c r="D192" s="23"/>
      <c r="E192" s="23"/>
      <c r="F192" s="24"/>
      <c r="G192" s="25"/>
      <c r="H192" s="25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</row>
    <row r="193" spans="1:23" ht="12.75" customHeight="1" x14ac:dyDescent="0.2">
      <c r="A193" s="18"/>
      <c r="B193" s="21"/>
      <c r="C193" s="22"/>
      <c r="D193" s="23"/>
      <c r="E193" s="23"/>
      <c r="F193" s="24"/>
      <c r="G193" s="25"/>
      <c r="H193" s="25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</row>
    <row r="194" spans="1:23" ht="12.75" customHeight="1" x14ac:dyDescent="0.2">
      <c r="A194" s="18"/>
      <c r="B194" s="21"/>
      <c r="C194" s="22"/>
      <c r="D194" s="23"/>
      <c r="E194" s="23"/>
      <c r="F194" s="24"/>
      <c r="G194" s="25"/>
      <c r="H194" s="25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</row>
    <row r="195" spans="1:23" ht="12.75" customHeight="1" x14ac:dyDescent="0.2">
      <c r="A195" s="18"/>
      <c r="B195" s="21"/>
      <c r="C195" s="22"/>
      <c r="D195" s="23"/>
      <c r="E195" s="23"/>
      <c r="F195" s="24"/>
      <c r="G195" s="25"/>
      <c r="H195" s="25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</row>
    <row r="196" spans="1:23" ht="12.75" customHeight="1" x14ac:dyDescent="0.2">
      <c r="A196" s="18"/>
      <c r="B196" s="21"/>
      <c r="C196" s="22"/>
      <c r="D196" s="23"/>
      <c r="E196" s="23"/>
      <c r="F196" s="24"/>
      <c r="G196" s="25"/>
      <c r="H196" s="25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</row>
    <row r="197" spans="1:23" ht="12.75" customHeight="1" x14ac:dyDescent="0.2">
      <c r="A197" s="18"/>
      <c r="B197" s="21"/>
      <c r="C197" s="22"/>
      <c r="D197" s="23"/>
      <c r="E197" s="23"/>
      <c r="F197" s="24"/>
      <c r="G197" s="25"/>
      <c r="H197" s="25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</row>
    <row r="198" spans="1:23" ht="12.75" customHeight="1" x14ac:dyDescent="0.2">
      <c r="A198" s="18"/>
      <c r="B198" s="21"/>
      <c r="C198" s="22"/>
      <c r="D198" s="23"/>
      <c r="E198" s="23"/>
      <c r="F198" s="24"/>
      <c r="G198" s="25"/>
      <c r="H198" s="25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</row>
    <row r="199" spans="1:23" ht="12.75" customHeight="1" x14ac:dyDescent="0.2">
      <c r="A199" s="18"/>
      <c r="B199" s="21"/>
      <c r="C199" s="22"/>
      <c r="D199" s="23"/>
      <c r="E199" s="23"/>
      <c r="F199" s="24"/>
      <c r="G199" s="25"/>
      <c r="H199" s="25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</row>
    <row r="200" spans="1:23" ht="12.75" customHeight="1" x14ac:dyDescent="0.2">
      <c r="A200" s="18"/>
      <c r="B200" s="21"/>
      <c r="C200" s="22"/>
      <c r="D200" s="23"/>
      <c r="E200" s="23"/>
      <c r="F200" s="24"/>
      <c r="G200" s="25"/>
      <c r="H200" s="25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</row>
    <row r="201" spans="1:23" ht="12.75" customHeight="1" x14ac:dyDescent="0.2">
      <c r="A201" s="18"/>
      <c r="B201" s="21"/>
      <c r="C201" s="22"/>
      <c r="D201" s="23"/>
      <c r="E201" s="23"/>
      <c r="F201" s="24"/>
      <c r="G201" s="25"/>
      <c r="H201" s="25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</row>
    <row r="202" spans="1:23" ht="12.75" customHeight="1" x14ac:dyDescent="0.2">
      <c r="A202" s="18"/>
      <c r="B202" s="21"/>
      <c r="C202" s="22"/>
      <c r="D202" s="23"/>
      <c r="E202" s="23"/>
      <c r="F202" s="24"/>
      <c r="G202" s="25"/>
      <c r="H202" s="25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</row>
    <row r="203" spans="1:23" ht="12.75" customHeight="1" x14ac:dyDescent="0.2">
      <c r="A203" s="18"/>
      <c r="B203" s="21"/>
      <c r="C203" s="22"/>
      <c r="D203" s="23"/>
      <c r="E203" s="23"/>
      <c r="F203" s="24"/>
      <c r="G203" s="25"/>
      <c r="H203" s="25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</row>
    <row r="204" spans="1:23" ht="12.75" customHeight="1" x14ac:dyDescent="0.2">
      <c r="A204" s="18"/>
      <c r="B204" s="21"/>
      <c r="C204" s="22"/>
      <c r="D204" s="23"/>
      <c r="E204" s="23"/>
      <c r="F204" s="24"/>
      <c r="G204" s="25"/>
      <c r="H204" s="25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</row>
    <row r="205" spans="1:23" ht="12.75" customHeight="1" x14ac:dyDescent="0.2">
      <c r="A205" s="18"/>
      <c r="B205" s="21"/>
      <c r="C205" s="22"/>
      <c r="D205" s="23"/>
      <c r="E205" s="23"/>
      <c r="F205" s="24"/>
      <c r="G205" s="25"/>
      <c r="H205" s="25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</row>
    <row r="206" spans="1:23" ht="12.75" customHeight="1" x14ac:dyDescent="0.2">
      <c r="A206" s="18"/>
      <c r="B206" s="21"/>
      <c r="C206" s="22"/>
      <c r="D206" s="23"/>
      <c r="E206" s="23"/>
      <c r="F206" s="24"/>
      <c r="G206" s="25"/>
      <c r="H206" s="25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</row>
    <row r="207" spans="1:23" ht="12.75" customHeight="1" x14ac:dyDescent="0.2">
      <c r="A207" s="18"/>
      <c r="B207" s="21"/>
      <c r="C207" s="22"/>
      <c r="D207" s="23"/>
      <c r="E207" s="23"/>
      <c r="F207" s="24"/>
      <c r="G207" s="25"/>
      <c r="H207" s="25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</row>
    <row r="208" spans="1:23" ht="12.75" customHeight="1" x14ac:dyDescent="0.2">
      <c r="A208" s="18"/>
      <c r="B208" s="21"/>
      <c r="C208" s="22"/>
      <c r="D208" s="23"/>
      <c r="E208" s="23"/>
      <c r="F208" s="24"/>
      <c r="G208" s="25"/>
      <c r="H208" s="25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</row>
    <row r="209" spans="1:23" ht="12.75" customHeight="1" x14ac:dyDescent="0.2">
      <c r="A209" s="18"/>
      <c r="B209" s="21"/>
      <c r="C209" s="22"/>
      <c r="D209" s="23"/>
      <c r="E209" s="23"/>
      <c r="F209" s="24"/>
      <c r="G209" s="25"/>
      <c r="H209" s="25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</row>
    <row r="210" spans="1:23" ht="12.75" customHeight="1" x14ac:dyDescent="0.2">
      <c r="A210" s="18"/>
      <c r="B210" s="21"/>
      <c r="C210" s="22"/>
      <c r="D210" s="23"/>
      <c r="E210" s="23"/>
      <c r="F210" s="24"/>
      <c r="G210" s="25"/>
      <c r="H210" s="25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</row>
    <row r="211" spans="1:23" ht="12.75" customHeight="1" x14ac:dyDescent="0.2">
      <c r="A211" s="18"/>
      <c r="B211" s="21"/>
      <c r="C211" s="22"/>
      <c r="D211" s="23"/>
      <c r="E211" s="23"/>
      <c r="F211" s="24"/>
      <c r="G211" s="25"/>
      <c r="H211" s="25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</row>
    <row r="212" spans="1:23" ht="12.75" customHeight="1" x14ac:dyDescent="0.2">
      <c r="A212" s="18"/>
      <c r="B212" s="21"/>
      <c r="C212" s="22"/>
      <c r="D212" s="23"/>
      <c r="E212" s="23"/>
      <c r="F212" s="24"/>
      <c r="G212" s="25"/>
      <c r="H212" s="25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</row>
    <row r="213" spans="1:23" ht="12.75" customHeight="1" x14ac:dyDescent="0.2">
      <c r="A213" s="18"/>
      <c r="B213" s="21"/>
      <c r="C213" s="22"/>
      <c r="D213" s="23"/>
      <c r="E213" s="23"/>
      <c r="F213" s="24"/>
      <c r="G213" s="25"/>
      <c r="H213" s="25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</row>
    <row r="214" spans="1:23" ht="12.75" customHeight="1" x14ac:dyDescent="0.2">
      <c r="A214" s="18"/>
      <c r="B214" s="21"/>
      <c r="C214" s="22"/>
      <c r="D214" s="23"/>
      <c r="E214" s="23"/>
      <c r="F214" s="24"/>
      <c r="G214" s="25"/>
      <c r="H214" s="25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</row>
    <row r="215" spans="1:23" ht="12.75" customHeight="1" x14ac:dyDescent="0.2">
      <c r="A215" s="18"/>
      <c r="B215" s="21"/>
      <c r="C215" s="22"/>
      <c r="D215" s="23"/>
      <c r="E215" s="23"/>
      <c r="F215" s="24"/>
      <c r="G215" s="25"/>
      <c r="H215" s="25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</row>
    <row r="216" spans="1:23" ht="12.75" customHeight="1" x14ac:dyDescent="0.2">
      <c r="A216" s="18"/>
      <c r="B216" s="21"/>
      <c r="C216" s="22"/>
      <c r="D216" s="23"/>
      <c r="E216" s="23"/>
      <c r="F216" s="24"/>
      <c r="G216" s="25"/>
      <c r="H216" s="25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</row>
    <row r="217" spans="1:23" ht="12.75" customHeight="1" x14ac:dyDescent="0.2">
      <c r="A217" s="18"/>
      <c r="B217" s="21"/>
      <c r="C217" s="22"/>
      <c r="D217" s="23"/>
      <c r="E217" s="23"/>
      <c r="F217" s="24"/>
      <c r="G217" s="25"/>
      <c r="H217" s="25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</row>
    <row r="218" spans="1:23" ht="12.75" customHeight="1" x14ac:dyDescent="0.2">
      <c r="A218" s="18"/>
      <c r="B218" s="21"/>
      <c r="C218" s="22"/>
      <c r="D218" s="23"/>
      <c r="E218" s="23"/>
      <c r="F218" s="24"/>
      <c r="G218" s="25"/>
      <c r="H218" s="25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</row>
    <row r="219" spans="1:23" ht="12.75" customHeight="1" x14ac:dyDescent="0.2">
      <c r="A219" s="18"/>
      <c r="B219" s="21"/>
      <c r="C219" s="22"/>
      <c r="D219" s="23"/>
      <c r="E219" s="23"/>
      <c r="F219" s="24"/>
      <c r="G219" s="25"/>
      <c r="H219" s="25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</row>
    <row r="220" spans="1:23" ht="12.75" customHeight="1" x14ac:dyDescent="0.2">
      <c r="A220" s="18"/>
      <c r="B220" s="21"/>
      <c r="C220" s="22"/>
      <c r="D220" s="23"/>
      <c r="E220" s="23"/>
      <c r="F220" s="24"/>
      <c r="G220" s="25"/>
      <c r="H220" s="25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</row>
    <row r="221" spans="1:23" ht="12.75" customHeight="1" x14ac:dyDescent="0.2">
      <c r="A221" s="18"/>
      <c r="B221" s="21"/>
      <c r="C221" s="22"/>
      <c r="D221" s="23"/>
      <c r="E221" s="23"/>
      <c r="F221" s="24"/>
      <c r="G221" s="25"/>
      <c r="H221" s="25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</row>
    <row r="222" spans="1:23" ht="12.75" customHeight="1" x14ac:dyDescent="0.2">
      <c r="A222" s="18"/>
      <c r="B222" s="21"/>
      <c r="C222" s="22"/>
      <c r="D222" s="23"/>
      <c r="E222" s="23"/>
      <c r="F222" s="24"/>
      <c r="G222" s="25"/>
      <c r="H222" s="25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</row>
    <row r="223" spans="1:23" ht="12.75" customHeight="1" x14ac:dyDescent="0.2">
      <c r="A223" s="18"/>
      <c r="B223" s="21"/>
      <c r="C223" s="22"/>
      <c r="D223" s="23"/>
      <c r="E223" s="23"/>
      <c r="F223" s="24"/>
      <c r="G223" s="25"/>
      <c r="H223" s="25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</row>
    <row r="224" spans="1:23" ht="12.75" customHeight="1" x14ac:dyDescent="0.2">
      <c r="A224" s="18"/>
      <c r="B224" s="21"/>
      <c r="C224" s="22"/>
      <c r="D224" s="23"/>
      <c r="E224" s="23"/>
      <c r="F224" s="24"/>
      <c r="G224" s="25"/>
      <c r="H224" s="25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</row>
    <row r="225" spans="1:23" ht="12.75" customHeight="1" x14ac:dyDescent="0.2">
      <c r="A225" s="18"/>
      <c r="B225" s="21"/>
      <c r="C225" s="22"/>
      <c r="D225" s="23"/>
      <c r="E225" s="23"/>
      <c r="F225" s="24"/>
      <c r="G225" s="25"/>
      <c r="H225" s="25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</row>
    <row r="226" spans="1:23" ht="12.75" customHeight="1" x14ac:dyDescent="0.2">
      <c r="A226" s="18"/>
      <c r="B226" s="21"/>
      <c r="C226" s="22"/>
      <c r="D226" s="23"/>
      <c r="E226" s="23"/>
      <c r="F226" s="24"/>
      <c r="G226" s="25"/>
      <c r="H226" s="25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</row>
    <row r="227" spans="1:23" ht="12.75" customHeight="1" x14ac:dyDescent="0.2">
      <c r="A227" s="18"/>
      <c r="B227" s="21"/>
      <c r="C227" s="22"/>
      <c r="D227" s="23"/>
      <c r="E227" s="23"/>
      <c r="F227" s="24"/>
      <c r="G227" s="25"/>
      <c r="H227" s="25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</row>
    <row r="228" spans="1:23" ht="12.75" customHeight="1" x14ac:dyDescent="0.2">
      <c r="A228" s="18"/>
      <c r="B228" s="21"/>
      <c r="C228" s="22"/>
      <c r="D228" s="23"/>
      <c r="E228" s="23"/>
      <c r="F228" s="24"/>
      <c r="G228" s="25"/>
      <c r="H228" s="25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</row>
    <row r="229" spans="1:23" ht="12.75" customHeight="1" x14ac:dyDescent="0.2">
      <c r="A229" s="18"/>
      <c r="B229" s="21"/>
      <c r="C229" s="22"/>
      <c r="D229" s="23"/>
      <c r="E229" s="23"/>
      <c r="F229" s="24"/>
      <c r="G229" s="25"/>
      <c r="H229" s="25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</row>
    <row r="230" spans="1:23" ht="12.75" customHeight="1" x14ac:dyDescent="0.2">
      <c r="A230" s="18"/>
      <c r="B230" s="21"/>
      <c r="C230" s="22"/>
      <c r="D230" s="23"/>
      <c r="E230" s="23"/>
      <c r="F230" s="24"/>
      <c r="G230" s="25"/>
      <c r="H230" s="25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</row>
    <row r="231" spans="1:23" ht="12.75" customHeight="1" x14ac:dyDescent="0.2">
      <c r="A231" s="18"/>
      <c r="B231" s="21"/>
      <c r="C231" s="22"/>
      <c r="D231" s="23"/>
      <c r="E231" s="23"/>
      <c r="F231" s="24"/>
      <c r="G231" s="25"/>
      <c r="H231" s="25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</row>
    <row r="232" spans="1:23" ht="12.75" customHeight="1" x14ac:dyDescent="0.2">
      <c r="A232" s="18"/>
      <c r="B232" s="21"/>
      <c r="C232" s="22"/>
      <c r="D232" s="23"/>
      <c r="E232" s="23"/>
      <c r="F232" s="24"/>
      <c r="G232" s="25"/>
      <c r="H232" s="25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</row>
    <row r="233" spans="1:23" ht="12.75" customHeight="1" x14ac:dyDescent="0.2">
      <c r="A233" s="18"/>
      <c r="B233" s="21"/>
      <c r="C233" s="22"/>
      <c r="D233" s="23"/>
      <c r="E233" s="23"/>
      <c r="F233" s="24"/>
      <c r="G233" s="25"/>
      <c r="H233" s="25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</row>
    <row r="234" spans="1:23" ht="12.75" customHeight="1" x14ac:dyDescent="0.2">
      <c r="A234" s="18"/>
      <c r="B234" s="21"/>
      <c r="C234" s="22"/>
      <c r="D234" s="23"/>
      <c r="E234" s="23"/>
      <c r="F234" s="24"/>
      <c r="G234" s="25"/>
      <c r="H234" s="25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</row>
    <row r="235" spans="1:23" ht="12.75" customHeight="1" x14ac:dyDescent="0.2">
      <c r="A235" s="18"/>
      <c r="B235" s="21"/>
      <c r="C235" s="22"/>
      <c r="D235" s="23"/>
      <c r="E235" s="23"/>
      <c r="F235" s="24"/>
      <c r="G235" s="25"/>
      <c r="H235" s="25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</row>
    <row r="236" spans="1:23" ht="12.75" customHeight="1" x14ac:dyDescent="0.2">
      <c r="A236" s="18"/>
      <c r="B236" s="21"/>
      <c r="C236" s="22"/>
      <c r="D236" s="23"/>
      <c r="E236" s="23"/>
      <c r="F236" s="24"/>
      <c r="G236" s="25"/>
      <c r="H236" s="25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</row>
    <row r="237" spans="1:23" ht="12.75" customHeight="1" x14ac:dyDescent="0.2">
      <c r="A237" s="18"/>
      <c r="B237" s="21"/>
      <c r="C237" s="22"/>
      <c r="D237" s="23"/>
      <c r="E237" s="23"/>
      <c r="F237" s="24"/>
      <c r="G237" s="25"/>
      <c r="H237" s="25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</row>
    <row r="238" spans="1:23" ht="12.75" customHeight="1" x14ac:dyDescent="0.2">
      <c r="A238" s="18"/>
      <c r="B238" s="21"/>
      <c r="C238" s="22"/>
      <c r="D238" s="23"/>
      <c r="E238" s="23"/>
      <c r="F238" s="24"/>
      <c r="G238" s="25"/>
      <c r="H238" s="25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</row>
    <row r="239" spans="1:23" ht="12.75" customHeight="1" x14ac:dyDescent="0.2">
      <c r="A239" s="18"/>
      <c r="B239" s="21"/>
      <c r="C239" s="22"/>
      <c r="D239" s="23"/>
      <c r="E239" s="23"/>
      <c r="F239" s="24"/>
      <c r="G239" s="25"/>
      <c r="H239" s="25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</row>
    <row r="240" spans="1:23" ht="12.75" customHeight="1" x14ac:dyDescent="0.2">
      <c r="A240" s="18"/>
      <c r="B240" s="21"/>
      <c r="C240" s="22"/>
      <c r="D240" s="23"/>
      <c r="E240" s="23"/>
      <c r="F240" s="24"/>
      <c r="G240" s="25"/>
      <c r="H240" s="25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</row>
    <row r="241" spans="1:23" ht="12.75" customHeight="1" x14ac:dyDescent="0.2">
      <c r="A241" s="18"/>
      <c r="B241" s="21"/>
      <c r="C241" s="22"/>
      <c r="D241" s="23"/>
      <c r="E241" s="23"/>
      <c r="F241" s="24"/>
      <c r="G241" s="25"/>
      <c r="H241" s="25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</row>
    <row r="242" spans="1:23" ht="12.75" customHeight="1" x14ac:dyDescent="0.2">
      <c r="A242" s="18"/>
      <c r="B242" s="21"/>
      <c r="C242" s="22"/>
      <c r="D242" s="23"/>
      <c r="E242" s="23"/>
      <c r="F242" s="24"/>
      <c r="G242" s="25"/>
      <c r="H242" s="25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</row>
    <row r="243" spans="1:23" ht="12.75" customHeight="1" x14ac:dyDescent="0.2">
      <c r="A243" s="18"/>
      <c r="B243" s="21"/>
      <c r="C243" s="22"/>
      <c r="D243" s="23"/>
      <c r="E243" s="23"/>
      <c r="F243" s="24"/>
      <c r="G243" s="25"/>
      <c r="H243" s="25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</row>
    <row r="244" spans="1:23" ht="12.75" customHeight="1" x14ac:dyDescent="0.2">
      <c r="A244" s="18"/>
      <c r="B244" s="21"/>
      <c r="C244" s="22"/>
      <c r="D244" s="23"/>
      <c r="E244" s="23"/>
      <c r="F244" s="24"/>
      <c r="G244" s="25"/>
      <c r="H244" s="25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</row>
    <row r="245" spans="1:23" ht="12.75" customHeight="1" x14ac:dyDescent="0.2">
      <c r="A245" s="18"/>
      <c r="B245" s="21"/>
      <c r="C245" s="22"/>
      <c r="D245" s="23"/>
      <c r="E245" s="23"/>
      <c r="F245" s="24"/>
      <c r="G245" s="25"/>
      <c r="H245" s="25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</row>
    <row r="246" spans="1:23" ht="12.75" customHeight="1" x14ac:dyDescent="0.2">
      <c r="A246" s="18"/>
      <c r="B246" s="21"/>
      <c r="C246" s="22"/>
      <c r="D246" s="23"/>
      <c r="E246" s="23"/>
      <c r="F246" s="24"/>
      <c r="G246" s="25"/>
      <c r="H246" s="25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</row>
    <row r="247" spans="1:23" ht="12.75" customHeight="1" x14ac:dyDescent="0.2">
      <c r="A247" s="18"/>
      <c r="B247" s="21"/>
      <c r="C247" s="22"/>
      <c r="D247" s="23"/>
      <c r="E247" s="23"/>
      <c r="F247" s="24"/>
      <c r="G247" s="25"/>
      <c r="H247" s="25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</row>
    <row r="248" spans="1:23" ht="12.75" customHeight="1" x14ac:dyDescent="0.2">
      <c r="A248" s="18"/>
      <c r="B248" s="21"/>
      <c r="C248" s="22"/>
      <c r="D248" s="23"/>
      <c r="E248" s="23"/>
      <c r="F248" s="24"/>
      <c r="G248" s="25"/>
      <c r="H248" s="25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</row>
    <row r="249" spans="1:23" ht="12.75" customHeight="1" x14ac:dyDescent="0.2">
      <c r="A249" s="18"/>
      <c r="B249" s="21"/>
      <c r="C249" s="22"/>
      <c r="D249" s="23"/>
      <c r="E249" s="23"/>
      <c r="F249" s="24"/>
      <c r="G249" s="25"/>
      <c r="H249" s="25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</row>
    <row r="250" spans="1:23" ht="12.75" customHeight="1" x14ac:dyDescent="0.2">
      <c r="A250" s="18"/>
      <c r="B250" s="21"/>
      <c r="C250" s="22"/>
      <c r="D250" s="23"/>
      <c r="E250" s="23"/>
      <c r="F250" s="24"/>
      <c r="G250" s="25"/>
      <c r="H250" s="25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</row>
    <row r="251" spans="1:23" ht="12.75" customHeight="1" x14ac:dyDescent="0.2">
      <c r="A251" s="18"/>
      <c r="B251" s="21"/>
      <c r="C251" s="22"/>
      <c r="D251" s="23"/>
      <c r="E251" s="23"/>
      <c r="F251" s="24"/>
      <c r="G251" s="25"/>
      <c r="H251" s="25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</row>
    <row r="252" spans="1:23" ht="12.75" customHeight="1" x14ac:dyDescent="0.2">
      <c r="A252" s="18"/>
      <c r="B252" s="21"/>
      <c r="C252" s="22"/>
      <c r="D252" s="23"/>
      <c r="E252" s="23"/>
      <c r="F252" s="24"/>
      <c r="G252" s="25"/>
      <c r="H252" s="25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</row>
    <row r="253" spans="1:23" ht="12.75" customHeight="1" x14ac:dyDescent="0.2">
      <c r="A253" s="18"/>
      <c r="B253" s="21"/>
      <c r="C253" s="22"/>
      <c r="D253" s="23"/>
      <c r="E253" s="23"/>
      <c r="F253" s="24"/>
      <c r="G253" s="25"/>
      <c r="H253" s="25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</row>
    <row r="254" spans="1:23" ht="12.75" customHeight="1" x14ac:dyDescent="0.2">
      <c r="A254" s="18"/>
      <c r="B254" s="21"/>
      <c r="C254" s="22"/>
      <c r="D254" s="23"/>
      <c r="E254" s="23"/>
      <c r="F254" s="24"/>
      <c r="G254" s="25"/>
      <c r="H254" s="25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</row>
    <row r="255" spans="1:23" ht="12.75" customHeight="1" x14ac:dyDescent="0.2">
      <c r="A255" s="18"/>
      <c r="B255" s="21"/>
      <c r="C255" s="22"/>
      <c r="D255" s="23"/>
      <c r="E255" s="23"/>
      <c r="F255" s="24"/>
      <c r="G255" s="25"/>
      <c r="H255" s="25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</row>
    <row r="256" spans="1:23" ht="12.75" customHeight="1" x14ac:dyDescent="0.2">
      <c r="A256" s="18"/>
      <c r="B256" s="21"/>
      <c r="C256" s="22"/>
      <c r="D256" s="23"/>
      <c r="E256" s="23"/>
      <c r="F256" s="24"/>
      <c r="G256" s="25"/>
      <c r="H256" s="25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</row>
    <row r="257" spans="1:23" ht="12.75" customHeight="1" x14ac:dyDescent="0.2">
      <c r="A257" s="18"/>
      <c r="B257" s="21"/>
      <c r="C257" s="22"/>
      <c r="D257" s="23"/>
      <c r="E257" s="23"/>
      <c r="F257" s="24"/>
      <c r="G257" s="25"/>
      <c r="H257" s="25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</row>
    <row r="258" spans="1:23" ht="12.75" customHeight="1" x14ac:dyDescent="0.2">
      <c r="A258" s="18"/>
      <c r="B258" s="21"/>
      <c r="C258" s="22"/>
      <c r="D258" s="23"/>
      <c r="E258" s="23"/>
      <c r="F258" s="24"/>
      <c r="G258" s="25"/>
      <c r="H258" s="25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</row>
    <row r="259" spans="1:23" ht="12.75" customHeight="1" x14ac:dyDescent="0.2">
      <c r="A259" s="18"/>
      <c r="B259" s="21"/>
      <c r="C259" s="22"/>
      <c r="D259" s="23"/>
      <c r="E259" s="23"/>
      <c r="F259" s="24"/>
      <c r="G259" s="25"/>
      <c r="H259" s="25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</row>
    <row r="260" spans="1:23" ht="12.75" customHeight="1" x14ac:dyDescent="0.2">
      <c r="A260" s="18"/>
      <c r="B260" s="21"/>
      <c r="C260" s="22"/>
      <c r="D260" s="23"/>
      <c r="E260" s="23"/>
      <c r="F260" s="24"/>
      <c r="G260" s="25"/>
      <c r="H260" s="25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</row>
    <row r="261" spans="1:23" ht="12.75" customHeight="1" x14ac:dyDescent="0.2">
      <c r="A261" s="18"/>
      <c r="B261" s="21"/>
      <c r="C261" s="22"/>
      <c r="D261" s="23"/>
      <c r="E261" s="23"/>
      <c r="F261" s="24"/>
      <c r="G261" s="25"/>
      <c r="H261" s="25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</row>
    <row r="262" spans="1:23" ht="12.75" customHeight="1" x14ac:dyDescent="0.2">
      <c r="A262" s="18"/>
      <c r="B262" s="21"/>
      <c r="C262" s="22"/>
      <c r="D262" s="23"/>
      <c r="E262" s="23"/>
      <c r="F262" s="24"/>
      <c r="G262" s="25"/>
      <c r="H262" s="25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</row>
    <row r="263" spans="1:23" ht="12.75" customHeight="1" x14ac:dyDescent="0.2">
      <c r="A263" s="18"/>
      <c r="B263" s="21"/>
      <c r="C263" s="22"/>
      <c r="D263" s="23"/>
      <c r="E263" s="23"/>
      <c r="F263" s="24"/>
      <c r="G263" s="25"/>
      <c r="H263" s="25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</row>
    <row r="264" spans="1:23" ht="12.75" customHeight="1" x14ac:dyDescent="0.2">
      <c r="A264" s="18"/>
      <c r="B264" s="21"/>
      <c r="C264" s="22"/>
      <c r="D264" s="23"/>
      <c r="E264" s="23"/>
      <c r="F264" s="24"/>
      <c r="G264" s="25"/>
      <c r="H264" s="25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</row>
    <row r="265" spans="1:23" ht="12.75" customHeight="1" x14ac:dyDescent="0.2">
      <c r="A265" s="18"/>
      <c r="B265" s="21"/>
      <c r="C265" s="22"/>
      <c r="D265" s="23"/>
      <c r="E265" s="23"/>
      <c r="F265" s="24"/>
      <c r="G265" s="25"/>
      <c r="H265" s="25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</row>
    <row r="266" spans="1:23" ht="12.75" customHeight="1" x14ac:dyDescent="0.2">
      <c r="A266" s="18"/>
      <c r="B266" s="21"/>
      <c r="C266" s="22"/>
      <c r="D266" s="23"/>
      <c r="E266" s="23"/>
      <c r="F266" s="24"/>
      <c r="G266" s="25"/>
      <c r="H266" s="25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</row>
    <row r="267" spans="1:23" ht="12.75" customHeight="1" x14ac:dyDescent="0.2">
      <c r="A267" s="18"/>
      <c r="B267" s="21"/>
      <c r="C267" s="22"/>
      <c r="D267" s="23"/>
      <c r="E267" s="23"/>
      <c r="F267" s="24"/>
      <c r="G267" s="25"/>
      <c r="H267" s="25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</row>
    <row r="268" spans="1:23" ht="12.75" customHeight="1" x14ac:dyDescent="0.2">
      <c r="A268" s="18"/>
      <c r="B268" s="21"/>
      <c r="C268" s="22"/>
      <c r="D268" s="23"/>
      <c r="E268" s="23"/>
      <c r="F268" s="24"/>
      <c r="G268" s="25"/>
      <c r="H268" s="25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</row>
    <row r="269" spans="1:23" ht="12.75" customHeight="1" x14ac:dyDescent="0.2">
      <c r="A269" s="18"/>
      <c r="B269" s="21"/>
      <c r="C269" s="22"/>
      <c r="D269" s="23"/>
      <c r="E269" s="23"/>
      <c r="F269" s="24"/>
      <c r="G269" s="25"/>
      <c r="H269" s="25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</row>
    <row r="270" spans="1:23" ht="12.75" customHeight="1" x14ac:dyDescent="0.2">
      <c r="A270" s="18"/>
      <c r="B270" s="21"/>
      <c r="C270" s="22"/>
      <c r="D270" s="23"/>
      <c r="E270" s="23"/>
      <c r="F270" s="24"/>
      <c r="G270" s="25"/>
      <c r="H270" s="25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</row>
    <row r="271" spans="1:23" ht="12.75" customHeight="1" x14ac:dyDescent="0.2">
      <c r="A271" s="18"/>
      <c r="B271" s="21"/>
      <c r="C271" s="22"/>
      <c r="D271" s="23"/>
      <c r="E271" s="23"/>
      <c r="F271" s="24"/>
      <c r="G271" s="25"/>
      <c r="H271" s="25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</row>
    <row r="272" spans="1:23" ht="12.75" customHeight="1" x14ac:dyDescent="0.2">
      <c r="A272" s="18"/>
      <c r="B272" s="21"/>
      <c r="C272" s="22"/>
      <c r="D272" s="23"/>
      <c r="E272" s="23"/>
      <c r="F272" s="24"/>
      <c r="G272" s="25"/>
      <c r="H272" s="25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</row>
    <row r="273" spans="1:23" ht="12.75" customHeight="1" x14ac:dyDescent="0.2">
      <c r="A273" s="18"/>
      <c r="B273" s="21"/>
      <c r="C273" s="22"/>
      <c r="D273" s="23"/>
      <c r="E273" s="23"/>
      <c r="F273" s="24"/>
      <c r="G273" s="25"/>
      <c r="H273" s="25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</row>
    <row r="274" spans="1:23" ht="12.75" customHeight="1" x14ac:dyDescent="0.2">
      <c r="A274" s="18"/>
      <c r="B274" s="21"/>
      <c r="C274" s="22"/>
      <c r="D274" s="23"/>
      <c r="E274" s="23"/>
      <c r="F274" s="24"/>
      <c r="G274" s="25"/>
      <c r="H274" s="25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</row>
    <row r="275" spans="1:23" ht="12.75" customHeight="1" x14ac:dyDescent="0.2">
      <c r="A275" s="18"/>
      <c r="B275" s="21"/>
      <c r="C275" s="22"/>
      <c r="D275" s="23"/>
      <c r="E275" s="23"/>
      <c r="F275" s="24"/>
      <c r="G275" s="25"/>
      <c r="H275" s="25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</row>
    <row r="276" spans="1:23" ht="12.75" customHeight="1" x14ac:dyDescent="0.2">
      <c r="A276" s="18"/>
      <c r="B276" s="21"/>
      <c r="C276" s="22"/>
      <c r="D276" s="23"/>
      <c r="E276" s="23"/>
      <c r="F276" s="24"/>
      <c r="G276" s="25"/>
      <c r="H276" s="25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</row>
    <row r="277" spans="1:23" ht="12.75" customHeight="1" x14ac:dyDescent="0.2">
      <c r="A277" s="18"/>
      <c r="B277" s="21"/>
      <c r="C277" s="22"/>
      <c r="D277" s="23"/>
      <c r="E277" s="23"/>
      <c r="F277" s="24"/>
      <c r="G277" s="25"/>
      <c r="H277" s="25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</row>
    <row r="278" spans="1:23" ht="12.75" customHeight="1" x14ac:dyDescent="0.2">
      <c r="A278" s="18"/>
      <c r="B278" s="21"/>
      <c r="C278" s="22"/>
      <c r="D278" s="23"/>
      <c r="E278" s="23"/>
      <c r="F278" s="24"/>
      <c r="G278" s="25"/>
      <c r="H278" s="25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</row>
    <row r="279" spans="1:23" ht="12.75" customHeight="1" x14ac:dyDescent="0.2">
      <c r="A279" s="18"/>
      <c r="B279" s="21"/>
      <c r="C279" s="22"/>
      <c r="D279" s="23"/>
      <c r="E279" s="23"/>
      <c r="F279" s="24"/>
      <c r="G279" s="25"/>
      <c r="H279" s="25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</row>
    <row r="280" spans="1:23" ht="12.75" customHeight="1" x14ac:dyDescent="0.2">
      <c r="A280" s="18"/>
      <c r="B280" s="21"/>
      <c r="C280" s="22"/>
      <c r="D280" s="23"/>
      <c r="E280" s="23"/>
      <c r="F280" s="24"/>
      <c r="G280" s="25"/>
      <c r="H280" s="25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</row>
    <row r="281" spans="1:23" ht="12.75" customHeight="1" x14ac:dyDescent="0.2">
      <c r="A281" s="18"/>
      <c r="B281" s="21"/>
      <c r="C281" s="22"/>
      <c r="D281" s="23"/>
      <c r="E281" s="23"/>
      <c r="F281" s="24"/>
      <c r="G281" s="25"/>
      <c r="H281" s="25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</row>
    <row r="282" spans="1:23" ht="12.75" customHeight="1" x14ac:dyDescent="0.2">
      <c r="A282" s="18"/>
      <c r="B282" s="21"/>
      <c r="C282" s="22"/>
      <c r="D282" s="23"/>
      <c r="E282" s="23"/>
      <c r="F282" s="24"/>
      <c r="G282" s="25"/>
      <c r="H282" s="25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</row>
    <row r="283" spans="1:23" ht="12.75" customHeight="1" x14ac:dyDescent="0.2">
      <c r="A283" s="18"/>
      <c r="B283" s="21"/>
      <c r="C283" s="22"/>
      <c r="D283" s="23"/>
      <c r="E283" s="23"/>
      <c r="F283" s="24"/>
      <c r="G283" s="25"/>
      <c r="H283" s="25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</row>
    <row r="284" spans="1:23" ht="12.75" customHeight="1" x14ac:dyDescent="0.2">
      <c r="A284" s="18"/>
      <c r="B284" s="21"/>
      <c r="C284" s="22"/>
      <c r="D284" s="23"/>
      <c r="E284" s="23"/>
      <c r="F284" s="24"/>
      <c r="G284" s="25"/>
      <c r="H284" s="25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</row>
    <row r="285" spans="1:23" ht="12.75" customHeight="1" x14ac:dyDescent="0.2">
      <c r="A285" s="18"/>
      <c r="B285" s="21"/>
      <c r="C285" s="22"/>
      <c r="D285" s="23"/>
      <c r="E285" s="23"/>
      <c r="F285" s="24"/>
      <c r="G285" s="25"/>
      <c r="H285" s="25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</row>
    <row r="286" spans="1:23" ht="12.75" customHeight="1" x14ac:dyDescent="0.2">
      <c r="A286" s="18"/>
      <c r="B286" s="21"/>
      <c r="C286" s="22"/>
      <c r="D286" s="23"/>
      <c r="E286" s="23"/>
      <c r="F286" s="24"/>
      <c r="G286" s="25"/>
      <c r="H286" s="25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</row>
    <row r="287" spans="1:23" ht="12.75" customHeight="1" x14ac:dyDescent="0.2">
      <c r="A287" s="18"/>
      <c r="B287" s="21"/>
      <c r="C287" s="22"/>
      <c r="D287" s="23"/>
      <c r="E287" s="23"/>
      <c r="F287" s="24"/>
      <c r="G287" s="25"/>
      <c r="H287" s="25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</row>
    <row r="288" spans="1:23" ht="12.75" customHeight="1" x14ac:dyDescent="0.2">
      <c r="A288" s="18"/>
      <c r="B288" s="21"/>
      <c r="C288" s="22"/>
      <c r="D288" s="23"/>
      <c r="E288" s="23"/>
      <c r="F288" s="24"/>
      <c r="G288" s="25"/>
      <c r="H288" s="25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</row>
    <row r="289" spans="1:23" ht="12.75" customHeight="1" x14ac:dyDescent="0.2">
      <c r="A289" s="18"/>
      <c r="B289" s="21"/>
      <c r="C289" s="22"/>
      <c r="D289" s="23"/>
      <c r="E289" s="23"/>
      <c r="F289" s="24"/>
      <c r="G289" s="25"/>
      <c r="H289" s="25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</row>
    <row r="290" spans="1:23" ht="12.75" customHeight="1" x14ac:dyDescent="0.2">
      <c r="A290" s="18"/>
      <c r="B290" s="21"/>
      <c r="C290" s="22"/>
      <c r="D290" s="23"/>
      <c r="E290" s="23"/>
      <c r="F290" s="24"/>
      <c r="G290" s="25"/>
      <c r="H290" s="25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</row>
    <row r="291" spans="1:23" ht="12.75" customHeight="1" x14ac:dyDescent="0.2">
      <c r="A291" s="18"/>
      <c r="B291" s="21"/>
      <c r="C291" s="22"/>
      <c r="D291" s="23"/>
      <c r="E291" s="23"/>
      <c r="F291" s="24"/>
      <c r="G291" s="25"/>
      <c r="H291" s="25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</row>
    <row r="292" spans="1:23" ht="12.75" customHeight="1" x14ac:dyDescent="0.2">
      <c r="A292" s="18"/>
      <c r="B292" s="21"/>
      <c r="C292" s="22"/>
      <c r="D292" s="23"/>
      <c r="E292" s="23"/>
      <c r="F292" s="24"/>
      <c r="G292" s="25"/>
      <c r="H292" s="25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</row>
    <row r="293" spans="1:23" ht="12.75" customHeight="1" x14ac:dyDescent="0.2">
      <c r="A293" s="18"/>
      <c r="B293" s="21"/>
      <c r="C293" s="22"/>
      <c r="D293" s="23"/>
      <c r="E293" s="23"/>
      <c r="F293" s="24"/>
      <c r="G293" s="25"/>
      <c r="H293" s="25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</row>
    <row r="294" spans="1:23" ht="12.75" customHeight="1" x14ac:dyDescent="0.2">
      <c r="A294" s="18"/>
      <c r="B294" s="21"/>
      <c r="C294" s="22"/>
      <c r="D294" s="23"/>
      <c r="E294" s="23"/>
      <c r="F294" s="24"/>
      <c r="G294" s="25"/>
      <c r="H294" s="25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</row>
    <row r="295" spans="1:23" ht="12.75" customHeight="1" x14ac:dyDescent="0.2">
      <c r="A295" s="18"/>
      <c r="B295" s="21"/>
      <c r="C295" s="22"/>
      <c r="D295" s="23"/>
      <c r="E295" s="23"/>
      <c r="F295" s="24"/>
      <c r="G295" s="25"/>
      <c r="H295" s="25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</row>
    <row r="296" spans="1:23" ht="12.75" customHeight="1" x14ac:dyDescent="0.2">
      <c r="A296" s="18"/>
      <c r="B296" s="21"/>
      <c r="C296" s="22"/>
      <c r="D296" s="23"/>
      <c r="E296" s="23"/>
      <c r="F296" s="24"/>
      <c r="G296" s="25"/>
      <c r="H296" s="25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</row>
    <row r="297" spans="1:23" ht="12.75" customHeight="1" x14ac:dyDescent="0.2">
      <c r="A297" s="18"/>
      <c r="B297" s="21"/>
      <c r="C297" s="22"/>
      <c r="D297" s="23"/>
      <c r="E297" s="23"/>
      <c r="F297" s="24"/>
      <c r="G297" s="25"/>
      <c r="H297" s="25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</row>
    <row r="298" spans="1:23" ht="12.75" customHeight="1" x14ac:dyDescent="0.2">
      <c r="A298" s="18"/>
      <c r="B298" s="21"/>
      <c r="C298" s="22"/>
      <c r="D298" s="23"/>
      <c r="E298" s="23"/>
      <c r="F298" s="24"/>
      <c r="G298" s="25"/>
      <c r="H298" s="25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</row>
    <row r="299" spans="1:23" ht="12.75" customHeight="1" x14ac:dyDescent="0.2">
      <c r="A299" s="18"/>
      <c r="B299" s="21"/>
      <c r="C299" s="22"/>
      <c r="D299" s="23"/>
      <c r="E299" s="23"/>
      <c r="F299" s="24"/>
      <c r="G299" s="25"/>
      <c r="H299" s="25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</row>
    <row r="300" spans="1:23" ht="12.75" customHeight="1" x14ac:dyDescent="0.2">
      <c r="A300" s="18"/>
      <c r="B300" s="21"/>
      <c r="C300" s="22"/>
      <c r="D300" s="23"/>
      <c r="E300" s="23"/>
      <c r="F300" s="24"/>
      <c r="G300" s="25"/>
      <c r="H300" s="25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</row>
    <row r="301" spans="1:23" ht="12.75" customHeight="1" x14ac:dyDescent="0.2">
      <c r="A301" s="18"/>
      <c r="B301" s="21"/>
      <c r="C301" s="22"/>
      <c r="D301" s="23"/>
      <c r="E301" s="23"/>
      <c r="F301" s="24"/>
      <c r="G301" s="25"/>
      <c r="H301" s="25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</row>
    <row r="302" spans="1:23" ht="12.75" customHeight="1" x14ac:dyDescent="0.2">
      <c r="A302" s="18"/>
      <c r="B302" s="21"/>
      <c r="C302" s="22"/>
      <c r="D302" s="23"/>
      <c r="E302" s="23"/>
      <c r="F302" s="24"/>
      <c r="G302" s="25"/>
      <c r="H302" s="25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</row>
    <row r="303" spans="1:23" ht="12.75" customHeight="1" x14ac:dyDescent="0.2">
      <c r="A303" s="18"/>
      <c r="B303" s="21"/>
      <c r="C303" s="22"/>
      <c r="D303" s="23"/>
      <c r="E303" s="23"/>
      <c r="F303" s="24"/>
      <c r="G303" s="25"/>
      <c r="H303" s="25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</row>
    <row r="304" spans="1:23" ht="12.75" customHeight="1" x14ac:dyDescent="0.2">
      <c r="A304" s="18"/>
      <c r="B304" s="21"/>
      <c r="C304" s="22"/>
      <c r="D304" s="23"/>
      <c r="E304" s="23"/>
      <c r="F304" s="24"/>
      <c r="G304" s="25"/>
      <c r="H304" s="25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</row>
    <row r="305" spans="1:23" ht="12.75" customHeight="1" x14ac:dyDescent="0.2">
      <c r="A305" s="18"/>
      <c r="B305" s="21"/>
      <c r="C305" s="22"/>
      <c r="D305" s="23"/>
      <c r="E305" s="23"/>
      <c r="F305" s="24"/>
      <c r="G305" s="25"/>
      <c r="H305" s="25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</row>
    <row r="306" spans="1:23" ht="12.75" customHeight="1" x14ac:dyDescent="0.2">
      <c r="A306" s="18"/>
      <c r="B306" s="21"/>
      <c r="C306" s="22"/>
      <c r="D306" s="23"/>
      <c r="E306" s="23"/>
      <c r="F306" s="24"/>
      <c r="G306" s="25"/>
      <c r="H306" s="25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</row>
    <row r="307" spans="1:23" ht="12.75" customHeight="1" x14ac:dyDescent="0.2">
      <c r="A307" s="18"/>
      <c r="B307" s="21"/>
      <c r="C307" s="22"/>
      <c r="D307" s="23"/>
      <c r="E307" s="23"/>
      <c r="F307" s="24"/>
      <c r="G307" s="25"/>
      <c r="H307" s="25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</row>
    <row r="308" spans="1:23" ht="12.75" customHeight="1" x14ac:dyDescent="0.2">
      <c r="A308" s="18"/>
      <c r="B308" s="21"/>
      <c r="C308" s="22"/>
      <c r="D308" s="23"/>
      <c r="E308" s="23"/>
      <c r="F308" s="24"/>
      <c r="G308" s="25"/>
      <c r="H308" s="25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</row>
    <row r="309" spans="1:23" ht="12.75" customHeight="1" x14ac:dyDescent="0.2">
      <c r="A309" s="18"/>
      <c r="B309" s="21"/>
      <c r="C309" s="22"/>
      <c r="D309" s="23"/>
      <c r="E309" s="23"/>
      <c r="F309" s="24"/>
      <c r="G309" s="25"/>
      <c r="H309" s="25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</row>
    <row r="310" spans="1:23" ht="12.75" customHeight="1" x14ac:dyDescent="0.2">
      <c r="A310" s="18"/>
      <c r="B310" s="21"/>
      <c r="C310" s="22"/>
      <c r="D310" s="23"/>
      <c r="E310" s="23"/>
      <c r="F310" s="24"/>
      <c r="G310" s="25"/>
      <c r="H310" s="25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</row>
    <row r="311" spans="1:23" ht="12.75" customHeight="1" x14ac:dyDescent="0.2">
      <c r="A311" s="18"/>
      <c r="B311" s="21"/>
      <c r="C311" s="22"/>
      <c r="D311" s="23"/>
      <c r="E311" s="23"/>
      <c r="F311" s="24"/>
      <c r="G311" s="25"/>
      <c r="H311" s="25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</row>
    <row r="312" spans="1:23" ht="12.75" customHeight="1" x14ac:dyDescent="0.2">
      <c r="A312" s="18"/>
      <c r="B312" s="21"/>
      <c r="C312" s="22"/>
      <c r="D312" s="23"/>
      <c r="E312" s="23"/>
      <c r="F312" s="24"/>
      <c r="G312" s="25"/>
      <c r="H312" s="25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</row>
    <row r="313" spans="1:23" ht="12.75" customHeight="1" x14ac:dyDescent="0.2">
      <c r="A313" s="18"/>
      <c r="B313" s="21"/>
      <c r="C313" s="22"/>
      <c r="D313" s="23"/>
      <c r="E313" s="23"/>
      <c r="F313" s="24"/>
      <c r="G313" s="25"/>
      <c r="H313" s="25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</row>
    <row r="314" spans="1:23" ht="12.75" customHeight="1" x14ac:dyDescent="0.2">
      <c r="A314" s="18"/>
      <c r="B314" s="21"/>
      <c r="C314" s="22"/>
      <c r="D314" s="23"/>
      <c r="E314" s="23"/>
      <c r="F314" s="24"/>
      <c r="G314" s="25"/>
      <c r="H314" s="25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</row>
    <row r="315" spans="1:23" ht="12.75" customHeight="1" x14ac:dyDescent="0.2">
      <c r="A315" s="18"/>
      <c r="B315" s="21"/>
      <c r="C315" s="22"/>
      <c r="D315" s="23"/>
      <c r="E315" s="23"/>
      <c r="F315" s="24"/>
      <c r="G315" s="25"/>
      <c r="H315" s="25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</row>
    <row r="316" spans="1:23" ht="12.75" customHeight="1" x14ac:dyDescent="0.2">
      <c r="A316" s="18"/>
      <c r="B316" s="21"/>
      <c r="C316" s="22"/>
      <c r="D316" s="23"/>
      <c r="E316" s="23"/>
      <c r="F316" s="24"/>
      <c r="G316" s="25"/>
      <c r="H316" s="25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</row>
    <row r="317" spans="1:23" ht="12.75" customHeight="1" x14ac:dyDescent="0.2">
      <c r="A317" s="18"/>
      <c r="B317" s="21"/>
      <c r="C317" s="22"/>
      <c r="D317" s="23"/>
      <c r="E317" s="23"/>
      <c r="F317" s="24"/>
      <c r="G317" s="25"/>
      <c r="H317" s="25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</row>
    <row r="318" spans="1:23" ht="12.75" customHeight="1" x14ac:dyDescent="0.2">
      <c r="A318" s="18"/>
      <c r="B318" s="21"/>
      <c r="C318" s="22"/>
      <c r="D318" s="23"/>
      <c r="E318" s="23"/>
      <c r="F318" s="24"/>
      <c r="G318" s="25"/>
      <c r="H318" s="25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</row>
    <row r="319" spans="1:23" ht="12.75" customHeight="1" x14ac:dyDescent="0.2">
      <c r="A319" s="18"/>
      <c r="B319" s="21"/>
      <c r="C319" s="22"/>
      <c r="D319" s="23"/>
      <c r="E319" s="23"/>
      <c r="F319" s="24"/>
      <c r="G319" s="25"/>
      <c r="H319" s="25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</row>
    <row r="320" spans="1:23" ht="12.75" customHeight="1" x14ac:dyDescent="0.2">
      <c r="A320" s="18"/>
      <c r="B320" s="21"/>
      <c r="C320" s="22"/>
      <c r="D320" s="23"/>
      <c r="E320" s="23"/>
      <c r="F320" s="24"/>
      <c r="G320" s="25"/>
      <c r="H320" s="25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</row>
    <row r="321" spans="1:23" ht="12.75" customHeight="1" x14ac:dyDescent="0.2">
      <c r="A321" s="18"/>
      <c r="B321" s="21"/>
      <c r="C321" s="22"/>
      <c r="D321" s="23"/>
      <c r="E321" s="23"/>
      <c r="F321" s="24"/>
      <c r="G321" s="25"/>
      <c r="H321" s="25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</row>
    <row r="322" spans="1:23" ht="12.75" customHeight="1" x14ac:dyDescent="0.2">
      <c r="A322" s="18"/>
      <c r="B322" s="21"/>
      <c r="C322" s="22"/>
      <c r="D322" s="23"/>
      <c r="E322" s="23"/>
      <c r="F322" s="24"/>
      <c r="G322" s="25"/>
      <c r="H322" s="25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</row>
    <row r="323" spans="1:23" ht="12.75" customHeight="1" x14ac:dyDescent="0.2">
      <c r="A323" s="18"/>
      <c r="B323" s="21"/>
      <c r="C323" s="22"/>
      <c r="D323" s="23"/>
      <c r="E323" s="23"/>
      <c r="F323" s="24"/>
      <c r="G323" s="25"/>
      <c r="H323" s="25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</row>
    <row r="324" spans="1:23" ht="12.75" customHeight="1" x14ac:dyDescent="0.2">
      <c r="A324" s="18"/>
      <c r="B324" s="21"/>
      <c r="C324" s="22"/>
      <c r="D324" s="23"/>
      <c r="E324" s="23"/>
      <c r="F324" s="24"/>
      <c r="G324" s="25"/>
      <c r="H324" s="25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</row>
    <row r="325" spans="1:23" ht="12.75" customHeight="1" x14ac:dyDescent="0.2">
      <c r="A325" s="18"/>
      <c r="B325" s="21"/>
      <c r="C325" s="22"/>
      <c r="D325" s="23"/>
      <c r="E325" s="23"/>
      <c r="F325" s="24"/>
      <c r="G325" s="25"/>
      <c r="H325" s="25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</row>
    <row r="326" spans="1:23" ht="12.75" customHeight="1" x14ac:dyDescent="0.2">
      <c r="A326" s="18"/>
      <c r="B326" s="21"/>
      <c r="C326" s="22"/>
      <c r="D326" s="23"/>
      <c r="E326" s="23"/>
      <c r="F326" s="24"/>
      <c r="G326" s="25"/>
      <c r="H326" s="25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</row>
    <row r="327" spans="1:23" ht="12.75" customHeight="1" x14ac:dyDescent="0.2">
      <c r="A327" s="18"/>
      <c r="B327" s="21"/>
      <c r="C327" s="22"/>
      <c r="D327" s="23"/>
      <c r="E327" s="23"/>
      <c r="F327" s="24"/>
      <c r="G327" s="25"/>
      <c r="H327" s="25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</row>
    <row r="328" spans="1:23" ht="12.75" customHeight="1" x14ac:dyDescent="0.2">
      <c r="A328" s="18"/>
      <c r="B328" s="21"/>
      <c r="C328" s="22"/>
      <c r="D328" s="23"/>
      <c r="E328" s="23"/>
      <c r="F328" s="24"/>
      <c r="G328" s="25"/>
      <c r="H328" s="25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</row>
    <row r="329" spans="1:23" ht="12.75" customHeight="1" x14ac:dyDescent="0.2">
      <c r="A329" s="18"/>
      <c r="B329" s="21"/>
      <c r="C329" s="22"/>
      <c r="D329" s="23"/>
      <c r="E329" s="23"/>
      <c r="F329" s="24"/>
      <c r="G329" s="25"/>
      <c r="H329" s="25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</row>
    <row r="330" spans="1:23" ht="12.75" customHeight="1" x14ac:dyDescent="0.2">
      <c r="A330" s="18"/>
      <c r="B330" s="21"/>
      <c r="C330" s="22"/>
      <c r="D330" s="23"/>
      <c r="E330" s="23"/>
      <c r="F330" s="24"/>
      <c r="G330" s="25"/>
      <c r="H330" s="25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</row>
    <row r="331" spans="1:23" ht="12.75" customHeight="1" x14ac:dyDescent="0.2">
      <c r="A331" s="18"/>
      <c r="B331" s="21"/>
      <c r="C331" s="22"/>
      <c r="D331" s="23"/>
      <c r="E331" s="23"/>
      <c r="F331" s="24"/>
      <c r="G331" s="25"/>
      <c r="H331" s="25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</row>
    <row r="332" spans="1:23" ht="12.75" customHeight="1" x14ac:dyDescent="0.2">
      <c r="A332" s="18"/>
      <c r="B332" s="21"/>
      <c r="C332" s="22"/>
      <c r="D332" s="23"/>
      <c r="E332" s="23"/>
      <c r="F332" s="24"/>
      <c r="G332" s="25"/>
      <c r="H332" s="25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</row>
    <row r="333" spans="1:23" ht="12.75" customHeight="1" x14ac:dyDescent="0.2">
      <c r="A333" s="18"/>
      <c r="B333" s="21"/>
      <c r="C333" s="22"/>
      <c r="D333" s="23"/>
      <c r="E333" s="23"/>
      <c r="F333" s="24"/>
      <c r="G333" s="25"/>
      <c r="H333" s="25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</row>
    <row r="334" spans="1:23" ht="12.75" customHeight="1" x14ac:dyDescent="0.2">
      <c r="A334" s="18"/>
      <c r="B334" s="21"/>
      <c r="C334" s="22"/>
      <c r="D334" s="23"/>
      <c r="E334" s="23"/>
      <c r="F334" s="24"/>
      <c r="G334" s="25"/>
      <c r="H334" s="25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</row>
    <row r="335" spans="1:23" ht="12.75" customHeight="1" x14ac:dyDescent="0.2">
      <c r="A335" s="18"/>
      <c r="B335" s="21"/>
      <c r="C335" s="22"/>
      <c r="D335" s="23"/>
      <c r="E335" s="23"/>
      <c r="F335" s="24"/>
      <c r="G335" s="25"/>
      <c r="H335" s="25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</row>
    <row r="336" spans="1:23" ht="12.75" customHeight="1" x14ac:dyDescent="0.2">
      <c r="A336" s="18"/>
      <c r="B336" s="21"/>
      <c r="C336" s="22"/>
      <c r="D336" s="23"/>
      <c r="E336" s="23"/>
      <c r="F336" s="24"/>
      <c r="G336" s="25"/>
      <c r="H336" s="25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</row>
    <row r="337" spans="1:23" ht="12.75" customHeight="1" x14ac:dyDescent="0.2">
      <c r="A337" s="18"/>
      <c r="B337" s="21"/>
      <c r="C337" s="22"/>
      <c r="D337" s="23"/>
      <c r="E337" s="23"/>
      <c r="F337" s="24"/>
      <c r="G337" s="25"/>
      <c r="H337" s="25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</row>
    <row r="338" spans="1:23" ht="12.75" customHeight="1" x14ac:dyDescent="0.2">
      <c r="A338" s="18"/>
      <c r="B338" s="21"/>
      <c r="C338" s="22"/>
      <c r="D338" s="23"/>
      <c r="E338" s="23"/>
      <c r="F338" s="24"/>
      <c r="G338" s="25"/>
      <c r="H338" s="25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</row>
    <row r="339" spans="1:23" ht="12.75" customHeight="1" x14ac:dyDescent="0.2">
      <c r="A339" s="18"/>
      <c r="B339" s="21"/>
      <c r="C339" s="22"/>
      <c r="D339" s="23"/>
      <c r="E339" s="23"/>
      <c r="F339" s="24"/>
      <c r="G339" s="25"/>
      <c r="H339" s="25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</row>
    <row r="340" spans="1:23" ht="12.75" customHeight="1" x14ac:dyDescent="0.2">
      <c r="A340" s="18"/>
      <c r="B340" s="21"/>
      <c r="C340" s="22"/>
      <c r="D340" s="23"/>
      <c r="E340" s="23"/>
      <c r="F340" s="24"/>
      <c r="G340" s="25"/>
      <c r="H340" s="25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</row>
    <row r="341" spans="1:23" ht="12.75" customHeight="1" x14ac:dyDescent="0.2">
      <c r="A341" s="18"/>
      <c r="B341" s="21"/>
      <c r="C341" s="22"/>
      <c r="D341" s="23"/>
      <c r="E341" s="23"/>
      <c r="F341" s="24"/>
      <c r="G341" s="25"/>
      <c r="H341" s="25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</row>
    <row r="342" spans="1:23" ht="12.75" customHeight="1" x14ac:dyDescent="0.2">
      <c r="A342" s="18"/>
      <c r="B342" s="21"/>
      <c r="C342" s="22"/>
      <c r="D342" s="23"/>
      <c r="E342" s="23"/>
      <c r="F342" s="24"/>
      <c r="G342" s="25"/>
      <c r="H342" s="25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</row>
    <row r="343" spans="1:23" ht="12.75" customHeight="1" x14ac:dyDescent="0.2">
      <c r="A343" s="18"/>
      <c r="B343" s="21"/>
      <c r="C343" s="22"/>
      <c r="D343" s="23"/>
      <c r="E343" s="23"/>
      <c r="F343" s="24"/>
      <c r="G343" s="25"/>
      <c r="H343" s="25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</row>
    <row r="344" spans="1:23" ht="12.75" customHeight="1" x14ac:dyDescent="0.2">
      <c r="A344" s="18"/>
      <c r="B344" s="21"/>
      <c r="C344" s="22"/>
      <c r="D344" s="23"/>
      <c r="E344" s="23"/>
      <c r="F344" s="24"/>
      <c r="G344" s="25"/>
      <c r="H344" s="25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</row>
    <row r="345" spans="1:23" ht="12.75" customHeight="1" x14ac:dyDescent="0.2">
      <c r="A345" s="18"/>
      <c r="B345" s="21"/>
      <c r="C345" s="22"/>
      <c r="D345" s="23"/>
      <c r="E345" s="23"/>
      <c r="F345" s="24"/>
      <c r="G345" s="25"/>
      <c r="H345" s="25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</row>
    <row r="346" spans="1:23" ht="12.75" customHeight="1" x14ac:dyDescent="0.2">
      <c r="A346" s="18"/>
      <c r="B346" s="21"/>
      <c r="C346" s="22"/>
      <c r="D346" s="23"/>
      <c r="E346" s="23"/>
      <c r="F346" s="24"/>
      <c r="G346" s="25"/>
      <c r="H346" s="25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</row>
    <row r="347" spans="1:23" ht="12.75" customHeight="1" x14ac:dyDescent="0.2">
      <c r="A347" s="18"/>
      <c r="B347" s="21"/>
      <c r="C347" s="22"/>
      <c r="D347" s="23"/>
      <c r="E347" s="23"/>
      <c r="F347" s="24"/>
      <c r="G347" s="25"/>
      <c r="H347" s="25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</row>
    <row r="348" spans="1:23" ht="12.75" customHeight="1" x14ac:dyDescent="0.2">
      <c r="A348" s="18"/>
      <c r="B348" s="21"/>
      <c r="C348" s="22"/>
      <c r="D348" s="23"/>
      <c r="E348" s="23"/>
      <c r="F348" s="24"/>
      <c r="G348" s="25"/>
      <c r="H348" s="25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</row>
    <row r="349" spans="1:23" ht="12.75" customHeight="1" x14ac:dyDescent="0.2">
      <c r="A349" s="18"/>
      <c r="B349" s="21"/>
      <c r="C349" s="22"/>
      <c r="D349" s="23"/>
      <c r="E349" s="23"/>
      <c r="F349" s="24"/>
      <c r="G349" s="25"/>
      <c r="H349" s="25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</row>
    <row r="350" spans="1:23" ht="12.75" customHeight="1" x14ac:dyDescent="0.2">
      <c r="A350" s="18"/>
      <c r="B350" s="21"/>
      <c r="C350" s="22"/>
      <c r="D350" s="23"/>
      <c r="E350" s="23"/>
      <c r="F350" s="24"/>
      <c r="G350" s="25"/>
      <c r="H350" s="25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</row>
    <row r="351" spans="1:23" ht="12.75" customHeight="1" x14ac:dyDescent="0.2">
      <c r="A351" s="18"/>
      <c r="B351" s="21"/>
      <c r="C351" s="22"/>
      <c r="D351" s="23"/>
      <c r="E351" s="23"/>
      <c r="F351" s="24"/>
      <c r="G351" s="25"/>
      <c r="H351" s="25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</row>
    <row r="352" spans="1:23" ht="12.75" customHeight="1" x14ac:dyDescent="0.2">
      <c r="A352" s="18"/>
      <c r="B352" s="21"/>
      <c r="C352" s="22"/>
      <c r="D352" s="23"/>
      <c r="E352" s="23"/>
      <c r="F352" s="24"/>
      <c r="G352" s="25"/>
      <c r="H352" s="25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</row>
    <row r="353" spans="1:23" ht="12.75" customHeight="1" x14ac:dyDescent="0.2">
      <c r="A353" s="18"/>
      <c r="B353" s="21"/>
      <c r="C353" s="22"/>
      <c r="D353" s="23"/>
      <c r="E353" s="23"/>
      <c r="F353" s="24"/>
      <c r="G353" s="25"/>
      <c r="H353" s="25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</row>
    <row r="354" spans="1:23" ht="12.75" customHeight="1" x14ac:dyDescent="0.2">
      <c r="A354" s="18"/>
      <c r="B354" s="21"/>
      <c r="C354" s="22"/>
      <c r="D354" s="23"/>
      <c r="E354" s="23"/>
      <c r="F354" s="24"/>
      <c r="G354" s="25"/>
      <c r="H354" s="25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</row>
    <row r="355" spans="1:23" ht="12.75" customHeight="1" x14ac:dyDescent="0.2">
      <c r="A355" s="18"/>
      <c r="B355" s="21"/>
      <c r="C355" s="22"/>
      <c r="D355" s="23"/>
      <c r="E355" s="23"/>
      <c r="F355" s="24"/>
      <c r="G355" s="25"/>
      <c r="H355" s="25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</row>
    <row r="356" spans="1:23" ht="12.75" customHeight="1" x14ac:dyDescent="0.2">
      <c r="A356" s="18"/>
      <c r="B356" s="21"/>
      <c r="C356" s="22"/>
      <c r="D356" s="23"/>
      <c r="E356" s="23"/>
      <c r="F356" s="24"/>
      <c r="G356" s="25"/>
      <c r="H356" s="25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</row>
    <row r="357" spans="1:23" ht="12.75" customHeight="1" x14ac:dyDescent="0.2">
      <c r="A357" s="18"/>
      <c r="B357" s="21"/>
      <c r="C357" s="22"/>
      <c r="D357" s="23"/>
      <c r="E357" s="23"/>
      <c r="F357" s="24"/>
      <c r="G357" s="25"/>
      <c r="H357" s="25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</row>
    <row r="358" spans="1:23" ht="12.75" customHeight="1" x14ac:dyDescent="0.2">
      <c r="A358" s="18"/>
      <c r="B358" s="21"/>
      <c r="C358" s="22"/>
      <c r="D358" s="23"/>
      <c r="E358" s="23"/>
      <c r="F358" s="24"/>
      <c r="G358" s="25"/>
      <c r="H358" s="25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</row>
    <row r="359" spans="1:23" ht="12.75" customHeight="1" x14ac:dyDescent="0.2">
      <c r="A359" s="18"/>
      <c r="B359" s="21"/>
      <c r="C359" s="22"/>
      <c r="D359" s="23"/>
      <c r="E359" s="23"/>
      <c r="F359" s="24"/>
      <c r="G359" s="25"/>
      <c r="H359" s="25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</row>
    <row r="360" spans="1:23" ht="12.75" customHeight="1" x14ac:dyDescent="0.2">
      <c r="A360" s="18"/>
      <c r="B360" s="21"/>
      <c r="C360" s="22"/>
      <c r="D360" s="23"/>
      <c r="E360" s="23"/>
      <c r="F360" s="24"/>
      <c r="G360" s="25"/>
      <c r="H360" s="25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</row>
    <row r="361" spans="1:23" ht="12.75" customHeight="1" x14ac:dyDescent="0.2">
      <c r="A361" s="18"/>
      <c r="B361" s="21"/>
      <c r="C361" s="22"/>
      <c r="D361" s="23"/>
      <c r="E361" s="23"/>
      <c r="F361" s="24"/>
      <c r="G361" s="25"/>
      <c r="H361" s="25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</row>
    <row r="362" spans="1:23" ht="12.75" customHeight="1" x14ac:dyDescent="0.2">
      <c r="A362" s="18"/>
      <c r="B362" s="21"/>
      <c r="C362" s="22"/>
      <c r="D362" s="23"/>
      <c r="E362" s="23"/>
      <c r="F362" s="24"/>
      <c r="G362" s="25"/>
      <c r="H362" s="25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</row>
    <row r="363" spans="1:23" ht="12.75" customHeight="1" x14ac:dyDescent="0.2">
      <c r="A363" s="18"/>
      <c r="B363" s="21"/>
      <c r="C363" s="22"/>
      <c r="D363" s="23"/>
      <c r="E363" s="23"/>
      <c r="F363" s="24"/>
      <c r="G363" s="25"/>
      <c r="H363" s="25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</row>
    <row r="364" spans="1:23" ht="12.75" customHeight="1" x14ac:dyDescent="0.2">
      <c r="A364" s="18"/>
      <c r="B364" s="21"/>
      <c r="C364" s="22"/>
      <c r="D364" s="23"/>
      <c r="E364" s="23"/>
      <c r="F364" s="24"/>
      <c r="G364" s="25"/>
      <c r="H364" s="25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</row>
    <row r="365" spans="1:23" ht="12.75" customHeight="1" x14ac:dyDescent="0.2">
      <c r="A365" s="18"/>
      <c r="B365" s="21"/>
      <c r="C365" s="22"/>
      <c r="D365" s="23"/>
      <c r="E365" s="23"/>
      <c r="F365" s="24"/>
      <c r="G365" s="25"/>
      <c r="H365" s="25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</row>
    <row r="366" spans="1:23" ht="12.75" customHeight="1" x14ac:dyDescent="0.2">
      <c r="A366" s="18"/>
      <c r="B366" s="21"/>
      <c r="C366" s="22"/>
      <c r="D366" s="23"/>
      <c r="E366" s="23"/>
      <c r="F366" s="24"/>
      <c r="G366" s="25"/>
      <c r="H366" s="25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</row>
    <row r="367" spans="1:23" ht="12.75" customHeight="1" x14ac:dyDescent="0.2">
      <c r="A367" s="18"/>
      <c r="B367" s="21"/>
      <c r="C367" s="22"/>
      <c r="D367" s="23"/>
      <c r="E367" s="23"/>
      <c r="F367" s="24"/>
      <c r="G367" s="25"/>
      <c r="H367" s="25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7"/>
    </row>
    <row r="368" spans="1:23" ht="12.75" customHeight="1" x14ac:dyDescent="0.2">
      <c r="A368" s="18"/>
      <c r="B368" s="21"/>
      <c r="C368" s="22"/>
      <c r="D368" s="23"/>
      <c r="E368" s="23"/>
      <c r="F368" s="24"/>
      <c r="G368" s="25"/>
      <c r="H368" s="25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7"/>
    </row>
    <row r="369" spans="1:23" ht="12.75" customHeight="1" x14ac:dyDescent="0.2">
      <c r="A369" s="18"/>
      <c r="B369" s="21"/>
      <c r="C369" s="22"/>
      <c r="D369" s="23"/>
      <c r="E369" s="23"/>
      <c r="F369" s="24"/>
      <c r="G369" s="25"/>
      <c r="H369" s="25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7"/>
    </row>
    <row r="370" spans="1:23" ht="12.75" customHeight="1" x14ac:dyDescent="0.2">
      <c r="A370" s="18"/>
      <c r="B370" s="21"/>
      <c r="C370" s="22"/>
      <c r="D370" s="23"/>
      <c r="E370" s="23"/>
      <c r="F370" s="24"/>
      <c r="G370" s="25"/>
      <c r="H370" s="25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7"/>
    </row>
    <row r="371" spans="1:23" ht="12.75" customHeight="1" x14ac:dyDescent="0.2">
      <c r="A371" s="18"/>
      <c r="B371" s="21"/>
      <c r="C371" s="22"/>
      <c r="D371" s="23"/>
      <c r="E371" s="23"/>
      <c r="F371" s="24"/>
      <c r="G371" s="25"/>
      <c r="H371" s="25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7"/>
    </row>
    <row r="372" spans="1:23" ht="12.75" customHeight="1" x14ac:dyDescent="0.2">
      <c r="A372" s="18"/>
      <c r="B372" s="21"/>
      <c r="C372" s="22"/>
      <c r="D372" s="23"/>
      <c r="E372" s="23"/>
      <c r="F372" s="24"/>
      <c r="G372" s="25"/>
      <c r="H372" s="25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7"/>
    </row>
    <row r="373" spans="1:23" ht="12.75" customHeight="1" x14ac:dyDescent="0.2">
      <c r="A373" s="18"/>
      <c r="B373" s="21"/>
      <c r="C373" s="22"/>
      <c r="D373" s="23"/>
      <c r="E373" s="23"/>
      <c r="F373" s="24"/>
      <c r="G373" s="25"/>
      <c r="H373" s="25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7"/>
    </row>
    <row r="374" spans="1:23" ht="12.75" customHeight="1" x14ac:dyDescent="0.2">
      <c r="A374" s="18"/>
      <c r="B374" s="21"/>
      <c r="C374" s="22"/>
      <c r="D374" s="23"/>
      <c r="E374" s="23"/>
      <c r="F374" s="24"/>
      <c r="G374" s="25"/>
      <c r="H374" s="25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7"/>
    </row>
    <row r="375" spans="1:23" ht="12.75" customHeight="1" x14ac:dyDescent="0.2">
      <c r="A375" s="18"/>
      <c r="B375" s="21"/>
      <c r="C375" s="22"/>
      <c r="D375" s="23"/>
      <c r="E375" s="23"/>
      <c r="F375" s="24"/>
      <c r="G375" s="25"/>
      <c r="H375" s="25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7"/>
    </row>
    <row r="376" spans="1:23" ht="12.75" customHeight="1" x14ac:dyDescent="0.2">
      <c r="A376" s="18"/>
      <c r="B376" s="21"/>
      <c r="C376" s="22"/>
      <c r="D376" s="23"/>
      <c r="E376" s="23"/>
      <c r="F376" s="24"/>
      <c r="G376" s="25"/>
      <c r="H376" s="25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7"/>
    </row>
    <row r="377" spans="1:23" ht="12.75" customHeight="1" x14ac:dyDescent="0.2">
      <c r="A377" s="18"/>
      <c r="B377" s="21"/>
      <c r="C377" s="22"/>
      <c r="D377" s="23"/>
      <c r="E377" s="23"/>
      <c r="F377" s="24"/>
      <c r="G377" s="25"/>
      <c r="H377" s="25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7"/>
    </row>
    <row r="378" spans="1:23" ht="12.75" customHeight="1" x14ac:dyDescent="0.2">
      <c r="A378" s="18"/>
      <c r="B378" s="21"/>
      <c r="C378" s="22"/>
      <c r="D378" s="23"/>
      <c r="E378" s="23"/>
      <c r="F378" s="24"/>
      <c r="G378" s="25"/>
      <c r="H378" s="25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7"/>
    </row>
    <row r="379" spans="1:23" ht="12.75" customHeight="1" x14ac:dyDescent="0.2">
      <c r="A379" s="18"/>
      <c r="B379" s="21"/>
      <c r="C379" s="22"/>
      <c r="D379" s="23"/>
      <c r="E379" s="23"/>
      <c r="F379" s="24"/>
      <c r="G379" s="25"/>
      <c r="H379" s="25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7"/>
    </row>
    <row r="380" spans="1:23" ht="12.75" customHeight="1" x14ac:dyDescent="0.2">
      <c r="A380" s="18"/>
      <c r="B380" s="21"/>
      <c r="C380" s="22"/>
      <c r="D380" s="23"/>
      <c r="E380" s="23"/>
      <c r="F380" s="24"/>
      <c r="G380" s="25"/>
      <c r="H380" s="25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7"/>
    </row>
    <row r="381" spans="1:23" ht="12.75" customHeight="1" x14ac:dyDescent="0.2">
      <c r="A381" s="18"/>
      <c r="B381" s="21"/>
      <c r="C381" s="22"/>
      <c r="D381" s="23"/>
      <c r="E381" s="23"/>
      <c r="F381" s="24"/>
      <c r="G381" s="25"/>
      <c r="H381" s="25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7"/>
    </row>
    <row r="382" spans="1:23" ht="12.75" customHeight="1" x14ac:dyDescent="0.2">
      <c r="A382" s="18"/>
      <c r="B382" s="21"/>
      <c r="C382" s="22"/>
      <c r="D382" s="23"/>
      <c r="E382" s="23"/>
      <c r="F382" s="24"/>
      <c r="G382" s="25"/>
      <c r="H382" s="25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7"/>
    </row>
    <row r="383" spans="1:23" ht="12.75" customHeight="1" x14ac:dyDescent="0.2">
      <c r="A383" s="18"/>
      <c r="B383" s="21"/>
      <c r="C383" s="22"/>
      <c r="D383" s="23"/>
      <c r="E383" s="23"/>
      <c r="F383" s="24"/>
      <c r="G383" s="25"/>
      <c r="H383" s="25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7"/>
    </row>
    <row r="384" spans="1:23" ht="12.75" customHeight="1" x14ac:dyDescent="0.2">
      <c r="A384" s="18"/>
      <c r="B384" s="21"/>
      <c r="C384" s="22"/>
      <c r="D384" s="23"/>
      <c r="E384" s="23"/>
      <c r="F384" s="24"/>
      <c r="G384" s="25"/>
      <c r="H384" s="25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7"/>
    </row>
    <row r="385" spans="1:23" ht="12.75" customHeight="1" x14ac:dyDescent="0.2">
      <c r="A385" s="18"/>
      <c r="B385" s="21"/>
      <c r="C385" s="22"/>
      <c r="D385" s="23"/>
      <c r="E385" s="23"/>
      <c r="F385" s="24"/>
      <c r="G385" s="25"/>
      <c r="H385" s="25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7"/>
    </row>
    <row r="386" spans="1:23" ht="12.75" customHeight="1" x14ac:dyDescent="0.2">
      <c r="A386" s="18"/>
      <c r="B386" s="21"/>
      <c r="C386" s="22"/>
      <c r="D386" s="23"/>
      <c r="E386" s="23"/>
      <c r="F386" s="24"/>
      <c r="G386" s="25"/>
      <c r="H386" s="25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7"/>
    </row>
    <row r="387" spans="1:23" ht="12.75" customHeight="1" x14ac:dyDescent="0.2">
      <c r="A387" s="18"/>
      <c r="B387" s="21"/>
      <c r="C387" s="22"/>
      <c r="D387" s="23"/>
      <c r="E387" s="23"/>
      <c r="F387" s="24"/>
      <c r="G387" s="25"/>
      <c r="H387" s="25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7"/>
    </row>
    <row r="388" spans="1:23" ht="12.75" customHeight="1" x14ac:dyDescent="0.2">
      <c r="A388" s="18"/>
      <c r="B388" s="21"/>
      <c r="C388" s="22"/>
      <c r="D388" s="23"/>
      <c r="E388" s="23"/>
      <c r="F388" s="24"/>
      <c r="G388" s="25"/>
      <c r="H388" s="25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7"/>
    </row>
    <row r="389" spans="1:23" ht="12.75" customHeight="1" x14ac:dyDescent="0.2">
      <c r="A389" s="18"/>
      <c r="B389" s="21"/>
      <c r="C389" s="22"/>
      <c r="D389" s="23"/>
      <c r="E389" s="23"/>
      <c r="F389" s="24"/>
      <c r="G389" s="25"/>
      <c r="H389" s="25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7"/>
    </row>
    <row r="390" spans="1:23" ht="12.75" customHeight="1" x14ac:dyDescent="0.2">
      <c r="A390" s="18"/>
      <c r="B390" s="21"/>
      <c r="C390" s="22"/>
      <c r="D390" s="23"/>
      <c r="E390" s="23"/>
      <c r="F390" s="24"/>
      <c r="G390" s="25"/>
      <c r="H390" s="25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7"/>
    </row>
    <row r="391" spans="1:23" ht="12.75" customHeight="1" x14ac:dyDescent="0.2">
      <c r="A391" s="18"/>
      <c r="B391" s="21"/>
      <c r="C391" s="22"/>
      <c r="D391" s="23"/>
      <c r="E391" s="23"/>
      <c r="F391" s="24"/>
      <c r="G391" s="25"/>
      <c r="H391" s="25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7"/>
    </row>
    <row r="392" spans="1:23" ht="12.75" customHeight="1" x14ac:dyDescent="0.2">
      <c r="A392" s="18"/>
      <c r="B392" s="21"/>
      <c r="C392" s="22"/>
      <c r="D392" s="23"/>
      <c r="E392" s="23"/>
      <c r="F392" s="24"/>
      <c r="G392" s="25"/>
      <c r="H392" s="25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7"/>
    </row>
    <row r="393" spans="1:23" ht="12.75" customHeight="1" x14ac:dyDescent="0.2">
      <c r="A393" s="18"/>
      <c r="B393" s="21"/>
      <c r="C393" s="22"/>
      <c r="D393" s="23"/>
      <c r="E393" s="23"/>
      <c r="F393" s="24"/>
      <c r="G393" s="25"/>
      <c r="H393" s="25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7"/>
    </row>
    <row r="394" spans="1:23" ht="12.75" customHeight="1" x14ac:dyDescent="0.2">
      <c r="A394" s="18"/>
      <c r="B394" s="21"/>
      <c r="C394" s="22"/>
      <c r="D394" s="23"/>
      <c r="E394" s="23"/>
      <c r="F394" s="24"/>
      <c r="G394" s="25"/>
      <c r="H394" s="25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7"/>
    </row>
    <row r="395" spans="1:23" ht="12.75" customHeight="1" x14ac:dyDescent="0.2">
      <c r="A395" s="18"/>
      <c r="B395" s="21"/>
      <c r="C395" s="22"/>
      <c r="D395" s="23"/>
      <c r="E395" s="23"/>
      <c r="F395" s="24"/>
      <c r="G395" s="25"/>
      <c r="H395" s="25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7"/>
    </row>
    <row r="396" spans="1:23" ht="12.75" customHeight="1" x14ac:dyDescent="0.2">
      <c r="A396" s="18"/>
      <c r="B396" s="21"/>
      <c r="C396" s="22"/>
      <c r="D396" s="23"/>
      <c r="E396" s="23"/>
      <c r="F396" s="24"/>
      <c r="G396" s="25"/>
      <c r="H396" s="25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7"/>
    </row>
    <row r="397" spans="1:23" ht="12.75" customHeight="1" x14ac:dyDescent="0.2">
      <c r="A397" s="18"/>
      <c r="B397" s="21"/>
      <c r="C397" s="22"/>
      <c r="D397" s="23"/>
      <c r="E397" s="23"/>
      <c r="F397" s="24"/>
      <c r="G397" s="25"/>
      <c r="H397" s="25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7"/>
    </row>
    <row r="398" spans="1:23" ht="12.75" customHeight="1" x14ac:dyDescent="0.2">
      <c r="A398" s="18"/>
      <c r="B398" s="21"/>
      <c r="C398" s="22"/>
      <c r="D398" s="23"/>
      <c r="E398" s="23"/>
      <c r="F398" s="24"/>
      <c r="G398" s="25"/>
      <c r="H398" s="25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7"/>
    </row>
    <row r="399" spans="1:23" ht="12.75" customHeight="1" x14ac:dyDescent="0.2">
      <c r="A399" s="18"/>
      <c r="B399" s="21"/>
      <c r="C399" s="22"/>
      <c r="D399" s="23"/>
      <c r="E399" s="23"/>
      <c r="F399" s="24"/>
      <c r="G399" s="25"/>
      <c r="H399" s="25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7"/>
    </row>
    <row r="400" spans="1:23" ht="12.75" customHeight="1" x14ac:dyDescent="0.2">
      <c r="A400" s="18"/>
      <c r="B400" s="21"/>
      <c r="C400" s="22"/>
      <c r="D400" s="23"/>
      <c r="E400" s="23"/>
      <c r="F400" s="24"/>
      <c r="G400" s="25"/>
      <c r="H400" s="25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7"/>
    </row>
    <row r="401" spans="1:23" ht="12.75" customHeight="1" x14ac:dyDescent="0.2">
      <c r="A401" s="18"/>
      <c r="B401" s="21"/>
      <c r="C401" s="22"/>
      <c r="D401" s="23"/>
      <c r="E401" s="23"/>
      <c r="F401" s="24"/>
      <c r="G401" s="25"/>
      <c r="H401" s="25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7"/>
    </row>
    <row r="402" spans="1:23" ht="12.75" customHeight="1" x14ac:dyDescent="0.2">
      <c r="A402" s="18"/>
      <c r="B402" s="21"/>
      <c r="C402" s="22"/>
      <c r="D402" s="23"/>
      <c r="E402" s="23"/>
      <c r="F402" s="24"/>
      <c r="G402" s="25"/>
      <c r="H402" s="25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7"/>
    </row>
    <row r="403" spans="1:23" ht="12.75" customHeight="1" x14ac:dyDescent="0.2">
      <c r="A403" s="18"/>
      <c r="B403" s="21"/>
      <c r="C403" s="22"/>
      <c r="D403" s="23"/>
      <c r="E403" s="23"/>
      <c r="F403" s="24"/>
      <c r="G403" s="25"/>
      <c r="H403" s="25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7"/>
    </row>
    <row r="404" spans="1:23" ht="12.75" customHeight="1" x14ac:dyDescent="0.2">
      <c r="A404" s="18"/>
      <c r="B404" s="21"/>
      <c r="C404" s="22"/>
      <c r="D404" s="23"/>
      <c r="E404" s="23"/>
      <c r="F404" s="24"/>
      <c r="G404" s="25"/>
      <c r="H404" s="25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7"/>
    </row>
    <row r="405" spans="1:23" ht="12.75" customHeight="1" x14ac:dyDescent="0.2">
      <c r="A405" s="18"/>
      <c r="B405" s="21"/>
      <c r="C405" s="22"/>
      <c r="D405" s="23"/>
      <c r="E405" s="23"/>
      <c r="F405" s="24"/>
      <c r="G405" s="25"/>
      <c r="H405" s="25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7"/>
    </row>
    <row r="406" spans="1:23" ht="12.75" customHeight="1" x14ac:dyDescent="0.2">
      <c r="A406" s="18"/>
      <c r="B406" s="21"/>
      <c r="C406" s="22"/>
      <c r="D406" s="23"/>
      <c r="E406" s="23"/>
      <c r="F406" s="24"/>
      <c r="G406" s="25"/>
      <c r="H406" s="25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7"/>
    </row>
    <row r="407" spans="1:23" ht="12.75" customHeight="1" x14ac:dyDescent="0.2">
      <c r="A407" s="18"/>
      <c r="B407" s="21"/>
      <c r="C407" s="22"/>
      <c r="D407" s="23"/>
      <c r="E407" s="23"/>
      <c r="F407" s="24"/>
      <c r="G407" s="25"/>
      <c r="H407" s="25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7"/>
    </row>
    <row r="408" spans="1:23" ht="12.75" customHeight="1" x14ac:dyDescent="0.2">
      <c r="A408" s="18"/>
      <c r="B408" s="21"/>
      <c r="C408" s="22"/>
      <c r="D408" s="23"/>
      <c r="E408" s="23"/>
      <c r="F408" s="24"/>
      <c r="G408" s="25"/>
      <c r="H408" s="25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7"/>
    </row>
    <row r="409" spans="1:23" ht="12.75" customHeight="1" x14ac:dyDescent="0.2">
      <c r="A409" s="18"/>
      <c r="B409" s="21"/>
      <c r="C409" s="22"/>
      <c r="D409" s="23"/>
      <c r="E409" s="23"/>
      <c r="F409" s="24"/>
      <c r="G409" s="25"/>
      <c r="H409" s="25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7"/>
    </row>
    <row r="410" spans="1:23" ht="12.75" customHeight="1" x14ac:dyDescent="0.2">
      <c r="A410" s="18"/>
      <c r="B410" s="21"/>
      <c r="C410" s="22"/>
      <c r="D410" s="23"/>
      <c r="E410" s="23"/>
      <c r="F410" s="24"/>
      <c r="G410" s="25"/>
      <c r="H410" s="25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7"/>
    </row>
    <row r="411" spans="1:23" ht="12.75" customHeight="1" x14ac:dyDescent="0.2">
      <c r="A411" s="18"/>
      <c r="B411" s="21"/>
      <c r="C411" s="22"/>
      <c r="D411" s="23"/>
      <c r="E411" s="23"/>
      <c r="F411" s="24"/>
      <c r="G411" s="25"/>
      <c r="H411" s="25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7"/>
    </row>
    <row r="412" spans="1:23" ht="12.75" customHeight="1" x14ac:dyDescent="0.2">
      <c r="A412" s="18"/>
      <c r="B412" s="21"/>
      <c r="C412" s="22"/>
      <c r="D412" s="23"/>
      <c r="E412" s="23"/>
      <c r="F412" s="24"/>
      <c r="G412" s="25"/>
      <c r="H412" s="25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7"/>
    </row>
    <row r="413" spans="1:23" ht="12.75" customHeight="1" x14ac:dyDescent="0.2">
      <c r="A413" s="18"/>
      <c r="B413" s="21"/>
      <c r="C413" s="22"/>
      <c r="D413" s="23"/>
      <c r="E413" s="23"/>
      <c r="F413" s="24"/>
      <c r="G413" s="25"/>
      <c r="H413" s="25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7"/>
    </row>
    <row r="414" spans="1:23" ht="12.75" customHeight="1" x14ac:dyDescent="0.2">
      <c r="A414" s="18"/>
      <c r="B414" s="21"/>
      <c r="C414" s="22"/>
      <c r="D414" s="23"/>
      <c r="E414" s="23"/>
      <c r="F414" s="24"/>
      <c r="G414" s="25"/>
      <c r="H414" s="25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7"/>
    </row>
    <row r="415" spans="1:23" ht="12.75" customHeight="1" x14ac:dyDescent="0.2">
      <c r="A415" s="18"/>
      <c r="B415" s="21"/>
      <c r="C415" s="22"/>
      <c r="D415" s="23"/>
      <c r="E415" s="23"/>
      <c r="F415" s="24"/>
      <c r="G415" s="25"/>
      <c r="H415" s="25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7"/>
    </row>
    <row r="416" spans="1:23" ht="12.75" customHeight="1" x14ac:dyDescent="0.2">
      <c r="A416" s="18"/>
      <c r="B416" s="21"/>
      <c r="C416" s="22"/>
      <c r="D416" s="23"/>
      <c r="E416" s="23"/>
      <c r="F416" s="24"/>
      <c r="G416" s="25"/>
      <c r="H416" s="25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7"/>
    </row>
    <row r="417" spans="1:23" ht="12.75" customHeight="1" x14ac:dyDescent="0.2">
      <c r="A417" s="18"/>
      <c r="B417" s="21"/>
      <c r="C417" s="22"/>
      <c r="D417" s="23"/>
      <c r="E417" s="23"/>
      <c r="F417" s="24"/>
      <c r="G417" s="25"/>
      <c r="H417" s="25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7"/>
    </row>
    <row r="418" spans="1:23" ht="12.75" customHeight="1" x14ac:dyDescent="0.2">
      <c r="A418" s="18"/>
      <c r="B418" s="21"/>
      <c r="C418" s="22"/>
      <c r="D418" s="23"/>
      <c r="E418" s="23"/>
      <c r="F418" s="24"/>
      <c r="G418" s="25"/>
      <c r="H418" s="25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7"/>
    </row>
    <row r="419" spans="1:23" ht="12.75" customHeight="1" x14ac:dyDescent="0.2">
      <c r="A419" s="18"/>
      <c r="B419" s="21"/>
      <c r="C419" s="22"/>
      <c r="D419" s="23"/>
      <c r="E419" s="23"/>
      <c r="F419" s="24"/>
      <c r="G419" s="25"/>
      <c r="H419" s="25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7"/>
    </row>
    <row r="420" spans="1:23" ht="12.75" customHeight="1" x14ac:dyDescent="0.2">
      <c r="A420" s="18"/>
      <c r="B420" s="21"/>
      <c r="C420" s="22"/>
      <c r="D420" s="23"/>
      <c r="E420" s="23"/>
      <c r="F420" s="24"/>
      <c r="G420" s="25"/>
      <c r="H420" s="25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7"/>
    </row>
    <row r="421" spans="1:23" ht="12.75" customHeight="1" x14ac:dyDescent="0.2">
      <c r="A421" s="18"/>
      <c r="B421" s="21"/>
      <c r="C421" s="22"/>
      <c r="D421" s="23"/>
      <c r="E421" s="23"/>
      <c r="F421" s="24"/>
      <c r="G421" s="25"/>
      <c r="H421" s="25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7"/>
    </row>
    <row r="422" spans="1:23" ht="12.75" customHeight="1" x14ac:dyDescent="0.2">
      <c r="A422" s="18"/>
      <c r="B422" s="21"/>
      <c r="C422" s="22"/>
      <c r="D422" s="23"/>
      <c r="E422" s="23"/>
      <c r="F422" s="24"/>
      <c r="G422" s="25"/>
      <c r="H422" s="25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7"/>
    </row>
    <row r="423" spans="1:23" ht="12.75" customHeight="1" x14ac:dyDescent="0.2">
      <c r="A423" s="18"/>
      <c r="B423" s="21"/>
      <c r="C423" s="22"/>
      <c r="D423" s="23"/>
      <c r="E423" s="23"/>
      <c r="F423" s="24"/>
      <c r="G423" s="25"/>
      <c r="H423" s="25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7"/>
    </row>
    <row r="424" spans="1:23" ht="12.75" customHeight="1" x14ac:dyDescent="0.2">
      <c r="A424" s="18"/>
      <c r="B424" s="21"/>
      <c r="C424" s="22"/>
      <c r="D424" s="23"/>
      <c r="E424" s="23"/>
      <c r="F424" s="24"/>
      <c r="G424" s="25"/>
      <c r="H424" s="25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7"/>
    </row>
    <row r="425" spans="1:23" ht="12.75" customHeight="1" x14ac:dyDescent="0.2">
      <c r="A425" s="18"/>
      <c r="B425" s="21"/>
      <c r="C425" s="22"/>
      <c r="D425" s="23"/>
      <c r="E425" s="23"/>
      <c r="F425" s="24"/>
      <c r="G425" s="25"/>
      <c r="H425" s="25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7"/>
    </row>
    <row r="426" spans="1:23" ht="12.75" customHeight="1" x14ac:dyDescent="0.2">
      <c r="A426" s="18"/>
      <c r="B426" s="21"/>
      <c r="C426" s="22"/>
      <c r="D426" s="23"/>
      <c r="E426" s="23"/>
      <c r="F426" s="24"/>
      <c r="G426" s="25"/>
      <c r="H426" s="25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</row>
    <row r="427" spans="1:23" ht="12.75" customHeight="1" x14ac:dyDescent="0.2">
      <c r="A427" s="18"/>
      <c r="B427" s="21"/>
      <c r="C427" s="22"/>
      <c r="D427" s="23"/>
      <c r="E427" s="23"/>
      <c r="F427" s="24"/>
      <c r="G427" s="25"/>
      <c r="H427" s="25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</row>
    <row r="428" spans="1:23" ht="12.75" customHeight="1" x14ac:dyDescent="0.2">
      <c r="A428" s="18"/>
      <c r="B428" s="21"/>
      <c r="C428" s="22"/>
      <c r="D428" s="23"/>
      <c r="E428" s="23"/>
      <c r="F428" s="24"/>
      <c r="G428" s="25"/>
      <c r="H428" s="25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</row>
    <row r="429" spans="1:23" ht="12.75" customHeight="1" x14ac:dyDescent="0.2">
      <c r="A429" s="18"/>
      <c r="B429" s="21"/>
      <c r="C429" s="22"/>
      <c r="D429" s="23"/>
      <c r="E429" s="23"/>
      <c r="F429" s="24"/>
      <c r="G429" s="25"/>
      <c r="H429" s="25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7"/>
    </row>
    <row r="430" spans="1:23" ht="12.75" customHeight="1" x14ac:dyDescent="0.2">
      <c r="A430" s="18"/>
      <c r="B430" s="21"/>
      <c r="C430" s="22"/>
      <c r="D430" s="23"/>
      <c r="E430" s="23"/>
      <c r="F430" s="24"/>
      <c r="G430" s="25"/>
      <c r="H430" s="25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7"/>
    </row>
    <row r="431" spans="1:23" ht="12.75" customHeight="1" x14ac:dyDescent="0.2">
      <c r="A431" s="18"/>
      <c r="B431" s="21"/>
      <c r="C431" s="22"/>
      <c r="D431" s="23"/>
      <c r="E431" s="23"/>
      <c r="F431" s="24"/>
      <c r="G431" s="25"/>
      <c r="H431" s="25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7"/>
    </row>
    <row r="432" spans="1:23" ht="12.75" customHeight="1" x14ac:dyDescent="0.2">
      <c r="A432" s="18"/>
      <c r="B432" s="21"/>
      <c r="C432" s="22"/>
      <c r="D432" s="23"/>
      <c r="E432" s="23"/>
      <c r="F432" s="24"/>
      <c r="G432" s="25"/>
      <c r="H432" s="25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7"/>
    </row>
    <row r="433" spans="1:23" ht="12.75" customHeight="1" x14ac:dyDescent="0.2">
      <c r="A433" s="18"/>
      <c r="B433" s="21"/>
      <c r="C433" s="22"/>
      <c r="D433" s="23"/>
      <c r="E433" s="23"/>
      <c r="F433" s="24"/>
      <c r="G433" s="25"/>
      <c r="H433" s="25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7"/>
    </row>
    <row r="434" spans="1:23" ht="12.75" customHeight="1" x14ac:dyDescent="0.2">
      <c r="A434" s="18"/>
      <c r="B434" s="21"/>
      <c r="C434" s="22"/>
      <c r="D434" s="23"/>
      <c r="E434" s="23"/>
      <c r="F434" s="24"/>
      <c r="G434" s="25"/>
      <c r="H434" s="25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7"/>
    </row>
    <row r="435" spans="1:23" ht="12.75" customHeight="1" x14ac:dyDescent="0.2">
      <c r="A435" s="18"/>
      <c r="B435" s="21"/>
      <c r="C435" s="22"/>
      <c r="D435" s="23"/>
      <c r="E435" s="23"/>
      <c r="F435" s="24"/>
      <c r="G435" s="25"/>
      <c r="H435" s="25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7"/>
    </row>
    <row r="436" spans="1:23" ht="12.75" customHeight="1" x14ac:dyDescent="0.2">
      <c r="A436" s="18"/>
      <c r="B436" s="21"/>
      <c r="C436" s="22"/>
      <c r="D436" s="23"/>
      <c r="E436" s="23"/>
      <c r="F436" s="24"/>
      <c r="G436" s="25"/>
      <c r="H436" s="25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7"/>
    </row>
    <row r="437" spans="1:23" ht="12.75" customHeight="1" x14ac:dyDescent="0.2">
      <c r="A437" s="18"/>
      <c r="B437" s="21"/>
      <c r="C437" s="22"/>
      <c r="D437" s="23"/>
      <c r="E437" s="23"/>
      <c r="F437" s="24"/>
      <c r="G437" s="25"/>
      <c r="H437" s="25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7"/>
    </row>
    <row r="438" spans="1:23" ht="12.75" customHeight="1" x14ac:dyDescent="0.2">
      <c r="A438" s="18"/>
      <c r="B438" s="21"/>
      <c r="C438" s="22"/>
      <c r="D438" s="23"/>
      <c r="E438" s="23"/>
      <c r="F438" s="24"/>
      <c r="G438" s="25"/>
      <c r="H438" s="25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7"/>
    </row>
    <row r="439" spans="1:23" ht="12.75" customHeight="1" x14ac:dyDescent="0.2">
      <c r="A439" s="18"/>
      <c r="B439" s="21"/>
      <c r="C439" s="22"/>
      <c r="D439" s="23"/>
      <c r="E439" s="23"/>
      <c r="F439" s="24"/>
      <c r="G439" s="25"/>
      <c r="H439" s="25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7"/>
    </row>
    <row r="440" spans="1:23" ht="12.75" customHeight="1" x14ac:dyDescent="0.2">
      <c r="A440" s="18"/>
      <c r="B440" s="21"/>
      <c r="C440" s="22"/>
      <c r="D440" s="23"/>
      <c r="E440" s="23"/>
      <c r="F440" s="24"/>
      <c r="G440" s="25"/>
      <c r="H440" s="25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7"/>
    </row>
    <row r="441" spans="1:23" ht="12.75" customHeight="1" x14ac:dyDescent="0.2">
      <c r="A441" s="18"/>
      <c r="B441" s="21"/>
      <c r="C441" s="22"/>
      <c r="D441" s="23"/>
      <c r="E441" s="23"/>
      <c r="F441" s="24"/>
      <c r="G441" s="25"/>
      <c r="H441" s="25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7"/>
    </row>
    <row r="442" spans="1:23" ht="12.75" customHeight="1" x14ac:dyDescent="0.2">
      <c r="A442" s="18"/>
      <c r="B442" s="21"/>
      <c r="C442" s="22"/>
      <c r="D442" s="23"/>
      <c r="E442" s="23"/>
      <c r="F442" s="24"/>
      <c r="G442" s="25"/>
      <c r="H442" s="25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7"/>
    </row>
    <row r="443" spans="1:23" ht="12.75" customHeight="1" x14ac:dyDescent="0.2">
      <c r="A443" s="18"/>
      <c r="B443" s="21"/>
      <c r="C443" s="22"/>
      <c r="D443" s="23"/>
      <c r="E443" s="23"/>
      <c r="F443" s="24"/>
      <c r="G443" s="25"/>
      <c r="H443" s="25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7"/>
    </row>
    <row r="444" spans="1:23" ht="12.75" customHeight="1" x14ac:dyDescent="0.2">
      <c r="A444" s="18"/>
      <c r="B444" s="21"/>
      <c r="C444" s="22"/>
      <c r="D444" s="23"/>
      <c r="E444" s="23"/>
      <c r="F444" s="24"/>
      <c r="G444" s="25"/>
      <c r="H444" s="25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7"/>
    </row>
    <row r="445" spans="1:23" ht="12.75" customHeight="1" x14ac:dyDescent="0.2">
      <c r="A445" s="18"/>
      <c r="B445" s="21"/>
      <c r="C445" s="22"/>
      <c r="D445" s="23"/>
      <c r="E445" s="23"/>
      <c r="F445" s="24"/>
      <c r="G445" s="25"/>
      <c r="H445" s="25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7"/>
    </row>
    <row r="446" spans="1:23" ht="12.75" customHeight="1" x14ac:dyDescent="0.2">
      <c r="A446" s="18"/>
      <c r="B446" s="21"/>
      <c r="C446" s="22"/>
      <c r="D446" s="23"/>
      <c r="E446" s="23"/>
      <c r="F446" s="24"/>
      <c r="G446" s="25"/>
      <c r="H446" s="25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7"/>
    </row>
    <row r="447" spans="1:23" ht="12.75" customHeight="1" x14ac:dyDescent="0.2">
      <c r="A447" s="18"/>
      <c r="B447" s="21"/>
      <c r="C447" s="22"/>
      <c r="D447" s="23"/>
      <c r="E447" s="23"/>
      <c r="F447" s="24"/>
      <c r="G447" s="25"/>
      <c r="H447" s="25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7"/>
    </row>
    <row r="448" spans="1:23" ht="12.75" customHeight="1" x14ac:dyDescent="0.2">
      <c r="A448" s="18"/>
      <c r="B448" s="21"/>
      <c r="C448" s="22"/>
      <c r="D448" s="23"/>
      <c r="E448" s="23"/>
      <c r="F448" s="24"/>
      <c r="G448" s="25"/>
      <c r="H448" s="25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7"/>
    </row>
    <row r="449" spans="1:23" ht="12.75" customHeight="1" x14ac:dyDescent="0.2">
      <c r="A449" s="18"/>
      <c r="B449" s="21"/>
      <c r="C449" s="22"/>
      <c r="D449" s="23"/>
      <c r="E449" s="23"/>
      <c r="F449" s="24"/>
      <c r="G449" s="25"/>
      <c r="H449" s="25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7"/>
    </row>
    <row r="450" spans="1:23" ht="12.75" customHeight="1" x14ac:dyDescent="0.2">
      <c r="A450" s="18"/>
      <c r="B450" s="21"/>
      <c r="C450" s="22"/>
      <c r="D450" s="23"/>
      <c r="E450" s="23"/>
      <c r="F450" s="24"/>
      <c r="G450" s="25"/>
      <c r="H450" s="25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7"/>
    </row>
    <row r="451" spans="1:23" ht="12.75" customHeight="1" x14ac:dyDescent="0.2">
      <c r="A451" s="18"/>
      <c r="B451" s="21"/>
      <c r="C451" s="22"/>
      <c r="D451" s="23"/>
      <c r="E451" s="23"/>
      <c r="F451" s="24"/>
      <c r="G451" s="25"/>
      <c r="H451" s="25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7"/>
    </row>
    <row r="452" spans="1:23" ht="12.75" customHeight="1" x14ac:dyDescent="0.2">
      <c r="A452" s="18"/>
      <c r="B452" s="21"/>
      <c r="C452" s="22"/>
      <c r="D452" s="23"/>
      <c r="E452" s="23"/>
      <c r="F452" s="24"/>
      <c r="G452" s="25"/>
      <c r="H452" s="25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7"/>
    </row>
    <row r="453" spans="1:23" ht="12.75" customHeight="1" x14ac:dyDescent="0.2">
      <c r="A453" s="18"/>
      <c r="B453" s="21"/>
      <c r="C453" s="22"/>
      <c r="D453" s="23"/>
      <c r="E453" s="23"/>
      <c r="F453" s="24"/>
      <c r="G453" s="25"/>
      <c r="H453" s="25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7"/>
    </row>
    <row r="454" spans="1:23" ht="12.75" customHeight="1" x14ac:dyDescent="0.2">
      <c r="A454" s="18"/>
      <c r="B454" s="21"/>
      <c r="C454" s="22"/>
      <c r="D454" s="23"/>
      <c r="E454" s="23"/>
      <c r="F454" s="24"/>
      <c r="G454" s="25"/>
      <c r="H454" s="25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7"/>
    </row>
    <row r="455" spans="1:23" ht="12.75" customHeight="1" x14ac:dyDescent="0.2">
      <c r="A455" s="18"/>
      <c r="B455" s="21"/>
      <c r="C455" s="22"/>
      <c r="D455" s="23"/>
      <c r="E455" s="23"/>
      <c r="F455" s="24"/>
      <c r="G455" s="25"/>
      <c r="H455" s="25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7"/>
    </row>
    <row r="456" spans="1:23" ht="12.75" customHeight="1" x14ac:dyDescent="0.2">
      <c r="A456" s="18"/>
      <c r="B456" s="21"/>
      <c r="C456" s="22"/>
      <c r="D456" s="23"/>
      <c r="E456" s="23"/>
      <c r="F456" s="24"/>
      <c r="G456" s="25"/>
      <c r="H456" s="25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7"/>
    </row>
    <row r="457" spans="1:23" ht="12.75" customHeight="1" x14ac:dyDescent="0.2">
      <c r="A457" s="18"/>
      <c r="B457" s="21"/>
      <c r="C457" s="22"/>
      <c r="D457" s="23"/>
      <c r="E457" s="23"/>
      <c r="F457" s="24"/>
      <c r="G457" s="25"/>
      <c r="H457" s="25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7"/>
    </row>
    <row r="458" spans="1:23" ht="12.75" customHeight="1" x14ac:dyDescent="0.2">
      <c r="A458" s="18"/>
      <c r="B458" s="21"/>
      <c r="C458" s="22"/>
      <c r="D458" s="23"/>
      <c r="E458" s="23"/>
      <c r="F458" s="24"/>
      <c r="G458" s="25"/>
      <c r="H458" s="25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7"/>
    </row>
    <row r="459" spans="1:23" ht="12.75" customHeight="1" x14ac:dyDescent="0.2">
      <c r="A459" s="18"/>
      <c r="B459" s="21"/>
      <c r="C459" s="22"/>
      <c r="D459" s="23"/>
      <c r="E459" s="23"/>
      <c r="F459" s="24"/>
      <c r="G459" s="25"/>
      <c r="H459" s="25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7"/>
    </row>
    <row r="460" spans="1:23" ht="12.75" customHeight="1" x14ac:dyDescent="0.2">
      <c r="A460" s="18"/>
      <c r="B460" s="21"/>
      <c r="C460" s="22"/>
      <c r="D460" s="23"/>
      <c r="E460" s="23"/>
      <c r="F460" s="24"/>
      <c r="G460" s="25"/>
      <c r="H460" s="25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7"/>
    </row>
    <row r="461" spans="1:23" ht="12.75" customHeight="1" x14ac:dyDescent="0.2">
      <c r="A461" s="18"/>
      <c r="B461" s="21"/>
      <c r="C461" s="22"/>
      <c r="D461" s="23"/>
      <c r="E461" s="23"/>
      <c r="F461" s="24"/>
      <c r="G461" s="25"/>
      <c r="H461" s="25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7"/>
    </row>
    <row r="462" spans="1:23" ht="12.75" customHeight="1" x14ac:dyDescent="0.2">
      <c r="A462" s="18"/>
      <c r="B462" s="21"/>
      <c r="C462" s="22"/>
      <c r="D462" s="23"/>
      <c r="E462" s="23"/>
      <c r="F462" s="24"/>
      <c r="G462" s="25"/>
      <c r="H462" s="25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7"/>
    </row>
    <row r="463" spans="1:23" ht="12.75" customHeight="1" x14ac:dyDescent="0.2">
      <c r="A463" s="18"/>
      <c r="B463" s="21"/>
      <c r="C463" s="22"/>
      <c r="D463" s="23"/>
      <c r="E463" s="23"/>
      <c r="F463" s="24"/>
      <c r="G463" s="25"/>
      <c r="H463" s="25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7"/>
    </row>
    <row r="464" spans="1:23" ht="12.75" customHeight="1" x14ac:dyDescent="0.2">
      <c r="A464" s="18"/>
      <c r="B464" s="21"/>
      <c r="C464" s="22"/>
      <c r="D464" s="23"/>
      <c r="E464" s="23"/>
      <c r="F464" s="24"/>
      <c r="G464" s="25"/>
      <c r="H464" s="25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7"/>
    </row>
    <row r="465" spans="1:23" ht="12.75" customHeight="1" x14ac:dyDescent="0.2">
      <c r="A465" s="18"/>
      <c r="B465" s="21"/>
      <c r="C465" s="22"/>
      <c r="D465" s="23"/>
      <c r="E465" s="23"/>
      <c r="F465" s="24"/>
      <c r="G465" s="25"/>
      <c r="H465" s="25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7"/>
    </row>
    <row r="466" spans="1:23" ht="12.75" customHeight="1" x14ac:dyDescent="0.2">
      <c r="A466" s="18"/>
      <c r="B466" s="21"/>
      <c r="C466" s="22"/>
      <c r="D466" s="23"/>
      <c r="E466" s="23"/>
      <c r="F466" s="24"/>
      <c r="G466" s="25"/>
      <c r="H466" s="25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7"/>
    </row>
    <row r="467" spans="1:23" ht="12.75" customHeight="1" x14ac:dyDescent="0.2">
      <c r="A467" s="18"/>
      <c r="B467" s="21"/>
      <c r="C467" s="22"/>
      <c r="D467" s="23"/>
      <c r="E467" s="23"/>
      <c r="F467" s="24"/>
      <c r="G467" s="25"/>
      <c r="H467" s="25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7"/>
    </row>
    <row r="468" spans="1:23" ht="12.75" customHeight="1" x14ac:dyDescent="0.2">
      <c r="A468" s="18"/>
      <c r="B468" s="21"/>
      <c r="C468" s="22"/>
      <c r="D468" s="23"/>
      <c r="E468" s="23"/>
      <c r="F468" s="24"/>
      <c r="G468" s="25"/>
      <c r="H468" s="25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7"/>
    </row>
    <row r="469" spans="1:23" ht="12.75" customHeight="1" x14ac:dyDescent="0.2">
      <c r="A469" s="18"/>
      <c r="B469" s="21"/>
      <c r="C469" s="22"/>
      <c r="D469" s="23"/>
      <c r="E469" s="23"/>
      <c r="F469" s="24"/>
      <c r="G469" s="25"/>
      <c r="H469" s="25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7"/>
    </row>
    <row r="470" spans="1:23" ht="12.75" customHeight="1" x14ac:dyDescent="0.2">
      <c r="A470" s="18"/>
      <c r="B470" s="21"/>
      <c r="C470" s="22"/>
      <c r="D470" s="23"/>
      <c r="E470" s="23"/>
      <c r="F470" s="24"/>
      <c r="G470" s="25"/>
      <c r="H470" s="25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7"/>
    </row>
    <row r="471" spans="1:23" ht="12.75" customHeight="1" x14ac:dyDescent="0.2">
      <c r="A471" s="18"/>
      <c r="B471" s="21"/>
      <c r="C471" s="22"/>
      <c r="D471" s="23"/>
      <c r="E471" s="23"/>
      <c r="F471" s="24"/>
      <c r="G471" s="25"/>
      <c r="H471" s="25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7"/>
    </row>
    <row r="472" spans="1:23" ht="12.75" customHeight="1" x14ac:dyDescent="0.2">
      <c r="A472" s="18"/>
      <c r="B472" s="21"/>
      <c r="C472" s="22"/>
      <c r="D472" s="23"/>
      <c r="E472" s="23"/>
      <c r="F472" s="24"/>
      <c r="G472" s="25"/>
      <c r="H472" s="25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7"/>
    </row>
    <row r="473" spans="1:23" ht="12.75" customHeight="1" x14ac:dyDescent="0.2">
      <c r="A473" s="18"/>
      <c r="B473" s="21"/>
      <c r="C473" s="22"/>
      <c r="D473" s="23"/>
      <c r="E473" s="23"/>
      <c r="F473" s="24"/>
      <c r="G473" s="25"/>
      <c r="H473" s="25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7"/>
    </row>
    <row r="474" spans="1:23" ht="12.75" customHeight="1" x14ac:dyDescent="0.2">
      <c r="A474" s="18"/>
      <c r="B474" s="21"/>
      <c r="C474" s="22"/>
      <c r="D474" s="23"/>
      <c r="E474" s="23"/>
      <c r="F474" s="24"/>
      <c r="G474" s="25"/>
      <c r="H474" s="25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7"/>
    </row>
    <row r="475" spans="1:23" ht="12.75" customHeight="1" x14ac:dyDescent="0.2">
      <c r="A475" s="18"/>
      <c r="B475" s="21"/>
      <c r="C475" s="22"/>
      <c r="D475" s="23"/>
      <c r="E475" s="23"/>
      <c r="F475" s="24"/>
      <c r="G475" s="25"/>
      <c r="H475" s="25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7"/>
    </row>
    <row r="476" spans="1:23" ht="12.75" customHeight="1" x14ac:dyDescent="0.2">
      <c r="A476" s="18"/>
      <c r="B476" s="21"/>
      <c r="C476" s="22"/>
      <c r="D476" s="23"/>
      <c r="E476" s="23"/>
      <c r="F476" s="24"/>
      <c r="G476" s="25"/>
      <c r="H476" s="25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7"/>
    </row>
    <row r="477" spans="1:23" ht="12.75" customHeight="1" x14ac:dyDescent="0.2">
      <c r="A477" s="18"/>
      <c r="B477" s="21"/>
      <c r="C477" s="22"/>
      <c r="D477" s="23"/>
      <c r="E477" s="23"/>
      <c r="F477" s="24"/>
      <c r="G477" s="25"/>
      <c r="H477" s="25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7"/>
    </row>
    <row r="478" spans="1:23" ht="12.75" customHeight="1" x14ac:dyDescent="0.2">
      <c r="A478" s="18"/>
      <c r="B478" s="21"/>
      <c r="C478" s="22"/>
      <c r="D478" s="23"/>
      <c r="E478" s="23"/>
      <c r="F478" s="24"/>
      <c r="G478" s="25"/>
      <c r="H478" s="25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7"/>
    </row>
    <row r="479" spans="1:23" ht="12.75" customHeight="1" x14ac:dyDescent="0.2">
      <c r="A479" s="18"/>
      <c r="B479" s="21"/>
      <c r="C479" s="22"/>
      <c r="D479" s="23"/>
      <c r="E479" s="23"/>
      <c r="F479" s="24"/>
      <c r="G479" s="25"/>
      <c r="H479" s="25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7"/>
    </row>
    <row r="480" spans="1:23" ht="12.75" customHeight="1" x14ac:dyDescent="0.2">
      <c r="A480" s="18"/>
      <c r="B480" s="21"/>
      <c r="C480" s="22"/>
      <c r="D480" s="23"/>
      <c r="E480" s="23"/>
      <c r="F480" s="24"/>
      <c r="G480" s="25"/>
      <c r="H480" s="25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7"/>
    </row>
    <row r="481" spans="1:23" ht="12.75" customHeight="1" x14ac:dyDescent="0.2">
      <c r="A481" s="18"/>
      <c r="B481" s="21"/>
      <c r="C481" s="22"/>
      <c r="D481" s="23"/>
      <c r="E481" s="23"/>
      <c r="F481" s="24"/>
      <c r="G481" s="25"/>
      <c r="H481" s="25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7"/>
    </row>
    <row r="482" spans="1:23" ht="12.75" customHeight="1" x14ac:dyDescent="0.2">
      <c r="A482" s="18"/>
      <c r="B482" s="21"/>
      <c r="C482" s="22"/>
      <c r="D482" s="23"/>
      <c r="E482" s="23"/>
      <c r="F482" s="24"/>
      <c r="G482" s="25"/>
      <c r="H482" s="25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7"/>
    </row>
    <row r="483" spans="1:23" ht="12.75" customHeight="1" x14ac:dyDescent="0.2">
      <c r="A483" s="18"/>
      <c r="B483" s="21"/>
      <c r="C483" s="22"/>
      <c r="D483" s="23"/>
      <c r="E483" s="23"/>
      <c r="F483" s="24"/>
      <c r="G483" s="25"/>
      <c r="H483" s="25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7"/>
    </row>
    <row r="484" spans="1:23" ht="12.75" customHeight="1" x14ac:dyDescent="0.2">
      <c r="A484" s="18"/>
      <c r="B484" s="21"/>
      <c r="C484" s="22"/>
      <c r="D484" s="23"/>
      <c r="E484" s="23"/>
      <c r="F484" s="24"/>
      <c r="G484" s="25"/>
      <c r="H484" s="25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7"/>
    </row>
    <row r="485" spans="1:23" ht="12.75" customHeight="1" x14ac:dyDescent="0.2">
      <c r="A485" s="18"/>
      <c r="B485" s="21"/>
      <c r="C485" s="22"/>
      <c r="D485" s="23"/>
      <c r="E485" s="23"/>
      <c r="F485" s="24"/>
      <c r="G485" s="25"/>
      <c r="H485" s="25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7"/>
    </row>
    <row r="486" spans="1:23" ht="12.75" customHeight="1" x14ac:dyDescent="0.2">
      <c r="A486" s="18"/>
      <c r="B486" s="21"/>
      <c r="C486" s="22"/>
      <c r="D486" s="23"/>
      <c r="E486" s="23"/>
      <c r="F486" s="24"/>
      <c r="G486" s="25"/>
      <c r="H486" s="25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7"/>
    </row>
    <row r="487" spans="1:23" ht="12.75" customHeight="1" x14ac:dyDescent="0.2">
      <c r="A487" s="18"/>
      <c r="B487" s="21"/>
      <c r="C487" s="22"/>
      <c r="D487" s="23"/>
      <c r="E487" s="23"/>
      <c r="F487" s="24"/>
      <c r="G487" s="25"/>
      <c r="H487" s="25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7"/>
    </row>
    <row r="488" spans="1:23" ht="12.75" customHeight="1" x14ac:dyDescent="0.2">
      <c r="A488" s="18"/>
      <c r="B488" s="21"/>
      <c r="C488" s="22"/>
      <c r="D488" s="23"/>
      <c r="E488" s="23"/>
      <c r="F488" s="24"/>
      <c r="G488" s="25"/>
      <c r="H488" s="25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7"/>
    </row>
    <row r="489" spans="1:23" ht="12.75" customHeight="1" x14ac:dyDescent="0.2">
      <c r="A489" s="18"/>
      <c r="B489" s="21"/>
      <c r="C489" s="22"/>
      <c r="D489" s="23"/>
      <c r="E489" s="23"/>
      <c r="F489" s="24"/>
      <c r="G489" s="25"/>
      <c r="H489" s="25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7"/>
    </row>
    <row r="490" spans="1:23" ht="12.75" customHeight="1" x14ac:dyDescent="0.2">
      <c r="A490" s="18"/>
      <c r="B490" s="21"/>
      <c r="C490" s="22"/>
      <c r="D490" s="23"/>
      <c r="E490" s="23"/>
      <c r="F490" s="24"/>
      <c r="G490" s="25"/>
      <c r="H490" s="25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7"/>
    </row>
    <row r="491" spans="1:23" ht="12.75" customHeight="1" x14ac:dyDescent="0.2">
      <c r="A491" s="18"/>
      <c r="B491" s="21"/>
      <c r="C491" s="22"/>
      <c r="D491" s="23"/>
      <c r="E491" s="23"/>
      <c r="F491" s="24"/>
      <c r="G491" s="25"/>
      <c r="H491" s="25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7"/>
    </row>
    <row r="492" spans="1:23" ht="12.75" customHeight="1" x14ac:dyDescent="0.2">
      <c r="A492" s="18"/>
      <c r="B492" s="21"/>
      <c r="C492" s="22"/>
      <c r="D492" s="23"/>
      <c r="E492" s="23"/>
      <c r="F492" s="24"/>
      <c r="G492" s="25"/>
      <c r="H492" s="25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7"/>
    </row>
    <row r="493" spans="1:23" ht="12.75" customHeight="1" x14ac:dyDescent="0.2">
      <c r="A493" s="18"/>
      <c r="B493" s="21"/>
      <c r="C493" s="22"/>
      <c r="D493" s="23"/>
      <c r="E493" s="23"/>
      <c r="F493" s="24"/>
      <c r="G493" s="25"/>
      <c r="H493" s="25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7"/>
    </row>
    <row r="494" spans="1:23" ht="12.75" customHeight="1" x14ac:dyDescent="0.2">
      <c r="A494" s="18"/>
      <c r="B494" s="21"/>
      <c r="C494" s="22"/>
      <c r="D494" s="23"/>
      <c r="E494" s="23"/>
      <c r="F494" s="24"/>
      <c r="G494" s="25"/>
      <c r="H494" s="25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7"/>
    </row>
    <row r="495" spans="1:23" ht="12.75" customHeight="1" x14ac:dyDescent="0.2">
      <c r="A495" s="18"/>
      <c r="B495" s="21"/>
      <c r="C495" s="22"/>
      <c r="D495" s="23"/>
      <c r="E495" s="23"/>
      <c r="F495" s="24"/>
      <c r="G495" s="25"/>
      <c r="H495" s="25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7"/>
    </row>
    <row r="496" spans="1:23" ht="12.75" customHeight="1" x14ac:dyDescent="0.2">
      <c r="A496" s="18"/>
      <c r="B496" s="21"/>
      <c r="C496" s="22"/>
      <c r="D496" s="23"/>
      <c r="E496" s="23"/>
      <c r="F496" s="24"/>
      <c r="G496" s="25"/>
      <c r="H496" s="25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7"/>
    </row>
    <row r="497" spans="1:23" ht="12.75" customHeight="1" x14ac:dyDescent="0.2">
      <c r="A497" s="18"/>
      <c r="B497" s="21"/>
      <c r="C497" s="22"/>
      <c r="D497" s="23"/>
      <c r="E497" s="23"/>
      <c r="F497" s="24"/>
      <c r="G497" s="25"/>
      <c r="H497" s="25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7"/>
    </row>
    <row r="498" spans="1:23" ht="12.75" customHeight="1" x14ac:dyDescent="0.2">
      <c r="A498" s="18"/>
      <c r="B498" s="21"/>
      <c r="C498" s="22"/>
      <c r="D498" s="23"/>
      <c r="E498" s="23"/>
      <c r="F498" s="24"/>
      <c r="G498" s="25"/>
      <c r="H498" s="25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7"/>
    </row>
    <row r="499" spans="1:23" ht="12.75" customHeight="1" x14ac:dyDescent="0.2">
      <c r="A499" s="18"/>
      <c r="B499" s="21"/>
      <c r="C499" s="22"/>
      <c r="D499" s="23"/>
      <c r="E499" s="23"/>
      <c r="F499" s="24"/>
      <c r="G499" s="25"/>
      <c r="H499" s="25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7"/>
    </row>
    <row r="500" spans="1:23" ht="12.75" customHeight="1" x14ac:dyDescent="0.2">
      <c r="A500" s="18"/>
      <c r="B500" s="21"/>
      <c r="C500" s="22"/>
      <c r="D500" s="23"/>
      <c r="E500" s="23"/>
      <c r="F500" s="24"/>
      <c r="G500" s="25"/>
      <c r="H500" s="25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7"/>
    </row>
    <row r="501" spans="1:23" ht="12.75" customHeight="1" x14ac:dyDescent="0.2">
      <c r="A501" s="18"/>
      <c r="B501" s="21"/>
      <c r="C501" s="22"/>
      <c r="D501" s="23"/>
      <c r="E501" s="23"/>
      <c r="F501" s="24"/>
      <c r="G501" s="25"/>
      <c r="H501" s="25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7"/>
    </row>
    <row r="502" spans="1:23" ht="12.75" customHeight="1" x14ac:dyDescent="0.2">
      <c r="A502" s="18"/>
      <c r="B502" s="21"/>
      <c r="C502" s="22"/>
      <c r="D502" s="23"/>
      <c r="E502" s="23"/>
      <c r="F502" s="24"/>
      <c r="G502" s="25"/>
      <c r="H502" s="25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7"/>
    </row>
    <row r="503" spans="1:23" ht="12.75" customHeight="1" x14ac:dyDescent="0.2">
      <c r="A503" s="18"/>
      <c r="B503" s="21"/>
      <c r="C503" s="22"/>
      <c r="D503" s="23"/>
      <c r="E503" s="23"/>
      <c r="F503" s="24"/>
      <c r="G503" s="25"/>
      <c r="H503" s="25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7"/>
    </row>
    <row r="504" spans="1:23" ht="12.75" customHeight="1" x14ac:dyDescent="0.2">
      <c r="A504" s="18"/>
      <c r="B504" s="21"/>
      <c r="C504" s="22"/>
      <c r="D504" s="23"/>
      <c r="E504" s="23"/>
      <c r="F504" s="24"/>
      <c r="G504" s="25"/>
      <c r="H504" s="25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7"/>
    </row>
    <row r="505" spans="1:23" ht="12.75" customHeight="1" x14ac:dyDescent="0.2">
      <c r="A505" s="18"/>
      <c r="B505" s="21"/>
      <c r="C505" s="22"/>
      <c r="D505" s="23"/>
      <c r="E505" s="23"/>
      <c r="F505" s="24"/>
      <c r="G505" s="25"/>
      <c r="H505" s="25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7"/>
    </row>
    <row r="506" spans="1:23" ht="12.75" customHeight="1" x14ac:dyDescent="0.2">
      <c r="A506" s="18"/>
      <c r="B506" s="21"/>
      <c r="C506" s="22"/>
      <c r="D506" s="23"/>
      <c r="E506" s="23"/>
      <c r="F506" s="24"/>
      <c r="G506" s="25"/>
      <c r="H506" s="25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7"/>
    </row>
    <row r="507" spans="1:23" ht="12.75" customHeight="1" x14ac:dyDescent="0.2">
      <c r="A507" s="18"/>
      <c r="B507" s="21"/>
      <c r="C507" s="22"/>
      <c r="D507" s="23"/>
      <c r="E507" s="23"/>
      <c r="F507" s="24"/>
      <c r="G507" s="25"/>
      <c r="H507" s="25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7"/>
    </row>
    <row r="508" spans="1:23" ht="12.75" customHeight="1" x14ac:dyDescent="0.2">
      <c r="A508" s="18"/>
      <c r="B508" s="21"/>
      <c r="C508" s="22"/>
      <c r="D508" s="23"/>
      <c r="E508" s="23"/>
      <c r="F508" s="24"/>
      <c r="G508" s="25"/>
      <c r="H508" s="25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7"/>
    </row>
    <row r="509" spans="1:23" ht="12.75" customHeight="1" x14ac:dyDescent="0.2">
      <c r="A509" s="18"/>
      <c r="B509" s="21"/>
      <c r="C509" s="22"/>
      <c r="D509" s="23"/>
      <c r="E509" s="23"/>
      <c r="F509" s="24"/>
      <c r="G509" s="25"/>
      <c r="H509" s="25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7"/>
    </row>
    <row r="510" spans="1:23" ht="12.75" customHeight="1" x14ac:dyDescent="0.2">
      <c r="A510" s="18"/>
      <c r="B510" s="21"/>
      <c r="C510" s="22"/>
      <c r="D510" s="23"/>
      <c r="E510" s="23"/>
      <c r="F510" s="24"/>
      <c r="G510" s="25"/>
      <c r="H510" s="25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7"/>
    </row>
    <row r="511" spans="1:23" ht="12.75" customHeight="1" x14ac:dyDescent="0.2">
      <c r="A511" s="18"/>
      <c r="B511" s="21"/>
      <c r="C511" s="22"/>
      <c r="D511" s="23"/>
      <c r="E511" s="23"/>
      <c r="F511" s="24"/>
      <c r="G511" s="25"/>
      <c r="H511" s="25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7"/>
    </row>
    <row r="512" spans="1:23" ht="12.75" customHeight="1" x14ac:dyDescent="0.2">
      <c r="A512" s="18"/>
      <c r="B512" s="21"/>
      <c r="C512" s="22"/>
      <c r="D512" s="23"/>
      <c r="E512" s="23"/>
      <c r="F512" s="24"/>
      <c r="G512" s="25"/>
      <c r="H512" s="25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7"/>
    </row>
    <row r="513" spans="1:23" ht="12.75" customHeight="1" x14ac:dyDescent="0.2">
      <c r="A513" s="18"/>
      <c r="B513" s="21"/>
      <c r="C513" s="22"/>
      <c r="D513" s="23"/>
      <c r="E513" s="23"/>
      <c r="F513" s="24"/>
      <c r="G513" s="25"/>
      <c r="H513" s="25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7"/>
    </row>
    <row r="514" spans="1:23" ht="12.75" customHeight="1" x14ac:dyDescent="0.2">
      <c r="A514" s="18"/>
      <c r="B514" s="21"/>
      <c r="C514" s="22"/>
      <c r="D514" s="23"/>
      <c r="E514" s="23"/>
      <c r="F514" s="24"/>
      <c r="G514" s="25"/>
      <c r="H514" s="25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7"/>
    </row>
    <row r="515" spans="1:23" ht="12.75" customHeight="1" x14ac:dyDescent="0.2">
      <c r="A515" s="18"/>
      <c r="B515" s="21"/>
      <c r="C515" s="22"/>
      <c r="D515" s="23"/>
      <c r="E515" s="23"/>
      <c r="F515" s="24"/>
      <c r="G515" s="25"/>
      <c r="H515" s="25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7"/>
    </row>
    <row r="516" spans="1:23" ht="12.75" customHeight="1" x14ac:dyDescent="0.2">
      <c r="A516" s="18"/>
      <c r="B516" s="21"/>
      <c r="C516" s="22"/>
      <c r="D516" s="23"/>
      <c r="E516" s="23"/>
      <c r="F516" s="24"/>
      <c r="G516" s="25"/>
      <c r="H516" s="25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7"/>
    </row>
    <row r="517" spans="1:23" ht="12.75" customHeight="1" x14ac:dyDescent="0.2">
      <c r="A517" s="18"/>
      <c r="B517" s="21"/>
      <c r="C517" s="22"/>
      <c r="D517" s="23"/>
      <c r="E517" s="23"/>
      <c r="F517" s="24"/>
      <c r="G517" s="25"/>
      <c r="H517" s="25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7"/>
    </row>
    <row r="518" spans="1:23" ht="12.75" customHeight="1" x14ac:dyDescent="0.2">
      <c r="A518" s="18"/>
      <c r="B518" s="21"/>
      <c r="C518" s="22"/>
      <c r="D518" s="23"/>
      <c r="E518" s="23"/>
      <c r="F518" s="24"/>
      <c r="G518" s="25"/>
      <c r="H518" s="25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7"/>
    </row>
    <row r="519" spans="1:23" ht="12.75" customHeight="1" x14ac:dyDescent="0.2">
      <c r="A519" s="18"/>
      <c r="B519" s="21"/>
      <c r="C519" s="22"/>
      <c r="D519" s="23"/>
      <c r="E519" s="23"/>
      <c r="F519" s="24"/>
      <c r="G519" s="25"/>
      <c r="H519" s="25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7"/>
    </row>
    <row r="520" spans="1:23" ht="12.75" customHeight="1" x14ac:dyDescent="0.2">
      <c r="A520" s="18"/>
      <c r="B520" s="21"/>
      <c r="C520" s="22"/>
      <c r="D520" s="23"/>
      <c r="E520" s="23"/>
      <c r="F520" s="24"/>
      <c r="G520" s="25"/>
      <c r="H520" s="25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7"/>
    </row>
    <row r="521" spans="1:23" ht="12.75" customHeight="1" x14ac:dyDescent="0.2">
      <c r="A521" s="18"/>
      <c r="B521" s="21"/>
      <c r="C521" s="22"/>
      <c r="D521" s="23"/>
      <c r="E521" s="23"/>
      <c r="F521" s="24"/>
      <c r="G521" s="25"/>
      <c r="H521" s="25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7"/>
    </row>
    <row r="522" spans="1:23" ht="12.75" customHeight="1" x14ac:dyDescent="0.2">
      <c r="A522" s="18"/>
      <c r="B522" s="21"/>
      <c r="C522" s="22"/>
      <c r="D522" s="23"/>
      <c r="E522" s="23"/>
      <c r="F522" s="24"/>
      <c r="G522" s="25"/>
      <c r="H522" s="25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7"/>
    </row>
    <row r="523" spans="1:23" ht="12.75" customHeight="1" x14ac:dyDescent="0.2">
      <c r="A523" s="18"/>
      <c r="B523" s="21"/>
      <c r="C523" s="22"/>
      <c r="D523" s="23"/>
      <c r="E523" s="23"/>
      <c r="F523" s="24"/>
      <c r="G523" s="25"/>
      <c r="H523" s="25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7"/>
    </row>
    <row r="524" spans="1:23" ht="12.75" customHeight="1" x14ac:dyDescent="0.2">
      <c r="A524" s="18"/>
      <c r="B524" s="21"/>
      <c r="C524" s="22"/>
      <c r="D524" s="23"/>
      <c r="E524" s="23"/>
      <c r="F524" s="24"/>
      <c r="G524" s="25"/>
      <c r="H524" s="25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7"/>
    </row>
    <row r="525" spans="1:23" ht="12.75" customHeight="1" x14ac:dyDescent="0.2">
      <c r="A525" s="18"/>
      <c r="B525" s="21"/>
      <c r="C525" s="22"/>
      <c r="D525" s="23"/>
      <c r="E525" s="23"/>
      <c r="F525" s="24"/>
      <c r="G525" s="25"/>
      <c r="H525" s="25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7"/>
    </row>
    <row r="526" spans="1:23" ht="12.75" customHeight="1" x14ac:dyDescent="0.2">
      <c r="A526" s="18"/>
      <c r="B526" s="21"/>
      <c r="C526" s="22"/>
      <c r="D526" s="23"/>
      <c r="E526" s="23"/>
      <c r="F526" s="24"/>
      <c r="G526" s="25"/>
      <c r="H526" s="25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7"/>
    </row>
    <row r="527" spans="1:23" ht="12.75" customHeight="1" x14ac:dyDescent="0.2">
      <c r="A527" s="18"/>
      <c r="B527" s="21"/>
      <c r="C527" s="22"/>
      <c r="D527" s="23"/>
      <c r="E527" s="23"/>
      <c r="F527" s="24"/>
      <c r="G527" s="25"/>
      <c r="H527" s="25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7"/>
    </row>
    <row r="528" spans="1:23" ht="12.75" customHeight="1" x14ac:dyDescent="0.2">
      <c r="A528" s="18"/>
      <c r="B528" s="21"/>
      <c r="C528" s="22"/>
      <c r="D528" s="23"/>
      <c r="E528" s="23"/>
      <c r="F528" s="24"/>
      <c r="G528" s="25"/>
      <c r="H528" s="25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7"/>
    </row>
    <row r="529" spans="1:23" ht="12.75" customHeight="1" x14ac:dyDescent="0.2">
      <c r="A529" s="18"/>
      <c r="B529" s="21"/>
      <c r="C529" s="22"/>
      <c r="D529" s="23"/>
      <c r="E529" s="23"/>
      <c r="F529" s="24"/>
      <c r="G529" s="25"/>
      <c r="H529" s="25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7"/>
    </row>
    <row r="530" spans="1:23" ht="12.75" customHeight="1" x14ac:dyDescent="0.2">
      <c r="A530" s="18"/>
      <c r="B530" s="21"/>
      <c r="C530" s="22"/>
      <c r="D530" s="23"/>
      <c r="E530" s="23"/>
      <c r="F530" s="24"/>
      <c r="G530" s="25"/>
      <c r="H530" s="25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7"/>
    </row>
    <row r="531" spans="1:23" ht="12.75" customHeight="1" x14ac:dyDescent="0.2">
      <c r="A531" s="18"/>
      <c r="B531" s="21"/>
      <c r="C531" s="22"/>
      <c r="D531" s="23"/>
      <c r="E531" s="23"/>
      <c r="F531" s="24"/>
      <c r="G531" s="25"/>
      <c r="H531" s="25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7"/>
    </row>
    <row r="532" spans="1:23" ht="12.75" customHeight="1" x14ac:dyDescent="0.2">
      <c r="A532" s="18"/>
      <c r="B532" s="21"/>
      <c r="C532" s="22"/>
      <c r="D532" s="23"/>
      <c r="E532" s="23"/>
      <c r="F532" s="24"/>
      <c r="G532" s="25"/>
      <c r="H532" s="25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7"/>
    </row>
    <row r="533" spans="1:23" ht="12.75" customHeight="1" x14ac:dyDescent="0.2">
      <c r="A533" s="18"/>
      <c r="B533" s="21"/>
      <c r="C533" s="22"/>
      <c r="D533" s="23"/>
      <c r="E533" s="23"/>
      <c r="F533" s="24"/>
      <c r="G533" s="25"/>
      <c r="H533" s="25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7"/>
    </row>
    <row r="534" spans="1:23" ht="12.75" customHeight="1" x14ac:dyDescent="0.2">
      <c r="A534" s="18"/>
      <c r="B534" s="21"/>
      <c r="C534" s="22"/>
      <c r="D534" s="23"/>
      <c r="E534" s="23"/>
      <c r="F534" s="24"/>
      <c r="G534" s="25"/>
      <c r="H534" s="25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7"/>
    </row>
    <row r="535" spans="1:23" ht="12.75" customHeight="1" x14ac:dyDescent="0.2">
      <c r="A535" s="18"/>
      <c r="B535" s="21"/>
      <c r="C535" s="22"/>
      <c r="D535" s="23"/>
      <c r="E535" s="23"/>
      <c r="F535" s="24"/>
      <c r="G535" s="25"/>
      <c r="H535" s="25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7"/>
    </row>
    <row r="536" spans="1:23" ht="12.75" customHeight="1" x14ac:dyDescent="0.2">
      <c r="A536" s="18"/>
      <c r="B536" s="21"/>
      <c r="C536" s="22"/>
      <c r="D536" s="23"/>
      <c r="E536" s="23"/>
      <c r="F536" s="24"/>
      <c r="G536" s="25"/>
      <c r="H536" s="25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7"/>
    </row>
    <row r="537" spans="1:23" ht="12.75" customHeight="1" x14ac:dyDescent="0.2">
      <c r="A537" s="18"/>
      <c r="B537" s="21"/>
      <c r="C537" s="22"/>
      <c r="D537" s="23"/>
      <c r="E537" s="23"/>
      <c r="F537" s="24"/>
      <c r="G537" s="25"/>
      <c r="H537" s="25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7"/>
    </row>
    <row r="538" spans="1:23" ht="12.75" customHeight="1" x14ac:dyDescent="0.2">
      <c r="A538" s="18"/>
      <c r="B538" s="21"/>
      <c r="C538" s="22"/>
      <c r="D538" s="23"/>
      <c r="E538" s="23"/>
      <c r="F538" s="24"/>
      <c r="G538" s="25"/>
      <c r="H538" s="25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7"/>
    </row>
    <row r="539" spans="1:23" ht="12.75" customHeight="1" x14ac:dyDescent="0.2">
      <c r="A539" s="18"/>
      <c r="B539" s="21"/>
      <c r="C539" s="22"/>
      <c r="D539" s="23"/>
      <c r="E539" s="23"/>
      <c r="F539" s="24"/>
      <c r="G539" s="25"/>
      <c r="H539" s="25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7"/>
    </row>
    <row r="540" spans="1:23" ht="12.75" customHeight="1" x14ac:dyDescent="0.2">
      <c r="A540" s="18"/>
      <c r="B540" s="21"/>
      <c r="C540" s="22"/>
      <c r="D540" s="23"/>
      <c r="E540" s="23"/>
      <c r="F540" s="24"/>
      <c r="G540" s="25"/>
      <c r="H540" s="25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7"/>
    </row>
    <row r="541" spans="1:23" ht="12.75" customHeight="1" x14ac:dyDescent="0.2">
      <c r="A541" s="18"/>
      <c r="B541" s="21"/>
      <c r="C541" s="22"/>
      <c r="D541" s="23"/>
      <c r="E541" s="23"/>
      <c r="F541" s="24"/>
      <c r="G541" s="25"/>
      <c r="H541" s="25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7"/>
    </row>
    <row r="542" spans="1:23" ht="12.75" customHeight="1" x14ac:dyDescent="0.2">
      <c r="A542" s="18"/>
      <c r="B542" s="21"/>
      <c r="C542" s="22"/>
      <c r="D542" s="23"/>
      <c r="E542" s="23"/>
      <c r="F542" s="24"/>
      <c r="G542" s="25"/>
      <c r="H542" s="25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7"/>
    </row>
    <row r="543" spans="1:23" ht="12.75" customHeight="1" x14ac:dyDescent="0.2">
      <c r="A543" s="18"/>
      <c r="B543" s="21"/>
      <c r="C543" s="22"/>
      <c r="D543" s="23"/>
      <c r="E543" s="23"/>
      <c r="F543" s="24"/>
      <c r="G543" s="25"/>
      <c r="H543" s="25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7"/>
    </row>
    <row r="544" spans="1:23" ht="12.75" customHeight="1" x14ac:dyDescent="0.2">
      <c r="A544" s="18"/>
      <c r="B544" s="21"/>
      <c r="C544" s="22"/>
      <c r="D544" s="23"/>
      <c r="E544" s="23"/>
      <c r="F544" s="24"/>
      <c r="G544" s="25"/>
      <c r="H544" s="25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7"/>
    </row>
    <row r="545" spans="1:23" ht="12.75" customHeight="1" x14ac:dyDescent="0.2">
      <c r="A545" s="18"/>
      <c r="B545" s="21"/>
      <c r="C545" s="22"/>
      <c r="D545" s="23"/>
      <c r="E545" s="23"/>
      <c r="F545" s="24"/>
      <c r="G545" s="25"/>
      <c r="H545" s="25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7"/>
    </row>
    <row r="546" spans="1:23" ht="12.75" customHeight="1" x14ac:dyDescent="0.2">
      <c r="A546" s="18"/>
      <c r="B546" s="21"/>
      <c r="C546" s="22"/>
      <c r="D546" s="23"/>
      <c r="E546" s="23"/>
      <c r="F546" s="24"/>
      <c r="G546" s="25"/>
      <c r="H546" s="25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7"/>
    </row>
    <row r="547" spans="1:23" ht="12.75" customHeight="1" x14ac:dyDescent="0.2">
      <c r="A547" s="18"/>
      <c r="B547" s="21"/>
      <c r="C547" s="22"/>
      <c r="D547" s="23"/>
      <c r="E547" s="23"/>
      <c r="F547" s="24"/>
      <c r="G547" s="25"/>
      <c r="H547" s="25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7"/>
    </row>
    <row r="548" spans="1:23" ht="12.75" customHeight="1" x14ac:dyDescent="0.2">
      <c r="A548" s="18"/>
      <c r="B548" s="21"/>
      <c r="C548" s="22"/>
      <c r="D548" s="23"/>
      <c r="E548" s="23"/>
      <c r="F548" s="24"/>
      <c r="G548" s="25"/>
      <c r="H548" s="25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  <c r="W548" s="7"/>
    </row>
    <row r="549" spans="1:23" ht="12.75" customHeight="1" x14ac:dyDescent="0.2">
      <c r="A549" s="18"/>
      <c r="B549" s="21"/>
      <c r="C549" s="22"/>
      <c r="D549" s="23"/>
      <c r="E549" s="23"/>
      <c r="F549" s="24"/>
      <c r="G549" s="25"/>
      <c r="H549" s="25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  <c r="W549" s="7"/>
    </row>
    <row r="550" spans="1:23" ht="12.75" customHeight="1" x14ac:dyDescent="0.2">
      <c r="A550" s="18"/>
      <c r="B550" s="21"/>
      <c r="C550" s="22"/>
      <c r="D550" s="23"/>
      <c r="E550" s="23"/>
      <c r="F550" s="24"/>
      <c r="G550" s="25"/>
      <c r="H550" s="25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  <c r="W550" s="7"/>
    </row>
    <row r="551" spans="1:23" ht="12.75" customHeight="1" x14ac:dyDescent="0.2">
      <c r="A551" s="18"/>
      <c r="B551" s="21"/>
      <c r="C551" s="22"/>
      <c r="D551" s="23"/>
      <c r="E551" s="23"/>
      <c r="F551" s="24"/>
      <c r="G551" s="25"/>
      <c r="H551" s="25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  <c r="W551" s="7"/>
    </row>
    <row r="552" spans="1:23" ht="12.75" customHeight="1" x14ac:dyDescent="0.2">
      <c r="A552" s="18"/>
      <c r="B552" s="21"/>
      <c r="C552" s="22"/>
      <c r="D552" s="23"/>
      <c r="E552" s="23"/>
      <c r="F552" s="24"/>
      <c r="G552" s="25"/>
      <c r="H552" s="25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  <c r="W552" s="7"/>
    </row>
    <row r="553" spans="1:23" ht="12.75" customHeight="1" x14ac:dyDescent="0.2">
      <c r="A553" s="18"/>
      <c r="B553" s="21"/>
      <c r="C553" s="22"/>
      <c r="D553" s="23"/>
      <c r="E553" s="23"/>
      <c r="F553" s="24"/>
      <c r="G553" s="25"/>
      <c r="H553" s="25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  <c r="W553" s="7"/>
    </row>
    <row r="554" spans="1:23" ht="12.75" customHeight="1" x14ac:dyDescent="0.2">
      <c r="A554" s="18"/>
      <c r="B554" s="21"/>
      <c r="C554" s="22"/>
      <c r="D554" s="23"/>
      <c r="E554" s="23"/>
      <c r="F554" s="24"/>
      <c r="G554" s="25"/>
      <c r="H554" s="25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  <c r="W554" s="7"/>
    </row>
    <row r="555" spans="1:23" ht="12.75" customHeight="1" x14ac:dyDescent="0.2">
      <c r="A555" s="18"/>
      <c r="B555" s="21"/>
      <c r="C555" s="22"/>
      <c r="D555" s="23"/>
      <c r="E555" s="23"/>
      <c r="F555" s="24"/>
      <c r="G555" s="25"/>
      <c r="H555" s="25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  <c r="W555" s="7"/>
    </row>
    <row r="556" spans="1:23" ht="12.75" customHeight="1" x14ac:dyDescent="0.2">
      <c r="A556" s="18"/>
      <c r="B556" s="21"/>
      <c r="C556" s="22"/>
      <c r="D556" s="23"/>
      <c r="E556" s="23"/>
      <c r="F556" s="24"/>
      <c r="G556" s="25"/>
      <c r="H556" s="25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  <c r="W556" s="7"/>
    </row>
    <row r="557" spans="1:23" ht="12.75" customHeight="1" x14ac:dyDescent="0.2">
      <c r="A557" s="18"/>
      <c r="B557" s="21"/>
      <c r="C557" s="22"/>
      <c r="D557" s="23"/>
      <c r="E557" s="23"/>
      <c r="F557" s="24"/>
      <c r="G557" s="25"/>
      <c r="H557" s="25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  <c r="W557" s="7"/>
    </row>
    <row r="558" spans="1:23" ht="12.75" customHeight="1" x14ac:dyDescent="0.2">
      <c r="A558" s="18"/>
      <c r="B558" s="21"/>
      <c r="C558" s="22"/>
      <c r="D558" s="23"/>
      <c r="E558" s="23"/>
      <c r="F558" s="24"/>
      <c r="G558" s="25"/>
      <c r="H558" s="25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  <c r="W558" s="7"/>
    </row>
    <row r="559" spans="1:23" ht="12.75" customHeight="1" x14ac:dyDescent="0.2">
      <c r="A559" s="18"/>
      <c r="B559" s="21"/>
      <c r="C559" s="22"/>
      <c r="D559" s="23"/>
      <c r="E559" s="23"/>
      <c r="F559" s="24"/>
      <c r="G559" s="25"/>
      <c r="H559" s="25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  <c r="W559" s="7"/>
    </row>
    <row r="560" spans="1:23" ht="12.75" customHeight="1" x14ac:dyDescent="0.2">
      <c r="A560" s="18"/>
      <c r="B560" s="21"/>
      <c r="C560" s="22"/>
      <c r="D560" s="23"/>
      <c r="E560" s="23"/>
      <c r="F560" s="24"/>
      <c r="G560" s="25"/>
      <c r="H560" s="25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  <c r="W560" s="7"/>
    </row>
    <row r="561" spans="1:23" ht="12.75" customHeight="1" x14ac:dyDescent="0.2">
      <c r="A561" s="18"/>
      <c r="B561" s="21"/>
      <c r="C561" s="22"/>
      <c r="D561" s="23"/>
      <c r="E561" s="23"/>
      <c r="F561" s="24"/>
      <c r="G561" s="25"/>
      <c r="H561" s="25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  <c r="W561" s="7"/>
    </row>
    <row r="562" spans="1:23" ht="12.75" customHeight="1" x14ac:dyDescent="0.2">
      <c r="A562" s="18"/>
      <c r="B562" s="21"/>
      <c r="C562" s="22"/>
      <c r="D562" s="23"/>
      <c r="E562" s="23"/>
      <c r="F562" s="24"/>
      <c r="G562" s="25"/>
      <c r="H562" s="25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  <c r="W562" s="7"/>
    </row>
    <row r="563" spans="1:23" ht="12.75" customHeight="1" x14ac:dyDescent="0.2">
      <c r="A563" s="18"/>
      <c r="B563" s="21"/>
      <c r="C563" s="22"/>
      <c r="D563" s="23"/>
      <c r="E563" s="23"/>
      <c r="F563" s="24"/>
      <c r="G563" s="25"/>
      <c r="H563" s="25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  <c r="W563" s="7"/>
    </row>
    <row r="564" spans="1:23" ht="12.75" customHeight="1" x14ac:dyDescent="0.2">
      <c r="A564" s="18"/>
      <c r="B564" s="21"/>
      <c r="C564" s="22"/>
      <c r="D564" s="23"/>
      <c r="E564" s="23"/>
      <c r="F564" s="24"/>
      <c r="G564" s="25"/>
      <c r="H564" s="25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  <c r="W564" s="7"/>
    </row>
    <row r="565" spans="1:23" ht="12.75" customHeight="1" x14ac:dyDescent="0.2">
      <c r="A565" s="18"/>
      <c r="B565" s="21"/>
      <c r="C565" s="22"/>
      <c r="D565" s="23"/>
      <c r="E565" s="23"/>
      <c r="F565" s="24"/>
      <c r="G565" s="25"/>
      <c r="H565" s="25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  <c r="W565" s="7"/>
    </row>
    <row r="566" spans="1:23" ht="12.75" customHeight="1" x14ac:dyDescent="0.2">
      <c r="A566" s="18"/>
      <c r="B566" s="21"/>
      <c r="C566" s="22"/>
      <c r="D566" s="23"/>
      <c r="E566" s="23"/>
      <c r="F566" s="24"/>
      <c r="G566" s="25"/>
      <c r="H566" s="25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  <c r="W566" s="7"/>
    </row>
    <row r="567" spans="1:23" ht="12.75" customHeight="1" x14ac:dyDescent="0.2">
      <c r="A567" s="18"/>
      <c r="B567" s="21"/>
      <c r="C567" s="22"/>
      <c r="D567" s="23"/>
      <c r="E567" s="23"/>
      <c r="F567" s="24"/>
      <c r="G567" s="25"/>
      <c r="H567" s="25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  <c r="W567" s="7"/>
    </row>
    <row r="568" spans="1:23" ht="12.75" customHeight="1" x14ac:dyDescent="0.2">
      <c r="A568" s="18"/>
      <c r="B568" s="21"/>
      <c r="C568" s="22"/>
      <c r="D568" s="23"/>
      <c r="E568" s="23"/>
      <c r="F568" s="24"/>
      <c r="G568" s="25"/>
      <c r="H568" s="25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  <c r="W568" s="7"/>
    </row>
    <row r="569" spans="1:23" ht="12.75" customHeight="1" x14ac:dyDescent="0.2">
      <c r="A569" s="18"/>
      <c r="B569" s="21"/>
      <c r="C569" s="22"/>
      <c r="D569" s="23"/>
      <c r="E569" s="23"/>
      <c r="F569" s="24"/>
      <c r="G569" s="25"/>
      <c r="H569" s="25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  <c r="W569" s="7"/>
    </row>
    <row r="570" spans="1:23" ht="12.75" customHeight="1" x14ac:dyDescent="0.2">
      <c r="A570" s="18"/>
      <c r="B570" s="21"/>
      <c r="C570" s="22"/>
      <c r="D570" s="23"/>
      <c r="E570" s="23"/>
      <c r="F570" s="24"/>
      <c r="G570" s="25"/>
      <c r="H570" s="25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  <c r="W570" s="7"/>
    </row>
    <row r="571" spans="1:23" ht="12.75" customHeight="1" x14ac:dyDescent="0.2">
      <c r="A571" s="18"/>
      <c r="B571" s="21"/>
      <c r="C571" s="22"/>
      <c r="D571" s="23"/>
      <c r="E571" s="23"/>
      <c r="F571" s="24"/>
      <c r="G571" s="25"/>
      <c r="H571" s="25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  <c r="W571" s="7"/>
    </row>
    <row r="572" spans="1:23" ht="12.75" customHeight="1" x14ac:dyDescent="0.2">
      <c r="A572" s="18"/>
      <c r="B572" s="21"/>
      <c r="C572" s="22"/>
      <c r="D572" s="23"/>
      <c r="E572" s="23"/>
      <c r="F572" s="24"/>
      <c r="G572" s="25"/>
      <c r="H572" s="25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  <c r="W572" s="7"/>
    </row>
    <row r="573" spans="1:23" ht="12.75" customHeight="1" x14ac:dyDescent="0.2">
      <c r="A573" s="18"/>
      <c r="B573" s="21"/>
      <c r="C573" s="22"/>
      <c r="D573" s="23"/>
      <c r="E573" s="23"/>
      <c r="F573" s="24"/>
      <c r="G573" s="25"/>
      <c r="H573" s="25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  <c r="W573" s="7"/>
    </row>
    <row r="574" spans="1:23" ht="12.75" customHeight="1" x14ac:dyDescent="0.2">
      <c r="A574" s="18"/>
      <c r="B574" s="21"/>
      <c r="C574" s="22"/>
      <c r="D574" s="23"/>
      <c r="E574" s="23"/>
      <c r="F574" s="24"/>
      <c r="G574" s="25"/>
      <c r="H574" s="25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  <c r="W574" s="7"/>
    </row>
    <row r="575" spans="1:23" ht="12.75" customHeight="1" x14ac:dyDescent="0.2">
      <c r="A575" s="18"/>
      <c r="B575" s="21"/>
      <c r="C575" s="22"/>
      <c r="D575" s="23"/>
      <c r="E575" s="23"/>
      <c r="F575" s="24"/>
      <c r="G575" s="25"/>
      <c r="H575" s="25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  <c r="W575" s="7"/>
    </row>
    <row r="576" spans="1:23" ht="12.75" customHeight="1" x14ac:dyDescent="0.2">
      <c r="A576" s="18"/>
      <c r="B576" s="21"/>
      <c r="C576" s="22"/>
      <c r="D576" s="23"/>
      <c r="E576" s="23"/>
      <c r="F576" s="24"/>
      <c r="G576" s="25"/>
      <c r="H576" s="25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  <c r="W576" s="7"/>
    </row>
    <row r="577" spans="1:23" ht="12.75" customHeight="1" x14ac:dyDescent="0.2">
      <c r="A577" s="18"/>
      <c r="B577" s="21"/>
      <c r="C577" s="22"/>
      <c r="D577" s="23"/>
      <c r="E577" s="23"/>
      <c r="F577" s="24"/>
      <c r="G577" s="25"/>
      <c r="H577" s="25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  <c r="W577" s="7"/>
    </row>
    <row r="578" spans="1:23" ht="12.75" customHeight="1" x14ac:dyDescent="0.2">
      <c r="A578" s="18"/>
      <c r="B578" s="21"/>
      <c r="C578" s="22"/>
      <c r="D578" s="23"/>
      <c r="E578" s="23"/>
      <c r="F578" s="24"/>
      <c r="G578" s="25"/>
      <c r="H578" s="25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  <c r="W578" s="7"/>
    </row>
    <row r="579" spans="1:23" ht="12.75" customHeight="1" x14ac:dyDescent="0.2">
      <c r="A579" s="18"/>
      <c r="B579" s="21"/>
      <c r="C579" s="22"/>
      <c r="D579" s="23"/>
      <c r="E579" s="23"/>
      <c r="F579" s="24"/>
      <c r="G579" s="25"/>
      <c r="H579" s="25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  <c r="W579" s="7"/>
    </row>
    <row r="580" spans="1:23" ht="12.75" customHeight="1" x14ac:dyDescent="0.2">
      <c r="A580" s="18"/>
      <c r="B580" s="21"/>
      <c r="C580" s="22"/>
      <c r="D580" s="23"/>
      <c r="E580" s="23"/>
      <c r="F580" s="24"/>
      <c r="G580" s="25"/>
      <c r="H580" s="25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  <c r="W580" s="7"/>
    </row>
    <row r="581" spans="1:23" ht="12.75" customHeight="1" x14ac:dyDescent="0.2">
      <c r="A581" s="18"/>
      <c r="B581" s="21"/>
      <c r="C581" s="22"/>
      <c r="D581" s="23"/>
      <c r="E581" s="23"/>
      <c r="F581" s="24"/>
      <c r="G581" s="25"/>
      <c r="H581" s="25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  <c r="W581" s="7"/>
    </row>
    <row r="582" spans="1:23" ht="12.75" customHeight="1" x14ac:dyDescent="0.2">
      <c r="A582" s="18"/>
      <c r="B582" s="21"/>
      <c r="C582" s="22"/>
      <c r="D582" s="23"/>
      <c r="E582" s="23"/>
      <c r="F582" s="24"/>
      <c r="G582" s="25"/>
      <c r="H582" s="25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  <c r="W582" s="7"/>
    </row>
    <row r="583" spans="1:23" ht="12.75" customHeight="1" x14ac:dyDescent="0.2">
      <c r="A583" s="18"/>
      <c r="B583" s="21"/>
      <c r="C583" s="22"/>
      <c r="D583" s="23"/>
      <c r="E583" s="23"/>
      <c r="F583" s="24"/>
      <c r="G583" s="25"/>
      <c r="H583" s="25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  <c r="W583" s="7"/>
    </row>
    <row r="584" spans="1:23" ht="12.75" customHeight="1" x14ac:dyDescent="0.2">
      <c r="A584" s="18"/>
      <c r="B584" s="21"/>
      <c r="C584" s="22"/>
      <c r="D584" s="23"/>
      <c r="E584" s="23"/>
      <c r="F584" s="24"/>
      <c r="G584" s="25"/>
      <c r="H584" s="25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  <c r="W584" s="7"/>
    </row>
    <row r="585" spans="1:23" ht="12.75" customHeight="1" x14ac:dyDescent="0.2">
      <c r="A585" s="18"/>
      <c r="B585" s="21"/>
      <c r="C585" s="22"/>
      <c r="D585" s="23"/>
      <c r="E585" s="23"/>
      <c r="F585" s="24"/>
      <c r="G585" s="25"/>
      <c r="H585" s="25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  <c r="W585" s="7"/>
    </row>
    <row r="586" spans="1:23" ht="12.75" customHeight="1" x14ac:dyDescent="0.2">
      <c r="A586" s="18"/>
      <c r="B586" s="21"/>
      <c r="C586" s="22"/>
      <c r="D586" s="23"/>
      <c r="E586" s="23"/>
      <c r="F586" s="24"/>
      <c r="G586" s="25"/>
      <c r="H586" s="25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  <c r="W586" s="7"/>
    </row>
    <row r="587" spans="1:23" ht="12.75" customHeight="1" x14ac:dyDescent="0.2">
      <c r="A587" s="18"/>
      <c r="B587" s="21"/>
      <c r="C587" s="22"/>
      <c r="D587" s="23"/>
      <c r="E587" s="23"/>
      <c r="F587" s="24"/>
      <c r="G587" s="25"/>
      <c r="H587" s="25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  <c r="W587" s="7"/>
    </row>
    <row r="588" spans="1:23" ht="12.75" customHeight="1" x14ac:dyDescent="0.2">
      <c r="A588" s="18"/>
      <c r="B588" s="21"/>
      <c r="C588" s="22"/>
      <c r="D588" s="23"/>
      <c r="E588" s="23"/>
      <c r="F588" s="24"/>
      <c r="G588" s="25"/>
      <c r="H588" s="25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  <c r="W588" s="7"/>
    </row>
    <row r="589" spans="1:23" ht="12.75" customHeight="1" x14ac:dyDescent="0.2">
      <c r="A589" s="18"/>
      <c r="B589" s="21"/>
      <c r="C589" s="22"/>
      <c r="D589" s="23"/>
      <c r="E589" s="23"/>
      <c r="F589" s="24"/>
      <c r="G589" s="25"/>
      <c r="H589" s="25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  <c r="W589" s="7"/>
    </row>
    <row r="590" spans="1:23" ht="12.75" customHeight="1" x14ac:dyDescent="0.2">
      <c r="A590" s="18"/>
      <c r="B590" s="21"/>
      <c r="C590" s="22"/>
      <c r="D590" s="23"/>
      <c r="E590" s="23"/>
      <c r="F590" s="24"/>
      <c r="G590" s="25"/>
      <c r="H590" s="25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  <c r="W590" s="7"/>
    </row>
    <row r="591" spans="1:23" ht="12.75" customHeight="1" x14ac:dyDescent="0.2">
      <c r="A591" s="18"/>
      <c r="B591" s="21"/>
      <c r="C591" s="22"/>
      <c r="D591" s="23"/>
      <c r="E591" s="23"/>
      <c r="F591" s="24"/>
      <c r="G591" s="25"/>
      <c r="H591" s="25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  <c r="W591" s="7"/>
    </row>
    <row r="592" spans="1:23" ht="12.75" customHeight="1" x14ac:dyDescent="0.2">
      <c r="A592" s="18"/>
      <c r="B592" s="21"/>
      <c r="C592" s="22"/>
      <c r="D592" s="23"/>
      <c r="E592" s="23"/>
      <c r="F592" s="24"/>
      <c r="G592" s="25"/>
      <c r="H592" s="25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  <c r="W592" s="7"/>
    </row>
    <row r="593" spans="1:23" ht="12.75" customHeight="1" x14ac:dyDescent="0.2">
      <c r="A593" s="18"/>
      <c r="B593" s="21"/>
      <c r="C593" s="22"/>
      <c r="D593" s="23"/>
      <c r="E593" s="23"/>
      <c r="F593" s="24"/>
      <c r="G593" s="25"/>
      <c r="H593" s="25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  <c r="W593" s="7"/>
    </row>
    <row r="594" spans="1:23" ht="12.75" customHeight="1" x14ac:dyDescent="0.2">
      <c r="A594" s="18"/>
      <c r="B594" s="21"/>
      <c r="C594" s="22"/>
      <c r="D594" s="23"/>
      <c r="E594" s="23"/>
      <c r="F594" s="24"/>
      <c r="G594" s="25"/>
      <c r="H594" s="25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  <c r="W594" s="7"/>
    </row>
    <row r="595" spans="1:23" ht="12.75" customHeight="1" x14ac:dyDescent="0.2">
      <c r="A595" s="18"/>
      <c r="B595" s="21"/>
      <c r="C595" s="22"/>
      <c r="D595" s="23"/>
      <c r="E595" s="23"/>
      <c r="F595" s="24"/>
      <c r="G595" s="25"/>
      <c r="H595" s="25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  <c r="W595" s="7"/>
    </row>
    <row r="596" spans="1:23" ht="12.75" customHeight="1" x14ac:dyDescent="0.2">
      <c r="A596" s="18"/>
      <c r="B596" s="21"/>
      <c r="C596" s="22"/>
      <c r="D596" s="23"/>
      <c r="E596" s="23"/>
      <c r="F596" s="24"/>
      <c r="G596" s="25"/>
      <c r="H596" s="25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  <c r="W596" s="7"/>
    </row>
    <row r="597" spans="1:23" ht="12.75" customHeight="1" x14ac:dyDescent="0.2">
      <c r="A597" s="18"/>
      <c r="B597" s="21"/>
      <c r="C597" s="22"/>
      <c r="D597" s="23"/>
      <c r="E597" s="23"/>
      <c r="F597" s="24"/>
      <c r="G597" s="25"/>
      <c r="H597" s="25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  <c r="W597" s="7"/>
    </row>
    <row r="598" spans="1:23" ht="12.75" customHeight="1" x14ac:dyDescent="0.2">
      <c r="A598" s="18"/>
      <c r="B598" s="21"/>
      <c r="C598" s="22"/>
      <c r="D598" s="23"/>
      <c r="E598" s="23"/>
      <c r="F598" s="24"/>
      <c r="G598" s="25"/>
      <c r="H598" s="25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  <c r="W598" s="7"/>
    </row>
    <row r="599" spans="1:23" ht="12.75" customHeight="1" x14ac:dyDescent="0.2">
      <c r="A599" s="18"/>
      <c r="B599" s="21"/>
      <c r="C599" s="22"/>
      <c r="D599" s="23"/>
      <c r="E599" s="23"/>
      <c r="F599" s="24"/>
      <c r="G599" s="25"/>
      <c r="H599" s="25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  <c r="W599" s="7"/>
    </row>
    <row r="600" spans="1:23" ht="12.75" customHeight="1" x14ac:dyDescent="0.2">
      <c r="A600" s="18"/>
      <c r="B600" s="21"/>
      <c r="C600" s="22"/>
      <c r="D600" s="23"/>
      <c r="E600" s="23"/>
      <c r="F600" s="24"/>
      <c r="G600" s="25"/>
      <c r="H600" s="25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  <c r="W600" s="7"/>
    </row>
    <row r="601" spans="1:23" ht="12.75" customHeight="1" x14ac:dyDescent="0.2">
      <c r="A601" s="18"/>
      <c r="B601" s="21"/>
      <c r="C601" s="22"/>
      <c r="D601" s="23"/>
      <c r="E601" s="23"/>
      <c r="F601" s="24"/>
      <c r="G601" s="25"/>
      <c r="H601" s="25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  <c r="W601" s="7"/>
    </row>
    <row r="602" spans="1:23" ht="12.75" customHeight="1" x14ac:dyDescent="0.2">
      <c r="A602" s="18"/>
      <c r="B602" s="21"/>
      <c r="C602" s="22"/>
      <c r="D602" s="23"/>
      <c r="E602" s="23"/>
      <c r="F602" s="24"/>
      <c r="G602" s="25"/>
      <c r="H602" s="25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  <c r="W602" s="7"/>
    </row>
    <row r="603" spans="1:23" ht="12.75" customHeight="1" x14ac:dyDescent="0.2">
      <c r="A603" s="18"/>
      <c r="B603" s="21"/>
      <c r="C603" s="22"/>
      <c r="D603" s="23"/>
      <c r="E603" s="23"/>
      <c r="F603" s="24"/>
      <c r="G603" s="25"/>
      <c r="H603" s="25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  <c r="W603" s="7"/>
    </row>
    <row r="604" spans="1:23" ht="12.75" customHeight="1" x14ac:dyDescent="0.2">
      <c r="A604" s="18"/>
      <c r="B604" s="21"/>
      <c r="C604" s="22"/>
      <c r="D604" s="23"/>
      <c r="E604" s="23"/>
      <c r="F604" s="24"/>
      <c r="G604" s="25"/>
      <c r="H604" s="25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  <c r="W604" s="7"/>
    </row>
    <row r="605" spans="1:23" ht="12.75" customHeight="1" x14ac:dyDescent="0.2">
      <c r="A605" s="18"/>
      <c r="B605" s="21"/>
      <c r="C605" s="22"/>
      <c r="D605" s="23"/>
      <c r="E605" s="23"/>
      <c r="F605" s="24"/>
      <c r="G605" s="25"/>
      <c r="H605" s="25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  <c r="W605" s="7"/>
    </row>
    <row r="606" spans="1:23" ht="12.75" customHeight="1" x14ac:dyDescent="0.2">
      <c r="A606" s="18"/>
      <c r="B606" s="21"/>
      <c r="C606" s="22"/>
      <c r="D606" s="23"/>
      <c r="E606" s="23"/>
      <c r="F606" s="24"/>
      <c r="G606" s="25"/>
      <c r="H606" s="25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  <c r="W606" s="7"/>
    </row>
    <row r="607" spans="1:23" ht="12.75" customHeight="1" x14ac:dyDescent="0.2">
      <c r="A607" s="18"/>
      <c r="B607" s="21"/>
      <c r="C607" s="22"/>
      <c r="D607" s="23"/>
      <c r="E607" s="23"/>
      <c r="F607" s="24"/>
      <c r="G607" s="25"/>
      <c r="H607" s="25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  <c r="W607" s="7"/>
    </row>
    <row r="608" spans="1:23" ht="12.75" customHeight="1" x14ac:dyDescent="0.2">
      <c r="A608" s="18"/>
      <c r="B608" s="21"/>
      <c r="C608" s="22"/>
      <c r="D608" s="23"/>
      <c r="E608" s="23"/>
      <c r="F608" s="24"/>
      <c r="G608" s="25"/>
      <c r="H608" s="25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  <c r="W608" s="7"/>
    </row>
    <row r="609" spans="1:23" ht="12.75" customHeight="1" x14ac:dyDescent="0.2">
      <c r="A609" s="18"/>
      <c r="B609" s="21"/>
      <c r="C609" s="22"/>
      <c r="D609" s="23"/>
      <c r="E609" s="23"/>
      <c r="F609" s="24"/>
      <c r="G609" s="25"/>
      <c r="H609" s="25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  <c r="W609" s="7"/>
    </row>
    <row r="610" spans="1:23" ht="12.75" customHeight="1" x14ac:dyDescent="0.2">
      <c r="A610" s="18"/>
      <c r="B610" s="21"/>
      <c r="C610" s="22"/>
      <c r="D610" s="23"/>
      <c r="E610" s="23"/>
      <c r="F610" s="24"/>
      <c r="G610" s="25"/>
      <c r="H610" s="25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  <c r="W610" s="7"/>
    </row>
    <row r="611" spans="1:23" ht="12.75" customHeight="1" x14ac:dyDescent="0.2">
      <c r="A611" s="18"/>
      <c r="B611" s="21"/>
      <c r="C611" s="22"/>
      <c r="D611" s="23"/>
      <c r="E611" s="23"/>
      <c r="F611" s="24"/>
      <c r="G611" s="25"/>
      <c r="H611" s="25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  <c r="W611" s="7"/>
    </row>
    <row r="612" spans="1:23" ht="12.75" customHeight="1" x14ac:dyDescent="0.2">
      <c r="A612" s="18"/>
      <c r="B612" s="21"/>
      <c r="C612" s="22"/>
      <c r="D612" s="23"/>
      <c r="E612" s="23"/>
      <c r="F612" s="24"/>
      <c r="G612" s="25"/>
      <c r="H612" s="25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  <c r="W612" s="7"/>
    </row>
    <row r="613" spans="1:23" ht="12.75" customHeight="1" x14ac:dyDescent="0.2">
      <c r="A613" s="18"/>
      <c r="B613" s="21"/>
      <c r="C613" s="22"/>
      <c r="D613" s="23"/>
      <c r="E613" s="23"/>
      <c r="F613" s="24"/>
      <c r="G613" s="25"/>
      <c r="H613" s="25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  <c r="W613" s="7"/>
    </row>
    <row r="614" spans="1:23" ht="12.75" customHeight="1" x14ac:dyDescent="0.2">
      <c r="A614" s="18"/>
      <c r="B614" s="21"/>
      <c r="C614" s="22"/>
      <c r="D614" s="23"/>
      <c r="E614" s="23"/>
      <c r="F614" s="24"/>
      <c r="G614" s="25"/>
      <c r="H614" s="25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  <c r="W614" s="7"/>
    </row>
    <row r="615" spans="1:23" ht="12.75" customHeight="1" x14ac:dyDescent="0.2">
      <c r="A615" s="18"/>
      <c r="B615" s="21"/>
      <c r="C615" s="22"/>
      <c r="D615" s="23"/>
      <c r="E615" s="23"/>
      <c r="F615" s="24"/>
      <c r="G615" s="25"/>
      <c r="H615" s="25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  <c r="W615" s="7"/>
    </row>
    <row r="616" spans="1:23" ht="12.75" customHeight="1" x14ac:dyDescent="0.2">
      <c r="A616" s="18"/>
      <c r="B616" s="21"/>
      <c r="C616" s="22"/>
      <c r="D616" s="23"/>
      <c r="E616" s="23"/>
      <c r="F616" s="24"/>
      <c r="G616" s="25"/>
      <c r="H616" s="25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  <c r="W616" s="7"/>
    </row>
    <row r="617" spans="1:23" ht="12.75" customHeight="1" x14ac:dyDescent="0.2">
      <c r="A617" s="18"/>
      <c r="B617" s="21"/>
      <c r="C617" s="22"/>
      <c r="D617" s="23"/>
      <c r="E617" s="23"/>
      <c r="F617" s="24"/>
      <c r="G617" s="25"/>
      <c r="H617" s="25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  <c r="W617" s="7"/>
    </row>
    <row r="618" spans="1:23" ht="12.75" customHeight="1" x14ac:dyDescent="0.2">
      <c r="A618" s="18"/>
      <c r="B618" s="21"/>
      <c r="C618" s="22"/>
      <c r="D618" s="23"/>
      <c r="E618" s="23"/>
      <c r="F618" s="24"/>
      <c r="G618" s="25"/>
      <c r="H618" s="25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  <c r="W618" s="7"/>
    </row>
    <row r="619" spans="1:23" ht="12.75" customHeight="1" x14ac:dyDescent="0.2">
      <c r="A619" s="18"/>
      <c r="B619" s="21"/>
      <c r="C619" s="22"/>
      <c r="D619" s="23"/>
      <c r="E619" s="23"/>
      <c r="F619" s="24"/>
      <c r="G619" s="25"/>
      <c r="H619" s="25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  <c r="W619" s="7"/>
    </row>
    <row r="620" spans="1:23" ht="12.75" customHeight="1" x14ac:dyDescent="0.2">
      <c r="A620" s="18"/>
      <c r="B620" s="21"/>
      <c r="C620" s="22"/>
      <c r="D620" s="23"/>
      <c r="E620" s="23"/>
      <c r="F620" s="24"/>
      <c r="G620" s="25"/>
      <c r="H620" s="25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  <c r="W620" s="7"/>
    </row>
    <row r="621" spans="1:23" ht="12.75" customHeight="1" x14ac:dyDescent="0.2">
      <c r="A621" s="18"/>
      <c r="B621" s="21"/>
      <c r="C621" s="22"/>
      <c r="D621" s="23"/>
      <c r="E621" s="23"/>
      <c r="F621" s="24"/>
      <c r="G621" s="25"/>
      <c r="H621" s="25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  <c r="W621" s="7"/>
    </row>
    <row r="622" spans="1:23" ht="12.75" customHeight="1" x14ac:dyDescent="0.2">
      <c r="A622" s="18"/>
      <c r="B622" s="21"/>
      <c r="C622" s="22"/>
      <c r="D622" s="23"/>
      <c r="E622" s="23"/>
      <c r="F622" s="24"/>
      <c r="G622" s="25"/>
      <c r="H622" s="25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  <c r="W622" s="7"/>
    </row>
    <row r="623" spans="1:23" ht="12.75" customHeight="1" x14ac:dyDescent="0.2">
      <c r="A623" s="18"/>
      <c r="B623" s="21"/>
      <c r="C623" s="22"/>
      <c r="D623" s="23"/>
      <c r="E623" s="23"/>
      <c r="F623" s="24"/>
      <c r="G623" s="25"/>
      <c r="H623" s="25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  <c r="W623" s="7"/>
    </row>
    <row r="624" spans="1:23" ht="12.75" customHeight="1" x14ac:dyDescent="0.2">
      <c r="A624" s="18"/>
      <c r="B624" s="21"/>
      <c r="C624" s="22"/>
      <c r="D624" s="23"/>
      <c r="E624" s="23"/>
      <c r="F624" s="24"/>
      <c r="G624" s="25"/>
      <c r="H624" s="25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  <c r="W624" s="7"/>
    </row>
    <row r="625" spans="1:23" ht="12.75" customHeight="1" x14ac:dyDescent="0.2">
      <c r="A625" s="18"/>
      <c r="B625" s="21"/>
      <c r="C625" s="22"/>
      <c r="D625" s="23"/>
      <c r="E625" s="23"/>
      <c r="F625" s="24"/>
      <c r="G625" s="25"/>
      <c r="H625" s="25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  <c r="W625" s="7"/>
    </row>
    <row r="626" spans="1:23" ht="12.75" customHeight="1" x14ac:dyDescent="0.2">
      <c r="A626" s="18"/>
      <c r="B626" s="21"/>
      <c r="C626" s="22"/>
      <c r="D626" s="23"/>
      <c r="E626" s="23"/>
      <c r="F626" s="24"/>
      <c r="G626" s="25"/>
      <c r="H626" s="25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  <c r="W626" s="7"/>
    </row>
    <row r="627" spans="1:23" ht="12.75" customHeight="1" x14ac:dyDescent="0.2">
      <c r="A627" s="18"/>
      <c r="B627" s="21"/>
      <c r="C627" s="22"/>
      <c r="D627" s="23"/>
      <c r="E627" s="23"/>
      <c r="F627" s="24"/>
      <c r="G627" s="25"/>
      <c r="H627" s="25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  <c r="W627" s="7"/>
    </row>
    <row r="628" spans="1:23" ht="12.75" customHeight="1" x14ac:dyDescent="0.2">
      <c r="A628" s="18"/>
      <c r="B628" s="21"/>
      <c r="C628" s="22"/>
      <c r="D628" s="23"/>
      <c r="E628" s="23"/>
      <c r="F628" s="24"/>
      <c r="G628" s="25"/>
      <c r="H628" s="25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  <c r="W628" s="7"/>
    </row>
    <row r="629" spans="1:23" ht="12.75" customHeight="1" x14ac:dyDescent="0.2">
      <c r="A629" s="18"/>
      <c r="B629" s="21"/>
      <c r="C629" s="22"/>
      <c r="D629" s="23"/>
      <c r="E629" s="23"/>
      <c r="F629" s="24"/>
      <c r="G629" s="25"/>
      <c r="H629" s="25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  <c r="W629" s="7"/>
    </row>
    <row r="630" spans="1:23" ht="12.75" customHeight="1" x14ac:dyDescent="0.2">
      <c r="A630" s="18"/>
      <c r="B630" s="21"/>
      <c r="C630" s="22"/>
      <c r="D630" s="23"/>
      <c r="E630" s="23"/>
      <c r="F630" s="24"/>
      <c r="G630" s="25"/>
      <c r="H630" s="25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  <c r="W630" s="7"/>
    </row>
    <row r="631" spans="1:23" ht="12.75" customHeight="1" x14ac:dyDescent="0.2">
      <c r="A631" s="18"/>
      <c r="B631" s="21"/>
      <c r="C631" s="22"/>
      <c r="D631" s="23"/>
      <c r="E631" s="23"/>
      <c r="F631" s="24"/>
      <c r="G631" s="25"/>
      <c r="H631" s="25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  <c r="W631" s="7"/>
    </row>
    <row r="632" spans="1:23" ht="12.75" customHeight="1" x14ac:dyDescent="0.2">
      <c r="A632" s="18"/>
      <c r="B632" s="21"/>
      <c r="C632" s="22"/>
      <c r="D632" s="23"/>
      <c r="E632" s="23"/>
      <c r="F632" s="24"/>
      <c r="G632" s="25"/>
      <c r="H632" s="25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  <c r="W632" s="7"/>
    </row>
    <row r="633" spans="1:23" ht="12.75" customHeight="1" x14ac:dyDescent="0.2">
      <c r="A633" s="18"/>
      <c r="B633" s="21"/>
      <c r="C633" s="22"/>
      <c r="D633" s="23"/>
      <c r="E633" s="23"/>
      <c r="F633" s="24"/>
      <c r="G633" s="25"/>
      <c r="H633" s="25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  <c r="W633" s="7"/>
    </row>
    <row r="634" spans="1:23" ht="12.75" customHeight="1" x14ac:dyDescent="0.2">
      <c r="A634" s="18"/>
      <c r="B634" s="21"/>
      <c r="C634" s="22"/>
      <c r="D634" s="23"/>
      <c r="E634" s="23"/>
      <c r="F634" s="24"/>
      <c r="G634" s="25"/>
      <c r="H634" s="25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  <c r="W634" s="7"/>
    </row>
    <row r="635" spans="1:23" ht="12.75" customHeight="1" x14ac:dyDescent="0.2">
      <c r="A635" s="18"/>
      <c r="B635" s="21"/>
      <c r="C635" s="22"/>
      <c r="D635" s="23"/>
      <c r="E635" s="23"/>
      <c r="F635" s="24"/>
      <c r="G635" s="25"/>
      <c r="H635" s="25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  <c r="W635" s="7"/>
    </row>
    <row r="636" spans="1:23" ht="12.75" customHeight="1" x14ac:dyDescent="0.2">
      <c r="A636" s="18"/>
      <c r="B636" s="21"/>
      <c r="C636" s="22"/>
      <c r="D636" s="23"/>
      <c r="E636" s="23"/>
      <c r="F636" s="24"/>
      <c r="G636" s="25"/>
      <c r="H636" s="25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  <c r="W636" s="7"/>
    </row>
    <row r="637" spans="1:23" ht="12.75" customHeight="1" x14ac:dyDescent="0.2">
      <c r="A637" s="18"/>
      <c r="B637" s="21"/>
      <c r="C637" s="22"/>
      <c r="D637" s="23"/>
      <c r="E637" s="23"/>
      <c r="F637" s="24"/>
      <c r="G637" s="25"/>
      <c r="H637" s="25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  <c r="W637" s="7"/>
    </row>
    <row r="638" spans="1:23" ht="12.75" customHeight="1" x14ac:dyDescent="0.2">
      <c r="A638" s="18"/>
      <c r="B638" s="21"/>
      <c r="C638" s="22"/>
      <c r="D638" s="23"/>
      <c r="E638" s="23"/>
      <c r="F638" s="24"/>
      <c r="G638" s="25"/>
      <c r="H638" s="25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  <c r="W638" s="7"/>
    </row>
    <row r="639" spans="1:23" ht="12.75" customHeight="1" x14ac:dyDescent="0.2">
      <c r="A639" s="18"/>
      <c r="B639" s="21"/>
      <c r="C639" s="22"/>
      <c r="D639" s="23"/>
      <c r="E639" s="23"/>
      <c r="F639" s="24"/>
      <c r="G639" s="25"/>
      <c r="H639" s="25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  <c r="W639" s="7"/>
    </row>
    <row r="640" spans="1:23" ht="12.75" customHeight="1" x14ac:dyDescent="0.2">
      <c r="A640" s="18"/>
      <c r="B640" s="21"/>
      <c r="C640" s="22"/>
      <c r="D640" s="23"/>
      <c r="E640" s="23"/>
      <c r="F640" s="24"/>
      <c r="G640" s="25"/>
      <c r="H640" s="25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  <c r="W640" s="7"/>
    </row>
    <row r="641" spans="1:23" ht="12.75" customHeight="1" x14ac:dyDescent="0.2">
      <c r="A641" s="18"/>
      <c r="B641" s="21"/>
      <c r="C641" s="22"/>
      <c r="D641" s="23"/>
      <c r="E641" s="23"/>
      <c r="F641" s="24"/>
      <c r="G641" s="25"/>
      <c r="H641" s="25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  <c r="W641" s="7"/>
    </row>
    <row r="642" spans="1:23" ht="12.75" customHeight="1" x14ac:dyDescent="0.2">
      <c r="A642" s="18"/>
      <c r="B642" s="21"/>
      <c r="C642" s="22"/>
      <c r="D642" s="23"/>
      <c r="E642" s="23"/>
      <c r="F642" s="24"/>
      <c r="G642" s="25"/>
      <c r="H642" s="25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  <c r="W642" s="7"/>
    </row>
    <row r="643" spans="1:23" ht="12.75" customHeight="1" x14ac:dyDescent="0.2">
      <c r="A643" s="18"/>
      <c r="B643" s="21"/>
      <c r="C643" s="22"/>
      <c r="D643" s="23"/>
      <c r="E643" s="23"/>
      <c r="F643" s="24"/>
      <c r="G643" s="25"/>
      <c r="H643" s="25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  <c r="W643" s="7"/>
    </row>
    <row r="644" spans="1:23" ht="12.75" customHeight="1" x14ac:dyDescent="0.2">
      <c r="A644" s="18"/>
      <c r="B644" s="21"/>
      <c r="C644" s="22"/>
      <c r="D644" s="23"/>
      <c r="E644" s="23"/>
      <c r="F644" s="24"/>
      <c r="G644" s="25"/>
      <c r="H644" s="25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  <c r="W644" s="7"/>
    </row>
    <row r="645" spans="1:23" ht="12.75" customHeight="1" x14ac:dyDescent="0.2">
      <c r="A645" s="18"/>
      <c r="B645" s="21"/>
      <c r="C645" s="22"/>
      <c r="D645" s="23"/>
      <c r="E645" s="23"/>
      <c r="F645" s="24"/>
      <c r="G645" s="25"/>
      <c r="H645" s="25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  <c r="W645" s="7"/>
    </row>
    <row r="646" spans="1:23" ht="12.75" customHeight="1" x14ac:dyDescent="0.2">
      <c r="A646" s="18"/>
      <c r="B646" s="21"/>
      <c r="C646" s="22"/>
      <c r="D646" s="23"/>
      <c r="E646" s="23"/>
      <c r="F646" s="24"/>
      <c r="G646" s="25"/>
      <c r="H646" s="25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  <c r="W646" s="7"/>
    </row>
    <row r="647" spans="1:23" ht="12.75" customHeight="1" x14ac:dyDescent="0.2">
      <c r="A647" s="18"/>
      <c r="B647" s="21"/>
      <c r="C647" s="22"/>
      <c r="D647" s="23"/>
      <c r="E647" s="23"/>
      <c r="F647" s="24"/>
      <c r="G647" s="25"/>
      <c r="H647" s="25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  <c r="W647" s="7"/>
    </row>
    <row r="648" spans="1:23" ht="12.75" customHeight="1" x14ac:dyDescent="0.2">
      <c r="A648" s="18"/>
      <c r="B648" s="21"/>
      <c r="C648" s="22"/>
      <c r="D648" s="23"/>
      <c r="E648" s="23"/>
      <c r="F648" s="24"/>
      <c r="G648" s="25"/>
      <c r="H648" s="25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  <c r="W648" s="7"/>
    </row>
    <row r="649" spans="1:23" ht="12.75" customHeight="1" x14ac:dyDescent="0.2">
      <c r="A649" s="18"/>
      <c r="B649" s="21"/>
      <c r="C649" s="22"/>
      <c r="D649" s="23"/>
      <c r="E649" s="23"/>
      <c r="F649" s="24"/>
      <c r="G649" s="25"/>
      <c r="H649" s="25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  <c r="W649" s="7"/>
    </row>
    <row r="650" spans="1:23" ht="12.75" customHeight="1" x14ac:dyDescent="0.2">
      <c r="A650" s="18"/>
      <c r="B650" s="21"/>
      <c r="C650" s="22"/>
      <c r="D650" s="23"/>
      <c r="E650" s="23"/>
      <c r="F650" s="24"/>
      <c r="G650" s="25"/>
      <c r="H650" s="25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  <c r="W650" s="7"/>
    </row>
    <row r="651" spans="1:23" ht="12.75" customHeight="1" x14ac:dyDescent="0.2">
      <c r="A651" s="18"/>
      <c r="B651" s="21"/>
      <c r="C651" s="22"/>
      <c r="D651" s="23"/>
      <c r="E651" s="23"/>
      <c r="F651" s="24"/>
      <c r="G651" s="25"/>
      <c r="H651" s="25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  <c r="W651" s="7"/>
    </row>
    <row r="652" spans="1:23" ht="12.75" customHeight="1" x14ac:dyDescent="0.2">
      <c r="A652" s="18"/>
      <c r="B652" s="21"/>
      <c r="C652" s="22"/>
      <c r="D652" s="23"/>
      <c r="E652" s="23"/>
      <c r="F652" s="24"/>
      <c r="G652" s="25"/>
      <c r="H652" s="25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  <c r="W652" s="7"/>
    </row>
    <row r="653" spans="1:23" ht="12.75" customHeight="1" x14ac:dyDescent="0.2">
      <c r="A653" s="18"/>
      <c r="B653" s="21"/>
      <c r="C653" s="22"/>
      <c r="D653" s="23"/>
      <c r="E653" s="23"/>
      <c r="F653" s="24"/>
      <c r="G653" s="25"/>
      <c r="H653" s="25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  <c r="W653" s="7"/>
    </row>
    <row r="654" spans="1:23" ht="12.75" customHeight="1" x14ac:dyDescent="0.2">
      <c r="A654" s="18"/>
      <c r="B654" s="21"/>
      <c r="C654" s="22"/>
      <c r="D654" s="23"/>
      <c r="E654" s="23"/>
      <c r="F654" s="24"/>
      <c r="G654" s="25"/>
      <c r="H654" s="25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  <c r="W654" s="7"/>
    </row>
    <row r="655" spans="1:23" ht="12.75" customHeight="1" x14ac:dyDescent="0.2">
      <c r="A655" s="18"/>
      <c r="B655" s="21"/>
      <c r="C655" s="22"/>
      <c r="D655" s="23"/>
      <c r="E655" s="23"/>
      <c r="F655" s="24"/>
      <c r="G655" s="25"/>
      <c r="H655" s="25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  <c r="W655" s="7"/>
    </row>
    <row r="656" spans="1:23" ht="12.75" customHeight="1" x14ac:dyDescent="0.2">
      <c r="A656" s="18"/>
      <c r="B656" s="21"/>
      <c r="C656" s="22"/>
      <c r="D656" s="23"/>
      <c r="E656" s="23"/>
      <c r="F656" s="24"/>
      <c r="G656" s="25"/>
      <c r="H656" s="25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  <c r="W656" s="7"/>
    </row>
    <row r="657" spans="1:23" ht="12.75" customHeight="1" x14ac:dyDescent="0.2">
      <c r="A657" s="18"/>
      <c r="B657" s="21"/>
      <c r="C657" s="22"/>
      <c r="D657" s="23"/>
      <c r="E657" s="23"/>
      <c r="F657" s="24"/>
      <c r="G657" s="25"/>
      <c r="H657" s="25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  <c r="W657" s="7"/>
    </row>
    <row r="658" spans="1:23" ht="12.75" customHeight="1" x14ac:dyDescent="0.2">
      <c r="A658" s="18"/>
      <c r="B658" s="21"/>
      <c r="C658" s="22"/>
      <c r="D658" s="23"/>
      <c r="E658" s="23"/>
      <c r="F658" s="24"/>
      <c r="G658" s="25"/>
      <c r="H658" s="25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  <c r="W658" s="7"/>
    </row>
    <row r="659" spans="1:23" ht="12.75" customHeight="1" x14ac:dyDescent="0.2">
      <c r="A659" s="18"/>
      <c r="B659" s="21"/>
      <c r="C659" s="22"/>
      <c r="D659" s="23"/>
      <c r="E659" s="23"/>
      <c r="F659" s="24"/>
      <c r="G659" s="25"/>
      <c r="H659" s="25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  <c r="W659" s="7"/>
    </row>
    <row r="660" spans="1:23" ht="12.75" customHeight="1" x14ac:dyDescent="0.2">
      <c r="A660" s="18"/>
      <c r="B660" s="21"/>
      <c r="C660" s="22"/>
      <c r="D660" s="23"/>
      <c r="E660" s="23"/>
      <c r="F660" s="24"/>
      <c r="G660" s="25"/>
      <c r="H660" s="25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  <c r="W660" s="7"/>
    </row>
    <row r="661" spans="1:23" ht="12.75" customHeight="1" x14ac:dyDescent="0.2">
      <c r="A661" s="18"/>
      <c r="B661" s="21"/>
      <c r="C661" s="22"/>
      <c r="D661" s="23"/>
      <c r="E661" s="23"/>
      <c r="F661" s="24"/>
      <c r="G661" s="25"/>
      <c r="H661" s="25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  <c r="W661" s="7"/>
    </row>
    <row r="662" spans="1:23" ht="12.75" customHeight="1" x14ac:dyDescent="0.2">
      <c r="A662" s="18"/>
      <c r="B662" s="21"/>
      <c r="C662" s="22"/>
      <c r="D662" s="23"/>
      <c r="E662" s="23"/>
      <c r="F662" s="24"/>
      <c r="G662" s="25"/>
      <c r="H662" s="25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  <c r="W662" s="7"/>
    </row>
    <row r="663" spans="1:23" ht="12.75" customHeight="1" x14ac:dyDescent="0.2">
      <c r="A663" s="18"/>
      <c r="B663" s="21"/>
      <c r="C663" s="22"/>
      <c r="D663" s="23"/>
      <c r="E663" s="23"/>
      <c r="F663" s="24"/>
      <c r="G663" s="25"/>
      <c r="H663" s="25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  <c r="W663" s="7"/>
    </row>
    <row r="664" spans="1:23" ht="12.75" customHeight="1" x14ac:dyDescent="0.2">
      <c r="A664" s="18"/>
      <c r="B664" s="21"/>
      <c r="C664" s="22"/>
      <c r="D664" s="23"/>
      <c r="E664" s="23"/>
      <c r="F664" s="24"/>
      <c r="G664" s="25"/>
      <c r="H664" s="25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  <c r="W664" s="7"/>
    </row>
    <row r="665" spans="1:23" ht="12.75" customHeight="1" x14ac:dyDescent="0.2">
      <c r="A665" s="18"/>
      <c r="B665" s="21"/>
      <c r="C665" s="22"/>
      <c r="D665" s="23"/>
      <c r="E665" s="23"/>
      <c r="F665" s="24"/>
      <c r="G665" s="25"/>
      <c r="H665" s="25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  <c r="W665" s="7"/>
    </row>
    <row r="666" spans="1:23" ht="12.75" customHeight="1" x14ac:dyDescent="0.2">
      <c r="A666" s="18"/>
      <c r="B666" s="21"/>
      <c r="C666" s="22"/>
      <c r="D666" s="23"/>
      <c r="E666" s="23"/>
      <c r="F666" s="24"/>
      <c r="G666" s="25"/>
      <c r="H666" s="25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  <c r="W666" s="7"/>
    </row>
    <row r="667" spans="1:23" ht="12.75" customHeight="1" x14ac:dyDescent="0.2">
      <c r="A667" s="18"/>
      <c r="B667" s="21"/>
      <c r="C667" s="22"/>
      <c r="D667" s="23"/>
      <c r="E667" s="23"/>
      <c r="F667" s="24"/>
      <c r="G667" s="25"/>
      <c r="H667" s="25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  <c r="W667" s="7"/>
    </row>
    <row r="668" spans="1:23" ht="12.75" customHeight="1" x14ac:dyDescent="0.2">
      <c r="A668" s="18"/>
      <c r="B668" s="21"/>
      <c r="C668" s="22"/>
      <c r="D668" s="23"/>
      <c r="E668" s="23"/>
      <c r="F668" s="24"/>
      <c r="G668" s="25"/>
      <c r="H668" s="25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  <c r="W668" s="7"/>
    </row>
    <row r="669" spans="1:23" ht="12.75" customHeight="1" x14ac:dyDescent="0.2">
      <c r="A669" s="18"/>
      <c r="B669" s="21"/>
      <c r="C669" s="22"/>
      <c r="D669" s="23"/>
      <c r="E669" s="23"/>
      <c r="F669" s="24"/>
      <c r="G669" s="25"/>
      <c r="H669" s="25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  <c r="W669" s="7"/>
    </row>
    <row r="670" spans="1:23" ht="12.75" customHeight="1" x14ac:dyDescent="0.2">
      <c r="A670" s="18"/>
      <c r="B670" s="21"/>
      <c r="C670" s="22"/>
      <c r="D670" s="23"/>
      <c r="E670" s="23"/>
      <c r="F670" s="24"/>
      <c r="G670" s="25"/>
      <c r="H670" s="25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  <c r="W670" s="7"/>
    </row>
    <row r="671" spans="1:23" ht="12.75" customHeight="1" x14ac:dyDescent="0.2">
      <c r="A671" s="18"/>
      <c r="B671" s="21"/>
      <c r="C671" s="22"/>
      <c r="D671" s="23"/>
      <c r="E671" s="23"/>
      <c r="F671" s="24"/>
      <c r="G671" s="25"/>
      <c r="H671" s="25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  <c r="W671" s="7"/>
    </row>
    <row r="672" spans="1:23" ht="12.75" customHeight="1" x14ac:dyDescent="0.2">
      <c r="A672" s="18"/>
      <c r="B672" s="21"/>
      <c r="C672" s="22"/>
      <c r="D672" s="23"/>
      <c r="E672" s="23"/>
      <c r="F672" s="24"/>
      <c r="G672" s="25"/>
      <c r="H672" s="25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  <c r="W672" s="7"/>
    </row>
    <row r="673" spans="1:23" ht="12.75" customHeight="1" x14ac:dyDescent="0.2">
      <c r="A673" s="18"/>
      <c r="B673" s="21"/>
      <c r="C673" s="22"/>
      <c r="D673" s="23"/>
      <c r="E673" s="23"/>
      <c r="F673" s="24"/>
      <c r="G673" s="25"/>
      <c r="H673" s="25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  <c r="W673" s="7"/>
    </row>
    <row r="674" spans="1:23" ht="12.75" customHeight="1" x14ac:dyDescent="0.2">
      <c r="A674" s="18"/>
      <c r="B674" s="21"/>
      <c r="C674" s="22"/>
      <c r="D674" s="23"/>
      <c r="E674" s="23"/>
      <c r="F674" s="24"/>
      <c r="G674" s="25"/>
      <c r="H674" s="25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  <c r="W674" s="7"/>
    </row>
    <row r="675" spans="1:23" ht="12.75" customHeight="1" x14ac:dyDescent="0.2">
      <c r="A675" s="18"/>
      <c r="B675" s="21"/>
      <c r="C675" s="22"/>
      <c r="D675" s="23"/>
      <c r="E675" s="23"/>
      <c r="F675" s="24"/>
      <c r="G675" s="25"/>
      <c r="H675" s="25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  <c r="W675" s="7"/>
    </row>
    <row r="676" spans="1:23" ht="12.75" customHeight="1" x14ac:dyDescent="0.2">
      <c r="A676" s="18"/>
      <c r="B676" s="21"/>
      <c r="C676" s="22"/>
      <c r="D676" s="23"/>
      <c r="E676" s="23"/>
      <c r="F676" s="24"/>
      <c r="G676" s="25"/>
      <c r="H676" s="25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  <c r="W676" s="7"/>
    </row>
    <row r="677" spans="1:23" ht="12.75" customHeight="1" x14ac:dyDescent="0.2">
      <c r="A677" s="18"/>
      <c r="B677" s="21"/>
      <c r="C677" s="22"/>
      <c r="D677" s="23"/>
      <c r="E677" s="23"/>
      <c r="F677" s="24"/>
      <c r="G677" s="25"/>
      <c r="H677" s="25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  <c r="W677" s="7"/>
    </row>
    <row r="678" spans="1:23" ht="12.75" customHeight="1" x14ac:dyDescent="0.2">
      <c r="A678" s="18"/>
      <c r="B678" s="21"/>
      <c r="C678" s="22"/>
      <c r="D678" s="23"/>
      <c r="E678" s="23"/>
      <c r="F678" s="24"/>
      <c r="G678" s="25"/>
      <c r="H678" s="25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  <c r="W678" s="7"/>
    </row>
    <row r="679" spans="1:23" ht="12.75" customHeight="1" x14ac:dyDescent="0.2">
      <c r="A679" s="18"/>
      <c r="B679" s="21"/>
      <c r="C679" s="22"/>
      <c r="D679" s="23"/>
      <c r="E679" s="23"/>
      <c r="F679" s="24"/>
      <c r="G679" s="25"/>
      <c r="H679" s="25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  <c r="W679" s="7"/>
    </row>
    <row r="680" spans="1:23" ht="12.75" customHeight="1" x14ac:dyDescent="0.2">
      <c r="A680" s="18"/>
      <c r="B680" s="21"/>
      <c r="C680" s="22"/>
      <c r="D680" s="23"/>
      <c r="E680" s="23"/>
      <c r="F680" s="24"/>
      <c r="G680" s="25"/>
      <c r="H680" s="25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  <c r="W680" s="7"/>
    </row>
    <row r="681" spans="1:23" ht="12.75" customHeight="1" x14ac:dyDescent="0.2">
      <c r="A681" s="18"/>
      <c r="B681" s="21"/>
      <c r="C681" s="22"/>
      <c r="D681" s="23"/>
      <c r="E681" s="23"/>
      <c r="F681" s="24"/>
      <c r="G681" s="25"/>
      <c r="H681" s="25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  <c r="W681" s="7"/>
    </row>
    <row r="682" spans="1:23" ht="12.75" customHeight="1" x14ac:dyDescent="0.2">
      <c r="A682" s="18"/>
      <c r="B682" s="21"/>
      <c r="C682" s="22"/>
      <c r="D682" s="23"/>
      <c r="E682" s="23"/>
      <c r="F682" s="24"/>
      <c r="G682" s="25"/>
      <c r="H682" s="25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  <c r="W682" s="7"/>
    </row>
    <row r="683" spans="1:23" ht="12.75" customHeight="1" x14ac:dyDescent="0.2">
      <c r="A683" s="18"/>
      <c r="B683" s="21"/>
      <c r="C683" s="22"/>
      <c r="D683" s="23"/>
      <c r="E683" s="23"/>
      <c r="F683" s="24"/>
      <c r="G683" s="25"/>
      <c r="H683" s="25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  <c r="W683" s="7"/>
    </row>
    <row r="684" spans="1:23" ht="12.75" customHeight="1" x14ac:dyDescent="0.2">
      <c r="A684" s="18"/>
      <c r="B684" s="21"/>
      <c r="C684" s="22"/>
      <c r="D684" s="23"/>
      <c r="E684" s="23"/>
      <c r="F684" s="24"/>
      <c r="G684" s="25"/>
      <c r="H684" s="25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  <c r="W684" s="7"/>
    </row>
    <row r="685" spans="1:23" ht="12.75" customHeight="1" x14ac:dyDescent="0.2">
      <c r="A685" s="18"/>
      <c r="B685" s="21"/>
      <c r="C685" s="22"/>
      <c r="D685" s="23"/>
      <c r="E685" s="23"/>
      <c r="F685" s="24"/>
      <c r="G685" s="25"/>
      <c r="H685" s="25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  <c r="W685" s="7"/>
    </row>
    <row r="686" spans="1:23" ht="12.75" customHeight="1" x14ac:dyDescent="0.2">
      <c r="A686" s="18"/>
      <c r="B686" s="21"/>
      <c r="C686" s="22"/>
      <c r="D686" s="23"/>
      <c r="E686" s="23"/>
      <c r="F686" s="24"/>
      <c r="G686" s="25"/>
      <c r="H686" s="25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  <c r="W686" s="7"/>
    </row>
    <row r="687" spans="1:23" ht="12.75" customHeight="1" x14ac:dyDescent="0.2">
      <c r="A687" s="18"/>
      <c r="B687" s="21"/>
      <c r="C687" s="22"/>
      <c r="D687" s="23"/>
      <c r="E687" s="23"/>
      <c r="F687" s="24"/>
      <c r="G687" s="25"/>
      <c r="H687" s="25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  <c r="W687" s="7"/>
    </row>
    <row r="688" spans="1:23" ht="12.75" customHeight="1" x14ac:dyDescent="0.2">
      <c r="A688" s="18"/>
      <c r="B688" s="21"/>
      <c r="C688" s="22"/>
      <c r="D688" s="23"/>
      <c r="E688" s="23"/>
      <c r="F688" s="24"/>
      <c r="G688" s="25"/>
      <c r="H688" s="25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  <c r="W688" s="7"/>
    </row>
    <row r="689" spans="1:23" ht="12.75" customHeight="1" x14ac:dyDescent="0.2">
      <c r="A689" s="18"/>
      <c r="B689" s="21"/>
      <c r="C689" s="22"/>
      <c r="D689" s="23"/>
      <c r="E689" s="23"/>
      <c r="F689" s="24"/>
      <c r="G689" s="25"/>
      <c r="H689" s="25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  <c r="W689" s="7"/>
    </row>
    <row r="690" spans="1:23" ht="12.75" customHeight="1" x14ac:dyDescent="0.2">
      <c r="A690" s="18"/>
      <c r="B690" s="21"/>
      <c r="C690" s="22"/>
      <c r="D690" s="23"/>
      <c r="E690" s="23"/>
      <c r="F690" s="24"/>
      <c r="G690" s="25"/>
      <c r="H690" s="25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  <c r="W690" s="7"/>
    </row>
    <row r="691" spans="1:23" ht="12.75" customHeight="1" x14ac:dyDescent="0.2">
      <c r="A691" s="18"/>
      <c r="B691" s="21"/>
      <c r="C691" s="22"/>
      <c r="D691" s="23"/>
      <c r="E691" s="23"/>
      <c r="F691" s="24"/>
      <c r="G691" s="25"/>
      <c r="H691" s="25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  <c r="W691" s="7"/>
    </row>
    <row r="692" spans="1:23" ht="12.75" customHeight="1" x14ac:dyDescent="0.2">
      <c r="A692" s="18"/>
      <c r="B692" s="21"/>
      <c r="C692" s="22"/>
      <c r="D692" s="23"/>
      <c r="E692" s="23"/>
      <c r="F692" s="24"/>
      <c r="G692" s="25"/>
      <c r="H692" s="25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  <c r="W692" s="7"/>
    </row>
    <row r="693" spans="1:23" ht="12.75" customHeight="1" x14ac:dyDescent="0.2">
      <c r="A693" s="18"/>
      <c r="B693" s="21"/>
      <c r="C693" s="22"/>
      <c r="D693" s="23"/>
      <c r="E693" s="23"/>
      <c r="F693" s="24"/>
      <c r="G693" s="25"/>
      <c r="H693" s="25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  <c r="W693" s="7"/>
    </row>
    <row r="694" spans="1:23" ht="12.75" customHeight="1" x14ac:dyDescent="0.2">
      <c r="A694" s="18"/>
      <c r="B694" s="21"/>
      <c r="C694" s="22"/>
      <c r="D694" s="23"/>
      <c r="E694" s="23"/>
      <c r="F694" s="24"/>
      <c r="G694" s="25"/>
      <c r="H694" s="25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  <c r="W694" s="7"/>
    </row>
    <row r="695" spans="1:23" ht="12.75" customHeight="1" x14ac:dyDescent="0.2">
      <c r="A695" s="18"/>
      <c r="B695" s="21"/>
      <c r="C695" s="22"/>
      <c r="D695" s="23"/>
      <c r="E695" s="23"/>
      <c r="F695" s="24"/>
      <c r="G695" s="25"/>
      <c r="H695" s="25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  <c r="W695" s="7"/>
    </row>
    <row r="696" spans="1:23" ht="12.75" customHeight="1" x14ac:dyDescent="0.2">
      <c r="A696" s="18"/>
      <c r="B696" s="21"/>
      <c r="C696" s="22"/>
      <c r="D696" s="23"/>
      <c r="E696" s="23"/>
      <c r="F696" s="24"/>
      <c r="G696" s="25"/>
      <c r="H696" s="25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  <c r="W696" s="7"/>
    </row>
    <row r="697" spans="1:23" ht="12.75" customHeight="1" x14ac:dyDescent="0.2">
      <c r="A697" s="18"/>
      <c r="B697" s="21"/>
      <c r="C697" s="22"/>
      <c r="D697" s="23"/>
      <c r="E697" s="23"/>
      <c r="F697" s="24"/>
      <c r="G697" s="25"/>
      <c r="H697" s="25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  <c r="W697" s="7"/>
    </row>
    <row r="698" spans="1:23" ht="12.75" customHeight="1" x14ac:dyDescent="0.2">
      <c r="A698" s="18"/>
      <c r="B698" s="21"/>
      <c r="C698" s="22"/>
      <c r="D698" s="23"/>
      <c r="E698" s="23"/>
      <c r="F698" s="24"/>
      <c r="G698" s="25"/>
      <c r="H698" s="25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  <c r="W698" s="7"/>
    </row>
    <row r="699" spans="1:23" ht="12.75" customHeight="1" x14ac:dyDescent="0.2">
      <c r="A699" s="18"/>
      <c r="B699" s="21"/>
      <c r="C699" s="22"/>
      <c r="D699" s="23"/>
      <c r="E699" s="23"/>
      <c r="F699" s="24"/>
      <c r="G699" s="25"/>
      <c r="H699" s="25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  <c r="W699" s="7"/>
    </row>
    <row r="700" spans="1:23" ht="12.75" customHeight="1" x14ac:dyDescent="0.2">
      <c r="A700" s="18"/>
      <c r="B700" s="21"/>
      <c r="C700" s="22"/>
      <c r="D700" s="23"/>
      <c r="E700" s="23"/>
      <c r="F700" s="24"/>
      <c r="G700" s="25"/>
      <c r="H700" s="25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  <c r="W700" s="7"/>
    </row>
    <row r="701" spans="1:23" ht="12.75" customHeight="1" x14ac:dyDescent="0.2">
      <c r="A701" s="18"/>
      <c r="B701" s="21"/>
      <c r="C701" s="22"/>
      <c r="D701" s="23"/>
      <c r="E701" s="23"/>
      <c r="F701" s="24"/>
      <c r="G701" s="25"/>
      <c r="H701" s="25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  <c r="W701" s="7"/>
    </row>
    <row r="702" spans="1:23" ht="12.75" customHeight="1" x14ac:dyDescent="0.2">
      <c r="A702" s="18"/>
      <c r="B702" s="21"/>
      <c r="C702" s="22"/>
      <c r="D702" s="23"/>
      <c r="E702" s="23"/>
      <c r="F702" s="24"/>
      <c r="G702" s="25"/>
      <c r="H702" s="25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  <c r="W702" s="7"/>
    </row>
    <row r="703" spans="1:23" ht="12.75" customHeight="1" x14ac:dyDescent="0.2">
      <c r="A703" s="18"/>
      <c r="B703" s="21"/>
      <c r="C703" s="22"/>
      <c r="D703" s="23"/>
      <c r="E703" s="23"/>
      <c r="F703" s="24"/>
      <c r="G703" s="25"/>
      <c r="H703" s="25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  <c r="W703" s="7"/>
    </row>
    <row r="704" spans="1:23" ht="12.75" customHeight="1" x14ac:dyDescent="0.2">
      <c r="A704" s="18"/>
      <c r="B704" s="21"/>
      <c r="C704" s="22"/>
      <c r="D704" s="23"/>
      <c r="E704" s="23"/>
      <c r="F704" s="24"/>
      <c r="G704" s="25"/>
      <c r="H704" s="25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  <c r="W704" s="7"/>
    </row>
    <row r="705" spans="1:23" ht="12.75" customHeight="1" x14ac:dyDescent="0.2">
      <c r="A705" s="18"/>
      <c r="B705" s="21"/>
      <c r="C705" s="22"/>
      <c r="D705" s="23"/>
      <c r="E705" s="23"/>
      <c r="F705" s="24"/>
      <c r="G705" s="25"/>
      <c r="H705" s="25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  <c r="W705" s="7"/>
    </row>
    <row r="706" spans="1:23" ht="12.75" customHeight="1" x14ac:dyDescent="0.2">
      <c r="A706" s="18"/>
      <c r="B706" s="21"/>
      <c r="C706" s="22"/>
      <c r="D706" s="23"/>
      <c r="E706" s="23"/>
      <c r="F706" s="24"/>
      <c r="G706" s="25"/>
      <c r="H706" s="25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  <c r="W706" s="7"/>
    </row>
    <row r="707" spans="1:23" ht="12.75" customHeight="1" x14ac:dyDescent="0.2">
      <c r="A707" s="18"/>
      <c r="B707" s="21"/>
      <c r="C707" s="22"/>
      <c r="D707" s="23"/>
      <c r="E707" s="23"/>
      <c r="F707" s="24"/>
      <c r="G707" s="25"/>
      <c r="H707" s="25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  <c r="W707" s="7"/>
    </row>
    <row r="708" spans="1:23" ht="12.75" customHeight="1" x14ac:dyDescent="0.2">
      <c r="A708" s="18"/>
      <c r="B708" s="21"/>
      <c r="C708" s="22"/>
      <c r="D708" s="23"/>
      <c r="E708" s="23"/>
      <c r="F708" s="24"/>
      <c r="G708" s="25"/>
      <c r="H708" s="25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  <c r="W708" s="7"/>
    </row>
    <row r="709" spans="1:23" ht="12.75" customHeight="1" x14ac:dyDescent="0.2">
      <c r="A709" s="18"/>
      <c r="B709" s="21"/>
      <c r="C709" s="22"/>
      <c r="D709" s="23"/>
      <c r="E709" s="23"/>
      <c r="F709" s="24"/>
      <c r="G709" s="25"/>
      <c r="H709" s="25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  <c r="W709" s="7"/>
    </row>
    <row r="710" spans="1:23" ht="12.75" customHeight="1" x14ac:dyDescent="0.2">
      <c r="A710" s="18"/>
      <c r="B710" s="21"/>
      <c r="C710" s="22"/>
      <c r="D710" s="23"/>
      <c r="E710" s="23"/>
      <c r="F710" s="24"/>
      <c r="G710" s="25"/>
      <c r="H710" s="25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  <c r="W710" s="7"/>
    </row>
    <row r="711" spans="1:23" ht="12.75" customHeight="1" x14ac:dyDescent="0.2">
      <c r="A711" s="18"/>
      <c r="B711" s="21"/>
      <c r="C711" s="22"/>
      <c r="D711" s="23"/>
      <c r="E711" s="23"/>
      <c r="F711" s="24"/>
      <c r="G711" s="25"/>
      <c r="H711" s="25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  <c r="W711" s="7"/>
    </row>
    <row r="712" spans="1:23" ht="12.75" customHeight="1" x14ac:dyDescent="0.2">
      <c r="A712" s="18"/>
      <c r="B712" s="21"/>
      <c r="C712" s="22"/>
      <c r="D712" s="23"/>
      <c r="E712" s="23"/>
      <c r="F712" s="24"/>
      <c r="G712" s="25"/>
      <c r="H712" s="25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  <c r="W712" s="7"/>
    </row>
    <row r="713" spans="1:23" ht="12.75" customHeight="1" x14ac:dyDescent="0.2">
      <c r="A713" s="18"/>
      <c r="B713" s="21"/>
      <c r="C713" s="22"/>
      <c r="D713" s="23"/>
      <c r="E713" s="23"/>
      <c r="F713" s="24"/>
      <c r="G713" s="25"/>
      <c r="H713" s="25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  <c r="W713" s="7"/>
    </row>
    <row r="714" spans="1:23" ht="12.75" customHeight="1" x14ac:dyDescent="0.2">
      <c r="A714" s="18"/>
      <c r="B714" s="21"/>
      <c r="C714" s="22"/>
      <c r="D714" s="23"/>
      <c r="E714" s="23"/>
      <c r="F714" s="24"/>
      <c r="G714" s="25"/>
      <c r="H714" s="25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  <c r="W714" s="7"/>
    </row>
    <row r="715" spans="1:23" ht="12.75" customHeight="1" x14ac:dyDescent="0.2">
      <c r="A715" s="18"/>
      <c r="B715" s="21"/>
      <c r="C715" s="22"/>
      <c r="D715" s="23"/>
      <c r="E715" s="23"/>
      <c r="F715" s="24"/>
      <c r="G715" s="25"/>
      <c r="H715" s="25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  <c r="W715" s="7"/>
    </row>
    <row r="716" spans="1:23" ht="12.75" customHeight="1" x14ac:dyDescent="0.2">
      <c r="A716" s="18"/>
      <c r="B716" s="21"/>
      <c r="C716" s="22"/>
      <c r="D716" s="23"/>
      <c r="E716" s="23"/>
      <c r="F716" s="24"/>
      <c r="G716" s="25"/>
      <c r="H716" s="25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  <c r="W716" s="7"/>
    </row>
    <row r="717" spans="1:23" ht="12.75" customHeight="1" x14ac:dyDescent="0.2">
      <c r="A717" s="18"/>
      <c r="B717" s="21"/>
      <c r="C717" s="22"/>
      <c r="D717" s="23"/>
      <c r="E717" s="23"/>
      <c r="F717" s="24"/>
      <c r="G717" s="25"/>
      <c r="H717" s="25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  <c r="W717" s="7"/>
    </row>
    <row r="718" spans="1:23" ht="12.75" customHeight="1" x14ac:dyDescent="0.2">
      <c r="A718" s="18"/>
      <c r="B718" s="21"/>
      <c r="C718" s="22"/>
      <c r="D718" s="23"/>
      <c r="E718" s="23"/>
      <c r="F718" s="24"/>
      <c r="G718" s="25"/>
      <c r="H718" s="25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  <c r="W718" s="7"/>
    </row>
    <row r="719" spans="1:23" ht="12.75" customHeight="1" x14ac:dyDescent="0.2">
      <c r="A719" s="18"/>
      <c r="B719" s="21"/>
      <c r="C719" s="22"/>
      <c r="D719" s="23"/>
      <c r="E719" s="23"/>
      <c r="F719" s="24"/>
      <c r="G719" s="25"/>
      <c r="H719" s="25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  <c r="W719" s="7"/>
    </row>
    <row r="720" spans="1:23" ht="12.75" customHeight="1" x14ac:dyDescent="0.2">
      <c r="A720" s="18"/>
      <c r="B720" s="21"/>
      <c r="C720" s="22"/>
      <c r="D720" s="23"/>
      <c r="E720" s="23"/>
      <c r="F720" s="24"/>
      <c r="G720" s="25"/>
      <c r="H720" s="25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  <c r="W720" s="7"/>
    </row>
    <row r="721" spans="1:23" ht="12.75" customHeight="1" x14ac:dyDescent="0.2">
      <c r="A721" s="18"/>
      <c r="B721" s="21"/>
      <c r="C721" s="22"/>
      <c r="D721" s="23"/>
      <c r="E721" s="23"/>
      <c r="F721" s="24"/>
      <c r="G721" s="25"/>
      <c r="H721" s="25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  <c r="W721" s="7"/>
    </row>
    <row r="722" spans="1:23" ht="12.75" customHeight="1" x14ac:dyDescent="0.2">
      <c r="A722" s="18"/>
      <c r="B722" s="21"/>
      <c r="C722" s="22"/>
      <c r="D722" s="23"/>
      <c r="E722" s="23"/>
      <c r="F722" s="24"/>
      <c r="G722" s="25"/>
      <c r="H722" s="25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  <c r="W722" s="7"/>
    </row>
    <row r="723" spans="1:23" ht="12.75" customHeight="1" x14ac:dyDescent="0.2">
      <c r="A723" s="18"/>
      <c r="B723" s="21"/>
      <c r="C723" s="22"/>
      <c r="D723" s="23"/>
      <c r="E723" s="23"/>
      <c r="F723" s="24"/>
      <c r="G723" s="25"/>
      <c r="H723" s="25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  <c r="W723" s="7"/>
    </row>
    <row r="724" spans="1:23" ht="12.75" customHeight="1" x14ac:dyDescent="0.2">
      <c r="A724" s="18"/>
      <c r="B724" s="21"/>
      <c r="C724" s="22"/>
      <c r="D724" s="23"/>
      <c r="E724" s="23"/>
      <c r="F724" s="24"/>
      <c r="G724" s="25"/>
      <c r="H724" s="25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  <c r="W724" s="7"/>
    </row>
    <row r="725" spans="1:23" ht="12.75" customHeight="1" x14ac:dyDescent="0.2">
      <c r="A725" s="18"/>
      <c r="B725" s="21"/>
      <c r="C725" s="22"/>
      <c r="D725" s="23"/>
      <c r="E725" s="23"/>
      <c r="F725" s="24"/>
      <c r="G725" s="25"/>
      <c r="H725" s="25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  <c r="W725" s="7"/>
    </row>
    <row r="726" spans="1:23" ht="12.75" customHeight="1" x14ac:dyDescent="0.2">
      <c r="A726" s="18"/>
      <c r="B726" s="21"/>
      <c r="C726" s="22"/>
      <c r="D726" s="23"/>
      <c r="E726" s="23"/>
      <c r="F726" s="24"/>
      <c r="G726" s="25"/>
      <c r="H726" s="25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  <c r="W726" s="7"/>
    </row>
    <row r="727" spans="1:23" ht="12.75" customHeight="1" x14ac:dyDescent="0.2">
      <c r="A727" s="18"/>
      <c r="B727" s="21"/>
      <c r="C727" s="22"/>
      <c r="D727" s="23"/>
      <c r="E727" s="23"/>
      <c r="F727" s="24"/>
      <c r="G727" s="25"/>
      <c r="H727" s="25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  <c r="W727" s="7"/>
    </row>
    <row r="728" spans="1:23" ht="12.75" customHeight="1" x14ac:dyDescent="0.2">
      <c r="A728" s="18"/>
      <c r="B728" s="21"/>
      <c r="C728" s="22"/>
      <c r="D728" s="23"/>
      <c r="E728" s="23"/>
      <c r="F728" s="24"/>
      <c r="G728" s="25"/>
      <c r="H728" s="25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  <c r="W728" s="7"/>
    </row>
    <row r="729" spans="1:23" ht="12.75" customHeight="1" x14ac:dyDescent="0.2">
      <c r="A729" s="18"/>
      <c r="B729" s="21"/>
      <c r="C729" s="22"/>
      <c r="D729" s="23"/>
      <c r="E729" s="23"/>
      <c r="F729" s="24"/>
      <c r="G729" s="25"/>
      <c r="H729" s="25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  <c r="W729" s="7"/>
    </row>
    <row r="730" spans="1:23" ht="12.75" customHeight="1" x14ac:dyDescent="0.2">
      <c r="A730" s="18"/>
      <c r="B730" s="21"/>
      <c r="C730" s="22"/>
      <c r="D730" s="23"/>
      <c r="E730" s="23"/>
      <c r="F730" s="24"/>
      <c r="G730" s="25"/>
      <c r="H730" s="25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  <c r="W730" s="7"/>
    </row>
    <row r="731" spans="1:23" ht="12.75" customHeight="1" x14ac:dyDescent="0.2">
      <c r="A731" s="18"/>
      <c r="B731" s="21"/>
      <c r="C731" s="22"/>
      <c r="D731" s="23"/>
      <c r="E731" s="23"/>
      <c r="F731" s="24"/>
      <c r="G731" s="25"/>
      <c r="H731" s="25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  <c r="W731" s="7"/>
    </row>
    <row r="732" spans="1:23" ht="12.75" customHeight="1" x14ac:dyDescent="0.2">
      <c r="A732" s="18"/>
      <c r="B732" s="21"/>
      <c r="C732" s="22"/>
      <c r="D732" s="23"/>
      <c r="E732" s="23"/>
      <c r="F732" s="24"/>
      <c r="G732" s="25"/>
      <c r="H732" s="25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  <c r="W732" s="7"/>
    </row>
    <row r="733" spans="1:23" ht="12.75" customHeight="1" x14ac:dyDescent="0.2">
      <c r="A733" s="18"/>
      <c r="B733" s="21"/>
      <c r="C733" s="22"/>
      <c r="D733" s="23"/>
      <c r="E733" s="23"/>
      <c r="F733" s="24"/>
      <c r="G733" s="25"/>
      <c r="H733" s="25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  <c r="W733" s="7"/>
    </row>
    <row r="734" spans="1:23" ht="12.75" customHeight="1" x14ac:dyDescent="0.2">
      <c r="A734" s="18"/>
      <c r="B734" s="21"/>
      <c r="C734" s="22"/>
      <c r="D734" s="23"/>
      <c r="E734" s="23"/>
      <c r="F734" s="24"/>
      <c r="G734" s="25"/>
      <c r="H734" s="25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  <c r="W734" s="7"/>
    </row>
    <row r="735" spans="1:23" ht="12.75" customHeight="1" x14ac:dyDescent="0.2">
      <c r="A735" s="18"/>
      <c r="B735" s="21"/>
      <c r="C735" s="22"/>
      <c r="D735" s="23"/>
      <c r="E735" s="23"/>
      <c r="F735" s="24"/>
      <c r="G735" s="25"/>
      <c r="H735" s="25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  <c r="W735" s="7"/>
    </row>
    <row r="736" spans="1:23" ht="12.75" customHeight="1" x14ac:dyDescent="0.2">
      <c r="A736" s="18"/>
      <c r="B736" s="21"/>
      <c r="C736" s="22"/>
      <c r="D736" s="23"/>
      <c r="E736" s="23"/>
      <c r="F736" s="24"/>
      <c r="G736" s="25"/>
      <c r="H736" s="25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  <c r="W736" s="7"/>
    </row>
    <row r="737" spans="1:23" ht="12.75" customHeight="1" x14ac:dyDescent="0.2">
      <c r="A737" s="18"/>
      <c r="B737" s="21"/>
      <c r="C737" s="22"/>
      <c r="D737" s="23"/>
      <c r="E737" s="23"/>
      <c r="F737" s="24"/>
      <c r="G737" s="25"/>
      <c r="H737" s="25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  <c r="W737" s="7"/>
    </row>
    <row r="738" spans="1:23" ht="12.75" customHeight="1" x14ac:dyDescent="0.2">
      <c r="A738" s="18"/>
      <c r="B738" s="21"/>
      <c r="C738" s="22"/>
      <c r="D738" s="23"/>
      <c r="E738" s="23"/>
      <c r="F738" s="24"/>
      <c r="G738" s="25"/>
      <c r="H738" s="25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  <c r="W738" s="7"/>
    </row>
    <row r="739" spans="1:23" ht="12.75" customHeight="1" x14ac:dyDescent="0.2">
      <c r="A739" s="18"/>
      <c r="B739" s="21"/>
      <c r="C739" s="22"/>
      <c r="D739" s="23"/>
      <c r="E739" s="23"/>
      <c r="F739" s="24"/>
      <c r="G739" s="25"/>
      <c r="H739" s="25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  <c r="W739" s="7"/>
    </row>
    <row r="740" spans="1:23" ht="12.75" customHeight="1" x14ac:dyDescent="0.2">
      <c r="A740" s="18"/>
      <c r="B740" s="21"/>
      <c r="C740" s="22"/>
      <c r="D740" s="23"/>
      <c r="E740" s="23"/>
      <c r="F740" s="24"/>
      <c r="G740" s="25"/>
      <c r="H740" s="25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  <c r="W740" s="7"/>
    </row>
    <row r="741" spans="1:23" ht="12.75" customHeight="1" x14ac:dyDescent="0.2">
      <c r="A741" s="18"/>
      <c r="B741" s="21"/>
      <c r="C741" s="22"/>
      <c r="D741" s="23"/>
      <c r="E741" s="23"/>
      <c r="F741" s="24"/>
      <c r="G741" s="25"/>
      <c r="H741" s="25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  <c r="W741" s="7"/>
    </row>
    <row r="742" spans="1:23" ht="12.75" customHeight="1" x14ac:dyDescent="0.2">
      <c r="A742" s="18"/>
      <c r="B742" s="21"/>
      <c r="C742" s="22"/>
      <c r="D742" s="23"/>
      <c r="E742" s="23"/>
      <c r="F742" s="24"/>
      <c r="G742" s="25"/>
      <c r="H742" s="25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  <c r="W742" s="7"/>
    </row>
    <row r="743" spans="1:23" ht="12.75" customHeight="1" x14ac:dyDescent="0.2">
      <c r="A743" s="18"/>
      <c r="B743" s="21"/>
      <c r="C743" s="22"/>
      <c r="D743" s="23"/>
      <c r="E743" s="23"/>
      <c r="F743" s="24"/>
      <c r="G743" s="25"/>
      <c r="H743" s="25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  <c r="W743" s="7"/>
    </row>
    <row r="744" spans="1:23" ht="12.75" customHeight="1" x14ac:dyDescent="0.2">
      <c r="A744" s="18"/>
      <c r="B744" s="21"/>
      <c r="C744" s="22"/>
      <c r="D744" s="23"/>
      <c r="E744" s="23"/>
      <c r="F744" s="24"/>
      <c r="G744" s="25"/>
      <c r="H744" s="25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  <c r="W744" s="7"/>
    </row>
    <row r="745" spans="1:23" ht="12.75" customHeight="1" x14ac:dyDescent="0.2">
      <c r="A745" s="18"/>
      <c r="B745" s="21"/>
      <c r="C745" s="22"/>
      <c r="D745" s="23"/>
      <c r="E745" s="23"/>
      <c r="F745" s="24"/>
      <c r="G745" s="25"/>
      <c r="H745" s="25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  <c r="W745" s="7"/>
    </row>
    <row r="746" spans="1:23" ht="12.75" customHeight="1" x14ac:dyDescent="0.2">
      <c r="A746" s="18"/>
      <c r="B746" s="21"/>
      <c r="C746" s="22"/>
      <c r="D746" s="23"/>
      <c r="E746" s="23"/>
      <c r="F746" s="24"/>
      <c r="G746" s="25"/>
      <c r="H746" s="25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  <c r="W746" s="7"/>
    </row>
    <row r="747" spans="1:23" ht="12.75" customHeight="1" x14ac:dyDescent="0.2">
      <c r="A747" s="18"/>
      <c r="B747" s="21"/>
      <c r="C747" s="22"/>
      <c r="D747" s="23"/>
      <c r="E747" s="23"/>
      <c r="F747" s="24"/>
      <c r="G747" s="25"/>
      <c r="H747" s="25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  <c r="W747" s="7"/>
    </row>
    <row r="748" spans="1:23" ht="12.75" customHeight="1" x14ac:dyDescent="0.2">
      <c r="A748" s="18"/>
      <c r="B748" s="21"/>
      <c r="C748" s="22"/>
      <c r="D748" s="23"/>
      <c r="E748" s="23"/>
      <c r="F748" s="24"/>
      <c r="G748" s="25"/>
      <c r="H748" s="25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  <c r="W748" s="7"/>
    </row>
    <row r="749" spans="1:23" ht="12.75" customHeight="1" x14ac:dyDescent="0.2">
      <c r="A749" s="18"/>
      <c r="B749" s="21"/>
      <c r="C749" s="22"/>
      <c r="D749" s="23"/>
      <c r="E749" s="23"/>
      <c r="F749" s="24"/>
      <c r="G749" s="25"/>
      <c r="H749" s="25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  <c r="W749" s="7"/>
    </row>
    <row r="750" spans="1:23" ht="12.75" customHeight="1" x14ac:dyDescent="0.2">
      <c r="A750" s="18"/>
      <c r="B750" s="21"/>
      <c r="C750" s="22"/>
      <c r="D750" s="23"/>
      <c r="E750" s="23"/>
      <c r="F750" s="24"/>
      <c r="G750" s="25"/>
      <c r="H750" s="25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  <c r="W750" s="7"/>
    </row>
    <row r="751" spans="1:23" ht="12.75" customHeight="1" x14ac:dyDescent="0.2">
      <c r="A751" s="18"/>
      <c r="B751" s="21"/>
      <c r="C751" s="22"/>
      <c r="D751" s="23"/>
      <c r="E751" s="23"/>
      <c r="F751" s="24"/>
      <c r="G751" s="25"/>
      <c r="H751" s="25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  <c r="W751" s="7"/>
    </row>
    <row r="752" spans="1:23" ht="12.75" customHeight="1" x14ac:dyDescent="0.2">
      <c r="A752" s="18"/>
      <c r="B752" s="21"/>
      <c r="C752" s="22"/>
      <c r="D752" s="23"/>
      <c r="E752" s="23"/>
      <c r="F752" s="24"/>
      <c r="G752" s="25"/>
      <c r="H752" s="25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  <c r="W752" s="7"/>
    </row>
    <row r="753" spans="1:23" ht="12.75" customHeight="1" x14ac:dyDescent="0.2">
      <c r="A753" s="18"/>
      <c r="B753" s="21"/>
      <c r="C753" s="22"/>
      <c r="D753" s="23"/>
      <c r="E753" s="23"/>
      <c r="F753" s="24"/>
      <c r="G753" s="25"/>
      <c r="H753" s="25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  <c r="W753" s="7"/>
    </row>
    <row r="754" spans="1:23" ht="12.75" customHeight="1" x14ac:dyDescent="0.2">
      <c r="A754" s="18"/>
      <c r="B754" s="21"/>
      <c r="C754" s="22"/>
      <c r="D754" s="23"/>
      <c r="E754" s="23"/>
      <c r="F754" s="24"/>
      <c r="G754" s="25"/>
      <c r="H754" s="25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  <c r="W754" s="7"/>
    </row>
    <row r="755" spans="1:23" ht="12.75" customHeight="1" x14ac:dyDescent="0.2">
      <c r="A755" s="18"/>
      <c r="B755" s="21"/>
      <c r="C755" s="22"/>
      <c r="D755" s="23"/>
      <c r="E755" s="23"/>
      <c r="F755" s="24"/>
      <c r="G755" s="25"/>
      <c r="H755" s="25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  <c r="W755" s="7"/>
    </row>
    <row r="756" spans="1:23" ht="12.75" customHeight="1" x14ac:dyDescent="0.2">
      <c r="A756" s="18"/>
      <c r="B756" s="21"/>
      <c r="C756" s="22"/>
      <c r="D756" s="23"/>
      <c r="E756" s="23"/>
      <c r="F756" s="24"/>
      <c r="G756" s="25"/>
      <c r="H756" s="25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  <c r="W756" s="7"/>
    </row>
    <row r="757" spans="1:23" ht="12.75" customHeight="1" x14ac:dyDescent="0.2">
      <c r="A757" s="18"/>
      <c r="B757" s="21"/>
      <c r="C757" s="22"/>
      <c r="D757" s="23"/>
      <c r="E757" s="23"/>
      <c r="F757" s="24"/>
      <c r="G757" s="25"/>
      <c r="H757" s="25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  <c r="W757" s="7"/>
    </row>
    <row r="758" spans="1:23" ht="12.75" customHeight="1" x14ac:dyDescent="0.2">
      <c r="A758" s="18"/>
      <c r="B758" s="21"/>
      <c r="C758" s="22"/>
      <c r="D758" s="23"/>
      <c r="E758" s="23"/>
      <c r="F758" s="24"/>
      <c r="G758" s="25"/>
      <c r="H758" s="25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  <c r="W758" s="7"/>
    </row>
    <row r="759" spans="1:23" ht="12.75" customHeight="1" x14ac:dyDescent="0.2">
      <c r="A759" s="18"/>
      <c r="B759" s="21"/>
      <c r="C759" s="22"/>
      <c r="D759" s="23"/>
      <c r="E759" s="23"/>
      <c r="F759" s="24"/>
      <c r="G759" s="25"/>
      <c r="H759" s="25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  <c r="W759" s="7"/>
    </row>
    <row r="760" spans="1:23" ht="12.75" customHeight="1" x14ac:dyDescent="0.2">
      <c r="A760" s="18"/>
      <c r="B760" s="21"/>
      <c r="C760" s="22"/>
      <c r="D760" s="23"/>
      <c r="E760" s="23"/>
      <c r="F760" s="24"/>
      <c r="G760" s="25"/>
      <c r="H760" s="25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  <c r="W760" s="7"/>
    </row>
    <row r="761" spans="1:23" ht="12.75" customHeight="1" x14ac:dyDescent="0.2">
      <c r="A761" s="18"/>
      <c r="B761" s="21"/>
      <c r="C761" s="22"/>
      <c r="D761" s="23"/>
      <c r="E761" s="23"/>
      <c r="F761" s="24"/>
      <c r="G761" s="25"/>
      <c r="H761" s="25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  <c r="W761" s="7"/>
    </row>
    <row r="762" spans="1:23" ht="12.75" customHeight="1" x14ac:dyDescent="0.2">
      <c r="A762" s="18"/>
      <c r="B762" s="21"/>
      <c r="C762" s="22"/>
      <c r="D762" s="23"/>
      <c r="E762" s="23"/>
      <c r="F762" s="24"/>
      <c r="G762" s="25"/>
      <c r="H762" s="25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  <c r="W762" s="7"/>
    </row>
    <row r="763" spans="1:23" ht="12.75" customHeight="1" x14ac:dyDescent="0.2">
      <c r="A763" s="18"/>
      <c r="B763" s="21"/>
      <c r="C763" s="22"/>
      <c r="D763" s="23"/>
      <c r="E763" s="23"/>
      <c r="F763" s="24"/>
      <c r="G763" s="25"/>
      <c r="H763" s="25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  <c r="W763" s="7"/>
    </row>
    <row r="764" spans="1:23" ht="12.75" customHeight="1" x14ac:dyDescent="0.2">
      <c r="A764" s="18"/>
      <c r="B764" s="21"/>
      <c r="C764" s="22"/>
      <c r="D764" s="23"/>
      <c r="E764" s="23"/>
      <c r="F764" s="24"/>
      <c r="G764" s="25"/>
      <c r="H764" s="25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  <c r="W764" s="7"/>
    </row>
    <row r="765" spans="1:23" ht="12.75" customHeight="1" x14ac:dyDescent="0.2">
      <c r="A765" s="18"/>
      <c r="B765" s="21"/>
      <c r="C765" s="22"/>
      <c r="D765" s="23"/>
      <c r="E765" s="23"/>
      <c r="F765" s="24"/>
      <c r="G765" s="25"/>
      <c r="H765" s="25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  <c r="W765" s="7"/>
    </row>
    <row r="766" spans="1:23" ht="12.75" customHeight="1" x14ac:dyDescent="0.2">
      <c r="A766" s="18"/>
      <c r="B766" s="21"/>
      <c r="C766" s="22"/>
      <c r="D766" s="23"/>
      <c r="E766" s="23"/>
      <c r="F766" s="24"/>
      <c r="G766" s="25"/>
      <c r="H766" s="25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  <c r="W766" s="7"/>
    </row>
    <row r="767" spans="1:23" ht="12.75" customHeight="1" x14ac:dyDescent="0.2">
      <c r="A767" s="18"/>
      <c r="B767" s="21"/>
      <c r="C767" s="22"/>
      <c r="D767" s="23"/>
      <c r="E767" s="23"/>
      <c r="F767" s="24"/>
      <c r="G767" s="25"/>
      <c r="H767" s="25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  <c r="W767" s="7"/>
    </row>
    <row r="768" spans="1:23" ht="12.75" customHeight="1" x14ac:dyDescent="0.2">
      <c r="A768" s="18"/>
      <c r="B768" s="21"/>
      <c r="C768" s="22"/>
      <c r="D768" s="23"/>
      <c r="E768" s="23"/>
      <c r="F768" s="24"/>
      <c r="G768" s="25"/>
      <c r="H768" s="25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  <c r="W768" s="7"/>
    </row>
    <row r="769" spans="1:23" ht="12.75" customHeight="1" x14ac:dyDescent="0.2">
      <c r="A769" s="18"/>
      <c r="B769" s="21"/>
      <c r="C769" s="22"/>
      <c r="D769" s="23"/>
      <c r="E769" s="23"/>
      <c r="F769" s="24"/>
      <c r="G769" s="25"/>
      <c r="H769" s="25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  <c r="W769" s="7"/>
    </row>
    <row r="770" spans="1:23" ht="12.75" customHeight="1" x14ac:dyDescent="0.2">
      <c r="A770" s="18"/>
      <c r="B770" s="21"/>
      <c r="C770" s="22"/>
      <c r="D770" s="23"/>
      <c r="E770" s="23"/>
      <c r="F770" s="24"/>
      <c r="G770" s="25"/>
      <c r="H770" s="25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  <c r="W770" s="7"/>
    </row>
    <row r="771" spans="1:23" ht="12.75" customHeight="1" x14ac:dyDescent="0.2">
      <c r="A771" s="18"/>
      <c r="B771" s="21"/>
      <c r="C771" s="22"/>
      <c r="D771" s="23"/>
      <c r="E771" s="23"/>
      <c r="F771" s="24"/>
      <c r="G771" s="25"/>
      <c r="H771" s="25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  <c r="W771" s="7"/>
    </row>
    <row r="772" spans="1:23" ht="12.75" customHeight="1" x14ac:dyDescent="0.2">
      <c r="A772" s="18"/>
      <c r="B772" s="21"/>
      <c r="C772" s="22"/>
      <c r="D772" s="23"/>
      <c r="E772" s="23"/>
      <c r="F772" s="24"/>
      <c r="G772" s="25"/>
      <c r="H772" s="25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  <c r="W772" s="7"/>
    </row>
    <row r="773" spans="1:23" ht="12.75" customHeight="1" x14ac:dyDescent="0.2">
      <c r="A773" s="18"/>
      <c r="B773" s="21"/>
      <c r="C773" s="22"/>
      <c r="D773" s="23"/>
      <c r="E773" s="23"/>
      <c r="F773" s="24"/>
      <c r="G773" s="25"/>
      <c r="H773" s="25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  <c r="W773" s="7"/>
    </row>
    <row r="774" spans="1:23" ht="12.75" customHeight="1" x14ac:dyDescent="0.2">
      <c r="A774" s="18"/>
      <c r="B774" s="21"/>
      <c r="C774" s="22"/>
      <c r="D774" s="23"/>
      <c r="E774" s="23"/>
      <c r="F774" s="24"/>
      <c r="G774" s="25"/>
      <c r="H774" s="25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  <c r="W774" s="7"/>
    </row>
    <row r="775" spans="1:23" ht="12.75" customHeight="1" x14ac:dyDescent="0.2">
      <c r="A775" s="18"/>
      <c r="B775" s="21"/>
      <c r="C775" s="22"/>
      <c r="D775" s="23"/>
      <c r="E775" s="23"/>
      <c r="F775" s="24"/>
      <c r="G775" s="25"/>
      <c r="H775" s="25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  <c r="W775" s="7"/>
    </row>
    <row r="776" spans="1:23" ht="12.75" customHeight="1" x14ac:dyDescent="0.2">
      <c r="A776" s="18"/>
      <c r="B776" s="21"/>
      <c r="C776" s="22"/>
      <c r="D776" s="23"/>
      <c r="E776" s="23"/>
      <c r="F776" s="24"/>
      <c r="G776" s="25"/>
      <c r="H776" s="25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  <c r="W776" s="7"/>
    </row>
    <row r="777" spans="1:23" ht="12.75" customHeight="1" x14ac:dyDescent="0.2">
      <c r="A777" s="18"/>
      <c r="B777" s="21"/>
      <c r="C777" s="22"/>
      <c r="D777" s="23"/>
      <c r="E777" s="23"/>
      <c r="F777" s="24"/>
      <c r="G777" s="25"/>
      <c r="H777" s="25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  <c r="W777" s="7"/>
    </row>
    <row r="778" spans="1:23" ht="12.75" customHeight="1" x14ac:dyDescent="0.2">
      <c r="A778" s="18"/>
      <c r="B778" s="21"/>
      <c r="C778" s="22"/>
      <c r="D778" s="23"/>
      <c r="E778" s="23"/>
      <c r="F778" s="24"/>
      <c r="G778" s="25"/>
      <c r="H778" s="25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  <c r="W778" s="7"/>
    </row>
    <row r="779" spans="1:23" ht="12.75" customHeight="1" x14ac:dyDescent="0.2">
      <c r="A779" s="18"/>
      <c r="B779" s="21"/>
      <c r="C779" s="22"/>
      <c r="D779" s="23"/>
      <c r="E779" s="23"/>
      <c r="F779" s="24"/>
      <c r="G779" s="25"/>
      <c r="H779" s="25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  <c r="W779" s="7"/>
    </row>
    <row r="780" spans="1:23" ht="12.75" customHeight="1" x14ac:dyDescent="0.2">
      <c r="A780" s="18"/>
      <c r="B780" s="21"/>
      <c r="C780" s="22"/>
      <c r="D780" s="23"/>
      <c r="E780" s="23"/>
      <c r="F780" s="24"/>
      <c r="G780" s="25"/>
      <c r="H780" s="25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  <c r="W780" s="7"/>
    </row>
    <row r="781" spans="1:23" ht="12.75" customHeight="1" x14ac:dyDescent="0.2">
      <c r="A781" s="18"/>
      <c r="B781" s="21"/>
      <c r="C781" s="22"/>
      <c r="D781" s="23"/>
      <c r="E781" s="23"/>
      <c r="F781" s="24"/>
      <c r="G781" s="25"/>
      <c r="H781" s="25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  <c r="W781" s="7"/>
    </row>
    <row r="782" spans="1:23" ht="12.75" customHeight="1" x14ac:dyDescent="0.2">
      <c r="A782" s="18"/>
      <c r="B782" s="21"/>
      <c r="C782" s="22"/>
      <c r="D782" s="23"/>
      <c r="E782" s="23"/>
      <c r="F782" s="24"/>
      <c r="G782" s="25"/>
      <c r="H782" s="25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  <c r="W782" s="7"/>
    </row>
    <row r="783" spans="1:23" ht="12.75" customHeight="1" x14ac:dyDescent="0.2">
      <c r="A783" s="18"/>
      <c r="B783" s="21"/>
      <c r="C783" s="22"/>
      <c r="D783" s="23"/>
      <c r="E783" s="23"/>
      <c r="F783" s="24"/>
      <c r="G783" s="25"/>
      <c r="H783" s="25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  <c r="W783" s="7"/>
    </row>
    <row r="784" spans="1:23" ht="12.75" customHeight="1" x14ac:dyDescent="0.2">
      <c r="A784" s="18"/>
      <c r="B784" s="21"/>
      <c r="C784" s="22"/>
      <c r="D784" s="23"/>
      <c r="E784" s="23"/>
      <c r="F784" s="24"/>
      <c r="G784" s="25"/>
      <c r="H784" s="25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  <c r="W784" s="7"/>
    </row>
    <row r="785" spans="1:23" ht="12.75" customHeight="1" x14ac:dyDescent="0.2">
      <c r="A785" s="18"/>
      <c r="B785" s="21"/>
      <c r="C785" s="22"/>
      <c r="D785" s="23"/>
      <c r="E785" s="23"/>
      <c r="F785" s="24"/>
      <c r="G785" s="25"/>
      <c r="H785" s="25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  <c r="W785" s="7"/>
    </row>
    <row r="786" spans="1:23" ht="12.75" customHeight="1" x14ac:dyDescent="0.2">
      <c r="A786" s="18"/>
      <c r="B786" s="21"/>
      <c r="C786" s="22"/>
      <c r="D786" s="23"/>
      <c r="E786" s="23"/>
      <c r="F786" s="24"/>
      <c r="G786" s="25"/>
      <c r="H786" s="25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  <c r="W786" s="7"/>
    </row>
    <row r="787" spans="1:23" ht="12.75" customHeight="1" x14ac:dyDescent="0.2">
      <c r="A787" s="18"/>
      <c r="B787" s="21"/>
      <c r="C787" s="22"/>
      <c r="D787" s="23"/>
      <c r="E787" s="23"/>
      <c r="F787" s="24"/>
      <c r="G787" s="25"/>
      <c r="H787" s="25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  <c r="W787" s="7"/>
    </row>
    <row r="788" spans="1:23" ht="12.75" customHeight="1" x14ac:dyDescent="0.2">
      <c r="A788" s="18"/>
      <c r="B788" s="21"/>
      <c r="C788" s="22"/>
      <c r="D788" s="23"/>
      <c r="E788" s="23"/>
      <c r="F788" s="24"/>
      <c r="G788" s="25"/>
      <c r="H788" s="25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  <c r="W788" s="7"/>
    </row>
    <row r="789" spans="1:23" ht="12.75" customHeight="1" x14ac:dyDescent="0.2">
      <c r="A789" s="18"/>
      <c r="B789" s="21"/>
      <c r="C789" s="22"/>
      <c r="D789" s="23"/>
      <c r="E789" s="23"/>
      <c r="F789" s="24"/>
      <c r="G789" s="25"/>
      <c r="H789" s="25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  <c r="W789" s="7"/>
    </row>
    <row r="790" spans="1:23" ht="12.75" customHeight="1" x14ac:dyDescent="0.2">
      <c r="A790" s="18"/>
      <c r="B790" s="21"/>
      <c r="C790" s="22"/>
      <c r="D790" s="23"/>
      <c r="E790" s="23"/>
      <c r="F790" s="24"/>
      <c r="G790" s="25"/>
      <c r="H790" s="25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  <c r="W790" s="7"/>
    </row>
    <row r="791" spans="1:23" ht="12.75" customHeight="1" x14ac:dyDescent="0.2">
      <c r="A791" s="18"/>
      <c r="B791" s="21"/>
      <c r="C791" s="22"/>
      <c r="D791" s="23"/>
      <c r="E791" s="23"/>
      <c r="F791" s="24"/>
      <c r="G791" s="25"/>
      <c r="H791" s="25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  <c r="W791" s="7"/>
    </row>
    <row r="792" spans="1:23" ht="12.75" customHeight="1" x14ac:dyDescent="0.2">
      <c r="A792" s="18"/>
      <c r="B792" s="21"/>
      <c r="C792" s="22"/>
      <c r="D792" s="23"/>
      <c r="E792" s="23"/>
      <c r="F792" s="24"/>
      <c r="G792" s="25"/>
      <c r="H792" s="25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  <c r="W792" s="7"/>
    </row>
    <row r="793" spans="1:23" ht="12.75" customHeight="1" x14ac:dyDescent="0.2">
      <c r="A793" s="18"/>
      <c r="B793" s="21"/>
      <c r="C793" s="22"/>
      <c r="D793" s="23"/>
      <c r="E793" s="23"/>
      <c r="F793" s="24"/>
      <c r="G793" s="25"/>
      <c r="H793" s="25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  <c r="W793" s="7"/>
    </row>
    <row r="794" spans="1:23" ht="12.75" customHeight="1" x14ac:dyDescent="0.2">
      <c r="A794" s="18"/>
      <c r="B794" s="21"/>
      <c r="C794" s="22"/>
      <c r="D794" s="23"/>
      <c r="E794" s="23"/>
      <c r="F794" s="24"/>
      <c r="G794" s="25"/>
      <c r="H794" s="25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  <c r="W794" s="7"/>
    </row>
    <row r="795" spans="1:23" ht="12.75" customHeight="1" x14ac:dyDescent="0.2">
      <c r="A795" s="18"/>
      <c r="B795" s="21"/>
      <c r="C795" s="22"/>
      <c r="D795" s="23"/>
      <c r="E795" s="23"/>
      <c r="F795" s="24"/>
      <c r="G795" s="25"/>
      <c r="H795" s="25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  <c r="W795" s="7"/>
    </row>
    <row r="796" spans="1:23" ht="12.75" customHeight="1" x14ac:dyDescent="0.2">
      <c r="A796" s="18"/>
      <c r="B796" s="21"/>
      <c r="C796" s="22"/>
      <c r="D796" s="23"/>
      <c r="E796" s="23"/>
      <c r="F796" s="24"/>
      <c r="G796" s="25"/>
      <c r="H796" s="25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  <c r="W796" s="7"/>
    </row>
    <row r="797" spans="1:23" ht="12.75" customHeight="1" x14ac:dyDescent="0.2">
      <c r="A797" s="18"/>
      <c r="B797" s="21"/>
      <c r="C797" s="22"/>
      <c r="D797" s="23"/>
      <c r="E797" s="23"/>
      <c r="F797" s="24"/>
      <c r="G797" s="25"/>
      <c r="H797" s="25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  <c r="W797" s="7"/>
    </row>
    <row r="798" spans="1:23" ht="12.75" customHeight="1" x14ac:dyDescent="0.2">
      <c r="A798" s="18"/>
      <c r="B798" s="21"/>
      <c r="C798" s="22"/>
      <c r="D798" s="23"/>
      <c r="E798" s="23"/>
      <c r="F798" s="24"/>
      <c r="G798" s="25"/>
      <c r="H798" s="25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  <c r="W798" s="7"/>
    </row>
    <row r="799" spans="1:23" ht="12.75" customHeight="1" x14ac:dyDescent="0.2">
      <c r="A799" s="18"/>
      <c r="B799" s="21"/>
      <c r="C799" s="22"/>
      <c r="D799" s="23"/>
      <c r="E799" s="23"/>
      <c r="F799" s="24"/>
      <c r="G799" s="25"/>
      <c r="H799" s="25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  <c r="W799" s="7"/>
    </row>
    <row r="800" spans="1:23" ht="12.75" customHeight="1" x14ac:dyDescent="0.2">
      <c r="A800" s="18"/>
      <c r="B800" s="21"/>
      <c r="C800" s="22"/>
      <c r="D800" s="23"/>
      <c r="E800" s="23"/>
      <c r="F800" s="24"/>
      <c r="G800" s="25"/>
      <c r="H800" s="25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  <c r="W800" s="7"/>
    </row>
    <row r="801" spans="1:23" ht="12.75" customHeight="1" x14ac:dyDescent="0.2">
      <c r="A801" s="18"/>
      <c r="B801" s="21"/>
      <c r="C801" s="22"/>
      <c r="D801" s="23"/>
      <c r="E801" s="23"/>
      <c r="F801" s="24"/>
      <c r="G801" s="25"/>
      <c r="H801" s="25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  <c r="W801" s="7"/>
    </row>
    <row r="802" spans="1:23" ht="12.75" customHeight="1" x14ac:dyDescent="0.2">
      <c r="A802" s="18"/>
      <c r="B802" s="21"/>
      <c r="C802" s="22"/>
      <c r="D802" s="23"/>
      <c r="E802" s="23"/>
      <c r="F802" s="24"/>
      <c r="G802" s="25"/>
      <c r="H802" s="25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  <c r="W802" s="7"/>
    </row>
    <row r="803" spans="1:23" ht="12.75" customHeight="1" x14ac:dyDescent="0.2">
      <c r="A803" s="18"/>
      <c r="B803" s="21"/>
      <c r="C803" s="22"/>
      <c r="D803" s="23"/>
      <c r="E803" s="23"/>
      <c r="F803" s="24"/>
      <c r="G803" s="25"/>
      <c r="H803" s="25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  <c r="W803" s="7"/>
    </row>
    <row r="804" spans="1:23" ht="12.75" customHeight="1" x14ac:dyDescent="0.2">
      <c r="A804" s="18"/>
      <c r="B804" s="21"/>
      <c r="C804" s="22"/>
      <c r="D804" s="23"/>
      <c r="E804" s="23"/>
      <c r="F804" s="24"/>
      <c r="G804" s="25"/>
      <c r="H804" s="25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  <c r="W804" s="7"/>
    </row>
    <row r="805" spans="1:23" ht="12.75" customHeight="1" x14ac:dyDescent="0.2">
      <c r="A805" s="18"/>
      <c r="B805" s="21"/>
      <c r="C805" s="22"/>
      <c r="D805" s="23"/>
      <c r="E805" s="23"/>
      <c r="F805" s="24"/>
      <c r="G805" s="25"/>
      <c r="H805" s="25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  <c r="W805" s="7"/>
    </row>
    <row r="806" spans="1:23" ht="12.75" customHeight="1" x14ac:dyDescent="0.2">
      <c r="A806" s="18"/>
      <c r="B806" s="21"/>
      <c r="C806" s="22"/>
      <c r="D806" s="23"/>
      <c r="E806" s="23"/>
      <c r="F806" s="24"/>
      <c r="G806" s="25"/>
      <c r="H806" s="25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  <c r="W806" s="7"/>
    </row>
    <row r="807" spans="1:23" ht="12.75" customHeight="1" x14ac:dyDescent="0.2">
      <c r="A807" s="18"/>
      <c r="B807" s="21"/>
      <c r="C807" s="22"/>
      <c r="D807" s="23"/>
      <c r="E807" s="23"/>
      <c r="F807" s="24"/>
      <c r="G807" s="25"/>
      <c r="H807" s="25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  <c r="W807" s="7"/>
    </row>
    <row r="808" spans="1:23" ht="12.75" customHeight="1" x14ac:dyDescent="0.2">
      <c r="A808" s="18"/>
      <c r="B808" s="21"/>
      <c r="C808" s="22"/>
      <c r="D808" s="23"/>
      <c r="E808" s="23"/>
      <c r="F808" s="24"/>
      <c r="G808" s="25"/>
      <c r="H808" s="25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  <c r="W808" s="7"/>
    </row>
    <row r="809" spans="1:23" ht="12.75" customHeight="1" x14ac:dyDescent="0.2">
      <c r="A809" s="18"/>
      <c r="B809" s="21"/>
      <c r="C809" s="22"/>
      <c r="D809" s="23"/>
      <c r="E809" s="23"/>
      <c r="F809" s="24"/>
      <c r="G809" s="25"/>
      <c r="H809" s="25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  <c r="W809" s="7"/>
    </row>
    <row r="810" spans="1:23" ht="12.75" customHeight="1" x14ac:dyDescent="0.2">
      <c r="A810" s="18"/>
      <c r="B810" s="21"/>
      <c r="C810" s="22"/>
      <c r="D810" s="23"/>
      <c r="E810" s="23"/>
      <c r="F810" s="24"/>
      <c r="G810" s="25"/>
      <c r="H810" s="25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  <c r="W810" s="7"/>
    </row>
    <row r="811" spans="1:23" ht="12.75" customHeight="1" x14ac:dyDescent="0.2">
      <c r="A811" s="18"/>
      <c r="B811" s="21"/>
      <c r="C811" s="22"/>
      <c r="D811" s="23"/>
      <c r="E811" s="23"/>
      <c r="F811" s="24"/>
      <c r="G811" s="25"/>
      <c r="H811" s="25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  <c r="W811" s="7"/>
    </row>
    <row r="812" spans="1:23" ht="12.75" customHeight="1" x14ac:dyDescent="0.2">
      <c r="A812" s="18"/>
      <c r="B812" s="21"/>
      <c r="C812" s="22"/>
      <c r="D812" s="23"/>
      <c r="E812" s="23"/>
      <c r="F812" s="24"/>
      <c r="G812" s="25"/>
      <c r="H812" s="25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  <c r="W812" s="7"/>
    </row>
    <row r="813" spans="1:23" ht="12.75" customHeight="1" x14ac:dyDescent="0.2">
      <c r="A813" s="18"/>
      <c r="B813" s="21"/>
      <c r="C813" s="22"/>
      <c r="D813" s="23"/>
      <c r="E813" s="23"/>
      <c r="F813" s="24"/>
      <c r="G813" s="25"/>
      <c r="H813" s="25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  <c r="W813" s="7"/>
    </row>
    <row r="814" spans="1:23" ht="12.75" customHeight="1" x14ac:dyDescent="0.2">
      <c r="A814" s="18"/>
      <c r="B814" s="21"/>
      <c r="C814" s="22"/>
      <c r="D814" s="23"/>
      <c r="E814" s="23"/>
      <c r="F814" s="24"/>
      <c r="G814" s="25"/>
      <c r="H814" s="25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  <c r="W814" s="7"/>
    </row>
    <row r="815" spans="1:23" ht="12.75" customHeight="1" x14ac:dyDescent="0.2">
      <c r="A815" s="18"/>
      <c r="B815" s="21"/>
      <c r="C815" s="22"/>
      <c r="D815" s="23"/>
      <c r="E815" s="23"/>
      <c r="F815" s="24"/>
      <c r="G815" s="25"/>
      <c r="H815" s="25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  <c r="W815" s="7"/>
    </row>
    <row r="816" spans="1:23" ht="12.75" customHeight="1" x14ac:dyDescent="0.2">
      <c r="A816" s="18"/>
      <c r="B816" s="21"/>
      <c r="C816" s="22"/>
      <c r="D816" s="23"/>
      <c r="E816" s="23"/>
      <c r="F816" s="24"/>
      <c r="G816" s="25"/>
      <c r="H816" s="25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  <c r="W816" s="7"/>
    </row>
    <row r="817" spans="1:23" ht="12.75" customHeight="1" x14ac:dyDescent="0.2">
      <c r="A817" s="18"/>
      <c r="B817" s="21"/>
      <c r="C817" s="22"/>
      <c r="D817" s="23"/>
      <c r="E817" s="23"/>
      <c r="F817" s="24"/>
      <c r="G817" s="25"/>
      <c r="H817" s="25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  <c r="W817" s="7"/>
    </row>
    <row r="818" spans="1:23" ht="12.75" customHeight="1" x14ac:dyDescent="0.2">
      <c r="A818" s="18"/>
      <c r="B818" s="21"/>
      <c r="C818" s="22"/>
      <c r="D818" s="23"/>
      <c r="E818" s="23"/>
      <c r="F818" s="24"/>
      <c r="G818" s="25"/>
      <c r="H818" s="25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  <c r="W818" s="7"/>
    </row>
    <row r="819" spans="1:23" ht="12.75" customHeight="1" x14ac:dyDescent="0.2">
      <c r="A819" s="18"/>
      <c r="B819" s="21"/>
      <c r="C819" s="22"/>
      <c r="D819" s="23"/>
      <c r="E819" s="23"/>
      <c r="F819" s="24"/>
      <c r="G819" s="25"/>
      <c r="H819" s="25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  <c r="W819" s="7"/>
    </row>
    <row r="820" spans="1:23" ht="12.75" customHeight="1" x14ac:dyDescent="0.2">
      <c r="A820" s="18"/>
      <c r="B820" s="21"/>
      <c r="C820" s="22"/>
      <c r="D820" s="23"/>
      <c r="E820" s="23"/>
      <c r="F820" s="24"/>
      <c r="G820" s="25"/>
      <c r="H820" s="25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  <c r="W820" s="7"/>
    </row>
    <row r="821" spans="1:23" ht="12.75" customHeight="1" x14ac:dyDescent="0.2">
      <c r="A821" s="18"/>
      <c r="B821" s="21"/>
      <c r="C821" s="22"/>
      <c r="D821" s="23"/>
      <c r="E821" s="23"/>
      <c r="F821" s="24"/>
      <c r="G821" s="25"/>
      <c r="H821" s="25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  <c r="W821" s="7"/>
    </row>
    <row r="822" spans="1:23" ht="12.75" customHeight="1" x14ac:dyDescent="0.2">
      <c r="A822" s="18"/>
      <c r="B822" s="21"/>
      <c r="C822" s="22"/>
      <c r="D822" s="23"/>
      <c r="E822" s="23"/>
      <c r="F822" s="24"/>
      <c r="G822" s="25"/>
      <c r="H822" s="25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  <c r="W822" s="7"/>
    </row>
    <row r="823" spans="1:23" ht="12.75" customHeight="1" x14ac:dyDescent="0.2">
      <c r="A823" s="18"/>
      <c r="B823" s="21"/>
      <c r="C823" s="22"/>
      <c r="D823" s="23"/>
      <c r="E823" s="23"/>
      <c r="F823" s="24"/>
      <c r="G823" s="25"/>
      <c r="H823" s="25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  <c r="W823" s="7"/>
    </row>
    <row r="824" spans="1:23" ht="12.75" customHeight="1" x14ac:dyDescent="0.2">
      <c r="A824" s="18"/>
      <c r="B824" s="21"/>
      <c r="C824" s="22"/>
      <c r="D824" s="23"/>
      <c r="E824" s="23"/>
      <c r="F824" s="24"/>
      <c r="G824" s="25"/>
      <c r="H824" s="25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  <c r="W824" s="7"/>
    </row>
    <row r="825" spans="1:23" ht="12.75" customHeight="1" x14ac:dyDescent="0.2">
      <c r="A825" s="18"/>
      <c r="B825" s="21"/>
      <c r="C825" s="22"/>
      <c r="D825" s="23"/>
      <c r="E825" s="23"/>
      <c r="F825" s="24"/>
      <c r="G825" s="25"/>
      <c r="H825" s="25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  <c r="W825" s="7"/>
    </row>
    <row r="826" spans="1:23" ht="12.75" customHeight="1" x14ac:dyDescent="0.2">
      <c r="A826" s="18"/>
      <c r="B826" s="21"/>
      <c r="C826" s="22"/>
      <c r="D826" s="23"/>
      <c r="E826" s="23"/>
      <c r="F826" s="24"/>
      <c r="G826" s="25"/>
      <c r="H826" s="25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  <c r="W826" s="7"/>
    </row>
    <row r="827" spans="1:23" ht="12.75" customHeight="1" x14ac:dyDescent="0.2">
      <c r="A827" s="18"/>
      <c r="B827" s="21"/>
      <c r="C827" s="22"/>
      <c r="D827" s="23"/>
      <c r="E827" s="23"/>
      <c r="F827" s="24"/>
      <c r="G827" s="25"/>
      <c r="H827" s="25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  <c r="W827" s="7"/>
    </row>
    <row r="828" spans="1:23" ht="12.75" customHeight="1" x14ac:dyDescent="0.2">
      <c r="A828" s="18"/>
      <c r="B828" s="21"/>
      <c r="C828" s="22"/>
      <c r="D828" s="23"/>
      <c r="E828" s="23"/>
      <c r="F828" s="24"/>
      <c r="G828" s="25"/>
      <c r="H828" s="25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  <c r="W828" s="7"/>
    </row>
    <row r="829" spans="1:23" ht="12.75" customHeight="1" x14ac:dyDescent="0.2">
      <c r="A829" s="18"/>
      <c r="B829" s="21"/>
      <c r="C829" s="22"/>
      <c r="D829" s="23"/>
      <c r="E829" s="23"/>
      <c r="F829" s="24"/>
      <c r="G829" s="25"/>
      <c r="H829" s="25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  <c r="W829" s="7"/>
    </row>
    <row r="830" spans="1:23" ht="12.75" customHeight="1" x14ac:dyDescent="0.2">
      <c r="A830" s="18"/>
      <c r="B830" s="21"/>
      <c r="C830" s="22"/>
      <c r="D830" s="23"/>
      <c r="E830" s="23"/>
      <c r="F830" s="24"/>
      <c r="G830" s="25"/>
      <c r="H830" s="25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  <c r="W830" s="7"/>
    </row>
    <row r="831" spans="1:23" ht="12.75" customHeight="1" x14ac:dyDescent="0.2">
      <c r="A831" s="18"/>
      <c r="B831" s="21"/>
      <c r="C831" s="22"/>
      <c r="D831" s="23"/>
      <c r="E831" s="23"/>
      <c r="F831" s="24"/>
      <c r="G831" s="25"/>
      <c r="H831" s="25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  <c r="W831" s="7"/>
    </row>
    <row r="832" spans="1:23" ht="12.75" customHeight="1" x14ac:dyDescent="0.2">
      <c r="A832" s="18"/>
      <c r="B832" s="21"/>
      <c r="C832" s="22"/>
      <c r="D832" s="23"/>
      <c r="E832" s="23"/>
      <c r="F832" s="24"/>
      <c r="G832" s="25"/>
      <c r="H832" s="25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  <c r="W832" s="7"/>
    </row>
    <row r="833" spans="1:23" ht="12.75" customHeight="1" x14ac:dyDescent="0.2">
      <c r="A833" s="18"/>
      <c r="B833" s="21"/>
      <c r="C833" s="22"/>
      <c r="D833" s="23"/>
      <c r="E833" s="23"/>
      <c r="F833" s="24"/>
      <c r="G833" s="25"/>
      <c r="H833" s="25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  <c r="W833" s="7"/>
    </row>
    <row r="834" spans="1:23" ht="12.75" customHeight="1" x14ac:dyDescent="0.2">
      <c r="A834" s="18"/>
      <c r="B834" s="21"/>
      <c r="C834" s="22"/>
      <c r="D834" s="23"/>
      <c r="E834" s="23"/>
      <c r="F834" s="24"/>
      <c r="G834" s="25"/>
      <c r="H834" s="25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  <c r="W834" s="7"/>
    </row>
    <row r="835" spans="1:23" ht="12.75" customHeight="1" x14ac:dyDescent="0.2">
      <c r="A835" s="18"/>
      <c r="B835" s="21"/>
      <c r="C835" s="22"/>
      <c r="D835" s="23"/>
      <c r="E835" s="23"/>
      <c r="F835" s="24"/>
      <c r="G835" s="25"/>
      <c r="H835" s="25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  <c r="W835" s="7"/>
    </row>
    <row r="836" spans="1:23" ht="12.75" customHeight="1" x14ac:dyDescent="0.2">
      <c r="A836" s="18"/>
      <c r="B836" s="21"/>
      <c r="C836" s="22"/>
      <c r="D836" s="23"/>
      <c r="E836" s="23"/>
      <c r="F836" s="24"/>
      <c r="G836" s="25"/>
      <c r="H836" s="25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  <c r="W836" s="7"/>
    </row>
    <row r="837" spans="1:23" ht="12.75" customHeight="1" x14ac:dyDescent="0.2">
      <c r="A837" s="18"/>
      <c r="B837" s="21"/>
      <c r="C837" s="22"/>
      <c r="D837" s="23"/>
      <c r="E837" s="23"/>
      <c r="F837" s="24"/>
      <c r="G837" s="25"/>
      <c r="H837" s="25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  <c r="W837" s="7"/>
    </row>
    <row r="838" spans="1:23" ht="12.75" customHeight="1" x14ac:dyDescent="0.2">
      <c r="A838" s="18"/>
      <c r="B838" s="21"/>
      <c r="C838" s="22"/>
      <c r="D838" s="23"/>
      <c r="E838" s="23"/>
      <c r="F838" s="24"/>
      <c r="G838" s="25"/>
      <c r="H838" s="25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  <c r="W838" s="7"/>
    </row>
    <row r="839" spans="1:23" ht="12.75" customHeight="1" x14ac:dyDescent="0.2">
      <c r="A839" s="18"/>
      <c r="B839" s="21"/>
      <c r="C839" s="22"/>
      <c r="D839" s="23"/>
      <c r="E839" s="23"/>
      <c r="F839" s="24"/>
      <c r="G839" s="25"/>
      <c r="H839" s="25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  <c r="W839" s="7"/>
    </row>
    <row r="840" spans="1:23" ht="12.75" customHeight="1" x14ac:dyDescent="0.2">
      <c r="A840" s="18"/>
      <c r="B840" s="21"/>
      <c r="C840" s="22"/>
      <c r="D840" s="23"/>
      <c r="E840" s="23"/>
      <c r="F840" s="24"/>
      <c r="G840" s="25"/>
      <c r="H840" s="25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  <c r="W840" s="7"/>
    </row>
    <row r="841" spans="1:23" ht="12.75" customHeight="1" x14ac:dyDescent="0.2">
      <c r="A841" s="18"/>
      <c r="B841" s="21"/>
      <c r="C841" s="22"/>
      <c r="D841" s="23"/>
      <c r="E841" s="23"/>
      <c r="F841" s="24"/>
      <c r="G841" s="25"/>
      <c r="H841" s="25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  <c r="W841" s="7"/>
    </row>
    <row r="842" spans="1:23" ht="12.75" customHeight="1" x14ac:dyDescent="0.2">
      <c r="A842" s="18"/>
      <c r="B842" s="21"/>
      <c r="C842" s="22"/>
      <c r="D842" s="23"/>
      <c r="E842" s="23"/>
      <c r="F842" s="24"/>
      <c r="G842" s="25"/>
      <c r="H842" s="25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  <c r="W842" s="7"/>
    </row>
    <row r="843" spans="1:23" ht="12.75" customHeight="1" x14ac:dyDescent="0.2">
      <c r="A843" s="18"/>
      <c r="B843" s="21"/>
      <c r="C843" s="22"/>
      <c r="D843" s="23"/>
      <c r="E843" s="23"/>
      <c r="F843" s="24"/>
      <c r="G843" s="25"/>
      <c r="H843" s="25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  <c r="W843" s="7"/>
    </row>
    <row r="844" spans="1:23" ht="12.75" customHeight="1" x14ac:dyDescent="0.2">
      <c r="A844" s="18"/>
      <c r="B844" s="21"/>
      <c r="C844" s="22"/>
      <c r="D844" s="23"/>
      <c r="E844" s="23"/>
      <c r="F844" s="24"/>
      <c r="G844" s="25"/>
      <c r="H844" s="25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  <c r="W844" s="7"/>
    </row>
    <row r="845" spans="1:23" ht="12.75" customHeight="1" x14ac:dyDescent="0.2">
      <c r="A845" s="18"/>
      <c r="B845" s="21"/>
      <c r="C845" s="22"/>
      <c r="D845" s="23"/>
      <c r="E845" s="23"/>
      <c r="F845" s="24"/>
      <c r="G845" s="25"/>
      <c r="H845" s="25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  <c r="W845" s="7"/>
    </row>
    <row r="846" spans="1:23" ht="12.75" customHeight="1" x14ac:dyDescent="0.2">
      <c r="A846" s="18"/>
      <c r="B846" s="21"/>
      <c r="C846" s="22"/>
      <c r="D846" s="23"/>
      <c r="E846" s="23"/>
      <c r="F846" s="24"/>
      <c r="G846" s="25"/>
      <c r="H846" s="25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  <c r="W846" s="7"/>
    </row>
    <row r="847" spans="1:23" ht="12.75" customHeight="1" x14ac:dyDescent="0.2">
      <c r="A847" s="18"/>
      <c r="B847" s="21"/>
      <c r="C847" s="22"/>
      <c r="D847" s="23"/>
      <c r="E847" s="23"/>
      <c r="F847" s="24"/>
      <c r="G847" s="25"/>
      <c r="H847" s="25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  <c r="W847" s="7"/>
    </row>
    <row r="848" spans="1:23" ht="12.75" customHeight="1" x14ac:dyDescent="0.2">
      <c r="A848" s="18"/>
      <c r="B848" s="21"/>
      <c r="C848" s="22"/>
      <c r="D848" s="23"/>
      <c r="E848" s="23"/>
      <c r="F848" s="24"/>
      <c r="G848" s="25"/>
      <c r="H848" s="25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  <c r="W848" s="7"/>
    </row>
    <row r="849" spans="1:23" ht="12.75" customHeight="1" x14ac:dyDescent="0.2">
      <c r="A849" s="18"/>
      <c r="B849" s="21"/>
      <c r="C849" s="22"/>
      <c r="D849" s="23"/>
      <c r="E849" s="23"/>
      <c r="F849" s="24"/>
      <c r="G849" s="25"/>
      <c r="H849" s="25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  <c r="W849" s="7"/>
    </row>
    <row r="850" spans="1:23" ht="12.75" customHeight="1" x14ac:dyDescent="0.2">
      <c r="A850" s="18"/>
      <c r="B850" s="21"/>
      <c r="C850" s="22"/>
      <c r="D850" s="23"/>
      <c r="E850" s="23"/>
      <c r="F850" s="24"/>
      <c r="G850" s="25"/>
      <c r="H850" s="25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  <c r="W850" s="7"/>
    </row>
    <row r="851" spans="1:23" ht="12.75" customHeight="1" x14ac:dyDescent="0.2">
      <c r="A851" s="18"/>
      <c r="B851" s="21"/>
      <c r="C851" s="22"/>
      <c r="D851" s="23"/>
      <c r="E851" s="23"/>
      <c r="F851" s="24"/>
      <c r="G851" s="25"/>
      <c r="H851" s="25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  <c r="W851" s="7"/>
    </row>
    <row r="852" spans="1:23" ht="12.75" customHeight="1" x14ac:dyDescent="0.2">
      <c r="A852" s="18"/>
      <c r="B852" s="21"/>
      <c r="C852" s="22"/>
      <c r="D852" s="23"/>
      <c r="E852" s="23"/>
      <c r="F852" s="24"/>
      <c r="G852" s="25"/>
      <c r="H852" s="25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  <c r="W852" s="7"/>
    </row>
    <row r="853" spans="1:23" ht="12.75" customHeight="1" x14ac:dyDescent="0.2">
      <c r="A853" s="18"/>
      <c r="B853" s="21"/>
      <c r="C853" s="22"/>
      <c r="D853" s="23"/>
      <c r="E853" s="23"/>
      <c r="F853" s="24"/>
      <c r="G853" s="25"/>
      <c r="H853" s="25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  <c r="W853" s="7"/>
    </row>
    <row r="854" spans="1:23" ht="12.75" customHeight="1" x14ac:dyDescent="0.2">
      <c r="A854" s="18"/>
      <c r="B854" s="21"/>
      <c r="C854" s="22"/>
      <c r="D854" s="23"/>
      <c r="E854" s="23"/>
      <c r="F854" s="24"/>
      <c r="G854" s="25"/>
      <c r="H854" s="25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  <c r="W854" s="7"/>
    </row>
    <row r="855" spans="1:23" ht="12.75" customHeight="1" x14ac:dyDescent="0.2">
      <c r="A855" s="18"/>
      <c r="B855" s="21"/>
      <c r="C855" s="22"/>
      <c r="D855" s="23"/>
      <c r="E855" s="23"/>
      <c r="F855" s="24"/>
      <c r="G855" s="25"/>
      <c r="H855" s="25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  <c r="W855" s="7"/>
    </row>
    <row r="856" spans="1:23" ht="12.75" customHeight="1" x14ac:dyDescent="0.2">
      <c r="A856" s="18"/>
      <c r="B856" s="21"/>
      <c r="C856" s="22"/>
      <c r="D856" s="23"/>
      <c r="E856" s="23"/>
      <c r="F856" s="24"/>
      <c r="G856" s="25"/>
      <c r="H856" s="25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  <c r="W856" s="7"/>
    </row>
    <row r="857" spans="1:23" ht="12.75" customHeight="1" x14ac:dyDescent="0.2">
      <c r="A857" s="18"/>
      <c r="B857" s="21"/>
      <c r="C857" s="22"/>
      <c r="D857" s="23"/>
      <c r="E857" s="23"/>
      <c r="F857" s="24"/>
      <c r="G857" s="25"/>
      <c r="H857" s="25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  <c r="W857" s="7"/>
    </row>
    <row r="858" spans="1:23" ht="12.75" customHeight="1" x14ac:dyDescent="0.2">
      <c r="A858" s="18"/>
      <c r="B858" s="21"/>
      <c r="C858" s="22"/>
      <c r="D858" s="23"/>
      <c r="E858" s="23"/>
      <c r="F858" s="24"/>
      <c r="G858" s="25"/>
      <c r="H858" s="25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  <c r="W858" s="7"/>
    </row>
    <row r="859" spans="1:23" ht="12.75" customHeight="1" x14ac:dyDescent="0.2">
      <c r="A859" s="18"/>
      <c r="B859" s="21"/>
      <c r="C859" s="22"/>
      <c r="D859" s="23"/>
      <c r="E859" s="23"/>
      <c r="F859" s="24"/>
      <c r="G859" s="25"/>
      <c r="H859" s="25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  <c r="W859" s="7"/>
    </row>
    <row r="860" spans="1:23" ht="12.75" customHeight="1" x14ac:dyDescent="0.2">
      <c r="A860" s="18"/>
      <c r="B860" s="21"/>
      <c r="C860" s="22"/>
      <c r="D860" s="23"/>
      <c r="E860" s="23"/>
      <c r="F860" s="24"/>
      <c r="G860" s="25"/>
      <c r="H860" s="25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  <c r="W860" s="7"/>
    </row>
    <row r="861" spans="1:23" ht="12.75" customHeight="1" x14ac:dyDescent="0.2">
      <c r="A861" s="18"/>
      <c r="B861" s="21"/>
      <c r="C861" s="22"/>
      <c r="D861" s="23"/>
      <c r="E861" s="23"/>
      <c r="F861" s="24"/>
      <c r="G861" s="25"/>
      <c r="H861" s="25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  <c r="W861" s="7"/>
    </row>
    <row r="862" spans="1:23" ht="12.75" customHeight="1" x14ac:dyDescent="0.2">
      <c r="A862" s="18"/>
      <c r="B862" s="21"/>
      <c r="C862" s="22"/>
      <c r="D862" s="23"/>
      <c r="E862" s="23"/>
      <c r="F862" s="24"/>
      <c r="G862" s="25"/>
      <c r="H862" s="25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  <c r="W862" s="7"/>
    </row>
    <row r="863" spans="1:23" ht="12.75" customHeight="1" x14ac:dyDescent="0.2">
      <c r="A863" s="18"/>
      <c r="B863" s="21"/>
      <c r="C863" s="22"/>
      <c r="D863" s="23"/>
      <c r="E863" s="23"/>
      <c r="F863" s="24"/>
      <c r="G863" s="25"/>
      <c r="H863" s="25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  <c r="W863" s="7"/>
    </row>
    <row r="864" spans="1:23" ht="12.75" customHeight="1" x14ac:dyDescent="0.2">
      <c r="A864" s="18"/>
      <c r="B864" s="21"/>
      <c r="C864" s="22"/>
      <c r="D864" s="23"/>
      <c r="E864" s="23"/>
      <c r="F864" s="24"/>
      <c r="G864" s="25"/>
      <c r="H864" s="25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  <c r="W864" s="7"/>
    </row>
    <row r="865" spans="1:23" ht="12.75" customHeight="1" x14ac:dyDescent="0.2">
      <c r="A865" s="18"/>
      <c r="B865" s="21"/>
      <c r="C865" s="22"/>
      <c r="D865" s="23"/>
      <c r="E865" s="23"/>
      <c r="F865" s="24"/>
      <c r="G865" s="25"/>
      <c r="H865" s="25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  <c r="W865" s="7"/>
    </row>
    <row r="866" spans="1:23" ht="12.75" customHeight="1" x14ac:dyDescent="0.2">
      <c r="A866" s="18"/>
      <c r="B866" s="21"/>
      <c r="C866" s="22"/>
      <c r="D866" s="23"/>
      <c r="E866" s="23"/>
      <c r="F866" s="24"/>
      <c r="G866" s="25"/>
      <c r="H866" s="25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  <c r="W866" s="7"/>
    </row>
    <row r="867" spans="1:23" ht="15" customHeight="1" x14ac:dyDescent="0.2">
      <c r="A867" s="18"/>
      <c r="B867" s="21"/>
      <c r="C867" s="22"/>
      <c r="D867" s="23"/>
      <c r="E867" s="23"/>
      <c r="F867" s="24"/>
      <c r="G867" s="25"/>
      <c r="H867" s="25"/>
    </row>
    <row r="868" spans="1:23" ht="15" customHeight="1" x14ac:dyDescent="0.2">
      <c r="A868" s="18"/>
      <c r="B868" s="21"/>
      <c r="C868" s="22"/>
      <c r="D868" s="23"/>
      <c r="E868" s="23"/>
      <c r="F868" s="24"/>
      <c r="G868" s="25"/>
      <c r="H868" s="25"/>
    </row>
    <row r="869" spans="1:23" ht="15" customHeight="1" x14ac:dyDescent="0.2">
      <c r="A869" s="18"/>
      <c r="B869" s="21"/>
      <c r="C869" s="22"/>
      <c r="D869" s="23"/>
      <c r="E869" s="23"/>
      <c r="F869" s="24"/>
      <c r="G869" s="25"/>
      <c r="H869" s="25"/>
    </row>
    <row r="870" spans="1:23" ht="15" customHeight="1" x14ac:dyDescent="0.2">
      <c r="A870" s="18"/>
      <c r="B870" s="21"/>
      <c r="C870" s="22"/>
      <c r="D870" s="23"/>
      <c r="E870" s="23"/>
      <c r="F870" s="24"/>
      <c r="G870" s="25"/>
      <c r="H870" s="25"/>
    </row>
    <row r="871" spans="1:23" ht="15" customHeight="1" x14ac:dyDescent="0.2">
      <c r="A871" s="18"/>
      <c r="B871" s="21"/>
      <c r="C871" s="22"/>
      <c r="D871" s="23"/>
      <c r="E871" s="23"/>
      <c r="F871" s="24"/>
      <c r="G871" s="25"/>
      <c r="H871" s="25"/>
    </row>
    <row r="872" spans="1:23" ht="15" customHeight="1" x14ac:dyDescent="0.2">
      <c r="A872" s="18"/>
      <c r="B872" s="21"/>
      <c r="C872" s="22"/>
      <c r="D872" s="23"/>
      <c r="E872" s="23"/>
      <c r="F872" s="24"/>
      <c r="G872" s="25"/>
      <c r="H872" s="25"/>
    </row>
    <row r="873" spans="1:23" ht="15" customHeight="1" x14ac:dyDescent="0.2">
      <c r="A873" s="18"/>
      <c r="B873" s="21"/>
      <c r="C873" s="22"/>
      <c r="D873" s="23"/>
      <c r="E873" s="23"/>
      <c r="F873" s="24"/>
      <c r="G873" s="25"/>
      <c r="H873" s="25"/>
    </row>
    <row r="874" spans="1:23" ht="15" customHeight="1" x14ac:dyDescent="0.2">
      <c r="A874" s="18"/>
      <c r="B874" s="21"/>
      <c r="C874" s="22"/>
      <c r="D874" s="23"/>
      <c r="E874" s="23"/>
      <c r="F874" s="24"/>
      <c r="G874" s="25"/>
      <c r="H874" s="25"/>
    </row>
    <row r="875" spans="1:23" ht="15" customHeight="1" x14ac:dyDescent="0.2">
      <c r="A875" s="18"/>
      <c r="B875" s="21"/>
      <c r="C875" s="22"/>
      <c r="D875" s="23"/>
      <c r="E875" s="23"/>
      <c r="F875" s="24"/>
      <c r="G875" s="25"/>
      <c r="H875" s="25"/>
    </row>
    <row r="876" spans="1:23" ht="15" customHeight="1" x14ac:dyDescent="0.2">
      <c r="A876" s="18"/>
      <c r="B876" s="21"/>
      <c r="C876" s="22"/>
      <c r="D876" s="23"/>
      <c r="E876" s="23"/>
      <c r="F876" s="24"/>
      <c r="G876" s="25"/>
      <c r="H876" s="25"/>
    </row>
    <row r="877" spans="1:23" ht="15" customHeight="1" x14ac:dyDescent="0.2">
      <c r="A877" s="18"/>
      <c r="B877" s="21"/>
      <c r="C877" s="22"/>
      <c r="D877" s="23"/>
      <c r="E877" s="23"/>
      <c r="F877" s="24"/>
      <c r="G877" s="25"/>
      <c r="H877" s="25"/>
    </row>
    <row r="878" spans="1:23" ht="15" customHeight="1" x14ac:dyDescent="0.2">
      <c r="A878" s="18"/>
      <c r="B878" s="21"/>
      <c r="C878" s="22"/>
      <c r="D878" s="23"/>
      <c r="E878" s="23"/>
      <c r="F878" s="24"/>
      <c r="G878" s="25"/>
      <c r="H878" s="25"/>
    </row>
    <row r="879" spans="1:23" ht="15" customHeight="1" x14ac:dyDescent="0.2">
      <c r="A879" s="18"/>
      <c r="B879" s="21"/>
      <c r="C879" s="22"/>
      <c r="D879" s="23"/>
      <c r="E879" s="23"/>
      <c r="F879" s="24"/>
      <c r="G879" s="25"/>
      <c r="H879" s="25"/>
    </row>
    <row r="880" spans="1:23" ht="15" customHeight="1" x14ac:dyDescent="0.2">
      <c r="A880" s="18"/>
      <c r="B880" s="21"/>
      <c r="C880" s="22"/>
      <c r="D880" s="23"/>
      <c r="E880" s="23"/>
      <c r="F880" s="24"/>
      <c r="G880" s="25"/>
      <c r="H880" s="25"/>
    </row>
    <row r="881" spans="1:8" ht="15" customHeight="1" x14ac:dyDescent="0.2">
      <c r="A881" s="18"/>
      <c r="B881" s="21"/>
      <c r="C881" s="22"/>
      <c r="D881" s="23"/>
      <c r="E881" s="23"/>
      <c r="F881" s="24"/>
      <c r="G881" s="25"/>
      <c r="H881" s="25"/>
    </row>
    <row r="882" spans="1:8" ht="15" customHeight="1" x14ac:dyDescent="0.2">
      <c r="A882" s="18"/>
      <c r="B882" s="21"/>
      <c r="C882" s="22"/>
      <c r="D882" s="23"/>
      <c r="E882" s="23"/>
      <c r="F882" s="24"/>
      <c r="G882" s="25"/>
      <c r="H882" s="25"/>
    </row>
    <row r="883" spans="1:8" ht="15" customHeight="1" x14ac:dyDescent="0.2">
      <c r="A883" s="18"/>
      <c r="B883" s="21"/>
      <c r="C883" s="22"/>
      <c r="D883" s="23"/>
      <c r="E883" s="23"/>
      <c r="F883" s="24"/>
      <c r="G883" s="25"/>
      <c r="H883" s="25"/>
    </row>
    <row r="884" spans="1:8" ht="15" customHeight="1" x14ac:dyDescent="0.2">
      <c r="A884" s="18"/>
      <c r="B884" s="21"/>
      <c r="C884" s="22"/>
      <c r="D884" s="23"/>
      <c r="E884" s="23"/>
      <c r="F884" s="24"/>
      <c r="G884" s="25"/>
      <c r="H884" s="25"/>
    </row>
    <row r="885" spans="1:8" ht="15" customHeight="1" x14ac:dyDescent="0.2">
      <c r="A885" s="18"/>
      <c r="B885" s="21"/>
      <c r="C885" s="22"/>
      <c r="D885" s="23"/>
      <c r="E885" s="23"/>
      <c r="F885" s="24"/>
      <c r="G885" s="25"/>
      <c r="H885" s="25"/>
    </row>
    <row r="886" spans="1:8" ht="15" customHeight="1" x14ac:dyDescent="0.2">
      <c r="A886" s="18"/>
      <c r="B886" s="21"/>
      <c r="C886" s="22"/>
      <c r="D886" s="23"/>
      <c r="E886" s="23"/>
      <c r="F886" s="24"/>
      <c r="G886" s="25"/>
      <c r="H886" s="25"/>
    </row>
    <row r="887" spans="1:8" ht="15" customHeight="1" x14ac:dyDescent="0.2">
      <c r="A887" s="18"/>
      <c r="B887" s="21"/>
      <c r="C887" s="22"/>
      <c r="D887" s="23"/>
      <c r="E887" s="23"/>
      <c r="F887" s="24"/>
      <c r="G887" s="25"/>
      <c r="H887" s="25"/>
    </row>
    <row r="888" spans="1:8" ht="15" customHeight="1" x14ac:dyDescent="0.2">
      <c r="A888" s="18"/>
      <c r="B888" s="21"/>
      <c r="C888" s="22"/>
      <c r="D888" s="23"/>
      <c r="E888" s="23"/>
      <c r="F888" s="24"/>
      <c r="G888" s="25"/>
      <c r="H888" s="25"/>
    </row>
    <row r="889" spans="1:8" ht="15" customHeight="1" x14ac:dyDescent="0.2">
      <c r="A889" s="18"/>
      <c r="B889" s="21"/>
      <c r="C889" s="22"/>
      <c r="D889" s="23"/>
      <c r="E889" s="23"/>
      <c r="F889" s="24"/>
      <c r="G889" s="25"/>
      <c r="H889" s="25"/>
    </row>
    <row r="890" spans="1:8" ht="15" customHeight="1" x14ac:dyDescent="0.2">
      <c r="A890" s="18"/>
      <c r="B890" s="21"/>
      <c r="C890" s="22"/>
      <c r="D890" s="23"/>
      <c r="E890" s="23"/>
      <c r="F890" s="24"/>
      <c r="G890" s="25"/>
      <c r="H890" s="25"/>
    </row>
    <row r="891" spans="1:8" ht="15" customHeight="1" x14ac:dyDescent="0.2">
      <c r="A891" s="18"/>
      <c r="B891" s="21"/>
      <c r="C891" s="22"/>
      <c r="D891" s="23"/>
      <c r="E891" s="23"/>
      <c r="F891" s="24"/>
      <c r="G891" s="25"/>
      <c r="H891" s="25"/>
    </row>
    <row r="892" spans="1:8" ht="15" customHeight="1" x14ac:dyDescent="0.2">
      <c r="A892" s="18"/>
      <c r="B892" s="21"/>
      <c r="C892" s="22"/>
      <c r="D892" s="23"/>
      <c r="E892" s="23"/>
      <c r="F892" s="24"/>
      <c r="G892" s="25"/>
      <c r="H892" s="25"/>
    </row>
    <row r="893" spans="1:8" ht="15" customHeight="1" x14ac:dyDescent="0.2">
      <c r="A893" s="18"/>
      <c r="B893" s="21"/>
      <c r="C893" s="22"/>
      <c r="D893" s="23"/>
      <c r="E893" s="23"/>
      <c r="F893" s="24"/>
      <c r="G893" s="25"/>
      <c r="H893" s="25"/>
    </row>
    <row r="894" spans="1:8" ht="15" customHeight="1" x14ac:dyDescent="0.2">
      <c r="A894" s="18"/>
      <c r="B894" s="21"/>
      <c r="C894" s="22"/>
      <c r="D894" s="23"/>
      <c r="E894" s="23"/>
      <c r="F894" s="24"/>
      <c r="G894" s="25"/>
      <c r="H894" s="25"/>
    </row>
    <row r="895" spans="1:8" ht="15" customHeight="1" x14ac:dyDescent="0.2">
      <c r="A895" s="18"/>
      <c r="B895" s="21"/>
      <c r="C895" s="22"/>
      <c r="D895" s="23"/>
      <c r="E895" s="23"/>
      <c r="F895" s="24"/>
      <c r="G895" s="25"/>
      <c r="H895" s="25"/>
    </row>
    <row r="896" spans="1:8" ht="15" customHeight="1" x14ac:dyDescent="0.2">
      <c r="A896" s="18"/>
      <c r="B896" s="21"/>
      <c r="C896" s="22"/>
      <c r="D896" s="23"/>
      <c r="E896" s="23"/>
      <c r="F896" s="24"/>
      <c r="G896" s="25"/>
      <c r="H896" s="25"/>
    </row>
    <row r="897" spans="1:8" ht="15" customHeight="1" x14ac:dyDescent="0.2">
      <c r="A897" s="18"/>
      <c r="B897" s="21"/>
      <c r="C897" s="22"/>
      <c r="D897" s="23"/>
      <c r="E897" s="23"/>
      <c r="F897" s="24"/>
      <c r="G897" s="25"/>
      <c r="H897" s="25"/>
    </row>
    <row r="898" spans="1:8" ht="15" customHeight="1" x14ac:dyDescent="0.2">
      <c r="A898" s="18"/>
      <c r="B898" s="21"/>
      <c r="C898" s="22"/>
      <c r="D898" s="23"/>
      <c r="E898" s="23"/>
      <c r="F898" s="24"/>
      <c r="G898" s="25"/>
      <c r="H898" s="25"/>
    </row>
    <row r="899" spans="1:8" ht="15" customHeight="1" x14ac:dyDescent="0.2">
      <c r="A899" s="18"/>
      <c r="B899" s="21"/>
      <c r="C899" s="22"/>
      <c r="D899" s="23"/>
      <c r="E899" s="23"/>
      <c r="F899" s="24"/>
      <c r="G899" s="25"/>
      <c r="H899" s="25"/>
    </row>
    <row r="900" spans="1:8" ht="15" customHeight="1" x14ac:dyDescent="0.2">
      <c r="A900" s="18"/>
      <c r="B900" s="21"/>
      <c r="C900" s="22"/>
      <c r="D900" s="23"/>
      <c r="E900" s="23"/>
      <c r="F900" s="24"/>
      <c r="G900" s="25"/>
      <c r="H900" s="25"/>
    </row>
    <row r="901" spans="1:8" ht="15" customHeight="1" x14ac:dyDescent="0.2">
      <c r="A901" s="18"/>
      <c r="B901" s="21"/>
      <c r="C901" s="22"/>
      <c r="D901" s="23"/>
      <c r="E901" s="23"/>
      <c r="F901" s="24"/>
      <c r="G901" s="25"/>
      <c r="H901" s="25"/>
    </row>
    <row r="902" spans="1:8" ht="15" customHeight="1" x14ac:dyDescent="0.2">
      <c r="A902" s="18"/>
      <c r="B902" s="21"/>
      <c r="C902" s="22"/>
      <c r="D902" s="23"/>
      <c r="E902" s="23"/>
      <c r="F902" s="24"/>
      <c r="G902" s="25"/>
      <c r="H902" s="25"/>
    </row>
    <row r="903" spans="1:8" ht="15" customHeight="1" x14ac:dyDescent="0.2">
      <c r="A903" s="18"/>
      <c r="B903" s="21"/>
      <c r="C903" s="22"/>
      <c r="D903" s="23"/>
      <c r="E903" s="23"/>
      <c r="F903" s="24"/>
      <c r="G903" s="25"/>
      <c r="H903" s="25"/>
    </row>
    <row r="904" spans="1:8" ht="15" customHeight="1" x14ac:dyDescent="0.2">
      <c r="A904" s="18"/>
      <c r="B904" s="21"/>
      <c r="C904" s="22"/>
      <c r="D904" s="23"/>
      <c r="E904" s="23"/>
      <c r="F904" s="24"/>
      <c r="G904" s="25"/>
      <c r="H904" s="25"/>
    </row>
    <row r="905" spans="1:8" ht="15" customHeight="1" x14ac:dyDescent="0.2">
      <c r="A905" s="18"/>
      <c r="B905" s="21"/>
      <c r="C905" s="22"/>
      <c r="D905" s="23"/>
      <c r="E905" s="23"/>
      <c r="F905" s="24"/>
      <c r="G905" s="25"/>
      <c r="H905" s="25"/>
    </row>
    <row r="906" spans="1:8" ht="15" customHeight="1" x14ac:dyDescent="0.2">
      <c r="A906" s="18"/>
      <c r="B906" s="21"/>
      <c r="C906" s="22"/>
      <c r="D906" s="23"/>
      <c r="E906" s="23"/>
      <c r="F906" s="24"/>
      <c r="G906" s="25"/>
      <c r="H906" s="25"/>
    </row>
    <row r="907" spans="1:8" ht="15" customHeight="1" x14ac:dyDescent="0.2">
      <c r="A907" s="18"/>
      <c r="B907" s="21"/>
      <c r="C907" s="22"/>
      <c r="D907" s="23"/>
      <c r="E907" s="23"/>
      <c r="F907" s="24"/>
      <c r="G907" s="25"/>
      <c r="H907" s="25"/>
    </row>
    <row r="908" spans="1:8" ht="15" customHeight="1" x14ac:dyDescent="0.2">
      <c r="A908" s="18"/>
      <c r="B908" s="21"/>
      <c r="C908" s="22"/>
      <c r="D908" s="23"/>
      <c r="E908" s="23"/>
      <c r="F908" s="24"/>
      <c r="G908" s="25"/>
      <c r="H908" s="25"/>
    </row>
    <row r="909" spans="1:8" ht="15" customHeight="1" x14ac:dyDescent="0.2">
      <c r="A909" s="18"/>
      <c r="B909" s="21"/>
      <c r="C909" s="22"/>
      <c r="D909" s="23"/>
      <c r="E909" s="23"/>
      <c r="F909" s="24"/>
      <c r="G909" s="25"/>
      <c r="H909" s="25"/>
    </row>
    <row r="910" spans="1:8" ht="15" customHeight="1" x14ac:dyDescent="0.2">
      <c r="A910" s="18"/>
      <c r="B910" s="21"/>
      <c r="C910" s="22"/>
      <c r="D910" s="23"/>
      <c r="E910" s="23"/>
      <c r="F910" s="24"/>
      <c r="G910" s="25"/>
      <c r="H910" s="25"/>
    </row>
    <row r="911" spans="1:8" ht="15" customHeight="1" x14ac:dyDescent="0.2">
      <c r="A911" s="18"/>
      <c r="B911" s="21"/>
      <c r="C911" s="22"/>
      <c r="D911" s="23"/>
      <c r="E911" s="23"/>
      <c r="F911" s="24"/>
      <c r="G911" s="25"/>
      <c r="H911" s="25"/>
    </row>
    <row r="912" spans="1:8" ht="15" customHeight="1" x14ac:dyDescent="0.2">
      <c r="A912" s="18"/>
      <c r="B912" s="21"/>
      <c r="C912" s="22"/>
      <c r="D912" s="23"/>
      <c r="E912" s="23"/>
      <c r="F912" s="24"/>
      <c r="G912" s="25"/>
      <c r="H912" s="25"/>
    </row>
    <row r="913" spans="1:8" ht="15" customHeight="1" x14ac:dyDescent="0.2">
      <c r="A913" s="18"/>
      <c r="B913" s="21"/>
      <c r="C913" s="22"/>
      <c r="D913" s="23"/>
      <c r="E913" s="23"/>
      <c r="F913" s="24"/>
      <c r="G913" s="25"/>
      <c r="H913" s="25"/>
    </row>
    <row r="914" spans="1:8" ht="15" customHeight="1" x14ac:dyDescent="0.2">
      <c r="A914" s="18"/>
      <c r="B914" s="21"/>
      <c r="C914" s="22"/>
      <c r="D914" s="23"/>
      <c r="E914" s="23"/>
      <c r="F914" s="24"/>
      <c r="G914" s="25"/>
      <c r="H914" s="25"/>
    </row>
    <row r="915" spans="1:8" ht="15" customHeight="1" x14ac:dyDescent="0.2">
      <c r="A915" s="18"/>
      <c r="B915" s="21"/>
      <c r="C915" s="22"/>
      <c r="D915" s="23"/>
      <c r="E915" s="23"/>
      <c r="F915" s="24"/>
      <c r="G915" s="25"/>
      <c r="H915" s="25"/>
    </row>
    <row r="916" spans="1:8" ht="15" customHeight="1" x14ac:dyDescent="0.2">
      <c r="A916" s="18"/>
      <c r="B916" s="21"/>
      <c r="C916" s="22"/>
      <c r="D916" s="23"/>
      <c r="E916" s="23"/>
      <c r="F916" s="24"/>
      <c r="G916" s="25"/>
      <c r="H916" s="25"/>
    </row>
    <row r="917" spans="1:8" ht="15" customHeight="1" x14ac:dyDescent="0.2">
      <c r="A917" s="18"/>
      <c r="B917" s="21"/>
      <c r="C917" s="22"/>
      <c r="D917" s="23"/>
      <c r="E917" s="23"/>
      <c r="F917" s="24"/>
      <c r="G917" s="25"/>
      <c r="H917" s="25"/>
    </row>
    <row r="918" spans="1:8" ht="15" customHeight="1" x14ac:dyDescent="0.2">
      <c r="A918" s="18"/>
      <c r="B918" s="21"/>
      <c r="C918" s="22"/>
      <c r="D918" s="23"/>
      <c r="E918" s="23"/>
      <c r="F918" s="24"/>
      <c r="G918" s="25"/>
      <c r="H918" s="25"/>
    </row>
    <row r="919" spans="1:8" ht="15" customHeight="1" x14ac:dyDescent="0.2">
      <c r="A919" s="18"/>
      <c r="B919" s="21"/>
      <c r="C919" s="22"/>
      <c r="D919" s="23"/>
      <c r="E919" s="23"/>
      <c r="F919" s="24"/>
      <c r="G919" s="25"/>
      <c r="H919" s="25"/>
    </row>
    <row r="920" spans="1:8" ht="15" customHeight="1" x14ac:dyDescent="0.2">
      <c r="A920" s="18"/>
      <c r="B920" s="21"/>
      <c r="C920" s="22"/>
      <c r="D920" s="23"/>
      <c r="E920" s="23"/>
      <c r="F920" s="24"/>
      <c r="G920" s="25"/>
      <c r="H920" s="25"/>
    </row>
    <row r="921" spans="1:8" ht="15" customHeight="1" x14ac:dyDescent="0.2">
      <c r="A921" s="18"/>
      <c r="B921" s="21"/>
      <c r="C921" s="22"/>
      <c r="D921" s="23"/>
      <c r="E921" s="23"/>
      <c r="F921" s="24"/>
      <c r="G921" s="25"/>
      <c r="H921" s="25"/>
    </row>
    <row r="922" spans="1:8" ht="15" customHeight="1" x14ac:dyDescent="0.2">
      <c r="A922" s="18"/>
      <c r="B922" s="21"/>
      <c r="C922" s="22"/>
      <c r="D922" s="23"/>
      <c r="E922" s="23"/>
      <c r="F922" s="24"/>
      <c r="G922" s="25"/>
      <c r="H922" s="25"/>
    </row>
    <row r="923" spans="1:8" ht="15" customHeight="1" x14ac:dyDescent="0.2">
      <c r="A923" s="18"/>
      <c r="B923" s="21"/>
      <c r="C923" s="22"/>
      <c r="D923" s="23"/>
      <c r="E923" s="23"/>
      <c r="F923" s="24"/>
      <c r="G923" s="25"/>
      <c r="H923" s="25"/>
    </row>
    <row r="924" spans="1:8" ht="15" customHeight="1" x14ac:dyDescent="0.2">
      <c r="A924" s="18"/>
      <c r="B924" s="21"/>
      <c r="C924" s="22"/>
      <c r="D924" s="23"/>
      <c r="E924" s="23"/>
      <c r="F924" s="24"/>
      <c r="G924" s="25"/>
      <c r="H924" s="25"/>
    </row>
    <row r="925" spans="1:8" ht="15" customHeight="1" x14ac:dyDescent="0.2">
      <c r="A925" s="18"/>
      <c r="B925" s="21"/>
      <c r="C925" s="22"/>
      <c r="D925" s="23"/>
      <c r="E925" s="23"/>
      <c r="F925" s="24"/>
      <c r="G925" s="25"/>
      <c r="H925" s="25"/>
    </row>
    <row r="926" spans="1:8" ht="15" customHeight="1" x14ac:dyDescent="0.2">
      <c r="A926" s="18"/>
      <c r="B926" s="21"/>
      <c r="C926" s="22"/>
      <c r="D926" s="23"/>
      <c r="E926" s="23"/>
      <c r="F926" s="24"/>
      <c r="G926" s="25"/>
      <c r="H926" s="25"/>
    </row>
    <row r="927" spans="1:8" ht="15" customHeight="1" x14ac:dyDescent="0.2">
      <c r="A927" s="18"/>
      <c r="B927" s="21"/>
      <c r="C927" s="22"/>
      <c r="D927" s="23"/>
      <c r="E927" s="23"/>
      <c r="F927" s="24"/>
      <c r="G927" s="25"/>
      <c r="H927" s="25"/>
    </row>
    <row r="928" spans="1:8" ht="15" customHeight="1" x14ac:dyDescent="0.2">
      <c r="A928" s="18"/>
      <c r="B928" s="21"/>
      <c r="C928" s="22"/>
      <c r="D928" s="23"/>
      <c r="E928" s="23"/>
      <c r="F928" s="24"/>
      <c r="G928" s="25"/>
      <c r="H928" s="25"/>
    </row>
    <row r="929" spans="1:8" ht="15" customHeight="1" x14ac:dyDescent="0.2">
      <c r="A929" s="18"/>
      <c r="B929" s="21"/>
      <c r="C929" s="22"/>
      <c r="D929" s="23"/>
      <c r="E929" s="23"/>
      <c r="F929" s="24"/>
      <c r="G929" s="25"/>
      <c r="H929" s="25"/>
    </row>
    <row r="930" spans="1:8" ht="15" customHeight="1" x14ac:dyDescent="0.2">
      <c r="A930" s="18"/>
      <c r="B930" s="21"/>
      <c r="C930" s="22"/>
      <c r="D930" s="23"/>
      <c r="E930" s="23"/>
      <c r="F930" s="24"/>
      <c r="G930" s="25"/>
      <c r="H930" s="25"/>
    </row>
    <row r="931" spans="1:8" ht="15" customHeight="1" x14ac:dyDescent="0.2">
      <c r="A931" s="18"/>
      <c r="B931" s="21"/>
      <c r="C931" s="22"/>
      <c r="D931" s="23"/>
      <c r="E931" s="23"/>
      <c r="F931" s="24"/>
      <c r="G931" s="25"/>
      <c r="H931" s="25"/>
    </row>
    <row r="932" spans="1:8" ht="15" customHeight="1" x14ac:dyDescent="0.2">
      <c r="A932" s="18"/>
      <c r="B932" s="21"/>
      <c r="C932" s="22"/>
      <c r="D932" s="23"/>
      <c r="E932" s="23"/>
      <c r="F932" s="24"/>
      <c r="G932" s="25"/>
      <c r="H932" s="25"/>
    </row>
    <row r="933" spans="1:8" ht="15" customHeight="1" x14ac:dyDescent="0.2">
      <c r="A933" s="18"/>
      <c r="B933" s="21"/>
      <c r="C933" s="22"/>
      <c r="D933" s="23"/>
      <c r="E933" s="23"/>
      <c r="F933" s="24"/>
      <c r="G933" s="25"/>
      <c r="H933" s="25"/>
    </row>
    <row r="934" spans="1:8" ht="15" customHeight="1" x14ac:dyDescent="0.2">
      <c r="A934" s="18"/>
      <c r="B934" s="21"/>
      <c r="C934" s="22"/>
      <c r="D934" s="23"/>
      <c r="E934" s="23"/>
      <c r="F934" s="24"/>
      <c r="G934" s="25"/>
      <c r="H934" s="25"/>
    </row>
    <row r="935" spans="1:8" ht="15" customHeight="1" x14ac:dyDescent="0.2">
      <c r="A935" s="18"/>
      <c r="B935" s="21"/>
      <c r="C935" s="22"/>
      <c r="D935" s="23"/>
      <c r="E935" s="23"/>
      <c r="F935" s="24"/>
      <c r="G935" s="25"/>
      <c r="H935" s="25"/>
    </row>
    <row r="936" spans="1:8" ht="15" customHeight="1" x14ac:dyDescent="0.2">
      <c r="A936" s="18"/>
      <c r="B936" s="21"/>
      <c r="C936" s="22"/>
      <c r="D936" s="23"/>
      <c r="E936" s="23"/>
      <c r="F936" s="24"/>
      <c r="G936" s="25"/>
      <c r="H936" s="25"/>
    </row>
    <row r="937" spans="1:8" ht="15" customHeight="1" x14ac:dyDescent="0.2">
      <c r="A937" s="18"/>
      <c r="B937" s="21"/>
      <c r="C937" s="22"/>
      <c r="D937" s="23"/>
      <c r="E937" s="23"/>
      <c r="F937" s="24"/>
      <c r="G937" s="25"/>
      <c r="H937" s="25"/>
    </row>
    <row r="938" spans="1:8" ht="15" customHeight="1" x14ac:dyDescent="0.2">
      <c r="A938" s="18"/>
      <c r="B938" s="21"/>
      <c r="C938" s="22"/>
      <c r="D938" s="23"/>
      <c r="E938" s="23"/>
      <c r="F938" s="24"/>
      <c r="G938" s="25"/>
      <c r="H938" s="25"/>
    </row>
    <row r="939" spans="1:8" ht="15" customHeight="1" x14ac:dyDescent="0.2">
      <c r="A939" s="18"/>
      <c r="B939" s="21"/>
      <c r="C939" s="22"/>
      <c r="D939" s="23"/>
      <c r="E939" s="23"/>
      <c r="F939" s="24"/>
      <c r="G939" s="25"/>
      <c r="H939" s="25"/>
    </row>
    <row r="940" spans="1:8" ht="15" customHeight="1" x14ac:dyDescent="0.2">
      <c r="A940" s="18"/>
      <c r="B940" s="21"/>
      <c r="C940" s="22"/>
      <c r="D940" s="23"/>
      <c r="E940" s="23"/>
      <c r="F940" s="24"/>
      <c r="G940" s="25"/>
      <c r="H940" s="25"/>
    </row>
    <row r="941" spans="1:8" ht="15" customHeight="1" x14ac:dyDescent="0.2">
      <c r="A941" s="18"/>
      <c r="B941" s="21"/>
      <c r="C941" s="22"/>
      <c r="D941" s="23"/>
      <c r="E941" s="23"/>
      <c r="F941" s="24"/>
      <c r="G941" s="25"/>
      <c r="H941" s="25"/>
    </row>
    <row r="942" spans="1:8" ht="15" customHeight="1" x14ac:dyDescent="0.2">
      <c r="A942" s="18"/>
      <c r="B942" s="21"/>
      <c r="C942" s="22"/>
      <c r="D942" s="23"/>
      <c r="E942" s="23"/>
      <c r="F942" s="24"/>
      <c r="G942" s="25"/>
      <c r="H942" s="25"/>
    </row>
    <row r="943" spans="1:8" ht="15" customHeight="1" x14ac:dyDescent="0.2">
      <c r="A943" s="18"/>
      <c r="B943" s="21"/>
      <c r="C943" s="22"/>
      <c r="D943" s="23"/>
      <c r="E943" s="23"/>
      <c r="F943" s="24"/>
      <c r="G943" s="25"/>
      <c r="H943" s="25"/>
    </row>
    <row r="944" spans="1:8" ht="15" customHeight="1" x14ac:dyDescent="0.2">
      <c r="A944" s="18"/>
      <c r="B944" s="21"/>
      <c r="C944" s="22"/>
      <c r="D944" s="23"/>
      <c r="E944" s="23"/>
      <c r="F944" s="24"/>
      <c r="G944" s="25"/>
      <c r="H944" s="25"/>
    </row>
    <row r="945" spans="1:8" ht="15" customHeight="1" x14ac:dyDescent="0.2">
      <c r="A945" s="18"/>
      <c r="B945" s="21"/>
      <c r="C945" s="22"/>
      <c r="D945" s="23"/>
      <c r="E945" s="23"/>
      <c r="F945" s="24"/>
      <c r="G945" s="25"/>
      <c r="H945" s="25"/>
    </row>
    <row r="946" spans="1:8" ht="15" customHeight="1" x14ac:dyDescent="0.2">
      <c r="A946" s="18"/>
      <c r="B946" s="21"/>
      <c r="C946" s="22"/>
      <c r="D946" s="23"/>
      <c r="E946" s="23"/>
      <c r="F946" s="24"/>
      <c r="G946" s="25"/>
      <c r="H946" s="25"/>
    </row>
    <row r="947" spans="1:8" ht="15" customHeight="1" x14ac:dyDescent="0.2">
      <c r="A947" s="18"/>
      <c r="B947" s="21"/>
      <c r="C947" s="22"/>
      <c r="D947" s="23"/>
      <c r="E947" s="23"/>
      <c r="F947" s="24"/>
      <c r="G947" s="25"/>
      <c r="H947" s="25"/>
    </row>
    <row r="948" spans="1:8" ht="15" customHeight="1" x14ac:dyDescent="0.2">
      <c r="A948" s="18"/>
      <c r="B948" s="21"/>
      <c r="C948" s="22"/>
      <c r="D948" s="23"/>
      <c r="E948" s="23"/>
      <c r="F948" s="24"/>
      <c r="G948" s="25"/>
      <c r="H948" s="25"/>
    </row>
    <row r="949" spans="1:8" ht="15" customHeight="1" x14ac:dyDescent="0.2">
      <c r="A949" s="18"/>
      <c r="B949" s="21"/>
      <c r="C949" s="22"/>
      <c r="D949" s="23"/>
      <c r="E949" s="23"/>
      <c r="F949" s="24"/>
      <c r="G949" s="25"/>
      <c r="H949" s="25"/>
    </row>
    <row r="950" spans="1:8" ht="15" customHeight="1" x14ac:dyDescent="0.2">
      <c r="A950" s="18"/>
      <c r="B950" s="21"/>
      <c r="C950" s="22"/>
      <c r="D950" s="23"/>
      <c r="E950" s="23"/>
      <c r="F950" s="24"/>
      <c r="G950" s="25"/>
      <c r="H950" s="25"/>
    </row>
    <row r="951" spans="1:8" ht="15" customHeight="1" x14ac:dyDescent="0.2">
      <c r="A951" s="18"/>
      <c r="B951" s="21"/>
      <c r="C951" s="22"/>
      <c r="D951" s="23"/>
      <c r="E951" s="23"/>
      <c r="F951" s="24"/>
      <c r="G951" s="25"/>
      <c r="H951" s="25"/>
    </row>
    <row r="952" spans="1:8" ht="15" customHeight="1" x14ac:dyDescent="0.2">
      <c r="A952" s="18"/>
      <c r="B952" s="21"/>
      <c r="C952" s="22"/>
      <c r="D952" s="23"/>
      <c r="E952" s="23"/>
      <c r="F952" s="24"/>
      <c r="G952" s="25"/>
      <c r="H952" s="25"/>
    </row>
    <row r="953" spans="1:8" ht="15" customHeight="1" x14ac:dyDescent="0.2">
      <c r="A953" s="18"/>
      <c r="B953" s="21"/>
      <c r="C953" s="22"/>
      <c r="D953" s="23"/>
      <c r="E953" s="23"/>
      <c r="F953" s="24"/>
      <c r="G953" s="25"/>
      <c r="H953" s="25"/>
    </row>
    <row r="954" spans="1:8" ht="15" customHeight="1" x14ac:dyDescent="0.2">
      <c r="A954" s="18"/>
      <c r="B954" s="21"/>
      <c r="C954" s="22"/>
      <c r="D954" s="23"/>
      <c r="E954" s="23"/>
      <c r="F954" s="24"/>
      <c r="G954" s="25"/>
      <c r="H954" s="25"/>
    </row>
    <row r="955" spans="1:8" ht="15" customHeight="1" x14ac:dyDescent="0.2">
      <c r="A955" s="18"/>
      <c r="B955" s="21"/>
      <c r="C955" s="22"/>
      <c r="D955" s="23"/>
      <c r="E955" s="23"/>
      <c r="F955" s="24"/>
      <c r="G955" s="25"/>
      <c r="H955" s="25"/>
    </row>
    <row r="956" spans="1:8" ht="15" customHeight="1" x14ac:dyDescent="0.2">
      <c r="A956" s="18"/>
      <c r="B956" s="21"/>
      <c r="C956" s="22"/>
      <c r="D956" s="23"/>
      <c r="E956" s="23"/>
      <c r="F956" s="24"/>
      <c r="G956" s="25"/>
      <c r="H956" s="25"/>
    </row>
    <row r="957" spans="1:8" ht="15" customHeight="1" x14ac:dyDescent="0.2">
      <c r="A957" s="18"/>
      <c r="B957" s="21"/>
      <c r="C957" s="22"/>
      <c r="D957" s="23"/>
      <c r="E957" s="23"/>
      <c r="F957" s="24"/>
      <c r="G957" s="25"/>
      <c r="H957" s="25"/>
    </row>
    <row r="958" spans="1:8" ht="15" customHeight="1" x14ac:dyDescent="0.2">
      <c r="A958" s="18"/>
      <c r="B958" s="21"/>
      <c r="C958" s="22"/>
      <c r="D958" s="23"/>
      <c r="E958" s="23"/>
      <c r="F958" s="24"/>
      <c r="G958" s="25"/>
      <c r="H958" s="25"/>
    </row>
    <row r="959" spans="1:8" ht="15" customHeight="1" x14ac:dyDescent="0.2">
      <c r="A959" s="18"/>
      <c r="B959" s="21"/>
      <c r="C959" s="22"/>
      <c r="D959" s="23"/>
      <c r="E959" s="23"/>
      <c r="F959" s="24"/>
      <c r="G959" s="25"/>
      <c r="H959" s="25"/>
    </row>
    <row r="960" spans="1:8" ht="15" customHeight="1" x14ac:dyDescent="0.2">
      <c r="A960" s="18"/>
      <c r="B960" s="21"/>
      <c r="C960" s="22"/>
      <c r="D960" s="23"/>
      <c r="E960" s="23"/>
      <c r="F960" s="24"/>
      <c r="G960" s="25"/>
      <c r="H960" s="25"/>
    </row>
    <row r="961" spans="1:8" ht="15" customHeight="1" x14ac:dyDescent="0.2">
      <c r="A961" s="18"/>
      <c r="B961" s="21"/>
      <c r="C961" s="22"/>
      <c r="D961" s="23"/>
      <c r="E961" s="23"/>
      <c r="F961" s="24"/>
      <c r="G961" s="25"/>
      <c r="H961" s="25"/>
    </row>
    <row r="962" spans="1:8" ht="15" customHeight="1" x14ac:dyDescent="0.2">
      <c r="A962" s="18"/>
      <c r="B962" s="21"/>
      <c r="C962" s="22"/>
      <c r="D962" s="23"/>
      <c r="E962" s="23"/>
      <c r="F962" s="24"/>
      <c r="G962" s="25"/>
      <c r="H962" s="25"/>
    </row>
    <row r="963" spans="1:8" ht="15" customHeight="1" x14ac:dyDescent="0.2">
      <c r="A963" s="18"/>
      <c r="B963" s="21"/>
      <c r="C963" s="22"/>
      <c r="D963" s="23"/>
      <c r="E963" s="23"/>
      <c r="F963" s="24"/>
      <c r="G963" s="25"/>
      <c r="H963" s="25"/>
    </row>
    <row r="964" spans="1:8" ht="15" customHeight="1" x14ac:dyDescent="0.2">
      <c r="A964" s="18"/>
      <c r="B964" s="21"/>
      <c r="C964" s="22"/>
      <c r="D964" s="23"/>
      <c r="E964" s="23"/>
      <c r="F964" s="24"/>
      <c r="G964" s="25"/>
      <c r="H964" s="25"/>
    </row>
    <row r="965" spans="1:8" ht="15" customHeight="1" x14ac:dyDescent="0.2">
      <c r="A965" s="18"/>
      <c r="B965" s="21"/>
      <c r="C965" s="22"/>
      <c r="D965" s="23"/>
      <c r="E965" s="23"/>
      <c r="F965" s="24"/>
      <c r="G965" s="25"/>
      <c r="H965" s="25"/>
    </row>
    <row r="966" spans="1:8" ht="15" customHeight="1" x14ac:dyDescent="0.2">
      <c r="A966" s="18"/>
      <c r="B966" s="21"/>
      <c r="C966" s="22"/>
      <c r="D966" s="23"/>
      <c r="E966" s="23"/>
      <c r="F966" s="24"/>
      <c r="G966" s="25"/>
      <c r="H966" s="25"/>
    </row>
    <row r="967" spans="1:8" ht="15" customHeight="1" x14ac:dyDescent="0.2">
      <c r="A967" s="18"/>
      <c r="B967" s="21"/>
      <c r="C967" s="22"/>
      <c r="D967" s="23"/>
      <c r="E967" s="23"/>
      <c r="F967" s="24"/>
      <c r="G967" s="25"/>
      <c r="H967" s="25"/>
    </row>
    <row r="968" spans="1:8" ht="15" customHeight="1" x14ac:dyDescent="0.2">
      <c r="A968" s="18"/>
      <c r="B968" s="21"/>
      <c r="C968" s="22"/>
      <c r="D968" s="23"/>
      <c r="E968" s="23"/>
      <c r="F968" s="24"/>
      <c r="G968" s="25"/>
      <c r="H968" s="25"/>
    </row>
    <row r="969" spans="1:8" ht="15" customHeight="1" x14ac:dyDescent="0.2">
      <c r="A969" s="18"/>
      <c r="B969" s="21"/>
      <c r="C969" s="22"/>
      <c r="D969" s="23"/>
      <c r="E969" s="23"/>
      <c r="F969" s="24"/>
      <c r="G969" s="25"/>
      <c r="H969" s="25"/>
    </row>
    <row r="970" spans="1:8" ht="15" customHeight="1" x14ac:dyDescent="0.2">
      <c r="A970" s="18"/>
      <c r="B970" s="21"/>
      <c r="C970" s="22"/>
      <c r="D970" s="23"/>
      <c r="E970" s="23"/>
      <c r="F970" s="24"/>
      <c r="G970" s="25"/>
      <c r="H970" s="25"/>
    </row>
    <row r="971" spans="1:8" ht="15" customHeight="1" x14ac:dyDescent="0.2">
      <c r="A971" s="18"/>
      <c r="B971" s="21"/>
      <c r="C971" s="22"/>
      <c r="D971" s="23"/>
      <c r="E971" s="23"/>
      <c r="F971" s="24"/>
      <c r="G971" s="25"/>
      <c r="H971" s="25"/>
    </row>
    <row r="972" spans="1:8" ht="15" customHeight="1" x14ac:dyDescent="0.2">
      <c r="A972" s="18"/>
      <c r="B972" s="21"/>
      <c r="C972" s="22"/>
      <c r="D972" s="23"/>
      <c r="E972" s="23"/>
      <c r="F972" s="24"/>
      <c r="G972" s="25"/>
      <c r="H972" s="25"/>
    </row>
    <row r="973" spans="1:8" ht="15" customHeight="1" x14ac:dyDescent="0.2">
      <c r="A973" s="18"/>
      <c r="B973" s="21"/>
      <c r="C973" s="22"/>
      <c r="D973" s="23"/>
      <c r="E973" s="23"/>
      <c r="F973" s="24"/>
      <c r="G973" s="25"/>
      <c r="H973" s="25"/>
    </row>
    <row r="974" spans="1:8" ht="15" customHeight="1" x14ac:dyDescent="0.2">
      <c r="A974" s="18"/>
      <c r="B974" s="21"/>
      <c r="C974" s="22"/>
      <c r="D974" s="23"/>
      <c r="E974" s="23"/>
      <c r="F974" s="24"/>
      <c r="G974" s="25"/>
      <c r="H974" s="25"/>
    </row>
    <row r="975" spans="1:8" ht="15" customHeight="1" x14ac:dyDescent="0.2">
      <c r="A975" s="18"/>
      <c r="B975" s="21"/>
      <c r="C975" s="22"/>
      <c r="D975" s="23"/>
      <c r="E975" s="23"/>
      <c r="F975" s="24"/>
      <c r="G975" s="25"/>
      <c r="H975" s="25"/>
    </row>
    <row r="976" spans="1:8" ht="15" customHeight="1" x14ac:dyDescent="0.2">
      <c r="A976" s="18"/>
      <c r="B976" s="21"/>
      <c r="C976" s="22"/>
      <c r="D976" s="23"/>
      <c r="E976" s="23"/>
      <c r="F976" s="24"/>
      <c r="G976" s="25"/>
      <c r="H976" s="25"/>
    </row>
    <row r="977" spans="1:8" ht="15" customHeight="1" x14ac:dyDescent="0.2">
      <c r="A977" s="18"/>
      <c r="B977" s="21"/>
      <c r="C977" s="22"/>
      <c r="D977" s="23"/>
      <c r="E977" s="23"/>
      <c r="F977" s="24"/>
      <c r="G977" s="25"/>
      <c r="H977" s="25"/>
    </row>
    <row r="978" spans="1:8" ht="15" customHeight="1" x14ac:dyDescent="0.2">
      <c r="A978" s="18"/>
      <c r="B978" s="21"/>
      <c r="C978" s="22"/>
      <c r="D978" s="23"/>
      <c r="E978" s="23"/>
      <c r="F978" s="24"/>
      <c r="G978" s="25"/>
      <c r="H978" s="25"/>
    </row>
    <row r="979" spans="1:8" ht="15" customHeight="1" x14ac:dyDescent="0.2">
      <c r="A979" s="18"/>
      <c r="B979" s="21"/>
      <c r="C979" s="22"/>
      <c r="D979" s="23"/>
      <c r="E979" s="23"/>
      <c r="F979" s="24"/>
      <c r="G979" s="25"/>
      <c r="H979" s="25"/>
    </row>
    <row r="980" spans="1:8" ht="15" customHeight="1" x14ac:dyDescent="0.2">
      <c r="A980" s="18"/>
      <c r="B980" s="21"/>
      <c r="C980" s="22"/>
      <c r="D980" s="23"/>
      <c r="E980" s="23"/>
      <c r="F980" s="24"/>
      <c r="G980" s="25"/>
      <c r="H980" s="25"/>
    </row>
    <row r="981" spans="1:8" ht="15" customHeight="1" x14ac:dyDescent="0.2">
      <c r="A981" s="18"/>
      <c r="B981" s="21"/>
      <c r="C981" s="22"/>
      <c r="D981" s="23"/>
      <c r="E981" s="23"/>
      <c r="F981" s="24"/>
      <c r="G981" s="25"/>
      <c r="H981" s="25"/>
    </row>
    <row r="982" spans="1:8" ht="15" customHeight="1" x14ac:dyDescent="0.2">
      <c r="A982" s="18"/>
      <c r="B982" s="21"/>
      <c r="C982" s="22"/>
      <c r="D982" s="23"/>
      <c r="E982" s="23"/>
      <c r="F982" s="24"/>
      <c r="G982" s="25"/>
      <c r="H982" s="25"/>
    </row>
    <row r="983" spans="1:8" ht="15" customHeight="1" x14ac:dyDescent="0.2">
      <c r="A983" s="18"/>
      <c r="B983" s="21"/>
      <c r="C983" s="22"/>
      <c r="D983" s="23"/>
      <c r="E983" s="23"/>
      <c r="F983" s="24"/>
      <c r="G983" s="25"/>
      <c r="H983" s="25"/>
    </row>
    <row r="984" spans="1:8" ht="15" customHeight="1" x14ac:dyDescent="0.2">
      <c r="A984" s="18"/>
      <c r="B984" s="21"/>
      <c r="C984" s="22"/>
      <c r="D984" s="23"/>
      <c r="E984" s="23"/>
      <c r="F984" s="24"/>
      <c r="G984" s="25"/>
      <c r="H984" s="25"/>
    </row>
    <row r="985" spans="1:8" ht="15" customHeight="1" x14ac:dyDescent="0.2">
      <c r="A985" s="18"/>
      <c r="B985" s="21"/>
      <c r="C985" s="22"/>
      <c r="D985" s="23"/>
      <c r="E985" s="23"/>
      <c r="F985" s="24"/>
      <c r="G985" s="25"/>
      <c r="H985" s="25"/>
    </row>
    <row r="986" spans="1:8" ht="15" customHeight="1" x14ac:dyDescent="0.2">
      <c r="A986" s="18"/>
      <c r="B986" s="21"/>
      <c r="C986" s="22"/>
      <c r="D986" s="23"/>
      <c r="E986" s="23"/>
      <c r="F986" s="24"/>
      <c r="G986" s="25"/>
      <c r="H986" s="25"/>
    </row>
    <row r="987" spans="1:8" ht="15" customHeight="1" x14ac:dyDescent="0.2">
      <c r="A987" s="18"/>
      <c r="B987" s="21"/>
      <c r="C987" s="22"/>
      <c r="D987" s="23"/>
      <c r="E987" s="23"/>
      <c r="F987" s="24"/>
      <c r="G987" s="25"/>
      <c r="H987" s="25"/>
    </row>
    <row r="988" spans="1:8" ht="15" customHeight="1" x14ac:dyDescent="0.2">
      <c r="A988" s="18"/>
      <c r="B988" s="21"/>
      <c r="C988" s="22"/>
      <c r="D988" s="23"/>
      <c r="E988" s="23"/>
      <c r="F988" s="24"/>
      <c r="G988" s="25"/>
      <c r="H988" s="25"/>
    </row>
    <row r="989" spans="1:8" ht="15" customHeight="1" x14ac:dyDescent="0.2">
      <c r="A989" s="18"/>
      <c r="B989" s="21"/>
      <c r="C989" s="22"/>
      <c r="D989" s="23"/>
      <c r="E989" s="23"/>
      <c r="F989" s="24"/>
      <c r="G989" s="25"/>
      <c r="H989" s="25"/>
    </row>
    <row r="990" spans="1:8" ht="15" customHeight="1" x14ac:dyDescent="0.2">
      <c r="A990" s="18"/>
      <c r="B990" s="21"/>
      <c r="C990" s="22"/>
      <c r="D990" s="23"/>
      <c r="E990" s="23"/>
      <c r="F990" s="24"/>
      <c r="G990" s="25"/>
      <c r="H990" s="25"/>
    </row>
    <row r="991" spans="1:8" ht="15" customHeight="1" x14ac:dyDescent="0.2">
      <c r="A991" s="18"/>
      <c r="B991" s="21"/>
      <c r="C991" s="22"/>
      <c r="D991" s="23"/>
      <c r="E991" s="23"/>
      <c r="F991" s="24"/>
      <c r="G991" s="25"/>
      <c r="H991" s="25"/>
    </row>
    <row r="992" spans="1:8" ht="15" customHeight="1" x14ac:dyDescent="0.2">
      <c r="A992" s="18"/>
      <c r="B992" s="21"/>
      <c r="C992" s="22"/>
      <c r="D992" s="23"/>
      <c r="E992" s="23"/>
      <c r="F992" s="24"/>
      <c r="G992" s="25"/>
      <c r="H992" s="25"/>
    </row>
    <row r="993" spans="1:8" ht="15" customHeight="1" x14ac:dyDescent="0.2">
      <c r="A993" s="18"/>
      <c r="B993" s="21"/>
      <c r="C993" s="22"/>
      <c r="D993" s="23"/>
      <c r="E993" s="23"/>
      <c r="F993" s="24"/>
      <c r="G993" s="25"/>
      <c r="H993" s="25"/>
    </row>
    <row r="994" spans="1:8" ht="15" customHeight="1" x14ac:dyDescent="0.2">
      <c r="A994" s="18"/>
      <c r="B994" s="21"/>
      <c r="C994" s="22"/>
      <c r="D994" s="23"/>
      <c r="E994" s="23"/>
      <c r="F994" s="24"/>
      <c r="G994" s="25"/>
      <c r="H994" s="25"/>
    </row>
    <row r="995" spans="1:8" ht="15" customHeight="1" x14ac:dyDescent="0.2">
      <c r="A995" s="18"/>
      <c r="B995" s="21"/>
      <c r="C995" s="22"/>
      <c r="D995" s="23"/>
      <c r="E995" s="23"/>
      <c r="F995" s="24"/>
      <c r="G995" s="25"/>
      <c r="H995" s="25"/>
    </row>
    <row r="996" spans="1:8" ht="15" customHeight="1" x14ac:dyDescent="0.2">
      <c r="A996" s="18"/>
      <c r="B996" s="21"/>
      <c r="C996" s="22"/>
      <c r="D996" s="23"/>
      <c r="E996" s="23"/>
      <c r="F996" s="24"/>
      <c r="G996" s="25"/>
      <c r="H996" s="25"/>
    </row>
    <row r="997" spans="1:8" ht="15" customHeight="1" x14ac:dyDescent="0.2">
      <c r="A997" s="18"/>
      <c r="B997" s="21"/>
      <c r="C997" s="22"/>
      <c r="D997" s="23"/>
      <c r="E997" s="23"/>
      <c r="F997" s="24"/>
      <c r="G997" s="25"/>
      <c r="H997" s="25"/>
    </row>
    <row r="998" spans="1:8" ht="15" customHeight="1" x14ac:dyDescent="0.2">
      <c r="A998" s="18"/>
      <c r="B998" s="21"/>
      <c r="C998" s="22"/>
      <c r="D998" s="23"/>
      <c r="E998" s="23"/>
      <c r="F998" s="24"/>
      <c r="G998" s="25"/>
      <c r="H998" s="25"/>
    </row>
  </sheetData>
  <mergeCells count="130">
    <mergeCell ref="A45:A46"/>
    <mergeCell ref="A49:A50"/>
    <mergeCell ref="B43:H43"/>
    <mergeCell ref="A188:C188"/>
    <mergeCell ref="A178:G178"/>
    <mergeCell ref="B52:E52"/>
    <mergeCell ref="A53:A54"/>
    <mergeCell ref="B104:H104"/>
    <mergeCell ref="B105:H105"/>
    <mergeCell ref="B106:H106"/>
    <mergeCell ref="B107:H107"/>
    <mergeCell ref="H176:H177"/>
    <mergeCell ref="H181:H182"/>
    <mergeCell ref="B180:G180"/>
    <mergeCell ref="B115:H115"/>
    <mergeCell ref="B116:H116"/>
    <mergeCell ref="B117:H117"/>
    <mergeCell ref="B118:H118"/>
    <mergeCell ref="B119:H119"/>
    <mergeCell ref="B120:H120"/>
    <mergeCell ref="B121:H121"/>
    <mergeCell ref="B122:H122"/>
    <mergeCell ref="B123:H123"/>
    <mergeCell ref="B124:H124"/>
    <mergeCell ref="B125:H125"/>
    <mergeCell ref="B126:H126"/>
    <mergeCell ref="B127:H127"/>
    <mergeCell ref="B128:H128"/>
    <mergeCell ref="B143:H143"/>
    <mergeCell ref="B163:H163"/>
    <mergeCell ref="B164:H164"/>
    <mergeCell ref="B2:H2"/>
    <mergeCell ref="B3:H3"/>
    <mergeCell ref="B4:H4"/>
    <mergeCell ref="B6:H6"/>
    <mergeCell ref="B7:H7"/>
    <mergeCell ref="B14:H14"/>
    <mergeCell ref="B15:H15"/>
    <mergeCell ref="B16:H16"/>
    <mergeCell ref="B56:H56"/>
    <mergeCell ref="B9:E9"/>
    <mergeCell ref="B10:E10"/>
    <mergeCell ref="B44:E44"/>
    <mergeCell ref="B12:E12"/>
    <mergeCell ref="B13:E13"/>
    <mergeCell ref="B62:E62"/>
    <mergeCell ref="B68:E68"/>
    <mergeCell ref="B108:E108"/>
    <mergeCell ref="B1:E1"/>
    <mergeCell ref="B5:E5"/>
    <mergeCell ref="B8:E8"/>
    <mergeCell ref="B11:E11"/>
    <mergeCell ref="B29:E29"/>
    <mergeCell ref="B63:E63"/>
    <mergeCell ref="B64:E64"/>
    <mergeCell ref="B65:E65"/>
    <mergeCell ref="B83:E83"/>
    <mergeCell ref="B33:E33"/>
    <mergeCell ref="B38:E38"/>
    <mergeCell ref="B58:E58"/>
    <mergeCell ref="B59:E59"/>
    <mergeCell ref="B60:E60"/>
    <mergeCell ref="B48:E48"/>
    <mergeCell ref="B74:H74"/>
    <mergeCell ref="B75:H75"/>
    <mergeCell ref="B76:H76"/>
    <mergeCell ref="B77:H77"/>
    <mergeCell ref="B78:H78"/>
    <mergeCell ref="B79:H79"/>
    <mergeCell ref="B80:H80"/>
    <mergeCell ref="B81:H81"/>
    <mergeCell ref="B82:H82"/>
    <mergeCell ref="A183:G183"/>
    <mergeCell ref="B165:E165"/>
    <mergeCell ref="B166:E166"/>
    <mergeCell ref="A167:G167"/>
    <mergeCell ref="B168:E168"/>
    <mergeCell ref="A169:G169"/>
    <mergeCell ref="A184:C185"/>
    <mergeCell ref="A186:C186"/>
    <mergeCell ref="A130:A134"/>
    <mergeCell ref="B136:E136"/>
    <mergeCell ref="B144:E144"/>
    <mergeCell ref="A145:A147"/>
    <mergeCell ref="B149:E149"/>
    <mergeCell ref="A150:A152"/>
    <mergeCell ref="B154:E154"/>
    <mergeCell ref="A155:A157"/>
    <mergeCell ref="A181:A182"/>
    <mergeCell ref="A187:C187"/>
    <mergeCell ref="B179:E179"/>
    <mergeCell ref="D184:H185"/>
    <mergeCell ref="D186:H186"/>
    <mergeCell ref="D187:H187"/>
    <mergeCell ref="B172:H172"/>
    <mergeCell ref="B173:H173"/>
    <mergeCell ref="A171:G171"/>
    <mergeCell ref="A109:A110"/>
    <mergeCell ref="F109:G110"/>
    <mergeCell ref="A112:A113"/>
    <mergeCell ref="F112:G113"/>
    <mergeCell ref="B174:E174"/>
    <mergeCell ref="B175:G175"/>
    <mergeCell ref="A176:A177"/>
    <mergeCell ref="G176:G177"/>
    <mergeCell ref="B158:E158"/>
    <mergeCell ref="B170:E170"/>
    <mergeCell ref="B129:E129"/>
    <mergeCell ref="B114:E114"/>
    <mergeCell ref="A159:A161"/>
    <mergeCell ref="A137:A141"/>
    <mergeCell ref="B111:E111"/>
    <mergeCell ref="G181:G182"/>
    <mergeCell ref="B25:E25"/>
    <mergeCell ref="B17:E17"/>
    <mergeCell ref="B21:E21"/>
    <mergeCell ref="B88:E88"/>
    <mergeCell ref="B92:E92"/>
    <mergeCell ref="B101:H101"/>
    <mergeCell ref="B102:H102"/>
    <mergeCell ref="B103:H103"/>
    <mergeCell ref="B67:E67"/>
    <mergeCell ref="B97:H97"/>
    <mergeCell ref="B98:H98"/>
    <mergeCell ref="B99:H99"/>
    <mergeCell ref="B100:H100"/>
    <mergeCell ref="B66:H66"/>
    <mergeCell ref="B61:H61"/>
    <mergeCell ref="B57:H57"/>
    <mergeCell ref="B96:H96"/>
  </mergeCells>
  <pageMargins left="0.51181102362204722" right="0.51181102362204722" top="0.51181102362204722" bottom="0.51181102362204722" header="0" footer="0"/>
  <pageSetup paperSize="9" scale="51" fitToHeight="0" orientation="portrait" r:id="rId1"/>
  <headerFooter>
    <oddHeader>&amp;C&amp;"-,Negrito"&amp;18MEMÓRIA DE CÁLCULO</oddHeader>
  </headerFooter>
  <rowBreaks count="1" manualBreakCount="1">
    <brk id="65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BM 05</vt:lpstr>
      <vt:lpstr>MC</vt:lpstr>
      <vt:lpstr>MC!Area_de_impressao</vt:lpstr>
      <vt:lpstr>'BM 05'!Titulos_de_impressao</vt:lpstr>
      <vt:lpstr>MC!Titulos_de_impressao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Eduardo</dc:creator>
  <cp:lastModifiedBy>Higo Matheus Santana Quintiliano dos Santos</cp:lastModifiedBy>
  <cp:lastPrinted>2026-09-18T16:12:50Z</cp:lastPrinted>
  <dcterms:created xsi:type="dcterms:W3CDTF">2018-07-16T17:29:34Z</dcterms:created>
  <dcterms:modified xsi:type="dcterms:W3CDTF">2026-10-01T15:07:59Z</dcterms:modified>
</cp:coreProperties>
</file>