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jsaProject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SEMINFRA\DIROB\5 - OBRAS\OBRAS EM ANDAMENTO\21 - ESPLANADA - POLLYANA\10 - Medição\1. CONTRATO\boletim de medição 01\"/>
    </mc:Choice>
  </mc:AlternateContent>
  <xr:revisionPtr revIDLastSave="0" documentId="13_ncr:1_{A20A25D2-09DE-48B0-B4EF-ECB312777ED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M 01" sheetId="2" r:id="rId1"/>
    <sheet name="Memoria de Cálculo" sheetId="13" r:id="rId2"/>
    <sheet name="TAPUME" sheetId="14" r:id="rId3"/>
  </sheets>
  <definedNames>
    <definedName name="_xlnm._FilterDatabase" localSheetId="0" hidden="1">'BM 01'!$A$25:$U$604</definedName>
    <definedName name="_xlnm.Print_Area" localSheetId="0">'BM 01'!$A$1:$U$616</definedName>
    <definedName name="_xlnm.Print_Area" localSheetId="1">'Memoria de Cálculo'!$A$1:$D$14</definedName>
    <definedName name="_xlnm.Print_Area" localSheetId="2">TAPUME!$A$1:$N$32</definedName>
    <definedName name="_xlnm.Print_Titles" localSheetId="0">'BM 01'!$24:$25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3" l="1"/>
  <c r="C5" i="13"/>
  <c r="L29" i="2"/>
  <c r="L36" i="2"/>
  <c r="L27" i="2"/>
  <c r="O227" i="2" l="1"/>
  <c r="R227" i="2" s="1"/>
  <c r="O496" i="2"/>
  <c r="P496" i="2" s="1"/>
  <c r="O495" i="2"/>
  <c r="O493" i="2"/>
  <c r="P493" i="2" s="1"/>
  <c r="O604" i="2"/>
  <c r="R604" i="2" s="1"/>
  <c r="O603" i="2"/>
  <c r="R603" i="2" s="1"/>
  <c r="O602" i="2"/>
  <c r="R602" i="2" s="1"/>
  <c r="S602" i="2" s="1"/>
  <c r="O601" i="2"/>
  <c r="R601" i="2" s="1"/>
  <c r="O600" i="2"/>
  <c r="R600" i="2" s="1"/>
  <c r="O598" i="2"/>
  <c r="R598" i="2" s="1"/>
  <c r="O597" i="2"/>
  <c r="R597" i="2" s="1"/>
  <c r="O596" i="2"/>
  <c r="R596" i="2" s="1"/>
  <c r="S596" i="2" s="1"/>
  <c r="O595" i="2"/>
  <c r="R595" i="2" s="1"/>
  <c r="S595" i="2" s="1"/>
  <c r="O594" i="2"/>
  <c r="R594" i="2" s="1"/>
  <c r="O593" i="2"/>
  <c r="R593" i="2" s="1"/>
  <c r="O592" i="2"/>
  <c r="R592" i="2" s="1"/>
  <c r="S592" i="2" s="1"/>
  <c r="O591" i="2"/>
  <c r="R591" i="2" s="1"/>
  <c r="S591" i="2" s="1"/>
  <c r="O590" i="2"/>
  <c r="R590" i="2" s="1"/>
  <c r="O588" i="2"/>
  <c r="R588" i="2" s="1"/>
  <c r="S588" i="2" s="1"/>
  <c r="O586" i="2"/>
  <c r="R586" i="2" s="1"/>
  <c r="S586" i="2" s="1"/>
  <c r="O585" i="2"/>
  <c r="R585" i="2" s="1"/>
  <c r="S585" i="2" s="1"/>
  <c r="O583" i="2"/>
  <c r="R583" i="2" s="1"/>
  <c r="S583" i="2" s="1"/>
  <c r="O582" i="2"/>
  <c r="R582" i="2" s="1"/>
  <c r="S582" i="2" s="1"/>
  <c r="O581" i="2"/>
  <c r="R581" i="2" s="1"/>
  <c r="O578" i="2"/>
  <c r="R578" i="2" s="1"/>
  <c r="O577" i="2"/>
  <c r="R577" i="2" s="1"/>
  <c r="S577" i="2" s="1"/>
  <c r="O576" i="2"/>
  <c r="R576" i="2" s="1"/>
  <c r="S576" i="2" s="1"/>
  <c r="O575" i="2"/>
  <c r="R575" i="2" s="1"/>
  <c r="O574" i="2"/>
  <c r="R574" i="2" s="1"/>
  <c r="S574" i="2" s="1"/>
  <c r="O573" i="2"/>
  <c r="R573" i="2" s="1"/>
  <c r="O572" i="2"/>
  <c r="R572" i="2" s="1"/>
  <c r="S572" i="2" s="1"/>
  <c r="O571" i="2"/>
  <c r="R571" i="2" s="1"/>
  <c r="O569" i="2"/>
  <c r="R569" i="2" s="1"/>
  <c r="S569" i="2" s="1"/>
  <c r="O568" i="2"/>
  <c r="R568" i="2" s="1"/>
  <c r="O567" i="2"/>
  <c r="R567" i="2" s="1"/>
  <c r="S567" i="2" s="1"/>
  <c r="O566" i="2"/>
  <c r="R566" i="2" s="1"/>
  <c r="O565" i="2"/>
  <c r="R565" i="2" s="1"/>
  <c r="S565" i="2" s="1"/>
  <c r="O564" i="2"/>
  <c r="R564" i="2" s="1"/>
  <c r="O563" i="2"/>
  <c r="R563" i="2" s="1"/>
  <c r="S563" i="2" s="1"/>
  <c r="O562" i="2"/>
  <c r="R562" i="2" s="1"/>
  <c r="S562" i="2" s="1"/>
  <c r="O561" i="2"/>
  <c r="R561" i="2" s="1"/>
  <c r="S561" i="2" s="1"/>
  <c r="O560" i="2"/>
  <c r="R560" i="2" s="1"/>
  <c r="O559" i="2"/>
  <c r="R559" i="2" s="1"/>
  <c r="S559" i="2" s="1"/>
  <c r="O558" i="2"/>
  <c r="R558" i="2" s="1"/>
  <c r="S558" i="2" s="1"/>
  <c r="O557" i="2"/>
  <c r="R557" i="2" s="1"/>
  <c r="O556" i="2"/>
  <c r="R556" i="2" s="1"/>
  <c r="O555" i="2"/>
  <c r="R555" i="2" s="1"/>
  <c r="O553" i="2"/>
  <c r="R553" i="2" s="1"/>
  <c r="O552" i="2"/>
  <c r="R552" i="2" s="1"/>
  <c r="O551" i="2"/>
  <c r="R551" i="2" s="1"/>
  <c r="S551" i="2" s="1"/>
  <c r="O550" i="2"/>
  <c r="R550" i="2" s="1"/>
  <c r="S550" i="2" s="1"/>
  <c r="O549" i="2"/>
  <c r="R549" i="2" s="1"/>
  <c r="O548" i="2"/>
  <c r="R548" i="2" s="1"/>
  <c r="S548" i="2" s="1"/>
  <c r="O547" i="2"/>
  <c r="R547" i="2" s="1"/>
  <c r="O546" i="2"/>
  <c r="R546" i="2" s="1"/>
  <c r="S546" i="2" s="1"/>
  <c r="O545" i="2"/>
  <c r="R545" i="2" s="1"/>
  <c r="O544" i="2"/>
  <c r="R544" i="2" s="1"/>
  <c r="S544" i="2" s="1"/>
  <c r="O543" i="2"/>
  <c r="R543" i="2" s="1"/>
  <c r="S543" i="2" s="1"/>
  <c r="O542" i="2"/>
  <c r="R542" i="2" s="1"/>
  <c r="S542" i="2" s="1"/>
  <c r="O541" i="2"/>
  <c r="R541" i="2" s="1"/>
  <c r="O540" i="2"/>
  <c r="R540" i="2" s="1"/>
  <c r="S540" i="2" s="1"/>
  <c r="O539" i="2"/>
  <c r="R539" i="2" s="1"/>
  <c r="S539" i="2" s="1"/>
  <c r="O538" i="2"/>
  <c r="R538" i="2" s="1"/>
  <c r="O537" i="2"/>
  <c r="R537" i="2" s="1"/>
  <c r="O535" i="2"/>
  <c r="R535" i="2" s="1"/>
  <c r="S535" i="2" s="1"/>
  <c r="O534" i="2"/>
  <c r="R534" i="2" s="1"/>
  <c r="O533" i="2"/>
  <c r="R533" i="2" s="1"/>
  <c r="O532" i="2"/>
  <c r="R532" i="2" s="1"/>
  <c r="O531" i="2"/>
  <c r="R531" i="2" s="1"/>
  <c r="S531" i="2" s="1"/>
  <c r="O530" i="2"/>
  <c r="R530" i="2" s="1"/>
  <c r="S530" i="2" s="1"/>
  <c r="O529" i="2"/>
  <c r="R529" i="2" s="1"/>
  <c r="O528" i="2"/>
  <c r="R528" i="2" s="1"/>
  <c r="O527" i="2"/>
  <c r="R527" i="2" s="1"/>
  <c r="O526" i="2"/>
  <c r="R526" i="2" s="1"/>
  <c r="O525" i="2"/>
  <c r="R525" i="2" s="1"/>
  <c r="O524" i="2"/>
  <c r="R524" i="2" s="1"/>
  <c r="O523" i="2"/>
  <c r="R523" i="2" s="1"/>
  <c r="S523" i="2" s="1"/>
  <c r="O520" i="2"/>
  <c r="R520" i="2" s="1"/>
  <c r="O519" i="2"/>
  <c r="R519" i="2" s="1"/>
  <c r="S519" i="2" s="1"/>
  <c r="O518" i="2"/>
  <c r="R518" i="2" s="1"/>
  <c r="O517" i="2"/>
  <c r="R517" i="2" s="1"/>
  <c r="S517" i="2" s="1"/>
  <c r="O515" i="2"/>
  <c r="R515" i="2" s="1"/>
  <c r="O514" i="2"/>
  <c r="R514" i="2" s="1"/>
  <c r="S514" i="2" s="1"/>
  <c r="O513" i="2"/>
  <c r="R513" i="2" s="1"/>
  <c r="O512" i="2"/>
  <c r="R512" i="2" s="1"/>
  <c r="O511" i="2"/>
  <c r="R511" i="2" s="1"/>
  <c r="O509" i="2"/>
  <c r="R509" i="2" s="1"/>
  <c r="S509" i="2" s="1"/>
  <c r="O508" i="2"/>
  <c r="R508" i="2" s="1"/>
  <c r="O507" i="2"/>
  <c r="R507" i="2" s="1"/>
  <c r="S507" i="2" s="1"/>
  <c r="O506" i="2"/>
  <c r="R506" i="2" s="1"/>
  <c r="O505" i="2"/>
  <c r="R505" i="2" s="1"/>
  <c r="S505" i="2" s="1"/>
  <c r="O503" i="2"/>
  <c r="R503" i="2" s="1"/>
  <c r="O502" i="2"/>
  <c r="R502" i="2" s="1"/>
  <c r="S502" i="2" s="1"/>
  <c r="O501" i="2"/>
  <c r="R501" i="2" s="1"/>
  <c r="O500" i="2"/>
  <c r="R500" i="2" s="1"/>
  <c r="O499" i="2"/>
  <c r="R499" i="2" s="1"/>
  <c r="O491" i="2"/>
  <c r="R491" i="2" s="1"/>
  <c r="O490" i="2"/>
  <c r="R490" i="2" s="1"/>
  <c r="S490" i="2" s="1"/>
  <c r="O488" i="2"/>
  <c r="R488" i="2" s="1"/>
  <c r="O487" i="2"/>
  <c r="R487" i="2" s="1"/>
  <c r="O486" i="2"/>
  <c r="R486" i="2" s="1"/>
  <c r="O485" i="2"/>
  <c r="R485" i="2" s="1"/>
  <c r="O484" i="2"/>
  <c r="R484" i="2" s="1"/>
  <c r="O483" i="2"/>
  <c r="R483" i="2" s="1"/>
  <c r="S483" i="2" s="1"/>
  <c r="O480" i="2"/>
  <c r="R480" i="2" s="1"/>
  <c r="O479" i="2"/>
  <c r="R479" i="2" s="1"/>
  <c r="S479" i="2" s="1"/>
  <c r="O477" i="2"/>
  <c r="R477" i="2" s="1"/>
  <c r="O476" i="2"/>
  <c r="R476" i="2" s="1"/>
  <c r="S476" i="2" s="1"/>
  <c r="O475" i="2"/>
  <c r="R475" i="2" s="1"/>
  <c r="O474" i="2"/>
  <c r="R474" i="2" s="1"/>
  <c r="S474" i="2" s="1"/>
  <c r="O473" i="2"/>
  <c r="R473" i="2" s="1"/>
  <c r="O471" i="2"/>
  <c r="R471" i="2" s="1"/>
  <c r="S471" i="2" s="1"/>
  <c r="O470" i="2"/>
  <c r="R470" i="2" s="1"/>
  <c r="O468" i="2"/>
  <c r="R468" i="2" s="1"/>
  <c r="S468" i="2" s="1"/>
  <c r="O467" i="2"/>
  <c r="R467" i="2" s="1"/>
  <c r="O466" i="2"/>
  <c r="R466" i="2" s="1"/>
  <c r="S466" i="2" s="1"/>
  <c r="O464" i="2"/>
  <c r="R464" i="2" s="1"/>
  <c r="O463" i="2"/>
  <c r="R463" i="2" s="1"/>
  <c r="O462" i="2"/>
  <c r="R462" i="2" s="1"/>
  <c r="O461" i="2"/>
  <c r="R461" i="2" s="1"/>
  <c r="O460" i="2"/>
  <c r="R460" i="2" s="1"/>
  <c r="O459" i="2"/>
  <c r="R459" i="2" s="1"/>
  <c r="S459" i="2" s="1"/>
  <c r="O457" i="2"/>
  <c r="R457" i="2" s="1"/>
  <c r="O456" i="2"/>
  <c r="R456" i="2" s="1"/>
  <c r="S456" i="2" s="1"/>
  <c r="O455" i="2"/>
  <c r="R455" i="2" s="1"/>
  <c r="O454" i="2"/>
  <c r="R454" i="2" s="1"/>
  <c r="S454" i="2" s="1"/>
  <c r="O452" i="2"/>
  <c r="R452" i="2" s="1"/>
  <c r="O451" i="2"/>
  <c r="R451" i="2" s="1"/>
  <c r="S451" i="2" s="1"/>
  <c r="O450" i="2"/>
  <c r="R450" i="2" s="1"/>
  <c r="O448" i="2"/>
  <c r="R448" i="2" s="1"/>
  <c r="O447" i="2"/>
  <c r="R447" i="2" s="1"/>
  <c r="O444" i="2"/>
  <c r="R444" i="2" s="1"/>
  <c r="S444" i="2" s="1"/>
  <c r="O443" i="2"/>
  <c r="R443" i="2" s="1"/>
  <c r="O442" i="2"/>
  <c r="R442" i="2" s="1"/>
  <c r="O441" i="2"/>
  <c r="R441" i="2" s="1"/>
  <c r="O439" i="2"/>
  <c r="R439" i="2" s="1"/>
  <c r="S439" i="2" s="1"/>
  <c r="O438" i="2"/>
  <c r="R438" i="2" s="1"/>
  <c r="O437" i="2"/>
  <c r="R437" i="2" s="1"/>
  <c r="O436" i="2"/>
  <c r="R436" i="2" s="1"/>
  <c r="O435" i="2"/>
  <c r="R435" i="2" s="1"/>
  <c r="S435" i="2" s="1"/>
  <c r="O433" i="2"/>
  <c r="R433" i="2" s="1"/>
  <c r="O432" i="2"/>
  <c r="R432" i="2" s="1"/>
  <c r="S432" i="2" s="1"/>
  <c r="O431" i="2"/>
  <c r="R431" i="2" s="1"/>
  <c r="O430" i="2"/>
  <c r="R430" i="2" s="1"/>
  <c r="S430" i="2" s="1"/>
  <c r="O429" i="2"/>
  <c r="R429" i="2" s="1"/>
  <c r="S429" i="2" s="1"/>
  <c r="O428" i="2"/>
  <c r="R428" i="2" s="1"/>
  <c r="S428" i="2" s="1"/>
  <c r="O427" i="2"/>
  <c r="R427" i="2" s="1"/>
  <c r="O425" i="2"/>
  <c r="R425" i="2" s="1"/>
  <c r="S425" i="2" s="1"/>
  <c r="O424" i="2"/>
  <c r="R424" i="2" s="1"/>
  <c r="O423" i="2"/>
  <c r="R423" i="2" s="1"/>
  <c r="S423" i="2" s="1"/>
  <c r="O421" i="2"/>
  <c r="R421" i="2" s="1"/>
  <c r="O419" i="2"/>
  <c r="R419" i="2" s="1"/>
  <c r="S419" i="2" s="1"/>
  <c r="O418" i="2"/>
  <c r="R418" i="2" s="1"/>
  <c r="O417" i="2"/>
  <c r="R417" i="2" s="1"/>
  <c r="S417" i="2" s="1"/>
  <c r="O415" i="2"/>
  <c r="R415" i="2" s="1"/>
  <c r="O414" i="2"/>
  <c r="R414" i="2" s="1"/>
  <c r="S414" i="2" s="1"/>
  <c r="O413" i="2"/>
  <c r="R413" i="2" s="1"/>
  <c r="O412" i="2"/>
  <c r="R412" i="2" s="1"/>
  <c r="S412" i="2" s="1"/>
  <c r="O409" i="2"/>
  <c r="R409" i="2" s="1"/>
  <c r="O408" i="2"/>
  <c r="R408" i="2" s="1"/>
  <c r="S408" i="2" s="1"/>
  <c r="O407" i="2"/>
  <c r="R407" i="2" s="1"/>
  <c r="S407" i="2" s="1"/>
  <c r="O406" i="2"/>
  <c r="R406" i="2" s="1"/>
  <c r="S406" i="2" s="1"/>
  <c r="O405" i="2"/>
  <c r="R405" i="2" s="1"/>
  <c r="O404" i="2"/>
  <c r="R404" i="2" s="1"/>
  <c r="S404" i="2" s="1"/>
  <c r="O403" i="2"/>
  <c r="R403" i="2" s="1"/>
  <c r="S403" i="2" s="1"/>
  <c r="O401" i="2"/>
  <c r="R401" i="2" s="1"/>
  <c r="S401" i="2" s="1"/>
  <c r="O400" i="2"/>
  <c r="R400" i="2" s="1"/>
  <c r="O399" i="2"/>
  <c r="R399" i="2" s="1"/>
  <c r="S399" i="2" s="1"/>
  <c r="O398" i="2"/>
  <c r="R398" i="2" s="1"/>
  <c r="O397" i="2"/>
  <c r="R397" i="2" s="1"/>
  <c r="S397" i="2" s="1"/>
  <c r="O396" i="2"/>
  <c r="R396" i="2" s="1"/>
  <c r="S396" i="2" s="1"/>
  <c r="O395" i="2"/>
  <c r="R395" i="2" s="1"/>
  <c r="S395" i="2" s="1"/>
  <c r="O392" i="2"/>
  <c r="R392" i="2" s="1"/>
  <c r="O391" i="2"/>
  <c r="R391" i="2" s="1"/>
  <c r="S391" i="2" s="1"/>
  <c r="O390" i="2"/>
  <c r="R390" i="2" s="1"/>
  <c r="S390" i="2" s="1"/>
  <c r="O389" i="2"/>
  <c r="R389" i="2" s="1"/>
  <c r="O388" i="2"/>
  <c r="R388" i="2" s="1"/>
  <c r="O387" i="2"/>
  <c r="R387" i="2" s="1"/>
  <c r="O386" i="2"/>
  <c r="R386" i="2" s="1"/>
  <c r="S386" i="2" s="1"/>
  <c r="O385" i="2"/>
  <c r="R385" i="2" s="1"/>
  <c r="S385" i="2" s="1"/>
  <c r="O384" i="2"/>
  <c r="R384" i="2" s="1"/>
  <c r="O383" i="2"/>
  <c r="R383" i="2" s="1"/>
  <c r="S383" i="2" s="1"/>
  <c r="O382" i="2"/>
  <c r="R382" i="2" s="1"/>
  <c r="O381" i="2"/>
  <c r="R381" i="2" s="1"/>
  <c r="S381" i="2" s="1"/>
  <c r="O380" i="2"/>
  <c r="R380" i="2" s="1"/>
  <c r="O379" i="2"/>
  <c r="R379" i="2" s="1"/>
  <c r="S379" i="2" s="1"/>
  <c r="O377" i="2"/>
  <c r="R377" i="2" s="1"/>
  <c r="O376" i="2"/>
  <c r="R376" i="2" s="1"/>
  <c r="S376" i="2" s="1"/>
  <c r="O374" i="2"/>
  <c r="R374" i="2" s="1"/>
  <c r="O373" i="2"/>
  <c r="R373" i="2" s="1"/>
  <c r="S373" i="2" s="1"/>
  <c r="O371" i="2"/>
  <c r="R371" i="2" s="1"/>
  <c r="O370" i="2"/>
  <c r="R370" i="2" s="1"/>
  <c r="S370" i="2" s="1"/>
  <c r="O369" i="2"/>
  <c r="R369" i="2" s="1"/>
  <c r="S369" i="2" s="1"/>
  <c r="O368" i="2"/>
  <c r="R368" i="2" s="1"/>
  <c r="S368" i="2" s="1"/>
  <c r="O366" i="2"/>
  <c r="R366" i="2" s="1"/>
  <c r="S366" i="2" s="1"/>
  <c r="O365" i="2"/>
  <c r="R365" i="2" s="1"/>
  <c r="O363" i="2"/>
  <c r="R363" i="2" s="1"/>
  <c r="S363" i="2" s="1"/>
  <c r="O362" i="2"/>
  <c r="R362" i="2" s="1"/>
  <c r="S362" i="2" s="1"/>
  <c r="O361" i="2"/>
  <c r="R361" i="2" s="1"/>
  <c r="O360" i="2"/>
  <c r="R360" i="2" s="1"/>
  <c r="S360" i="2" s="1"/>
  <c r="O359" i="2"/>
  <c r="R359" i="2" s="1"/>
  <c r="O357" i="2"/>
  <c r="R357" i="2" s="1"/>
  <c r="O356" i="2"/>
  <c r="R356" i="2" s="1"/>
  <c r="S356" i="2" s="1"/>
  <c r="O355" i="2"/>
  <c r="R355" i="2" s="1"/>
  <c r="S355" i="2" s="1"/>
  <c r="O353" i="2"/>
  <c r="R353" i="2" s="1"/>
  <c r="O352" i="2"/>
  <c r="R352" i="2" s="1"/>
  <c r="S352" i="2" s="1"/>
  <c r="O351" i="2"/>
  <c r="R351" i="2" s="1"/>
  <c r="O350" i="2"/>
  <c r="R350" i="2" s="1"/>
  <c r="S350" i="2" s="1"/>
  <c r="O349" i="2"/>
  <c r="R349" i="2" s="1"/>
  <c r="O348" i="2"/>
  <c r="R348" i="2" s="1"/>
  <c r="O347" i="2"/>
  <c r="R347" i="2" s="1"/>
  <c r="O346" i="2"/>
  <c r="R346" i="2" s="1"/>
  <c r="S346" i="2" s="1"/>
  <c r="O344" i="2"/>
  <c r="R344" i="2" s="1"/>
  <c r="O343" i="2"/>
  <c r="R343" i="2" s="1"/>
  <c r="S343" i="2" s="1"/>
  <c r="O342" i="2"/>
  <c r="R342" i="2" s="1"/>
  <c r="O340" i="2"/>
  <c r="R340" i="2" s="1"/>
  <c r="S340" i="2" s="1"/>
  <c r="O339" i="2"/>
  <c r="R339" i="2" s="1"/>
  <c r="O336" i="2"/>
  <c r="R336" i="2" s="1"/>
  <c r="S336" i="2" s="1"/>
  <c r="O335" i="2"/>
  <c r="R335" i="2" s="1"/>
  <c r="O334" i="2"/>
  <c r="R334" i="2" s="1"/>
  <c r="S334" i="2" s="1"/>
  <c r="O333" i="2"/>
  <c r="R333" i="2" s="1"/>
  <c r="O331" i="2"/>
  <c r="R331" i="2" s="1"/>
  <c r="O330" i="2"/>
  <c r="R330" i="2" s="1"/>
  <c r="O328" i="2"/>
  <c r="R328" i="2" s="1"/>
  <c r="S328" i="2" s="1"/>
  <c r="O326" i="2"/>
  <c r="R326" i="2" s="1"/>
  <c r="O324" i="2"/>
  <c r="R324" i="2" s="1"/>
  <c r="O323" i="2"/>
  <c r="R323" i="2" s="1"/>
  <c r="O320" i="2"/>
  <c r="R320" i="2" s="1"/>
  <c r="S320" i="2" s="1"/>
  <c r="O319" i="2"/>
  <c r="R319" i="2" s="1"/>
  <c r="O318" i="2"/>
  <c r="R318" i="2" s="1"/>
  <c r="S318" i="2" s="1"/>
  <c r="O316" i="2"/>
  <c r="R316" i="2" s="1"/>
  <c r="O314" i="2"/>
  <c r="R314" i="2" s="1"/>
  <c r="S314" i="2" s="1"/>
  <c r="O313" i="2"/>
  <c r="R313" i="2" s="1"/>
  <c r="O312" i="2"/>
  <c r="R312" i="2" s="1"/>
  <c r="S312" i="2" s="1"/>
  <c r="O311" i="2"/>
  <c r="R311" i="2" s="1"/>
  <c r="O310" i="2"/>
  <c r="R310" i="2" s="1"/>
  <c r="O309" i="2"/>
  <c r="R309" i="2" s="1"/>
  <c r="O308" i="2"/>
  <c r="R308" i="2" s="1"/>
  <c r="S308" i="2" s="1"/>
  <c r="O306" i="2"/>
  <c r="R306" i="2" s="1"/>
  <c r="O305" i="2"/>
  <c r="R305" i="2" s="1"/>
  <c r="S305" i="2" s="1"/>
  <c r="O303" i="2"/>
  <c r="R303" i="2" s="1"/>
  <c r="O302" i="2"/>
  <c r="R302" i="2" s="1"/>
  <c r="S302" i="2" s="1"/>
  <c r="O301" i="2"/>
  <c r="R301" i="2" s="1"/>
  <c r="O300" i="2"/>
  <c r="R300" i="2" s="1"/>
  <c r="O298" i="2"/>
  <c r="R298" i="2" s="1"/>
  <c r="O297" i="2"/>
  <c r="R297" i="2" s="1"/>
  <c r="S297" i="2" s="1"/>
  <c r="O296" i="2"/>
  <c r="R296" i="2" s="1"/>
  <c r="O295" i="2"/>
  <c r="R295" i="2" s="1"/>
  <c r="S295" i="2" s="1"/>
  <c r="O294" i="2"/>
  <c r="R294" i="2" s="1"/>
  <c r="O292" i="2"/>
  <c r="R292" i="2" s="1"/>
  <c r="S292" i="2" s="1"/>
  <c r="O291" i="2"/>
  <c r="R291" i="2" s="1"/>
  <c r="O290" i="2"/>
  <c r="R290" i="2" s="1"/>
  <c r="S290" i="2" s="1"/>
  <c r="O289" i="2"/>
  <c r="R289" i="2" s="1"/>
  <c r="O288" i="2"/>
  <c r="R288" i="2" s="1"/>
  <c r="S288" i="2" s="1"/>
  <c r="O287" i="2"/>
  <c r="R287" i="2" s="1"/>
  <c r="O286" i="2"/>
  <c r="R286" i="2" s="1"/>
  <c r="O284" i="2"/>
  <c r="R284" i="2" s="1"/>
  <c r="O283" i="2"/>
  <c r="R283" i="2" s="1"/>
  <c r="S283" i="2" s="1"/>
  <c r="O282" i="2"/>
  <c r="R282" i="2" s="1"/>
  <c r="O281" i="2"/>
  <c r="R281" i="2" s="1"/>
  <c r="S281" i="2" s="1"/>
  <c r="O280" i="2"/>
  <c r="R280" i="2" s="1"/>
  <c r="O279" i="2"/>
  <c r="R279" i="2" s="1"/>
  <c r="S279" i="2" s="1"/>
  <c r="O278" i="2"/>
  <c r="R278" i="2" s="1"/>
  <c r="O276" i="2"/>
  <c r="R276" i="2" s="1"/>
  <c r="S276" i="2" s="1"/>
  <c r="O275" i="2"/>
  <c r="R275" i="2" s="1"/>
  <c r="O274" i="2"/>
  <c r="R274" i="2" s="1"/>
  <c r="S274" i="2" s="1"/>
  <c r="O273" i="2"/>
  <c r="R273" i="2" s="1"/>
  <c r="O272" i="2"/>
  <c r="R272" i="2" s="1"/>
  <c r="O271" i="2"/>
  <c r="R271" i="2" s="1"/>
  <c r="O270" i="2"/>
  <c r="R270" i="2" s="1"/>
  <c r="O268" i="2"/>
  <c r="R268" i="2" s="1"/>
  <c r="O267" i="2"/>
  <c r="R267" i="2" s="1"/>
  <c r="O266" i="2"/>
  <c r="R266" i="2" s="1"/>
  <c r="O265" i="2"/>
  <c r="R265" i="2" s="1"/>
  <c r="S265" i="2" s="1"/>
  <c r="O264" i="2"/>
  <c r="R264" i="2" s="1"/>
  <c r="O263" i="2"/>
  <c r="R263" i="2" s="1"/>
  <c r="S263" i="2" s="1"/>
  <c r="O262" i="2"/>
  <c r="R262" i="2" s="1"/>
  <c r="O259" i="2"/>
  <c r="R259" i="2" s="1"/>
  <c r="S259" i="2" s="1"/>
  <c r="O258" i="2"/>
  <c r="R258" i="2" s="1"/>
  <c r="O257" i="2"/>
  <c r="R257" i="2" s="1"/>
  <c r="O256" i="2"/>
  <c r="R256" i="2" s="1"/>
  <c r="O255" i="2"/>
  <c r="R255" i="2" s="1"/>
  <c r="S255" i="2" s="1"/>
  <c r="O254" i="2"/>
  <c r="R254" i="2" s="1"/>
  <c r="O253" i="2"/>
  <c r="R253" i="2" s="1"/>
  <c r="S253" i="2" s="1"/>
  <c r="O252" i="2"/>
  <c r="R252" i="2" s="1"/>
  <c r="O250" i="2"/>
  <c r="R250" i="2" s="1"/>
  <c r="S250" i="2" s="1"/>
  <c r="O249" i="2"/>
  <c r="R249" i="2" s="1"/>
  <c r="O248" i="2"/>
  <c r="R248" i="2" s="1"/>
  <c r="S248" i="2" s="1"/>
  <c r="O247" i="2"/>
  <c r="R247" i="2" s="1"/>
  <c r="O246" i="2"/>
  <c r="R246" i="2" s="1"/>
  <c r="S246" i="2" s="1"/>
  <c r="O245" i="2"/>
  <c r="R245" i="2" s="1"/>
  <c r="O244" i="2"/>
  <c r="R244" i="2" s="1"/>
  <c r="O243" i="2"/>
  <c r="R243" i="2" s="1"/>
  <c r="O241" i="2"/>
  <c r="R241" i="2" s="1"/>
  <c r="S241" i="2" s="1"/>
  <c r="O240" i="2"/>
  <c r="R240" i="2" s="1"/>
  <c r="O239" i="2"/>
  <c r="R239" i="2" s="1"/>
  <c r="S239" i="2" s="1"/>
  <c r="O238" i="2"/>
  <c r="R238" i="2" s="1"/>
  <c r="O237" i="2"/>
  <c r="R237" i="2" s="1"/>
  <c r="S237" i="2" s="1"/>
  <c r="O236" i="2"/>
  <c r="R236" i="2" s="1"/>
  <c r="O235" i="2"/>
  <c r="R235" i="2" s="1"/>
  <c r="S235" i="2" s="1"/>
  <c r="O234" i="2"/>
  <c r="R234" i="2" s="1"/>
  <c r="O233" i="2"/>
  <c r="R233" i="2" s="1"/>
  <c r="O232" i="2"/>
  <c r="R232" i="2" s="1"/>
  <c r="O231" i="2"/>
  <c r="R231" i="2" s="1"/>
  <c r="S231" i="2" s="1"/>
  <c r="O229" i="2"/>
  <c r="O228" i="2"/>
  <c r="P228" i="2" s="1"/>
  <c r="P227" i="2"/>
  <c r="O226" i="2"/>
  <c r="P226" i="2" s="1"/>
  <c r="O225" i="2"/>
  <c r="O224" i="2"/>
  <c r="P224" i="2" s="1"/>
  <c r="O223" i="2"/>
  <c r="O222" i="2"/>
  <c r="P222" i="2" s="1"/>
  <c r="O221" i="2"/>
  <c r="O220" i="2"/>
  <c r="P220" i="2" s="1"/>
  <c r="O219" i="2"/>
  <c r="O218" i="2"/>
  <c r="P218" i="2" s="1"/>
  <c r="O217" i="2"/>
  <c r="O216" i="2"/>
  <c r="P216" i="2" s="1"/>
  <c r="O215" i="2"/>
  <c r="O214" i="2"/>
  <c r="P214" i="2" s="1"/>
  <c r="O212" i="2"/>
  <c r="R212" i="2" s="1"/>
  <c r="O211" i="2"/>
  <c r="R211" i="2" s="1"/>
  <c r="S211" i="2" s="1"/>
  <c r="O210" i="2"/>
  <c r="R210" i="2" s="1"/>
  <c r="S210" i="2" s="1"/>
  <c r="O209" i="2"/>
  <c r="R209" i="2" s="1"/>
  <c r="S209" i="2" s="1"/>
  <c r="O208" i="2"/>
  <c r="R208" i="2" s="1"/>
  <c r="O207" i="2"/>
  <c r="R207" i="2" s="1"/>
  <c r="O206" i="2"/>
  <c r="R206" i="2" s="1"/>
  <c r="O205" i="2"/>
  <c r="R205" i="2" s="1"/>
  <c r="S205" i="2" s="1"/>
  <c r="O203" i="2"/>
  <c r="R203" i="2" s="1"/>
  <c r="O202" i="2"/>
  <c r="R202" i="2" s="1"/>
  <c r="S202" i="2" s="1"/>
  <c r="O201" i="2"/>
  <c r="R201" i="2" s="1"/>
  <c r="O200" i="2"/>
  <c r="R200" i="2" s="1"/>
  <c r="S200" i="2" s="1"/>
  <c r="O199" i="2"/>
  <c r="R199" i="2" s="1"/>
  <c r="O198" i="2"/>
  <c r="R198" i="2" s="1"/>
  <c r="O197" i="2"/>
  <c r="R197" i="2" s="1"/>
  <c r="O196" i="2"/>
  <c r="R196" i="2" s="1"/>
  <c r="S196" i="2" s="1"/>
  <c r="O195" i="2"/>
  <c r="R195" i="2" s="1"/>
  <c r="O194" i="2"/>
  <c r="R194" i="2" s="1"/>
  <c r="S194" i="2" s="1"/>
  <c r="O193" i="2"/>
  <c r="R193" i="2" s="1"/>
  <c r="O191" i="2"/>
  <c r="R191" i="2" s="1"/>
  <c r="S191" i="2" s="1"/>
  <c r="O190" i="2"/>
  <c r="R190" i="2" s="1"/>
  <c r="O189" i="2"/>
  <c r="R189" i="2" s="1"/>
  <c r="O188" i="2"/>
  <c r="R188" i="2" s="1"/>
  <c r="O187" i="2"/>
  <c r="R187" i="2" s="1"/>
  <c r="S187" i="2" s="1"/>
  <c r="O186" i="2"/>
  <c r="R186" i="2" s="1"/>
  <c r="O185" i="2"/>
  <c r="R185" i="2" s="1"/>
  <c r="S185" i="2" s="1"/>
  <c r="O184" i="2"/>
  <c r="R184" i="2" s="1"/>
  <c r="O183" i="2"/>
  <c r="R183" i="2" s="1"/>
  <c r="S183" i="2" s="1"/>
  <c r="O182" i="2"/>
  <c r="R182" i="2" s="1"/>
  <c r="S182" i="2" s="1"/>
  <c r="O181" i="2"/>
  <c r="R181" i="2" s="1"/>
  <c r="O179" i="2"/>
  <c r="R179" i="2" s="1"/>
  <c r="O178" i="2"/>
  <c r="R178" i="2" s="1"/>
  <c r="S178" i="2" s="1"/>
  <c r="O177" i="2"/>
  <c r="R177" i="2" s="1"/>
  <c r="O175" i="2"/>
  <c r="R175" i="2" s="1"/>
  <c r="S175" i="2" s="1"/>
  <c r="O174" i="2"/>
  <c r="R174" i="2" s="1"/>
  <c r="O173" i="2"/>
  <c r="R173" i="2" s="1"/>
  <c r="S173" i="2" s="1"/>
  <c r="O172" i="2"/>
  <c r="R172" i="2" s="1"/>
  <c r="O171" i="2"/>
  <c r="R171" i="2" s="1"/>
  <c r="O170" i="2"/>
  <c r="R170" i="2" s="1"/>
  <c r="O169" i="2"/>
  <c r="R169" i="2" s="1"/>
  <c r="S169" i="2" s="1"/>
  <c r="O168" i="2"/>
  <c r="R168" i="2" s="1"/>
  <c r="O167" i="2"/>
  <c r="R167" i="2" s="1"/>
  <c r="S167" i="2" s="1"/>
  <c r="O166" i="2"/>
  <c r="R166" i="2" s="1"/>
  <c r="O164" i="2"/>
  <c r="R164" i="2" s="1"/>
  <c r="S164" i="2" s="1"/>
  <c r="O163" i="2"/>
  <c r="R163" i="2" s="1"/>
  <c r="O162" i="2"/>
  <c r="R162" i="2" s="1"/>
  <c r="O161" i="2"/>
  <c r="R161" i="2" s="1"/>
  <c r="O160" i="2"/>
  <c r="R160" i="2" s="1"/>
  <c r="S160" i="2" s="1"/>
  <c r="O159" i="2"/>
  <c r="R159" i="2" s="1"/>
  <c r="O158" i="2"/>
  <c r="R158" i="2" s="1"/>
  <c r="S158" i="2" s="1"/>
  <c r="O157" i="2"/>
  <c r="R157" i="2" s="1"/>
  <c r="O156" i="2"/>
  <c r="R156" i="2" s="1"/>
  <c r="S156" i="2" s="1"/>
  <c r="O155" i="2"/>
  <c r="R155" i="2" s="1"/>
  <c r="O154" i="2"/>
  <c r="R154" i="2" s="1"/>
  <c r="O153" i="2"/>
  <c r="R153" i="2" s="1"/>
  <c r="O150" i="2"/>
  <c r="R150" i="2" s="1"/>
  <c r="S150" i="2" s="1"/>
  <c r="O149" i="2"/>
  <c r="R149" i="2" s="1"/>
  <c r="O147" i="2"/>
  <c r="R147" i="2" s="1"/>
  <c r="S147" i="2" s="1"/>
  <c r="O146" i="2"/>
  <c r="R146" i="2" s="1"/>
  <c r="O145" i="2"/>
  <c r="R145" i="2" s="1"/>
  <c r="S145" i="2" s="1"/>
  <c r="O144" i="2"/>
  <c r="R144" i="2" s="1"/>
  <c r="O142" i="2"/>
  <c r="R142" i="2" s="1"/>
  <c r="O141" i="2"/>
  <c r="R141" i="2" s="1"/>
  <c r="O140" i="2"/>
  <c r="R140" i="2" s="1"/>
  <c r="S140" i="2" s="1"/>
  <c r="O139" i="2"/>
  <c r="R139" i="2" s="1"/>
  <c r="O138" i="2"/>
  <c r="O137" i="2"/>
  <c r="R137" i="2" s="1"/>
  <c r="O136" i="2"/>
  <c r="R136" i="2" s="1"/>
  <c r="S136" i="2" s="1"/>
  <c r="O135" i="2"/>
  <c r="R135" i="2" s="1"/>
  <c r="O133" i="2"/>
  <c r="R133" i="2" s="1"/>
  <c r="O132" i="2"/>
  <c r="R132" i="2" s="1"/>
  <c r="O131" i="2"/>
  <c r="R131" i="2" s="1"/>
  <c r="S131" i="2" s="1"/>
  <c r="O130" i="2"/>
  <c r="R130" i="2" s="1"/>
  <c r="O129" i="2"/>
  <c r="R129" i="2" s="1"/>
  <c r="S129" i="2" s="1"/>
  <c r="O128" i="2"/>
  <c r="R128" i="2" s="1"/>
  <c r="O126" i="2"/>
  <c r="R126" i="2" s="1"/>
  <c r="S126" i="2" s="1"/>
  <c r="O125" i="2"/>
  <c r="R125" i="2" s="1"/>
  <c r="O124" i="2"/>
  <c r="R124" i="2" s="1"/>
  <c r="O122" i="2"/>
  <c r="R122" i="2" s="1"/>
  <c r="O121" i="2"/>
  <c r="R121" i="2" s="1"/>
  <c r="S121" i="2" s="1"/>
  <c r="O120" i="2"/>
  <c r="R120" i="2" s="1"/>
  <c r="O119" i="2"/>
  <c r="R119" i="2" s="1"/>
  <c r="S119" i="2" s="1"/>
  <c r="O118" i="2"/>
  <c r="R118" i="2" s="1"/>
  <c r="O117" i="2"/>
  <c r="R117" i="2" s="1"/>
  <c r="S117" i="2" s="1"/>
  <c r="O116" i="2"/>
  <c r="R116" i="2" s="1"/>
  <c r="O115" i="2"/>
  <c r="R115" i="2" s="1"/>
  <c r="O114" i="2"/>
  <c r="R114" i="2" s="1"/>
  <c r="O111" i="2"/>
  <c r="R111" i="2" s="1"/>
  <c r="S111" i="2" s="1"/>
  <c r="O110" i="2"/>
  <c r="R110" i="2" s="1"/>
  <c r="O109" i="2"/>
  <c r="R109" i="2" s="1"/>
  <c r="S109" i="2" s="1"/>
  <c r="O106" i="2"/>
  <c r="R106" i="2" s="1"/>
  <c r="O105" i="2"/>
  <c r="R105" i="2" s="1"/>
  <c r="S105" i="2" s="1"/>
  <c r="O104" i="2"/>
  <c r="R104" i="2" s="1"/>
  <c r="O103" i="2"/>
  <c r="R103" i="2" s="1"/>
  <c r="O102" i="2"/>
  <c r="R102" i="2" s="1"/>
  <c r="O101" i="2"/>
  <c r="R101" i="2" s="1"/>
  <c r="S101" i="2" s="1"/>
  <c r="O100" i="2"/>
  <c r="R100" i="2" s="1"/>
  <c r="O99" i="2"/>
  <c r="R99" i="2" s="1"/>
  <c r="S99" i="2" s="1"/>
  <c r="O98" i="2"/>
  <c r="R98" i="2" s="1"/>
  <c r="O97" i="2"/>
  <c r="R97" i="2" s="1"/>
  <c r="S97" i="2" s="1"/>
  <c r="O96" i="2"/>
  <c r="R96" i="2" s="1"/>
  <c r="O95" i="2"/>
  <c r="R95" i="2" s="1"/>
  <c r="O94" i="2"/>
  <c r="R94" i="2" s="1"/>
  <c r="O93" i="2"/>
  <c r="R93" i="2" s="1"/>
  <c r="O91" i="2"/>
  <c r="R91" i="2" s="1"/>
  <c r="O90" i="2"/>
  <c r="R90" i="2" s="1"/>
  <c r="S90" i="2" s="1"/>
  <c r="O89" i="2"/>
  <c r="R89" i="2" s="1"/>
  <c r="O86" i="2"/>
  <c r="R86" i="2" s="1"/>
  <c r="S86" i="2" s="1"/>
  <c r="O85" i="2"/>
  <c r="R85" i="2" s="1"/>
  <c r="O84" i="2"/>
  <c r="R84" i="2" s="1"/>
  <c r="O83" i="2"/>
  <c r="R83" i="2" s="1"/>
  <c r="O82" i="2"/>
  <c r="R82" i="2" s="1"/>
  <c r="O81" i="2"/>
  <c r="R81" i="2" s="1"/>
  <c r="O80" i="2"/>
  <c r="R80" i="2" s="1"/>
  <c r="S80" i="2" s="1"/>
  <c r="O79" i="2"/>
  <c r="R79" i="2" s="1"/>
  <c r="O78" i="2"/>
  <c r="R78" i="2" s="1"/>
  <c r="S78" i="2" s="1"/>
  <c r="O77" i="2"/>
  <c r="R77" i="2" s="1"/>
  <c r="O76" i="2"/>
  <c r="R76" i="2" s="1"/>
  <c r="S76" i="2" s="1"/>
  <c r="O75" i="2"/>
  <c r="R75" i="2" s="1"/>
  <c r="O73" i="2"/>
  <c r="R73" i="2" s="1"/>
  <c r="S73" i="2" s="1"/>
  <c r="O72" i="2"/>
  <c r="R72" i="2" s="1"/>
  <c r="O71" i="2"/>
  <c r="R71" i="2" s="1"/>
  <c r="O70" i="2"/>
  <c r="R70" i="2" s="1"/>
  <c r="O68" i="2"/>
  <c r="R68" i="2" s="1"/>
  <c r="S68" i="2" s="1"/>
  <c r="O67" i="2"/>
  <c r="R67" i="2" s="1"/>
  <c r="O66" i="2"/>
  <c r="R66" i="2" s="1"/>
  <c r="S66" i="2" s="1"/>
  <c r="O65" i="2"/>
  <c r="R65" i="2" s="1"/>
  <c r="O64" i="2"/>
  <c r="R64" i="2" s="1"/>
  <c r="S64" i="2" s="1"/>
  <c r="O63" i="2"/>
  <c r="R63" i="2" s="1"/>
  <c r="S63" i="2" s="1"/>
  <c r="O62" i="2"/>
  <c r="R62" i="2" s="1"/>
  <c r="O61" i="2"/>
  <c r="R61" i="2" s="1"/>
  <c r="O60" i="2"/>
  <c r="R60" i="2" s="1"/>
  <c r="O58" i="2"/>
  <c r="R58" i="2" s="1"/>
  <c r="O57" i="2"/>
  <c r="R57" i="2" s="1"/>
  <c r="O56" i="2"/>
  <c r="R56" i="2" s="1"/>
  <c r="S56" i="2" s="1"/>
  <c r="O55" i="2"/>
  <c r="R55" i="2" s="1"/>
  <c r="S55" i="2" s="1"/>
  <c r="O54" i="2"/>
  <c r="R54" i="2" s="1"/>
  <c r="O53" i="2"/>
  <c r="R53" i="2" s="1"/>
  <c r="S53" i="2" s="1"/>
  <c r="O52" i="2"/>
  <c r="R52" i="2" s="1"/>
  <c r="S52" i="2" s="1"/>
  <c r="O51" i="2"/>
  <c r="R51" i="2" s="1"/>
  <c r="S51" i="2" s="1"/>
  <c r="O50" i="2"/>
  <c r="R50" i="2" s="1"/>
  <c r="O48" i="2"/>
  <c r="R48" i="2" s="1"/>
  <c r="S48" i="2" s="1"/>
  <c r="O47" i="2"/>
  <c r="R47" i="2" s="1"/>
  <c r="O46" i="2"/>
  <c r="R46" i="2" s="1"/>
  <c r="O45" i="2"/>
  <c r="R45" i="2" s="1"/>
  <c r="S45" i="2" s="1"/>
  <c r="O44" i="2"/>
  <c r="R44" i="2" s="1"/>
  <c r="S44" i="2" s="1"/>
  <c r="O43" i="2"/>
  <c r="R43" i="2" s="1"/>
  <c r="O42" i="2"/>
  <c r="R42" i="2" s="1"/>
  <c r="S42" i="2" s="1"/>
  <c r="O41" i="2"/>
  <c r="R41" i="2" s="1"/>
  <c r="S41" i="2" s="1"/>
  <c r="O40" i="2"/>
  <c r="R40" i="2" s="1"/>
  <c r="S40" i="2" s="1"/>
  <c r="O39" i="2"/>
  <c r="R39" i="2" s="1"/>
  <c r="O38" i="2"/>
  <c r="R38" i="2" s="1"/>
  <c r="S38" i="2" s="1"/>
  <c r="O36" i="2"/>
  <c r="R36" i="2" s="1"/>
  <c r="O35" i="2"/>
  <c r="R35" i="2" s="1"/>
  <c r="O34" i="2"/>
  <c r="R34" i="2" s="1"/>
  <c r="S34" i="2" s="1"/>
  <c r="O33" i="2"/>
  <c r="R33" i="2" s="1"/>
  <c r="S33" i="2" s="1"/>
  <c r="O32" i="2"/>
  <c r="R32" i="2" s="1"/>
  <c r="O31" i="2"/>
  <c r="R31" i="2" s="1"/>
  <c r="S31" i="2" s="1"/>
  <c r="O30" i="2"/>
  <c r="R30" i="2" s="1"/>
  <c r="O29" i="2"/>
  <c r="R29" i="2" s="1"/>
  <c r="S29" i="2" s="1"/>
  <c r="O27" i="2"/>
  <c r="R27" i="2" s="1"/>
  <c r="M604" i="2"/>
  <c r="M603" i="2"/>
  <c r="M602" i="2"/>
  <c r="M601" i="2"/>
  <c r="M600" i="2"/>
  <c r="M598" i="2"/>
  <c r="M597" i="2"/>
  <c r="M596" i="2"/>
  <c r="M595" i="2"/>
  <c r="M594" i="2"/>
  <c r="M593" i="2"/>
  <c r="M592" i="2"/>
  <c r="M591" i="2"/>
  <c r="M590" i="2"/>
  <c r="M588" i="2"/>
  <c r="M587" i="2" s="1"/>
  <c r="M586" i="2"/>
  <c r="M585" i="2"/>
  <c r="M583" i="2"/>
  <c r="M582" i="2"/>
  <c r="M581" i="2"/>
  <c r="M578" i="2"/>
  <c r="M577" i="2"/>
  <c r="M576" i="2"/>
  <c r="M575" i="2"/>
  <c r="M574" i="2"/>
  <c r="M573" i="2"/>
  <c r="M572" i="2"/>
  <c r="M571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0" i="2"/>
  <c r="M519" i="2"/>
  <c r="M518" i="2"/>
  <c r="M517" i="2"/>
  <c r="M515" i="2"/>
  <c r="M514" i="2"/>
  <c r="M513" i="2"/>
  <c r="M512" i="2"/>
  <c r="M511" i="2"/>
  <c r="M509" i="2"/>
  <c r="M508" i="2"/>
  <c r="M507" i="2"/>
  <c r="M506" i="2"/>
  <c r="M505" i="2"/>
  <c r="M503" i="2"/>
  <c r="M502" i="2"/>
  <c r="M501" i="2"/>
  <c r="M500" i="2"/>
  <c r="M499" i="2"/>
  <c r="M496" i="2"/>
  <c r="M495" i="2"/>
  <c r="M493" i="2"/>
  <c r="M491" i="2"/>
  <c r="M490" i="2"/>
  <c r="M488" i="2"/>
  <c r="M487" i="2"/>
  <c r="M486" i="2"/>
  <c r="M485" i="2"/>
  <c r="M484" i="2"/>
  <c r="M483" i="2"/>
  <c r="M480" i="2"/>
  <c r="M479" i="2"/>
  <c r="M477" i="2"/>
  <c r="M476" i="2"/>
  <c r="M475" i="2"/>
  <c r="M474" i="2"/>
  <c r="M473" i="2"/>
  <c r="M471" i="2"/>
  <c r="M470" i="2"/>
  <c r="M468" i="2"/>
  <c r="M467" i="2"/>
  <c r="M466" i="2"/>
  <c r="M464" i="2"/>
  <c r="M463" i="2"/>
  <c r="M462" i="2"/>
  <c r="M461" i="2"/>
  <c r="M460" i="2"/>
  <c r="M459" i="2"/>
  <c r="M457" i="2"/>
  <c r="M456" i="2"/>
  <c r="M455" i="2"/>
  <c r="M454" i="2"/>
  <c r="M452" i="2"/>
  <c r="M451" i="2"/>
  <c r="M450" i="2"/>
  <c r="M448" i="2"/>
  <c r="M447" i="2"/>
  <c r="M444" i="2"/>
  <c r="M443" i="2"/>
  <c r="M442" i="2"/>
  <c r="M441" i="2"/>
  <c r="M439" i="2"/>
  <c r="M438" i="2"/>
  <c r="M437" i="2"/>
  <c r="M436" i="2"/>
  <c r="M435" i="2"/>
  <c r="M433" i="2"/>
  <c r="M432" i="2"/>
  <c r="M431" i="2"/>
  <c r="M430" i="2"/>
  <c r="M429" i="2"/>
  <c r="M428" i="2"/>
  <c r="M427" i="2"/>
  <c r="M425" i="2"/>
  <c r="M424" i="2"/>
  <c r="M423" i="2"/>
  <c r="M421" i="2"/>
  <c r="M419" i="2"/>
  <c r="M418" i="2"/>
  <c r="M417" i="2"/>
  <c r="M415" i="2"/>
  <c r="M414" i="2"/>
  <c r="M413" i="2"/>
  <c r="M412" i="2"/>
  <c r="M409" i="2"/>
  <c r="M408" i="2"/>
  <c r="M407" i="2"/>
  <c r="M406" i="2"/>
  <c r="M405" i="2"/>
  <c r="M404" i="2"/>
  <c r="M403" i="2"/>
  <c r="M401" i="2"/>
  <c r="M400" i="2"/>
  <c r="M399" i="2"/>
  <c r="M398" i="2"/>
  <c r="M396" i="2"/>
  <c r="M395" i="2"/>
  <c r="M392" i="2"/>
  <c r="M391" i="2"/>
  <c r="M389" i="2"/>
  <c r="M388" i="2"/>
  <c r="M387" i="2"/>
  <c r="M386" i="2"/>
  <c r="M385" i="2"/>
  <c r="M384" i="2"/>
  <c r="M383" i="2"/>
  <c r="M382" i="2"/>
  <c r="M381" i="2"/>
  <c r="M380" i="2"/>
  <c r="M379" i="2"/>
  <c r="M377" i="2"/>
  <c r="M376" i="2"/>
  <c r="M374" i="2"/>
  <c r="M373" i="2"/>
  <c r="M371" i="2"/>
  <c r="M370" i="2"/>
  <c r="M369" i="2"/>
  <c r="M368" i="2"/>
  <c r="M366" i="2"/>
  <c r="M365" i="2"/>
  <c r="M363" i="2"/>
  <c r="M362" i="2"/>
  <c r="M361" i="2"/>
  <c r="M360" i="2"/>
  <c r="M359" i="2"/>
  <c r="M357" i="2"/>
  <c r="M356" i="2"/>
  <c r="M355" i="2"/>
  <c r="M353" i="2"/>
  <c r="M352" i="2"/>
  <c r="M351" i="2"/>
  <c r="M350" i="2"/>
  <c r="M349" i="2"/>
  <c r="M348" i="2"/>
  <c r="M347" i="2"/>
  <c r="M346" i="2"/>
  <c r="M344" i="2"/>
  <c r="M343" i="2"/>
  <c r="M342" i="2"/>
  <c r="M340" i="2"/>
  <c r="M339" i="2"/>
  <c r="M336" i="2"/>
  <c r="M335" i="2"/>
  <c r="M333" i="2"/>
  <c r="M331" i="2"/>
  <c r="M330" i="2"/>
  <c r="M326" i="2"/>
  <c r="M324" i="2"/>
  <c r="M323" i="2"/>
  <c r="M320" i="2"/>
  <c r="M319" i="2"/>
  <c r="M318" i="2"/>
  <c r="M316" i="2"/>
  <c r="M314" i="2"/>
  <c r="M313" i="2"/>
  <c r="M312" i="2"/>
  <c r="M311" i="2"/>
  <c r="M309" i="2"/>
  <c r="M308" i="2"/>
  <c r="M306" i="2"/>
  <c r="M305" i="2"/>
  <c r="M303" i="2"/>
  <c r="M302" i="2"/>
  <c r="M301" i="2"/>
  <c r="M300" i="2"/>
  <c r="M298" i="2"/>
  <c r="M297" i="2"/>
  <c r="M296" i="2"/>
  <c r="M295" i="2"/>
  <c r="M294" i="2"/>
  <c r="M292" i="2"/>
  <c r="M291" i="2"/>
  <c r="M290" i="2"/>
  <c r="M289" i="2"/>
  <c r="M288" i="2"/>
  <c r="M286" i="2"/>
  <c r="M283" i="2"/>
  <c r="M282" i="2"/>
  <c r="M281" i="2"/>
  <c r="M280" i="2"/>
  <c r="M279" i="2"/>
  <c r="M278" i="2"/>
  <c r="M275" i="2"/>
  <c r="M274" i="2"/>
  <c r="M273" i="2"/>
  <c r="M271" i="2"/>
  <c r="M270" i="2"/>
  <c r="M268" i="2"/>
  <c r="M267" i="2"/>
  <c r="M266" i="2"/>
  <c r="M264" i="2"/>
  <c r="M263" i="2"/>
  <c r="M262" i="2"/>
  <c r="M258" i="2"/>
  <c r="M257" i="2"/>
  <c r="M256" i="2"/>
  <c r="M255" i="2"/>
  <c r="M254" i="2"/>
  <c r="M253" i="2"/>
  <c r="M252" i="2"/>
  <c r="M250" i="2"/>
  <c r="M248" i="2"/>
  <c r="M247" i="2"/>
  <c r="M246" i="2"/>
  <c r="M245" i="2"/>
  <c r="M244" i="2"/>
  <c r="M243" i="2"/>
  <c r="M241" i="2"/>
  <c r="M240" i="2"/>
  <c r="M239" i="2"/>
  <c r="M238" i="2"/>
  <c r="M237" i="2"/>
  <c r="M236" i="2"/>
  <c r="M235" i="2"/>
  <c r="M234" i="2"/>
  <c r="M232" i="2"/>
  <c r="M231" i="2"/>
  <c r="M229" i="2"/>
  <c r="M228" i="2"/>
  <c r="M227" i="2"/>
  <c r="M225" i="2"/>
  <c r="M224" i="2"/>
  <c r="M223" i="2"/>
  <c r="M222" i="2"/>
  <c r="M221" i="2"/>
  <c r="M220" i="2"/>
  <c r="M219" i="2"/>
  <c r="M218" i="2"/>
  <c r="M217" i="2"/>
  <c r="M216" i="2"/>
  <c r="M215" i="2"/>
  <c r="M212" i="2"/>
  <c r="M211" i="2"/>
  <c r="M210" i="2"/>
  <c r="M209" i="2"/>
  <c r="M208" i="2"/>
  <c r="M207" i="2"/>
  <c r="M205" i="2"/>
  <c r="M203" i="2"/>
  <c r="M202" i="2"/>
  <c r="M201" i="2"/>
  <c r="M200" i="2"/>
  <c r="M198" i="2"/>
  <c r="M197" i="2"/>
  <c r="M196" i="2"/>
  <c r="M195" i="2"/>
  <c r="M194" i="2"/>
  <c r="M191" i="2"/>
  <c r="M189" i="2"/>
  <c r="M188" i="2"/>
  <c r="M187" i="2"/>
  <c r="M186" i="2"/>
  <c r="M185" i="2"/>
  <c r="M184" i="2"/>
  <c r="M183" i="2"/>
  <c r="M182" i="2"/>
  <c r="M181" i="2"/>
  <c r="M178" i="2"/>
  <c r="M175" i="2"/>
  <c r="M174" i="2"/>
  <c r="M173" i="2"/>
  <c r="M172" i="2"/>
  <c r="M171" i="2"/>
  <c r="M169" i="2"/>
  <c r="M167" i="2"/>
  <c r="M164" i="2"/>
  <c r="M163" i="2"/>
  <c r="M162" i="2"/>
  <c r="M161" i="2"/>
  <c r="M160" i="2"/>
  <c r="M159" i="2"/>
  <c r="M158" i="2"/>
  <c r="M157" i="2"/>
  <c r="M156" i="2"/>
  <c r="M155" i="2"/>
  <c r="M154" i="2"/>
  <c r="M150" i="2"/>
  <c r="M149" i="2"/>
  <c r="M147" i="2"/>
  <c r="M145" i="2"/>
  <c r="M142" i="2"/>
  <c r="M140" i="2"/>
  <c r="M139" i="2"/>
  <c r="M138" i="2"/>
  <c r="M137" i="2"/>
  <c r="M136" i="2"/>
  <c r="M133" i="2"/>
  <c r="M132" i="2"/>
  <c r="M131" i="2"/>
  <c r="M130" i="2"/>
  <c r="M129" i="2"/>
  <c r="M126" i="2"/>
  <c r="M125" i="2"/>
  <c r="M124" i="2"/>
  <c r="M122" i="2"/>
  <c r="M121" i="2"/>
  <c r="M119" i="2"/>
  <c r="M118" i="2"/>
  <c r="M117" i="2"/>
  <c r="M115" i="2"/>
  <c r="M114" i="2"/>
  <c r="M111" i="2"/>
  <c r="M110" i="2"/>
  <c r="M109" i="2"/>
  <c r="M105" i="2"/>
  <c r="M103" i="2"/>
  <c r="M102" i="2"/>
  <c r="M101" i="2"/>
  <c r="M99" i="2"/>
  <c r="M97" i="2"/>
  <c r="M96" i="2"/>
  <c r="M95" i="2"/>
  <c r="M94" i="2"/>
  <c r="M93" i="2"/>
  <c r="M90" i="2"/>
  <c r="M86" i="2"/>
  <c r="M84" i="2"/>
  <c r="M82" i="2"/>
  <c r="M81" i="2"/>
  <c r="M80" i="2"/>
  <c r="M79" i="2"/>
  <c r="M78" i="2"/>
  <c r="M76" i="2"/>
  <c r="M75" i="2"/>
  <c r="M73" i="2"/>
  <c r="M71" i="2"/>
  <c r="M68" i="2"/>
  <c r="M66" i="2"/>
  <c r="M65" i="2"/>
  <c r="M64" i="2"/>
  <c r="M63" i="2"/>
  <c r="M62" i="2"/>
  <c r="M61" i="2"/>
  <c r="M60" i="2"/>
  <c r="M58" i="2"/>
  <c r="M57" i="2"/>
  <c r="M56" i="2"/>
  <c r="M55" i="2"/>
  <c r="M54" i="2"/>
  <c r="M53" i="2"/>
  <c r="M52" i="2"/>
  <c r="M51" i="2"/>
  <c r="M50" i="2"/>
  <c r="M48" i="2"/>
  <c r="M47" i="2"/>
  <c r="M46" i="2"/>
  <c r="M45" i="2"/>
  <c r="M44" i="2"/>
  <c r="M43" i="2"/>
  <c r="M42" i="2"/>
  <c r="M41" i="2"/>
  <c r="M40" i="2"/>
  <c r="M39" i="2"/>
  <c r="M38" i="2"/>
  <c r="M36" i="2"/>
  <c r="M35" i="2"/>
  <c r="M34" i="2"/>
  <c r="M33" i="2"/>
  <c r="M32" i="2"/>
  <c r="M31" i="2"/>
  <c r="M30" i="2"/>
  <c r="M29" i="2"/>
  <c r="J344" i="2"/>
  <c r="J343" i="2"/>
  <c r="J342" i="2"/>
  <c r="J604" i="2"/>
  <c r="J603" i="2"/>
  <c r="J602" i="2"/>
  <c r="J601" i="2"/>
  <c r="J600" i="2"/>
  <c r="J598" i="2"/>
  <c r="J597" i="2"/>
  <c r="J596" i="2"/>
  <c r="J595" i="2"/>
  <c r="J594" i="2"/>
  <c r="J593" i="2"/>
  <c r="J592" i="2"/>
  <c r="J591" i="2"/>
  <c r="J590" i="2"/>
  <c r="J588" i="2"/>
  <c r="J586" i="2"/>
  <c r="J585" i="2"/>
  <c r="J583" i="2"/>
  <c r="J582" i="2"/>
  <c r="J581" i="2"/>
  <c r="J578" i="2"/>
  <c r="J577" i="2"/>
  <c r="J576" i="2"/>
  <c r="J575" i="2"/>
  <c r="J574" i="2"/>
  <c r="J573" i="2"/>
  <c r="J572" i="2"/>
  <c r="J571" i="2"/>
  <c r="J569" i="2"/>
  <c r="J568" i="2"/>
  <c r="J567" i="2"/>
  <c r="J566" i="2"/>
  <c r="J565" i="2"/>
  <c r="J564" i="2"/>
  <c r="J563" i="2"/>
  <c r="J562" i="2"/>
  <c r="J561" i="2"/>
  <c r="J560" i="2"/>
  <c r="J559" i="2"/>
  <c r="J558" i="2"/>
  <c r="J557" i="2"/>
  <c r="J556" i="2"/>
  <c r="J555" i="2"/>
  <c r="J553" i="2"/>
  <c r="J552" i="2"/>
  <c r="J551" i="2"/>
  <c r="J550" i="2"/>
  <c r="J549" i="2"/>
  <c r="J548" i="2"/>
  <c r="J547" i="2"/>
  <c r="J546" i="2"/>
  <c r="J545" i="2"/>
  <c r="J544" i="2"/>
  <c r="J543" i="2"/>
  <c r="J542" i="2"/>
  <c r="J541" i="2"/>
  <c r="J540" i="2"/>
  <c r="J539" i="2"/>
  <c r="J538" i="2"/>
  <c r="J537" i="2"/>
  <c r="J535" i="2"/>
  <c r="J534" i="2"/>
  <c r="J533" i="2"/>
  <c r="J532" i="2"/>
  <c r="J531" i="2"/>
  <c r="J530" i="2"/>
  <c r="J529" i="2"/>
  <c r="J528" i="2"/>
  <c r="J527" i="2"/>
  <c r="J526" i="2"/>
  <c r="J525" i="2"/>
  <c r="J524" i="2"/>
  <c r="J523" i="2"/>
  <c r="J520" i="2"/>
  <c r="J519" i="2"/>
  <c r="J518" i="2"/>
  <c r="J517" i="2"/>
  <c r="J515" i="2"/>
  <c r="J514" i="2"/>
  <c r="J513" i="2"/>
  <c r="J512" i="2"/>
  <c r="J511" i="2"/>
  <c r="J509" i="2"/>
  <c r="J508" i="2"/>
  <c r="J507" i="2"/>
  <c r="J506" i="2"/>
  <c r="J505" i="2"/>
  <c r="J503" i="2"/>
  <c r="J502" i="2"/>
  <c r="J501" i="2"/>
  <c r="J500" i="2"/>
  <c r="J499" i="2"/>
  <c r="J496" i="2"/>
  <c r="J495" i="2"/>
  <c r="J493" i="2"/>
  <c r="J491" i="2"/>
  <c r="J490" i="2"/>
  <c r="J488" i="2"/>
  <c r="J487" i="2"/>
  <c r="J486" i="2"/>
  <c r="J485" i="2"/>
  <c r="J484" i="2"/>
  <c r="J483" i="2"/>
  <c r="J480" i="2"/>
  <c r="J479" i="2"/>
  <c r="J477" i="2"/>
  <c r="J476" i="2"/>
  <c r="J475" i="2"/>
  <c r="J474" i="2"/>
  <c r="J473" i="2"/>
  <c r="J471" i="2"/>
  <c r="J470" i="2"/>
  <c r="J468" i="2"/>
  <c r="J467" i="2"/>
  <c r="J466" i="2"/>
  <c r="J464" i="2"/>
  <c r="J463" i="2"/>
  <c r="J462" i="2"/>
  <c r="J461" i="2"/>
  <c r="J460" i="2"/>
  <c r="J459" i="2"/>
  <c r="J457" i="2"/>
  <c r="J456" i="2"/>
  <c r="J455" i="2"/>
  <c r="J454" i="2"/>
  <c r="J452" i="2"/>
  <c r="J451" i="2"/>
  <c r="J450" i="2"/>
  <c r="J448" i="2"/>
  <c r="J447" i="2"/>
  <c r="J444" i="2"/>
  <c r="J443" i="2"/>
  <c r="J442" i="2"/>
  <c r="J441" i="2"/>
  <c r="J439" i="2"/>
  <c r="J438" i="2"/>
  <c r="J437" i="2"/>
  <c r="J436" i="2"/>
  <c r="J435" i="2"/>
  <c r="J433" i="2"/>
  <c r="J432" i="2"/>
  <c r="J431" i="2"/>
  <c r="J430" i="2"/>
  <c r="J429" i="2"/>
  <c r="J428" i="2"/>
  <c r="J427" i="2"/>
  <c r="J425" i="2"/>
  <c r="J424" i="2"/>
  <c r="J423" i="2"/>
  <c r="J421" i="2"/>
  <c r="J419" i="2"/>
  <c r="J418" i="2"/>
  <c r="J417" i="2"/>
  <c r="J415" i="2"/>
  <c r="J414" i="2"/>
  <c r="J413" i="2"/>
  <c r="J412" i="2"/>
  <c r="J409" i="2"/>
  <c r="J408" i="2"/>
  <c r="J407" i="2"/>
  <c r="J406" i="2"/>
  <c r="J405" i="2"/>
  <c r="J404" i="2"/>
  <c r="J403" i="2"/>
  <c r="J401" i="2"/>
  <c r="J400" i="2"/>
  <c r="J399" i="2"/>
  <c r="J398" i="2"/>
  <c r="J397" i="2"/>
  <c r="J396" i="2"/>
  <c r="J395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7" i="2"/>
  <c r="J376" i="2"/>
  <c r="J374" i="2"/>
  <c r="J373" i="2"/>
  <c r="J371" i="2"/>
  <c r="J370" i="2"/>
  <c r="J369" i="2"/>
  <c r="J368" i="2"/>
  <c r="J366" i="2"/>
  <c r="J365" i="2"/>
  <c r="J363" i="2"/>
  <c r="J362" i="2"/>
  <c r="J361" i="2"/>
  <c r="J360" i="2"/>
  <c r="J359" i="2"/>
  <c r="J357" i="2"/>
  <c r="J356" i="2"/>
  <c r="J355" i="2"/>
  <c r="J353" i="2"/>
  <c r="J352" i="2"/>
  <c r="J351" i="2"/>
  <c r="J350" i="2"/>
  <c r="J349" i="2"/>
  <c r="J348" i="2"/>
  <c r="J347" i="2"/>
  <c r="J346" i="2"/>
  <c r="J340" i="2"/>
  <c r="J339" i="2"/>
  <c r="J336" i="2"/>
  <c r="J335" i="2"/>
  <c r="J334" i="2"/>
  <c r="J333" i="2"/>
  <c r="J331" i="2"/>
  <c r="J330" i="2"/>
  <c r="J328" i="2"/>
  <c r="J326" i="2"/>
  <c r="J324" i="2"/>
  <c r="J323" i="2"/>
  <c r="J320" i="2"/>
  <c r="J319" i="2"/>
  <c r="J318" i="2"/>
  <c r="J316" i="2"/>
  <c r="J314" i="2"/>
  <c r="J313" i="2"/>
  <c r="J312" i="2"/>
  <c r="J311" i="2"/>
  <c r="J310" i="2"/>
  <c r="J309" i="2"/>
  <c r="J308" i="2"/>
  <c r="J306" i="2"/>
  <c r="J305" i="2"/>
  <c r="J303" i="2"/>
  <c r="J302" i="2"/>
  <c r="J301" i="2"/>
  <c r="J300" i="2"/>
  <c r="J298" i="2"/>
  <c r="J297" i="2"/>
  <c r="J296" i="2"/>
  <c r="J295" i="2"/>
  <c r="J294" i="2"/>
  <c r="J292" i="2"/>
  <c r="J291" i="2"/>
  <c r="J290" i="2"/>
  <c r="J289" i="2"/>
  <c r="J288" i="2"/>
  <c r="J287" i="2"/>
  <c r="J286" i="2"/>
  <c r="J284" i="2"/>
  <c r="J283" i="2"/>
  <c r="J282" i="2"/>
  <c r="J281" i="2"/>
  <c r="J280" i="2"/>
  <c r="J279" i="2"/>
  <c r="J278" i="2"/>
  <c r="J276" i="2"/>
  <c r="J275" i="2"/>
  <c r="J274" i="2"/>
  <c r="J273" i="2"/>
  <c r="J272" i="2"/>
  <c r="J271" i="2"/>
  <c r="J270" i="2"/>
  <c r="J268" i="2"/>
  <c r="J267" i="2"/>
  <c r="J266" i="2"/>
  <c r="J265" i="2"/>
  <c r="J264" i="2"/>
  <c r="J263" i="2"/>
  <c r="J262" i="2"/>
  <c r="J259" i="2"/>
  <c r="J258" i="2"/>
  <c r="J257" i="2"/>
  <c r="J256" i="2"/>
  <c r="J255" i="2"/>
  <c r="J254" i="2"/>
  <c r="J253" i="2"/>
  <c r="J252" i="2"/>
  <c r="J250" i="2"/>
  <c r="J249" i="2"/>
  <c r="J248" i="2"/>
  <c r="J247" i="2"/>
  <c r="J246" i="2"/>
  <c r="J245" i="2"/>
  <c r="J244" i="2"/>
  <c r="J243" i="2"/>
  <c r="J241" i="2"/>
  <c r="J240" i="2"/>
  <c r="J239" i="2"/>
  <c r="J238" i="2"/>
  <c r="J237" i="2"/>
  <c r="J236" i="2"/>
  <c r="J235" i="2"/>
  <c r="J234" i="2"/>
  <c r="J233" i="2"/>
  <c r="J232" i="2"/>
  <c r="J231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2" i="2"/>
  <c r="J211" i="2"/>
  <c r="J210" i="2"/>
  <c r="J209" i="2"/>
  <c r="J208" i="2"/>
  <c r="J207" i="2"/>
  <c r="J206" i="2"/>
  <c r="J205" i="2"/>
  <c r="J203" i="2"/>
  <c r="J202" i="2"/>
  <c r="J201" i="2"/>
  <c r="J200" i="2"/>
  <c r="J199" i="2"/>
  <c r="J198" i="2"/>
  <c r="J197" i="2"/>
  <c r="J196" i="2"/>
  <c r="J195" i="2"/>
  <c r="J194" i="2"/>
  <c r="J193" i="2"/>
  <c r="J191" i="2"/>
  <c r="J190" i="2"/>
  <c r="J189" i="2"/>
  <c r="J188" i="2"/>
  <c r="J187" i="2"/>
  <c r="J186" i="2"/>
  <c r="J185" i="2"/>
  <c r="J184" i="2"/>
  <c r="J183" i="2"/>
  <c r="J182" i="2"/>
  <c r="J181" i="2"/>
  <c r="J179" i="2"/>
  <c r="J178" i="2"/>
  <c r="J177" i="2"/>
  <c r="J175" i="2"/>
  <c r="J174" i="2"/>
  <c r="J173" i="2"/>
  <c r="J172" i="2"/>
  <c r="J171" i="2"/>
  <c r="J170" i="2"/>
  <c r="J169" i="2"/>
  <c r="J168" i="2"/>
  <c r="J167" i="2"/>
  <c r="J166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0" i="2"/>
  <c r="J149" i="2"/>
  <c r="J147" i="2"/>
  <c r="J146" i="2"/>
  <c r="J145" i="2"/>
  <c r="J144" i="2"/>
  <c r="J142" i="2"/>
  <c r="J141" i="2"/>
  <c r="J140" i="2"/>
  <c r="J139" i="2"/>
  <c r="J138" i="2"/>
  <c r="J137" i="2"/>
  <c r="J136" i="2"/>
  <c r="J135" i="2"/>
  <c r="J133" i="2"/>
  <c r="J132" i="2"/>
  <c r="J131" i="2"/>
  <c r="J130" i="2"/>
  <c r="J129" i="2"/>
  <c r="J128" i="2"/>
  <c r="J126" i="2"/>
  <c r="J125" i="2"/>
  <c r="J124" i="2"/>
  <c r="J122" i="2"/>
  <c r="J121" i="2"/>
  <c r="J120" i="2"/>
  <c r="J119" i="2"/>
  <c r="J118" i="2"/>
  <c r="J117" i="2"/>
  <c r="J116" i="2"/>
  <c r="J115" i="2"/>
  <c r="J114" i="2"/>
  <c r="J111" i="2"/>
  <c r="J110" i="2"/>
  <c r="J109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1" i="2"/>
  <c r="J90" i="2"/>
  <c r="J89" i="2"/>
  <c r="J86" i="2"/>
  <c r="J85" i="2"/>
  <c r="J84" i="2"/>
  <c r="J83" i="2"/>
  <c r="J82" i="2"/>
  <c r="J81" i="2"/>
  <c r="J80" i="2"/>
  <c r="J79" i="2"/>
  <c r="J78" i="2"/>
  <c r="J77" i="2"/>
  <c r="J76" i="2"/>
  <c r="J75" i="2"/>
  <c r="J73" i="2"/>
  <c r="J72" i="2"/>
  <c r="J71" i="2"/>
  <c r="J70" i="2"/>
  <c r="J68" i="2"/>
  <c r="J67" i="2"/>
  <c r="J66" i="2"/>
  <c r="J65" i="2"/>
  <c r="J64" i="2"/>
  <c r="J63" i="2"/>
  <c r="J62" i="2"/>
  <c r="J61" i="2"/>
  <c r="J60" i="2"/>
  <c r="J58" i="2"/>
  <c r="J57" i="2"/>
  <c r="J56" i="2"/>
  <c r="J55" i="2"/>
  <c r="J54" i="2"/>
  <c r="J53" i="2"/>
  <c r="J52" i="2"/>
  <c r="J51" i="2"/>
  <c r="J50" i="2"/>
  <c r="J48" i="2"/>
  <c r="J47" i="2"/>
  <c r="J46" i="2"/>
  <c r="J45" i="2"/>
  <c r="J44" i="2"/>
  <c r="J43" i="2"/>
  <c r="J42" i="2"/>
  <c r="J41" i="2"/>
  <c r="J40" i="2"/>
  <c r="J39" i="2"/>
  <c r="J38" i="2"/>
  <c r="J36" i="2"/>
  <c r="J35" i="2"/>
  <c r="J34" i="2"/>
  <c r="J33" i="2"/>
  <c r="J32" i="2"/>
  <c r="J31" i="2"/>
  <c r="J30" i="2"/>
  <c r="J29" i="2"/>
  <c r="J27" i="2"/>
  <c r="J420" i="2"/>
  <c r="R493" i="2" l="1"/>
  <c r="S493" i="2" s="1"/>
  <c r="R496" i="2"/>
  <c r="S496" i="2" s="1"/>
  <c r="M469" i="2"/>
  <c r="P27" i="2"/>
  <c r="P26" i="2" s="1"/>
  <c r="R138" i="2"/>
  <c r="S138" i="2" s="1"/>
  <c r="P138" i="2"/>
  <c r="J402" i="2"/>
  <c r="M148" i="2"/>
  <c r="J108" i="2"/>
  <c r="J277" i="2"/>
  <c r="J354" i="2"/>
  <c r="J123" i="2"/>
  <c r="J426" i="2"/>
  <c r="P495" i="2"/>
  <c r="R495" i="2"/>
  <c r="J26" i="2"/>
  <c r="J261" i="2"/>
  <c r="J416" i="2"/>
  <c r="P217" i="2"/>
  <c r="R217" i="2"/>
  <c r="S217" i="2" s="1"/>
  <c r="P221" i="2"/>
  <c r="R221" i="2"/>
  <c r="S221" i="2" s="1"/>
  <c r="P225" i="2"/>
  <c r="R225" i="2"/>
  <c r="S225" i="2" s="1"/>
  <c r="P229" i="2"/>
  <c r="R229" i="2"/>
  <c r="S229" i="2" s="1"/>
  <c r="P215" i="2"/>
  <c r="R215" i="2"/>
  <c r="S215" i="2" s="1"/>
  <c r="P219" i="2"/>
  <c r="R219" i="2"/>
  <c r="S219" i="2" s="1"/>
  <c r="P223" i="2"/>
  <c r="R223" i="2"/>
  <c r="S223" i="2" s="1"/>
  <c r="R214" i="2"/>
  <c r="S214" i="2" s="1"/>
  <c r="R216" i="2"/>
  <c r="R218" i="2"/>
  <c r="S218" i="2" s="1"/>
  <c r="R220" i="2"/>
  <c r="S220" i="2" s="1"/>
  <c r="R222" i="2"/>
  <c r="S222" i="2" s="1"/>
  <c r="R224" i="2"/>
  <c r="S224" i="2" s="1"/>
  <c r="R226" i="2"/>
  <c r="S226" i="2" s="1"/>
  <c r="R228" i="2"/>
  <c r="S228" i="2" s="1"/>
  <c r="P600" i="2"/>
  <c r="P601" i="2"/>
  <c r="P602" i="2"/>
  <c r="P603" i="2"/>
  <c r="P604" i="2"/>
  <c r="P590" i="2"/>
  <c r="P591" i="2"/>
  <c r="P592" i="2"/>
  <c r="P593" i="2"/>
  <c r="P594" i="2"/>
  <c r="P595" i="2"/>
  <c r="P596" i="2"/>
  <c r="P597" i="2"/>
  <c r="P598" i="2"/>
  <c r="P588" i="2"/>
  <c r="P585" i="2"/>
  <c r="P586" i="2"/>
  <c r="P581" i="2"/>
  <c r="P582" i="2"/>
  <c r="P583" i="2"/>
  <c r="P577" i="2"/>
  <c r="P571" i="2"/>
  <c r="P572" i="2"/>
  <c r="P573" i="2"/>
  <c r="P574" i="2"/>
  <c r="P575" i="2"/>
  <c r="P576" i="2"/>
  <c r="P578" i="2"/>
  <c r="P555" i="2"/>
  <c r="P557" i="2"/>
  <c r="P559" i="2"/>
  <c r="P561" i="2"/>
  <c r="P563" i="2"/>
  <c r="P565" i="2"/>
  <c r="P567" i="2"/>
  <c r="P569" i="2"/>
  <c r="P556" i="2"/>
  <c r="P558" i="2"/>
  <c r="P560" i="2"/>
  <c r="P562" i="2"/>
  <c r="P564" i="2"/>
  <c r="P566" i="2"/>
  <c r="P568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17" i="2"/>
  <c r="P518" i="2"/>
  <c r="P519" i="2"/>
  <c r="P520" i="2"/>
  <c r="P515" i="2"/>
  <c r="P511" i="2"/>
  <c r="P512" i="2"/>
  <c r="P513" i="2"/>
  <c r="P514" i="2"/>
  <c r="P505" i="2"/>
  <c r="P506" i="2"/>
  <c r="P507" i="2"/>
  <c r="P508" i="2"/>
  <c r="P509" i="2"/>
  <c r="P499" i="2"/>
  <c r="P500" i="2"/>
  <c r="P501" i="2"/>
  <c r="P502" i="2"/>
  <c r="P503" i="2"/>
  <c r="P490" i="2"/>
  <c r="P491" i="2"/>
  <c r="P483" i="2"/>
  <c r="P484" i="2"/>
  <c r="P485" i="2"/>
  <c r="P486" i="2"/>
  <c r="P487" i="2"/>
  <c r="P488" i="2"/>
  <c r="P479" i="2"/>
  <c r="P480" i="2"/>
  <c r="P473" i="2"/>
  <c r="P474" i="2"/>
  <c r="P475" i="2"/>
  <c r="P476" i="2"/>
  <c r="P477" i="2"/>
  <c r="P471" i="2"/>
  <c r="P470" i="2"/>
  <c r="P466" i="2"/>
  <c r="P467" i="2"/>
  <c r="P468" i="2"/>
  <c r="P465" i="2" s="1"/>
  <c r="P459" i="2"/>
  <c r="P460" i="2"/>
  <c r="P461" i="2"/>
  <c r="P462" i="2"/>
  <c r="P463" i="2"/>
  <c r="P464" i="2"/>
  <c r="P454" i="2"/>
  <c r="P455" i="2"/>
  <c r="P456" i="2"/>
  <c r="P457" i="2"/>
  <c r="P451" i="2"/>
  <c r="P450" i="2"/>
  <c r="P452" i="2"/>
  <c r="P447" i="2"/>
  <c r="P448" i="2"/>
  <c r="P442" i="2"/>
  <c r="P444" i="2"/>
  <c r="P441" i="2"/>
  <c r="P443" i="2"/>
  <c r="P435" i="2"/>
  <c r="P436" i="2"/>
  <c r="P437" i="2"/>
  <c r="P438" i="2"/>
  <c r="P439" i="2"/>
  <c r="P427" i="2"/>
  <c r="P428" i="2"/>
  <c r="P429" i="2"/>
  <c r="P430" i="2"/>
  <c r="P431" i="2"/>
  <c r="P432" i="2"/>
  <c r="P433" i="2"/>
  <c r="P423" i="2"/>
  <c r="P424" i="2"/>
  <c r="P425" i="2"/>
  <c r="P421" i="2"/>
  <c r="P417" i="2"/>
  <c r="P418" i="2"/>
  <c r="P419" i="2"/>
  <c r="P412" i="2"/>
  <c r="P413" i="2"/>
  <c r="P414" i="2"/>
  <c r="P415" i="2"/>
  <c r="P403" i="2"/>
  <c r="P404" i="2"/>
  <c r="P405" i="2"/>
  <c r="P406" i="2"/>
  <c r="P407" i="2"/>
  <c r="P409" i="2"/>
  <c r="P408" i="2"/>
  <c r="P395" i="2"/>
  <c r="P396" i="2"/>
  <c r="P397" i="2"/>
  <c r="P398" i="2"/>
  <c r="P399" i="2"/>
  <c r="P400" i="2"/>
  <c r="P401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76" i="2"/>
  <c r="P377" i="2"/>
  <c r="P373" i="2"/>
  <c r="P374" i="2"/>
  <c r="P368" i="2"/>
  <c r="P369" i="2"/>
  <c r="P370" i="2"/>
  <c r="P371" i="2"/>
  <c r="P365" i="2"/>
  <c r="P366" i="2"/>
  <c r="P359" i="2"/>
  <c r="P360" i="2"/>
  <c r="P361" i="2"/>
  <c r="P362" i="2"/>
  <c r="P363" i="2"/>
  <c r="P355" i="2"/>
  <c r="P356" i="2"/>
  <c r="P357" i="2"/>
  <c r="P347" i="2"/>
  <c r="P349" i="2"/>
  <c r="P351" i="2"/>
  <c r="P353" i="2"/>
  <c r="P346" i="2"/>
  <c r="P348" i="2"/>
  <c r="P350" i="2"/>
  <c r="P352" i="2"/>
  <c r="P342" i="2"/>
  <c r="P343" i="2"/>
  <c r="P344" i="2"/>
  <c r="P339" i="2"/>
  <c r="P340" i="2"/>
  <c r="P333" i="2"/>
  <c r="P334" i="2"/>
  <c r="P335" i="2"/>
  <c r="P336" i="2"/>
  <c r="P330" i="2"/>
  <c r="P331" i="2"/>
  <c r="P328" i="2"/>
  <c r="P327" i="2" s="1"/>
  <c r="P326" i="2"/>
  <c r="P324" i="2"/>
  <c r="P323" i="2"/>
  <c r="P318" i="2"/>
  <c r="P320" i="2"/>
  <c r="P319" i="2"/>
  <c r="P316" i="2"/>
  <c r="P308" i="2"/>
  <c r="P309" i="2"/>
  <c r="P310" i="2"/>
  <c r="P311" i="2"/>
  <c r="P312" i="2"/>
  <c r="P313" i="2"/>
  <c r="P314" i="2"/>
  <c r="P305" i="2"/>
  <c r="P306" i="2"/>
  <c r="P300" i="2"/>
  <c r="P301" i="2"/>
  <c r="P302" i="2"/>
  <c r="P303" i="2"/>
  <c r="P294" i="2"/>
  <c r="P295" i="2"/>
  <c r="P296" i="2"/>
  <c r="P297" i="2"/>
  <c r="P298" i="2"/>
  <c r="P286" i="2"/>
  <c r="P287" i="2"/>
  <c r="P288" i="2"/>
  <c r="P289" i="2"/>
  <c r="P290" i="2"/>
  <c r="P292" i="2"/>
  <c r="P291" i="2"/>
  <c r="P278" i="2"/>
  <c r="P279" i="2"/>
  <c r="P280" i="2"/>
  <c r="P281" i="2"/>
  <c r="P282" i="2"/>
  <c r="P283" i="2"/>
  <c r="P284" i="2"/>
  <c r="P270" i="2"/>
  <c r="P271" i="2"/>
  <c r="P272" i="2"/>
  <c r="P273" i="2"/>
  <c r="P274" i="2"/>
  <c r="P275" i="2"/>
  <c r="P276" i="2"/>
  <c r="P262" i="2"/>
  <c r="P263" i="2"/>
  <c r="P264" i="2"/>
  <c r="P265" i="2"/>
  <c r="P266" i="2"/>
  <c r="P267" i="2"/>
  <c r="P268" i="2"/>
  <c r="P252" i="2"/>
  <c r="P253" i="2"/>
  <c r="P254" i="2"/>
  <c r="P255" i="2"/>
  <c r="P256" i="2"/>
  <c r="P257" i="2"/>
  <c r="P259" i="2"/>
  <c r="P258" i="2"/>
  <c r="P243" i="2"/>
  <c r="P244" i="2"/>
  <c r="P245" i="2"/>
  <c r="P246" i="2"/>
  <c r="P247" i="2"/>
  <c r="P248" i="2"/>
  <c r="P249" i="2"/>
  <c r="P250" i="2"/>
  <c r="P231" i="2"/>
  <c r="P232" i="2"/>
  <c r="P233" i="2"/>
  <c r="P234" i="2"/>
  <c r="P235" i="2"/>
  <c r="P236" i="2"/>
  <c r="P237" i="2"/>
  <c r="P238" i="2"/>
  <c r="P239" i="2"/>
  <c r="P241" i="2"/>
  <c r="P240" i="2"/>
  <c r="P205" i="2"/>
  <c r="P206" i="2"/>
  <c r="P207" i="2"/>
  <c r="P208" i="2"/>
  <c r="P209" i="2"/>
  <c r="P210" i="2"/>
  <c r="P212" i="2"/>
  <c r="P211" i="2"/>
  <c r="P202" i="2"/>
  <c r="P193" i="2"/>
  <c r="P194" i="2"/>
  <c r="P195" i="2"/>
  <c r="P196" i="2"/>
  <c r="P197" i="2"/>
  <c r="P198" i="2"/>
  <c r="P199" i="2"/>
  <c r="P200" i="2"/>
  <c r="P201" i="2"/>
  <c r="P203" i="2"/>
  <c r="P181" i="2"/>
  <c r="P182" i="2"/>
  <c r="P183" i="2"/>
  <c r="P184" i="2"/>
  <c r="P185" i="2"/>
  <c r="P186" i="2"/>
  <c r="P187" i="2"/>
  <c r="P188" i="2"/>
  <c r="P189" i="2"/>
  <c r="P190" i="2"/>
  <c r="P191" i="2"/>
  <c r="P177" i="2"/>
  <c r="P178" i="2"/>
  <c r="P179" i="2"/>
  <c r="P166" i="2"/>
  <c r="P168" i="2"/>
  <c r="P170" i="2"/>
  <c r="P172" i="2"/>
  <c r="P175" i="2"/>
  <c r="P167" i="2"/>
  <c r="P169" i="2"/>
  <c r="P171" i="2"/>
  <c r="P173" i="2"/>
  <c r="P174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49" i="2"/>
  <c r="P150" i="2"/>
  <c r="P144" i="2"/>
  <c r="P145" i="2"/>
  <c r="P146" i="2"/>
  <c r="P147" i="2"/>
  <c r="P139" i="2"/>
  <c r="P140" i="2"/>
  <c r="P141" i="2"/>
  <c r="P142" i="2"/>
  <c r="P135" i="2"/>
  <c r="P137" i="2"/>
  <c r="P136" i="2"/>
  <c r="P128" i="2"/>
  <c r="P129" i="2"/>
  <c r="P130" i="2"/>
  <c r="P131" i="2"/>
  <c r="P132" i="2"/>
  <c r="P133" i="2"/>
  <c r="P124" i="2"/>
  <c r="P125" i="2"/>
  <c r="P126" i="2"/>
  <c r="P114" i="2"/>
  <c r="P115" i="2"/>
  <c r="P116" i="2"/>
  <c r="P117" i="2"/>
  <c r="P118" i="2"/>
  <c r="P119" i="2"/>
  <c r="P120" i="2"/>
  <c r="P122" i="2"/>
  <c r="P121" i="2"/>
  <c r="P109" i="2"/>
  <c r="P110" i="2"/>
  <c r="P111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89" i="2"/>
  <c r="P90" i="2"/>
  <c r="P91" i="2"/>
  <c r="P75" i="2"/>
  <c r="P76" i="2"/>
  <c r="P77" i="2"/>
  <c r="P78" i="2"/>
  <c r="P79" i="2"/>
  <c r="P80" i="2"/>
  <c r="P81" i="2"/>
  <c r="P82" i="2"/>
  <c r="P83" i="2"/>
  <c r="P84" i="2"/>
  <c r="P85" i="2"/>
  <c r="P86" i="2"/>
  <c r="P70" i="2"/>
  <c r="P71" i="2"/>
  <c r="P72" i="2"/>
  <c r="P73" i="2"/>
  <c r="P60" i="2"/>
  <c r="P61" i="2"/>
  <c r="P62" i="2"/>
  <c r="P63" i="2"/>
  <c r="P64" i="2"/>
  <c r="P65" i="2"/>
  <c r="P66" i="2"/>
  <c r="P67" i="2"/>
  <c r="P68" i="2"/>
  <c r="P50" i="2"/>
  <c r="P52" i="2"/>
  <c r="P54" i="2"/>
  <c r="P56" i="2"/>
  <c r="P58" i="2"/>
  <c r="P51" i="2"/>
  <c r="P53" i="2"/>
  <c r="P55" i="2"/>
  <c r="P57" i="2"/>
  <c r="P38" i="2"/>
  <c r="P39" i="2"/>
  <c r="P40" i="2"/>
  <c r="P41" i="2"/>
  <c r="P42" i="2"/>
  <c r="P43" i="2"/>
  <c r="P44" i="2"/>
  <c r="P45" i="2"/>
  <c r="P46" i="2"/>
  <c r="P48" i="2"/>
  <c r="P47" i="2"/>
  <c r="P29" i="2"/>
  <c r="P30" i="2"/>
  <c r="P31" i="2"/>
  <c r="P32" i="2"/>
  <c r="P33" i="2"/>
  <c r="P34" i="2"/>
  <c r="P35" i="2"/>
  <c r="P36" i="2"/>
  <c r="S115" i="2"/>
  <c r="S139" i="2"/>
  <c r="S159" i="2"/>
  <c r="S186" i="2"/>
  <c r="S212" i="2"/>
  <c r="S238" i="2"/>
  <c r="S270" i="2"/>
  <c r="S348" i="2"/>
  <c r="S427" i="2"/>
  <c r="S512" i="2"/>
  <c r="S534" i="2"/>
  <c r="M354" i="2"/>
  <c r="M458" i="2"/>
  <c r="S71" i="2"/>
  <c r="S100" i="2"/>
  <c r="S177" i="2"/>
  <c r="S233" i="2"/>
  <c r="S344" i="2"/>
  <c r="S405" i="2"/>
  <c r="S475" i="2"/>
  <c r="S487" i="2"/>
  <c r="S524" i="2"/>
  <c r="S552" i="2"/>
  <c r="M49" i="2"/>
  <c r="M446" i="2"/>
  <c r="S62" i="2"/>
  <c r="S82" i="2"/>
  <c r="S95" i="2"/>
  <c r="S130" i="2"/>
  <c r="S149" i="2"/>
  <c r="S148" i="2" s="1"/>
  <c r="S168" i="2"/>
  <c r="S171" i="2"/>
  <c r="S203" i="2"/>
  <c r="S244" i="2"/>
  <c r="S264" i="2"/>
  <c r="S267" i="2"/>
  <c r="S272" i="2"/>
  <c r="S306" i="2"/>
  <c r="S304" i="2" s="1"/>
  <c r="S342" i="2"/>
  <c r="S389" i="2"/>
  <c r="S433" i="2"/>
  <c r="S442" i="2"/>
  <c r="S455" i="2"/>
  <c r="S485" i="2"/>
  <c r="S506" i="2"/>
  <c r="S529" i="2"/>
  <c r="S532" i="2"/>
  <c r="S547" i="2"/>
  <c r="S560" i="2"/>
  <c r="S573" i="2"/>
  <c r="M584" i="2"/>
  <c r="S30" i="2"/>
  <c r="S35" i="2"/>
  <c r="S84" i="2"/>
  <c r="S110" i="2"/>
  <c r="S189" i="2"/>
  <c r="S252" i="2"/>
  <c r="S282" i="2"/>
  <c r="S331" i="2"/>
  <c r="S359" i="2"/>
  <c r="S387" i="2"/>
  <c r="S400" i="2"/>
  <c r="S413" i="2"/>
  <c r="S495" i="2"/>
  <c r="S494" i="2" s="1"/>
  <c r="S527" i="2"/>
  <c r="S538" i="2"/>
  <c r="S54" i="2"/>
  <c r="S57" i="2"/>
  <c r="S67" i="2"/>
  <c r="S103" i="2"/>
  <c r="S133" i="2"/>
  <c r="S154" i="2"/>
  <c r="S181" i="2"/>
  <c r="S207" i="2"/>
  <c r="S294" i="2"/>
  <c r="S310" i="2"/>
  <c r="S365" i="2"/>
  <c r="S364" i="2" s="1"/>
  <c r="S392" i="2"/>
  <c r="S437" i="2"/>
  <c r="S557" i="2"/>
  <c r="S566" i="2"/>
  <c r="S578" i="2"/>
  <c r="M304" i="2"/>
  <c r="M317" i="2"/>
  <c r="S46" i="2"/>
  <c r="S60" i="2"/>
  <c r="S79" i="2"/>
  <c r="S91" i="2"/>
  <c r="S120" i="2"/>
  <c r="S124" i="2"/>
  <c r="S142" i="2"/>
  <c r="S162" i="2"/>
  <c r="S195" i="2"/>
  <c r="S198" i="2"/>
  <c r="S216" i="2"/>
  <c r="S257" i="2"/>
  <c r="S286" i="2"/>
  <c r="S300" i="2"/>
  <c r="S319" i="2"/>
  <c r="S317" i="2" s="1"/>
  <c r="S324" i="2"/>
  <c r="S339" i="2"/>
  <c r="S338" i="2" s="1"/>
  <c r="S353" i="2"/>
  <c r="S357" i="2"/>
  <c r="S382" i="2"/>
  <c r="S431" i="2"/>
  <c r="S448" i="2"/>
  <c r="S463" i="2"/>
  <c r="S500" i="2"/>
  <c r="S541" i="2"/>
  <c r="S555" i="2"/>
  <c r="S601" i="2"/>
  <c r="S50" i="2"/>
  <c r="S65" i="2"/>
  <c r="S75" i="2"/>
  <c r="S77" i="2"/>
  <c r="S89" i="2"/>
  <c r="S98" i="2"/>
  <c r="S106" i="2"/>
  <c r="S118" i="2"/>
  <c r="S128" i="2"/>
  <c r="S137" i="2"/>
  <c r="S146" i="2"/>
  <c r="S166" i="2"/>
  <c r="S184" i="2"/>
  <c r="S201" i="2"/>
  <c r="S236" i="2"/>
  <c r="S247" i="2"/>
  <c r="S249" i="2"/>
  <c r="S262" i="2"/>
  <c r="S275" i="2"/>
  <c r="S278" i="2"/>
  <c r="S280" i="2"/>
  <c r="S289" i="2"/>
  <c r="S291" i="2"/>
  <c r="S303" i="2"/>
  <c r="S313" i="2"/>
  <c r="S316" i="2"/>
  <c r="S315" i="2" s="1"/>
  <c r="S335" i="2"/>
  <c r="S351" i="2"/>
  <c r="S371" i="2"/>
  <c r="S367" i="2" s="1"/>
  <c r="S374" i="2"/>
  <c r="S377" i="2"/>
  <c r="S380" i="2"/>
  <c r="S398" i="2"/>
  <c r="S409" i="2"/>
  <c r="S421" i="2"/>
  <c r="S424" i="2"/>
  <c r="S452" i="2"/>
  <c r="S467" i="2"/>
  <c r="S470" i="2"/>
  <c r="S473" i="2"/>
  <c r="S491" i="2"/>
  <c r="S503" i="2"/>
  <c r="S515" i="2"/>
  <c r="S518" i="2"/>
  <c r="S520" i="2"/>
  <c r="S545" i="2"/>
  <c r="S564" i="2"/>
  <c r="S571" i="2"/>
  <c r="S597" i="2"/>
  <c r="S27" i="2"/>
  <c r="S36" i="2"/>
  <c r="S61" i="2"/>
  <c r="S81" i="2"/>
  <c r="S93" i="2"/>
  <c r="S102" i="2"/>
  <c r="S157" i="2"/>
  <c r="S234" i="2"/>
  <c r="S461" i="2"/>
  <c r="S590" i="2"/>
  <c r="S604" i="2"/>
  <c r="S47" i="2"/>
  <c r="S58" i="2"/>
  <c r="S72" i="2"/>
  <c r="S83" i="2"/>
  <c r="S85" i="2"/>
  <c r="S96" i="2"/>
  <c r="S116" i="2"/>
  <c r="S125" i="2"/>
  <c r="S135" i="2"/>
  <c r="S144" i="2"/>
  <c r="S155" i="2"/>
  <c r="S163" i="2"/>
  <c r="S172" i="2"/>
  <c r="S190" i="2"/>
  <c r="S199" i="2"/>
  <c r="S208" i="2"/>
  <c r="S245" i="2"/>
  <c r="S258" i="2"/>
  <c r="S268" i="2"/>
  <c r="S271" i="2"/>
  <c r="S273" i="2"/>
  <c r="S287" i="2"/>
  <c r="S301" i="2"/>
  <c r="S311" i="2"/>
  <c r="S326" i="2"/>
  <c r="S330" i="2"/>
  <c r="S329" i="2" s="1"/>
  <c r="S333" i="2"/>
  <c r="S349" i="2"/>
  <c r="S361" i="2"/>
  <c r="S384" i="2"/>
  <c r="S415" i="2"/>
  <c r="S418" i="2"/>
  <c r="S438" i="2"/>
  <c r="S441" i="2"/>
  <c r="S443" i="2"/>
  <c r="S447" i="2"/>
  <c r="S450" i="2"/>
  <c r="S464" i="2"/>
  <c r="S488" i="2"/>
  <c r="S501" i="2"/>
  <c r="S513" i="2"/>
  <c r="S525" i="2"/>
  <c r="S528" i="2"/>
  <c r="S549" i="2"/>
  <c r="S568" i="2"/>
  <c r="S575" i="2"/>
  <c r="S593" i="2"/>
  <c r="S598" i="2"/>
  <c r="S32" i="2"/>
  <c r="S39" i="2"/>
  <c r="S104" i="2"/>
  <c r="S174" i="2"/>
  <c r="S486" i="2"/>
  <c r="S70" i="2"/>
  <c r="S94" i="2"/>
  <c r="S114" i="2"/>
  <c r="S122" i="2"/>
  <c r="S132" i="2"/>
  <c r="S141" i="2"/>
  <c r="S153" i="2"/>
  <c r="S161" i="2"/>
  <c r="S170" i="2"/>
  <c r="S179" i="2"/>
  <c r="S188" i="2"/>
  <c r="S197" i="2"/>
  <c r="S206" i="2"/>
  <c r="S227" i="2"/>
  <c r="S232" i="2"/>
  <c r="S240" i="2"/>
  <c r="S243" i="2"/>
  <c r="S254" i="2"/>
  <c r="S256" i="2"/>
  <c r="S266" i="2"/>
  <c r="S296" i="2"/>
  <c r="S298" i="2"/>
  <c r="S309" i="2"/>
  <c r="S323" i="2"/>
  <c r="S347" i="2"/>
  <c r="S388" i="2"/>
  <c r="S436" i="2"/>
  <c r="S457" i="2"/>
  <c r="S460" i="2"/>
  <c r="S462" i="2"/>
  <c r="S477" i="2"/>
  <c r="S480" i="2"/>
  <c r="S484" i="2"/>
  <c r="S499" i="2"/>
  <c r="S511" i="2"/>
  <c r="S526" i="2"/>
  <c r="S533" i="2"/>
  <c r="S537" i="2"/>
  <c r="S553" i="2"/>
  <c r="S556" i="2"/>
  <c r="S581" i="2"/>
  <c r="S594" i="2"/>
  <c r="S600" i="2"/>
  <c r="S603" i="2"/>
  <c r="S43" i="2"/>
  <c r="S193" i="2"/>
  <c r="S284" i="2"/>
  <c r="S508" i="2"/>
  <c r="S327" i="2"/>
  <c r="S584" i="2"/>
  <c r="S492" i="2"/>
  <c r="S587" i="2"/>
  <c r="P492" i="2"/>
  <c r="M70" i="2"/>
  <c r="M72" i="2"/>
  <c r="M98" i="2"/>
  <c r="M100" i="2"/>
  <c r="M104" i="2"/>
  <c r="M106" i="2"/>
  <c r="M116" i="2"/>
  <c r="M120" i="2"/>
  <c r="M123" i="2"/>
  <c r="M144" i="2"/>
  <c r="M146" i="2"/>
  <c r="M166" i="2"/>
  <c r="M168" i="2"/>
  <c r="M170" i="2"/>
  <c r="M206" i="2"/>
  <c r="M204" i="2" s="1"/>
  <c r="M214" i="2"/>
  <c r="M233" i="2"/>
  <c r="M249" i="2"/>
  <c r="M272" i="2"/>
  <c r="M453" i="2"/>
  <c r="M67" i="2"/>
  <c r="M89" i="2"/>
  <c r="M153" i="2"/>
  <c r="M193" i="2"/>
  <c r="M259" i="2"/>
  <c r="M37" i="2"/>
  <c r="M77" i="2"/>
  <c r="M83" i="2"/>
  <c r="M85" i="2"/>
  <c r="M108" i="2"/>
  <c r="M177" i="2"/>
  <c r="M179" i="2"/>
  <c r="M287" i="2"/>
  <c r="M285" i="2" s="1"/>
  <c r="M310" i="2"/>
  <c r="M328" i="2"/>
  <c r="M338" i="2"/>
  <c r="M390" i="2"/>
  <c r="M378" i="2" s="1"/>
  <c r="M397" i="2"/>
  <c r="M394" i="2" s="1"/>
  <c r="M27" i="2"/>
  <c r="M28" i="2"/>
  <c r="M91" i="2"/>
  <c r="M135" i="2"/>
  <c r="M141" i="2"/>
  <c r="M199" i="2"/>
  <c r="M322" i="2"/>
  <c r="M128" i="2"/>
  <c r="M190" i="2"/>
  <c r="M226" i="2"/>
  <c r="M265" i="2"/>
  <c r="M276" i="2"/>
  <c r="M284" i="2"/>
  <c r="M329" i="2"/>
  <c r="M334" i="2"/>
  <c r="M332" i="2" s="1"/>
  <c r="M426" i="2"/>
  <c r="M293" i="2"/>
  <c r="M299" i="2"/>
  <c r="M325" i="2"/>
  <c r="M364" i="2"/>
  <c r="M522" i="2"/>
  <c r="M315" i="2"/>
  <c r="M341" i="2"/>
  <c r="M367" i="2"/>
  <c r="M372" i="2"/>
  <c r="M375" i="2"/>
  <c r="M402" i="2"/>
  <c r="M411" i="2"/>
  <c r="M420" i="2"/>
  <c r="M494" i="2"/>
  <c r="M516" i="2"/>
  <c r="M536" i="2"/>
  <c r="M358" i="2"/>
  <c r="M465" i="2"/>
  <c r="M472" i="2"/>
  <c r="M570" i="2"/>
  <c r="M449" i="2"/>
  <c r="M478" i="2"/>
  <c r="M554" i="2"/>
  <c r="M345" i="2"/>
  <c r="M416" i="2"/>
  <c r="M422" i="2"/>
  <c r="M434" i="2"/>
  <c r="M498" i="2"/>
  <c r="M510" i="2"/>
  <c r="M580" i="2"/>
  <c r="M440" i="2"/>
  <c r="M504" i="2"/>
  <c r="M482" i="2"/>
  <c r="M489" i="2"/>
  <c r="M492" i="2"/>
  <c r="M589" i="2"/>
  <c r="M599" i="2"/>
  <c r="J341" i="2"/>
  <c r="J599" i="2"/>
  <c r="J589" i="2"/>
  <c r="J587" i="2"/>
  <c r="J584" i="2"/>
  <c r="J580" i="2"/>
  <c r="J570" i="2"/>
  <c r="J554" i="2"/>
  <c r="J536" i="2"/>
  <c r="J522" i="2"/>
  <c r="J516" i="2"/>
  <c r="J510" i="2"/>
  <c r="J504" i="2"/>
  <c r="J498" i="2"/>
  <c r="J494" i="2"/>
  <c r="J492" i="2"/>
  <c r="J489" i="2"/>
  <c r="J482" i="2"/>
  <c r="J478" i="2"/>
  <c r="J472" i="2"/>
  <c r="J469" i="2"/>
  <c r="J465" i="2"/>
  <c r="J458" i="2"/>
  <c r="J453" i="2"/>
  <c r="J449" i="2"/>
  <c r="J446" i="2"/>
  <c r="J440" i="2"/>
  <c r="J434" i="2"/>
  <c r="J422" i="2"/>
  <c r="J411" i="2"/>
  <c r="J394" i="2"/>
  <c r="J378" i="2"/>
  <c r="J375" i="2"/>
  <c r="J372" i="2"/>
  <c r="J367" i="2"/>
  <c r="J364" i="2"/>
  <c r="J358" i="2"/>
  <c r="J345" i="2"/>
  <c r="J338" i="2"/>
  <c r="J332" i="2"/>
  <c r="J329" i="2"/>
  <c r="J327" i="2"/>
  <c r="J325" i="2"/>
  <c r="J322" i="2"/>
  <c r="J317" i="2"/>
  <c r="J315" i="2"/>
  <c r="J307" i="2"/>
  <c r="J304" i="2"/>
  <c r="J299" i="2"/>
  <c r="J293" i="2"/>
  <c r="J285" i="2"/>
  <c r="J269" i="2"/>
  <c r="J251" i="2"/>
  <c r="J242" i="2"/>
  <c r="J230" i="2"/>
  <c r="J213" i="2"/>
  <c r="J204" i="2"/>
  <c r="J192" i="2"/>
  <c r="J180" i="2"/>
  <c r="J176" i="2"/>
  <c r="J165" i="2"/>
  <c r="J152" i="2"/>
  <c r="J148" i="2"/>
  <c r="J143" i="2"/>
  <c r="J134" i="2"/>
  <c r="J127" i="2"/>
  <c r="J113" i="2"/>
  <c r="J92" i="2"/>
  <c r="J88" i="2"/>
  <c r="J74" i="2"/>
  <c r="J69" i="2"/>
  <c r="J59" i="2"/>
  <c r="J49" i="2"/>
  <c r="J37" i="2"/>
  <c r="J28" i="2"/>
  <c r="I21" i="2"/>
  <c r="P375" i="2" l="1"/>
  <c r="J393" i="2"/>
  <c r="S123" i="2"/>
  <c r="P213" i="2"/>
  <c r="P285" i="2"/>
  <c r="P416" i="2"/>
  <c r="S478" i="2"/>
  <c r="S354" i="2"/>
  <c r="J410" i="2"/>
  <c r="P123" i="2"/>
  <c r="P315" i="2"/>
  <c r="P354" i="2"/>
  <c r="P367" i="2"/>
  <c r="P587" i="2"/>
  <c r="S26" i="2"/>
  <c r="S465" i="2"/>
  <c r="P304" i="2"/>
  <c r="J579" i="2"/>
  <c r="J337" i="2"/>
  <c r="P489" i="2"/>
  <c r="P570" i="2"/>
  <c r="P317" i="2"/>
  <c r="P449" i="2"/>
  <c r="P88" i="2"/>
  <c r="S504" i="2"/>
  <c r="S192" i="2"/>
  <c r="P478" i="2"/>
  <c r="P148" i="2"/>
  <c r="J260" i="2"/>
  <c r="J445" i="2"/>
  <c r="P584" i="2"/>
  <c r="P325" i="2"/>
  <c r="P176" i="2"/>
  <c r="S570" i="2"/>
  <c r="S434" i="2"/>
  <c r="J497" i="2"/>
  <c r="J112" i="2"/>
  <c r="J107" i="2" s="1"/>
  <c r="J87" i="2"/>
  <c r="J151" i="2"/>
  <c r="J321" i="2"/>
  <c r="P372" i="2"/>
  <c r="P261" i="2"/>
  <c r="P422" i="2"/>
  <c r="P338" i="2"/>
  <c r="P599" i="2"/>
  <c r="S599" i="2"/>
  <c r="P554" i="2"/>
  <c r="P516" i="2"/>
  <c r="S482" i="2"/>
  <c r="S458" i="2"/>
  <c r="P434" i="2"/>
  <c r="P426" i="2"/>
  <c r="S426" i="2"/>
  <c r="S416" i="2"/>
  <c r="P411" i="2"/>
  <c r="P402" i="2"/>
  <c r="P394" i="2"/>
  <c r="S358" i="2"/>
  <c r="P332" i="2"/>
  <c r="S325" i="2"/>
  <c r="P307" i="2"/>
  <c r="P293" i="2"/>
  <c r="S261" i="2"/>
  <c r="P251" i="2"/>
  <c r="S251" i="2"/>
  <c r="S242" i="2"/>
  <c r="S180" i="2"/>
  <c r="P152" i="2"/>
  <c r="P143" i="2"/>
  <c r="S134" i="2"/>
  <c r="P134" i="2"/>
  <c r="P113" i="2"/>
  <c r="P92" i="2"/>
  <c r="S92" i="2"/>
  <c r="S69" i="2"/>
  <c r="S59" i="2"/>
  <c r="S49" i="2"/>
  <c r="M180" i="2"/>
  <c r="P345" i="2"/>
  <c r="P458" i="2"/>
  <c r="P378" i="2"/>
  <c r="P242" i="2"/>
  <c r="P69" i="2"/>
  <c r="P192" i="2"/>
  <c r="S536" i="2"/>
  <c r="S341" i="2"/>
  <c r="S420" i="2"/>
  <c r="S411" i="2"/>
  <c r="S230" i="2"/>
  <c r="S127" i="2"/>
  <c r="P329" i="2"/>
  <c r="P469" i="2"/>
  <c r="S299" i="2"/>
  <c r="P498" i="2"/>
  <c r="P420" i="2"/>
  <c r="P322" i="2"/>
  <c r="P127" i="2"/>
  <c r="S589" i="2"/>
  <c r="S522" i="2"/>
  <c r="S469" i="2"/>
  <c r="S446" i="2"/>
  <c r="S554" i="2"/>
  <c r="S440" i="2"/>
  <c r="S277" i="2"/>
  <c r="P446" i="2"/>
  <c r="P440" i="2"/>
  <c r="P358" i="2"/>
  <c r="S108" i="2"/>
  <c r="M261" i="2"/>
  <c r="P536" i="2"/>
  <c r="P180" i="2"/>
  <c r="P269" i="2"/>
  <c r="P74" i="2"/>
  <c r="S510" i="2"/>
  <c r="S449" i="2"/>
  <c r="S176" i="2"/>
  <c r="S375" i="2"/>
  <c r="S293" i="2"/>
  <c r="S213" i="2"/>
  <c r="S143" i="2"/>
  <c r="S152" i="2"/>
  <c r="S113" i="2"/>
  <c r="S37" i="2"/>
  <c r="P341" i="2"/>
  <c r="P482" i="2"/>
  <c r="P589" i="2"/>
  <c r="P364" i="2"/>
  <c r="P580" i="2"/>
  <c r="P230" i="2"/>
  <c r="P108" i="2"/>
  <c r="S498" i="2"/>
  <c r="S516" i="2"/>
  <c r="S489" i="2"/>
  <c r="S472" i="2"/>
  <c r="S378" i="2"/>
  <c r="S165" i="2"/>
  <c r="S74" i="2"/>
  <c r="S88" i="2"/>
  <c r="M242" i="2"/>
  <c r="M269" i="2"/>
  <c r="P504" i="2"/>
  <c r="P453" i="2"/>
  <c r="P299" i="2"/>
  <c r="P522" i="2"/>
  <c r="P472" i="2"/>
  <c r="P204" i="2"/>
  <c r="P494" i="2"/>
  <c r="P510" i="2"/>
  <c r="P165" i="2"/>
  <c r="S580" i="2"/>
  <c r="S453" i="2"/>
  <c r="S402" i="2"/>
  <c r="S332" i="2"/>
  <c r="S322" i="2"/>
  <c r="S422" i="2"/>
  <c r="S372" i="2"/>
  <c r="S307" i="2"/>
  <c r="S394" i="2"/>
  <c r="S345" i="2"/>
  <c r="S204" i="2"/>
  <c r="S28" i="2"/>
  <c r="P277" i="2"/>
  <c r="S285" i="2"/>
  <c r="S269" i="2"/>
  <c r="P49" i="2"/>
  <c r="P37" i="2"/>
  <c r="P28" i="2"/>
  <c r="P59" i="2"/>
  <c r="M134" i="2"/>
  <c r="M213" i="2"/>
  <c r="M165" i="2"/>
  <c r="M143" i="2"/>
  <c r="M481" i="2"/>
  <c r="M393" i="2"/>
  <c r="M445" i="2"/>
  <c r="M127" i="2"/>
  <c r="M277" i="2"/>
  <c r="M327" i="2"/>
  <c r="M321" i="2" s="1"/>
  <c r="M176" i="2"/>
  <c r="M74" i="2"/>
  <c r="M152" i="2"/>
  <c r="M88" i="2"/>
  <c r="M410" i="2"/>
  <c r="M337" i="2"/>
  <c r="M307" i="2"/>
  <c r="M192" i="2"/>
  <c r="M579" i="2"/>
  <c r="M497" i="2"/>
  <c r="M521" i="2"/>
  <c r="M59" i="2"/>
  <c r="M26" i="2"/>
  <c r="M251" i="2"/>
  <c r="M92" i="2"/>
  <c r="M230" i="2"/>
  <c r="M113" i="2"/>
  <c r="M69" i="2"/>
  <c r="J521" i="2"/>
  <c r="J481" i="2"/>
  <c r="S87" i="2" l="1"/>
  <c r="S579" i="2"/>
  <c r="S112" i="2"/>
  <c r="P393" i="2"/>
  <c r="P112" i="2"/>
  <c r="S321" i="2"/>
  <c r="P87" i="2"/>
  <c r="S497" i="2"/>
  <c r="P321" i="2"/>
  <c r="S393" i="2"/>
  <c r="S521" i="2"/>
  <c r="I608" i="2"/>
  <c r="P481" i="2"/>
  <c r="P521" i="2"/>
  <c r="S445" i="2"/>
  <c r="P410" i="2"/>
  <c r="S410" i="2"/>
  <c r="S337" i="2"/>
  <c r="P260" i="2"/>
  <c r="S260" i="2"/>
  <c r="S151" i="2"/>
  <c r="P579" i="2"/>
  <c r="P497" i="2"/>
  <c r="P337" i="2"/>
  <c r="S481" i="2"/>
  <c r="P445" i="2"/>
  <c r="P151" i="2"/>
  <c r="S107" i="2"/>
  <c r="M151" i="2"/>
  <c r="M112" i="2"/>
  <c r="M87" i="2"/>
  <c r="M260" i="2"/>
  <c r="H252" i="2"/>
  <c r="K252" i="2" l="1"/>
  <c r="T252" i="2"/>
  <c r="N252" i="2"/>
  <c r="Q252" i="2"/>
  <c r="P107" i="2"/>
  <c r="J11" i="2"/>
  <c r="M107" i="2"/>
  <c r="R608" i="2"/>
  <c r="H27" i="2"/>
  <c r="K27" i="2" l="1"/>
  <c r="Q27" i="2"/>
  <c r="T27" i="2"/>
  <c r="N27" i="2"/>
  <c r="J14" i="2"/>
  <c r="L608" i="2"/>
  <c r="O608" i="2"/>
  <c r="H26" i="2"/>
  <c r="K26" i="2" l="1"/>
  <c r="Q26" i="2"/>
  <c r="T26" i="2"/>
  <c r="N26" i="2"/>
  <c r="J12" i="2"/>
  <c r="J13" i="2"/>
  <c r="H590" i="2"/>
  <c r="H52" i="2"/>
  <c r="H61" i="2"/>
  <c r="H70" i="2"/>
  <c r="H79" i="2"/>
  <c r="H89" i="2"/>
  <c r="H98" i="2"/>
  <c r="H106" i="2"/>
  <c r="H114" i="2"/>
  <c r="H122" i="2"/>
  <c r="H128" i="2"/>
  <c r="H137" i="2"/>
  <c r="H141" i="2"/>
  <c r="H146" i="2"/>
  <c r="H157" i="2"/>
  <c r="H161" i="2"/>
  <c r="H170" i="2"/>
  <c r="H174" i="2"/>
  <c r="H184" i="2"/>
  <c r="H188" i="2"/>
  <c r="H197" i="2"/>
  <c r="H201" i="2"/>
  <c r="H210" i="2"/>
  <c r="H215" i="2"/>
  <c r="H223" i="2"/>
  <c r="H227" i="2"/>
  <c r="H236" i="2"/>
  <c r="H240" i="2"/>
  <c r="H249" i="2"/>
  <c r="H254" i="2"/>
  <c r="H264" i="2"/>
  <c r="H268" i="2"/>
  <c r="H278" i="2"/>
  <c r="H282" i="2"/>
  <c r="H291" i="2"/>
  <c r="H301" i="2"/>
  <c r="H311" i="2"/>
  <c r="H316" i="2"/>
  <c r="H330" i="2"/>
  <c r="H335" i="2"/>
  <c r="H347" i="2"/>
  <c r="H351" i="2"/>
  <c r="H361" i="2"/>
  <c r="H366" i="2"/>
  <c r="H377" i="2"/>
  <c r="H386" i="2"/>
  <c r="H400" i="2"/>
  <c r="H415" i="2"/>
  <c r="H431" i="2"/>
  <c r="H447" i="2"/>
  <c r="H462" i="2"/>
  <c r="H477" i="2"/>
  <c r="H488" i="2"/>
  <c r="H511" i="2"/>
  <c r="H594" i="2"/>
  <c r="H57" i="2"/>
  <c r="H71" i="2"/>
  <c r="H84" i="2"/>
  <c r="H99" i="2"/>
  <c r="H115" i="2"/>
  <c r="H124" i="2"/>
  <c r="H133" i="2"/>
  <c r="H147" i="2"/>
  <c r="H158" i="2"/>
  <c r="H167" i="2"/>
  <c r="H175" i="2"/>
  <c r="H189" i="2"/>
  <c r="H198" i="2"/>
  <c r="H207" i="2"/>
  <c r="H216" i="2"/>
  <c r="H224" i="2"/>
  <c r="H237" i="2"/>
  <c r="H246" i="2"/>
  <c r="H255" i="2"/>
  <c r="H265" i="2"/>
  <c r="H279" i="2"/>
  <c r="H288" i="2"/>
  <c r="H297" i="2"/>
  <c r="H308" i="2"/>
  <c r="H318" i="2"/>
  <c r="H331" i="2"/>
  <c r="H343" i="2"/>
  <c r="H348" i="2"/>
  <c r="H357" i="2"/>
  <c r="H362" i="2"/>
  <c r="H368" i="2"/>
  <c r="H373" i="2"/>
  <c r="H379" i="2"/>
  <c r="H383" i="2"/>
  <c r="H387" i="2"/>
  <c r="H391" i="2"/>
  <c r="H397" i="2"/>
  <c r="H401" i="2"/>
  <c r="H406" i="2"/>
  <c r="H412" i="2"/>
  <c r="H417" i="2"/>
  <c r="H423" i="2"/>
  <c r="H428" i="2"/>
  <c r="H432" i="2"/>
  <c r="H437" i="2"/>
  <c r="H442" i="2"/>
  <c r="H448" i="2"/>
  <c r="H454" i="2"/>
  <c r="H459" i="2"/>
  <c r="H463" i="2"/>
  <c r="H468" i="2"/>
  <c r="H474" i="2"/>
  <c r="H479" i="2"/>
  <c r="H485" i="2"/>
  <c r="H490" i="2"/>
  <c r="H496" i="2"/>
  <c r="H502" i="2"/>
  <c r="H507" i="2"/>
  <c r="H512" i="2"/>
  <c r="H517" i="2"/>
  <c r="H523" i="2"/>
  <c r="H527" i="2"/>
  <c r="H531" i="2"/>
  <c r="H535" i="2"/>
  <c r="H540" i="2"/>
  <c r="H544" i="2"/>
  <c r="H548" i="2"/>
  <c r="H552" i="2"/>
  <c r="H557" i="2"/>
  <c r="H561" i="2"/>
  <c r="H565" i="2"/>
  <c r="H569" i="2"/>
  <c r="H574" i="2"/>
  <c r="H578" i="2"/>
  <c r="H585" i="2"/>
  <c r="H591" i="2"/>
  <c r="H595" i="2"/>
  <c r="H600" i="2"/>
  <c r="H604" i="2"/>
  <c r="H56" i="2"/>
  <c r="H65" i="2"/>
  <c r="H75" i="2"/>
  <c r="H83" i="2"/>
  <c r="H94" i="2"/>
  <c r="H102" i="2"/>
  <c r="H118" i="2"/>
  <c r="H132" i="2"/>
  <c r="H153" i="2"/>
  <c r="H166" i="2"/>
  <c r="H179" i="2"/>
  <c r="H193" i="2"/>
  <c r="H206" i="2"/>
  <c r="H219" i="2"/>
  <c r="H232" i="2"/>
  <c r="H245" i="2"/>
  <c r="H258" i="2"/>
  <c r="H273" i="2"/>
  <c r="H287" i="2"/>
  <c r="H296" i="2"/>
  <c r="H306" i="2"/>
  <c r="H323" i="2"/>
  <c r="H342" i="2"/>
  <c r="H356" i="2"/>
  <c r="H371" i="2"/>
  <c r="H382" i="2"/>
  <c r="H390" i="2"/>
  <c r="H405" i="2"/>
  <c r="H421" i="2"/>
  <c r="H441" i="2"/>
  <c r="H452" i="2"/>
  <c r="H473" i="2"/>
  <c r="H495" i="2"/>
  <c r="H506" i="2"/>
  <c r="H520" i="2"/>
  <c r="H530" i="2"/>
  <c r="H539" i="2"/>
  <c r="H547" i="2"/>
  <c r="H556" i="2"/>
  <c r="H564" i="2"/>
  <c r="H573" i="2"/>
  <c r="H577" i="2"/>
  <c r="H598" i="2"/>
  <c r="H53" i="2"/>
  <c r="H66" i="2"/>
  <c r="H76" i="2"/>
  <c r="H90" i="2"/>
  <c r="H103" i="2"/>
  <c r="H119" i="2"/>
  <c r="H129" i="2"/>
  <c r="H138" i="2"/>
  <c r="H142" i="2"/>
  <c r="H154" i="2"/>
  <c r="H162" i="2"/>
  <c r="H171" i="2"/>
  <c r="H181" i="2"/>
  <c r="H185" i="2"/>
  <c r="H194" i="2"/>
  <c r="H202" i="2"/>
  <c r="H211" i="2"/>
  <c r="H220" i="2"/>
  <c r="H228" i="2"/>
  <c r="H233" i="2"/>
  <c r="H241" i="2"/>
  <c r="H250" i="2"/>
  <c r="H259" i="2"/>
  <c r="H270" i="2"/>
  <c r="H274" i="2"/>
  <c r="H283" i="2"/>
  <c r="H292" i="2"/>
  <c r="H302" i="2"/>
  <c r="H312" i="2"/>
  <c r="H324" i="2"/>
  <c r="H336" i="2"/>
  <c r="H352" i="2"/>
  <c r="H50" i="2"/>
  <c r="H54" i="2"/>
  <c r="H58" i="2"/>
  <c r="H63" i="2"/>
  <c r="H67" i="2"/>
  <c r="H72" i="2"/>
  <c r="H77" i="2"/>
  <c r="H81" i="2"/>
  <c r="H85" i="2"/>
  <c r="H91" i="2"/>
  <c r="H96" i="2"/>
  <c r="H100" i="2"/>
  <c r="H104" i="2"/>
  <c r="H110" i="2"/>
  <c r="H116" i="2"/>
  <c r="H120" i="2"/>
  <c r="H125" i="2"/>
  <c r="H130" i="2"/>
  <c r="H135" i="2"/>
  <c r="H139" i="2"/>
  <c r="H144" i="2"/>
  <c r="H149" i="2"/>
  <c r="H155" i="2"/>
  <c r="H159" i="2"/>
  <c r="H163" i="2"/>
  <c r="H168" i="2"/>
  <c r="H172" i="2"/>
  <c r="H177" i="2"/>
  <c r="H182" i="2"/>
  <c r="H186" i="2"/>
  <c r="H190" i="2"/>
  <c r="H195" i="2"/>
  <c r="H199" i="2"/>
  <c r="H203" i="2"/>
  <c r="H208" i="2"/>
  <c r="H212" i="2"/>
  <c r="H217" i="2"/>
  <c r="H221" i="2"/>
  <c r="H225" i="2"/>
  <c r="H229" i="2"/>
  <c r="H234" i="2"/>
  <c r="H238" i="2"/>
  <c r="H243" i="2"/>
  <c r="H247" i="2"/>
  <c r="H256" i="2"/>
  <c r="H262" i="2"/>
  <c r="H266" i="2"/>
  <c r="H271" i="2"/>
  <c r="H275" i="2"/>
  <c r="H280" i="2"/>
  <c r="H284" i="2"/>
  <c r="H289" i="2"/>
  <c r="H294" i="2"/>
  <c r="H298" i="2"/>
  <c r="H303" i="2"/>
  <c r="H309" i="2"/>
  <c r="H313" i="2"/>
  <c r="H319" i="2"/>
  <c r="H326" i="2"/>
  <c r="H333" i="2"/>
  <c r="H339" i="2"/>
  <c r="H344" i="2"/>
  <c r="H349" i="2"/>
  <c r="H353" i="2"/>
  <c r="H359" i="2"/>
  <c r="H363" i="2"/>
  <c r="H369" i="2"/>
  <c r="H374" i="2"/>
  <c r="H380" i="2"/>
  <c r="H384" i="2"/>
  <c r="H388" i="2"/>
  <c r="H392" i="2"/>
  <c r="H398" i="2"/>
  <c r="H403" i="2"/>
  <c r="H407" i="2"/>
  <c r="H413" i="2"/>
  <c r="H418" i="2"/>
  <c r="H424" i="2"/>
  <c r="H429" i="2"/>
  <c r="H433" i="2"/>
  <c r="H438" i="2"/>
  <c r="H443" i="2"/>
  <c r="H450" i="2"/>
  <c r="H455" i="2"/>
  <c r="H460" i="2"/>
  <c r="H464" i="2"/>
  <c r="H470" i="2"/>
  <c r="H475" i="2"/>
  <c r="H480" i="2"/>
  <c r="H486" i="2"/>
  <c r="H491" i="2"/>
  <c r="H499" i="2"/>
  <c r="H503" i="2"/>
  <c r="H508" i="2"/>
  <c r="H513" i="2"/>
  <c r="H518" i="2"/>
  <c r="H524" i="2"/>
  <c r="H528" i="2"/>
  <c r="H532" i="2"/>
  <c r="H537" i="2"/>
  <c r="H541" i="2"/>
  <c r="H545" i="2"/>
  <c r="H549" i="2"/>
  <c r="H553" i="2"/>
  <c r="H558" i="2"/>
  <c r="H562" i="2"/>
  <c r="H566" i="2"/>
  <c r="H571" i="2"/>
  <c r="H575" i="2"/>
  <c r="H581" i="2"/>
  <c r="H586" i="2"/>
  <c r="H592" i="2"/>
  <c r="H596" i="2"/>
  <c r="H601" i="2"/>
  <c r="H396" i="2"/>
  <c r="H409" i="2"/>
  <c r="H427" i="2"/>
  <c r="H436" i="2"/>
  <c r="H457" i="2"/>
  <c r="H467" i="2"/>
  <c r="H484" i="2"/>
  <c r="H501" i="2"/>
  <c r="H515" i="2"/>
  <c r="H526" i="2"/>
  <c r="H534" i="2"/>
  <c r="H543" i="2"/>
  <c r="H551" i="2"/>
  <c r="H560" i="2"/>
  <c r="H568" i="2"/>
  <c r="H583" i="2"/>
  <c r="H603" i="2"/>
  <c r="H62" i="2"/>
  <c r="H80" i="2"/>
  <c r="H95" i="2"/>
  <c r="H109" i="2"/>
  <c r="H51" i="2"/>
  <c r="H55" i="2"/>
  <c r="H60" i="2"/>
  <c r="H64" i="2"/>
  <c r="H68" i="2"/>
  <c r="H73" i="2"/>
  <c r="H78" i="2"/>
  <c r="H82" i="2"/>
  <c r="H86" i="2"/>
  <c r="H93" i="2"/>
  <c r="H97" i="2"/>
  <c r="H101" i="2"/>
  <c r="H105" i="2"/>
  <c r="H111" i="2"/>
  <c r="H117" i="2"/>
  <c r="H121" i="2"/>
  <c r="H126" i="2"/>
  <c r="H131" i="2"/>
  <c r="H136" i="2"/>
  <c r="H140" i="2"/>
  <c r="H145" i="2"/>
  <c r="H150" i="2"/>
  <c r="H156" i="2"/>
  <c r="H160" i="2"/>
  <c r="H164" i="2"/>
  <c r="H169" i="2"/>
  <c r="H173" i="2"/>
  <c r="H178" i="2"/>
  <c r="H183" i="2"/>
  <c r="H187" i="2"/>
  <c r="H191" i="2"/>
  <c r="H196" i="2"/>
  <c r="H200" i="2"/>
  <c r="H205" i="2"/>
  <c r="H209" i="2"/>
  <c r="H214" i="2"/>
  <c r="H218" i="2"/>
  <c r="H222" i="2"/>
  <c r="H226" i="2"/>
  <c r="H231" i="2"/>
  <c r="H235" i="2"/>
  <c r="H239" i="2"/>
  <c r="H244" i="2"/>
  <c r="H248" i="2"/>
  <c r="H253" i="2"/>
  <c r="H257" i="2"/>
  <c r="H263" i="2"/>
  <c r="H267" i="2"/>
  <c r="H272" i="2"/>
  <c r="H276" i="2"/>
  <c r="H281" i="2"/>
  <c r="H286" i="2"/>
  <c r="H290" i="2"/>
  <c r="H295" i="2"/>
  <c r="H300" i="2"/>
  <c r="H305" i="2"/>
  <c r="H310" i="2"/>
  <c r="H314" i="2"/>
  <c r="H320" i="2"/>
  <c r="H328" i="2"/>
  <c r="H334" i="2"/>
  <c r="H340" i="2"/>
  <c r="H346" i="2"/>
  <c r="H350" i="2"/>
  <c r="H355" i="2"/>
  <c r="H360" i="2"/>
  <c r="H365" i="2"/>
  <c r="H370" i="2"/>
  <c r="H376" i="2"/>
  <c r="H381" i="2"/>
  <c r="H385" i="2"/>
  <c r="H389" i="2"/>
  <c r="H395" i="2"/>
  <c r="H399" i="2"/>
  <c r="H404" i="2"/>
  <c r="H408" i="2"/>
  <c r="H414" i="2"/>
  <c r="H419" i="2"/>
  <c r="H425" i="2"/>
  <c r="H430" i="2"/>
  <c r="H435" i="2"/>
  <c r="H439" i="2"/>
  <c r="H444" i="2"/>
  <c r="H451" i="2"/>
  <c r="H456" i="2"/>
  <c r="H461" i="2"/>
  <c r="H466" i="2"/>
  <c r="H471" i="2"/>
  <c r="H476" i="2"/>
  <c r="H483" i="2"/>
  <c r="H487" i="2"/>
  <c r="H493" i="2"/>
  <c r="H500" i="2"/>
  <c r="H505" i="2"/>
  <c r="H509" i="2"/>
  <c r="H514" i="2"/>
  <c r="H519" i="2"/>
  <c r="H525" i="2"/>
  <c r="H529" i="2"/>
  <c r="H533" i="2"/>
  <c r="H538" i="2"/>
  <c r="H542" i="2"/>
  <c r="H546" i="2"/>
  <c r="H550" i="2"/>
  <c r="H555" i="2"/>
  <c r="H559" i="2"/>
  <c r="H563" i="2"/>
  <c r="H567" i="2"/>
  <c r="H572" i="2"/>
  <c r="H576" i="2"/>
  <c r="H582" i="2"/>
  <c r="H588" i="2"/>
  <c r="H593" i="2"/>
  <c r="H597" i="2"/>
  <c r="H602" i="2"/>
  <c r="H45" i="2"/>
  <c r="H41" i="2"/>
  <c r="H42" i="2"/>
  <c r="H39" i="2"/>
  <c r="H47" i="2"/>
  <c r="H38" i="2"/>
  <c r="H46" i="2"/>
  <c r="H43" i="2"/>
  <c r="H40" i="2"/>
  <c r="H44" i="2"/>
  <c r="H48" i="2"/>
  <c r="H33" i="2"/>
  <c r="H30" i="2"/>
  <c r="H34" i="2"/>
  <c r="H29" i="2"/>
  <c r="H35" i="2"/>
  <c r="H31" i="2"/>
  <c r="H32" i="2"/>
  <c r="H36" i="2"/>
  <c r="K36" i="2" l="1"/>
  <c r="N36" i="2"/>
  <c r="Q36" i="2"/>
  <c r="T36" i="2"/>
  <c r="K29" i="2"/>
  <c r="T29" i="2"/>
  <c r="N29" i="2"/>
  <c r="Q29" i="2"/>
  <c r="K33" i="2"/>
  <c r="T33" i="2"/>
  <c r="N33" i="2"/>
  <c r="Q33" i="2"/>
  <c r="N43" i="2"/>
  <c r="K43" i="2"/>
  <c r="T43" i="2"/>
  <c r="Q43" i="2"/>
  <c r="N39" i="2"/>
  <c r="K39" i="2"/>
  <c r="T39" i="2"/>
  <c r="Q39" i="2"/>
  <c r="N602" i="2"/>
  <c r="T602" i="2"/>
  <c r="K602" i="2"/>
  <c r="Q602" i="2"/>
  <c r="K582" i="2"/>
  <c r="T582" i="2"/>
  <c r="N582" i="2"/>
  <c r="Q582" i="2"/>
  <c r="K563" i="2"/>
  <c r="T563" i="2"/>
  <c r="N563" i="2"/>
  <c r="Q563" i="2"/>
  <c r="T546" i="2"/>
  <c r="K546" i="2"/>
  <c r="N546" i="2"/>
  <c r="Q546" i="2"/>
  <c r="N529" i="2"/>
  <c r="K529" i="2"/>
  <c r="T529" i="2"/>
  <c r="Q529" i="2"/>
  <c r="N509" i="2"/>
  <c r="K509" i="2"/>
  <c r="T509" i="2"/>
  <c r="Q509" i="2"/>
  <c r="K487" i="2"/>
  <c r="N487" i="2"/>
  <c r="Q487" i="2"/>
  <c r="T487" i="2"/>
  <c r="K466" i="2"/>
  <c r="T466" i="2"/>
  <c r="N466" i="2"/>
  <c r="Q466" i="2"/>
  <c r="N444" i="2"/>
  <c r="T444" i="2"/>
  <c r="K444" i="2"/>
  <c r="Q444" i="2"/>
  <c r="T425" i="2"/>
  <c r="K425" i="2"/>
  <c r="N425" i="2"/>
  <c r="Q425" i="2"/>
  <c r="T404" i="2"/>
  <c r="N404" i="2"/>
  <c r="K404" i="2"/>
  <c r="Q404" i="2"/>
  <c r="N385" i="2"/>
  <c r="K385" i="2"/>
  <c r="T385" i="2"/>
  <c r="Q385" i="2"/>
  <c r="N365" i="2"/>
  <c r="T365" i="2"/>
  <c r="K365" i="2"/>
  <c r="Q365" i="2"/>
  <c r="K346" i="2"/>
  <c r="N346" i="2"/>
  <c r="T346" i="2"/>
  <c r="Q346" i="2"/>
  <c r="K320" i="2"/>
  <c r="T320" i="2"/>
  <c r="N320" i="2"/>
  <c r="Q320" i="2"/>
  <c r="K300" i="2"/>
  <c r="N300" i="2"/>
  <c r="Q300" i="2"/>
  <c r="T300" i="2"/>
  <c r="N281" i="2"/>
  <c r="K281" i="2"/>
  <c r="T281" i="2"/>
  <c r="Q281" i="2"/>
  <c r="K263" i="2"/>
  <c r="N263" i="2"/>
  <c r="T263" i="2"/>
  <c r="Q263" i="2"/>
  <c r="K244" i="2"/>
  <c r="N244" i="2"/>
  <c r="Q244" i="2"/>
  <c r="T244" i="2"/>
  <c r="Q226" i="2"/>
  <c r="K226" i="2"/>
  <c r="T226" i="2"/>
  <c r="N226" i="2"/>
  <c r="T209" i="2"/>
  <c r="N209" i="2"/>
  <c r="K209" i="2"/>
  <c r="Q209" i="2"/>
  <c r="K191" i="2"/>
  <c r="T191" i="2"/>
  <c r="N191" i="2"/>
  <c r="Q191" i="2"/>
  <c r="K173" i="2"/>
  <c r="T173" i="2"/>
  <c r="N173" i="2"/>
  <c r="Q173" i="2"/>
  <c r="N156" i="2"/>
  <c r="K156" i="2"/>
  <c r="T156" i="2"/>
  <c r="Q156" i="2"/>
  <c r="N136" i="2"/>
  <c r="T136" i="2"/>
  <c r="K136" i="2"/>
  <c r="Q136" i="2"/>
  <c r="N117" i="2"/>
  <c r="K117" i="2"/>
  <c r="T117" i="2"/>
  <c r="Q117" i="2"/>
  <c r="N97" i="2"/>
  <c r="K97" i="2"/>
  <c r="T97" i="2"/>
  <c r="Q97" i="2"/>
  <c r="T78" i="2"/>
  <c r="N78" i="2"/>
  <c r="K78" i="2"/>
  <c r="Q78" i="2"/>
  <c r="K60" i="2"/>
  <c r="N60" i="2"/>
  <c r="T60" i="2"/>
  <c r="Q60" i="2"/>
  <c r="N95" i="2"/>
  <c r="K95" i="2"/>
  <c r="T95" i="2"/>
  <c r="Q95" i="2"/>
  <c r="N583" i="2"/>
  <c r="T583" i="2"/>
  <c r="K583" i="2"/>
  <c r="Q583" i="2"/>
  <c r="N543" i="2"/>
  <c r="K543" i="2"/>
  <c r="T543" i="2"/>
  <c r="Q543" i="2"/>
  <c r="N501" i="2"/>
  <c r="K501" i="2"/>
  <c r="Q501" i="2"/>
  <c r="T501" i="2"/>
  <c r="K436" i="2"/>
  <c r="N436" i="2"/>
  <c r="T436" i="2"/>
  <c r="Q436" i="2"/>
  <c r="K601" i="2"/>
  <c r="N601" i="2"/>
  <c r="T601" i="2"/>
  <c r="Q601" i="2"/>
  <c r="K581" i="2"/>
  <c r="N581" i="2"/>
  <c r="T581" i="2"/>
  <c r="Q581" i="2"/>
  <c r="N562" i="2"/>
  <c r="K562" i="2"/>
  <c r="T562" i="2"/>
  <c r="Q562" i="2"/>
  <c r="K545" i="2"/>
  <c r="N545" i="2"/>
  <c r="T545" i="2"/>
  <c r="Q545" i="2"/>
  <c r="K528" i="2"/>
  <c r="N528" i="2"/>
  <c r="T528" i="2"/>
  <c r="Q528" i="2"/>
  <c r="N508" i="2"/>
  <c r="K508" i="2"/>
  <c r="T508" i="2"/>
  <c r="Q508" i="2"/>
  <c r="K486" i="2"/>
  <c r="N486" i="2"/>
  <c r="T486" i="2"/>
  <c r="Q486" i="2"/>
  <c r="K464" i="2"/>
  <c r="N464" i="2"/>
  <c r="Q464" i="2"/>
  <c r="T464" i="2"/>
  <c r="K443" i="2"/>
  <c r="N443" i="2"/>
  <c r="T443" i="2"/>
  <c r="Q443" i="2"/>
  <c r="K424" i="2"/>
  <c r="N424" i="2"/>
  <c r="T424" i="2"/>
  <c r="Q424" i="2"/>
  <c r="K403" i="2"/>
  <c r="N403" i="2"/>
  <c r="T403" i="2"/>
  <c r="Q403" i="2"/>
  <c r="K384" i="2"/>
  <c r="N384" i="2"/>
  <c r="Q384" i="2"/>
  <c r="T384" i="2"/>
  <c r="K363" i="2"/>
  <c r="N363" i="2"/>
  <c r="T363" i="2"/>
  <c r="Q363" i="2"/>
  <c r="K344" i="2"/>
  <c r="N344" i="2"/>
  <c r="Q344" i="2"/>
  <c r="T344" i="2"/>
  <c r="H325" i="2"/>
  <c r="K326" i="2"/>
  <c r="N326" i="2"/>
  <c r="Q326" i="2"/>
  <c r="T326" i="2"/>
  <c r="K303" i="2"/>
  <c r="N303" i="2"/>
  <c r="Q303" i="2"/>
  <c r="T303" i="2"/>
  <c r="K284" i="2"/>
  <c r="T284" i="2"/>
  <c r="N284" i="2"/>
  <c r="Q284" i="2"/>
  <c r="N266" i="2"/>
  <c r="K266" i="2"/>
  <c r="Q266" i="2"/>
  <c r="T266" i="2"/>
  <c r="N243" i="2"/>
  <c r="K243" i="2"/>
  <c r="T243" i="2"/>
  <c r="Q243" i="2"/>
  <c r="K225" i="2"/>
  <c r="N225" i="2"/>
  <c r="Q225" i="2"/>
  <c r="T225" i="2"/>
  <c r="K208" i="2"/>
  <c r="N208" i="2"/>
  <c r="Q208" i="2"/>
  <c r="T208" i="2"/>
  <c r="K190" i="2"/>
  <c r="N190" i="2"/>
  <c r="Q190" i="2"/>
  <c r="T190" i="2"/>
  <c r="N172" i="2"/>
  <c r="K172" i="2"/>
  <c r="T172" i="2"/>
  <c r="Q172" i="2"/>
  <c r="K155" i="2"/>
  <c r="N155" i="2"/>
  <c r="T155" i="2"/>
  <c r="Q155" i="2"/>
  <c r="K135" i="2"/>
  <c r="T135" i="2"/>
  <c r="Q135" i="2"/>
  <c r="N135" i="2"/>
  <c r="K116" i="2"/>
  <c r="N116" i="2"/>
  <c r="Q116" i="2"/>
  <c r="T116" i="2"/>
  <c r="N96" i="2"/>
  <c r="K96" i="2"/>
  <c r="Q96" i="2"/>
  <c r="T96" i="2"/>
  <c r="K77" i="2"/>
  <c r="Q77" i="2"/>
  <c r="T77" i="2"/>
  <c r="N77" i="2"/>
  <c r="N58" i="2"/>
  <c r="K58" i="2"/>
  <c r="T58" i="2"/>
  <c r="Q58" i="2"/>
  <c r="N336" i="2"/>
  <c r="K336" i="2"/>
  <c r="T336" i="2"/>
  <c r="Q336" i="2"/>
  <c r="N292" i="2"/>
  <c r="T292" i="2"/>
  <c r="K292" i="2"/>
  <c r="Q292" i="2"/>
  <c r="K259" i="2"/>
  <c r="T259" i="2"/>
  <c r="Q259" i="2"/>
  <c r="N259" i="2"/>
  <c r="N228" i="2"/>
  <c r="K228" i="2"/>
  <c r="Q228" i="2"/>
  <c r="T228" i="2"/>
  <c r="N194" i="2"/>
  <c r="K194" i="2"/>
  <c r="T194" i="2"/>
  <c r="Q194" i="2"/>
  <c r="K162" i="2"/>
  <c r="N162" i="2"/>
  <c r="T162" i="2"/>
  <c r="Q162" i="2"/>
  <c r="T129" i="2"/>
  <c r="K129" i="2"/>
  <c r="N129" i="2"/>
  <c r="Q129" i="2"/>
  <c r="T31" i="2"/>
  <c r="K31" i="2"/>
  <c r="N31" i="2"/>
  <c r="Q31" i="2"/>
  <c r="K34" i="2"/>
  <c r="T34" i="2"/>
  <c r="N34" i="2"/>
  <c r="Q34" i="2"/>
  <c r="K44" i="2"/>
  <c r="N44" i="2"/>
  <c r="T44" i="2"/>
  <c r="Q44" i="2"/>
  <c r="T38" i="2"/>
  <c r="N38" i="2"/>
  <c r="K38" i="2"/>
  <c r="Q38" i="2"/>
  <c r="N41" i="2"/>
  <c r="T41" i="2"/>
  <c r="K41" i="2"/>
  <c r="Q41" i="2"/>
  <c r="N593" i="2"/>
  <c r="K593" i="2"/>
  <c r="T593" i="2"/>
  <c r="Q593" i="2"/>
  <c r="N572" i="2"/>
  <c r="T572" i="2"/>
  <c r="K572" i="2"/>
  <c r="Q572" i="2"/>
  <c r="K555" i="2"/>
  <c r="N555" i="2"/>
  <c r="Q555" i="2"/>
  <c r="T555" i="2"/>
  <c r="N538" i="2"/>
  <c r="K538" i="2"/>
  <c r="Q538" i="2"/>
  <c r="T538" i="2"/>
  <c r="T519" i="2"/>
  <c r="K519" i="2"/>
  <c r="N519" i="2"/>
  <c r="Q519" i="2"/>
  <c r="K500" i="2"/>
  <c r="N500" i="2"/>
  <c r="Q500" i="2"/>
  <c r="T500" i="2"/>
  <c r="N476" i="2"/>
  <c r="T476" i="2"/>
  <c r="K476" i="2"/>
  <c r="Q476" i="2"/>
  <c r="K104" i="2"/>
  <c r="N104" i="2"/>
  <c r="T104" i="2"/>
  <c r="Q104" i="2"/>
  <c r="K85" i="2"/>
  <c r="N85" i="2"/>
  <c r="Q85" i="2"/>
  <c r="T85" i="2"/>
  <c r="K67" i="2"/>
  <c r="Q67" i="2"/>
  <c r="T67" i="2"/>
  <c r="N67" i="2"/>
  <c r="K50" i="2"/>
  <c r="N50" i="2"/>
  <c r="T50" i="2"/>
  <c r="Q50" i="2"/>
  <c r="T312" i="2"/>
  <c r="K312" i="2"/>
  <c r="N312" i="2"/>
  <c r="Q312" i="2"/>
  <c r="T274" i="2"/>
  <c r="K274" i="2"/>
  <c r="N274" i="2"/>
  <c r="Q274" i="2"/>
  <c r="K241" i="2"/>
  <c r="N241" i="2"/>
  <c r="T241" i="2"/>
  <c r="Q241" i="2"/>
  <c r="T211" i="2"/>
  <c r="N211" i="2"/>
  <c r="K211" i="2"/>
  <c r="Q211" i="2"/>
  <c r="T181" i="2"/>
  <c r="N181" i="2"/>
  <c r="K181" i="2"/>
  <c r="Q181" i="2"/>
  <c r="N142" i="2"/>
  <c r="K142" i="2"/>
  <c r="Q142" i="2"/>
  <c r="T142" i="2"/>
  <c r="K103" i="2"/>
  <c r="N103" i="2"/>
  <c r="T103" i="2"/>
  <c r="Q103" i="2"/>
  <c r="T53" i="2"/>
  <c r="K53" i="2"/>
  <c r="N53" i="2"/>
  <c r="Q53" i="2"/>
  <c r="K564" i="2"/>
  <c r="N564" i="2"/>
  <c r="T564" i="2"/>
  <c r="Q564" i="2"/>
  <c r="N530" i="2"/>
  <c r="K530" i="2"/>
  <c r="T530" i="2"/>
  <c r="Q530" i="2"/>
  <c r="K473" i="2"/>
  <c r="N473" i="2"/>
  <c r="Q473" i="2"/>
  <c r="T473" i="2"/>
  <c r="K405" i="2"/>
  <c r="N405" i="2"/>
  <c r="Q405" i="2"/>
  <c r="T405" i="2"/>
  <c r="K306" i="2"/>
  <c r="N306" i="2"/>
  <c r="T306" i="2"/>
  <c r="Q306" i="2"/>
  <c r="N258" i="2"/>
  <c r="K258" i="2"/>
  <c r="T258" i="2"/>
  <c r="Q258" i="2"/>
  <c r="K206" i="2"/>
  <c r="Q206" i="2"/>
  <c r="T206" i="2"/>
  <c r="N206" i="2"/>
  <c r="K153" i="2"/>
  <c r="T153" i="2"/>
  <c r="Q153" i="2"/>
  <c r="N153" i="2"/>
  <c r="K94" i="2"/>
  <c r="N94" i="2"/>
  <c r="Q94" i="2"/>
  <c r="T94" i="2"/>
  <c r="N56" i="2"/>
  <c r="T56" i="2"/>
  <c r="K56" i="2"/>
  <c r="Q56" i="2"/>
  <c r="K591" i="2"/>
  <c r="T591" i="2"/>
  <c r="N591" i="2"/>
  <c r="Q591" i="2"/>
  <c r="T569" i="2"/>
  <c r="N569" i="2"/>
  <c r="K569" i="2"/>
  <c r="Q569" i="2"/>
  <c r="N552" i="2"/>
  <c r="K552" i="2"/>
  <c r="Q552" i="2"/>
  <c r="T552" i="2"/>
  <c r="N535" i="2"/>
  <c r="K535" i="2"/>
  <c r="T535" i="2"/>
  <c r="Q535" i="2"/>
  <c r="T517" i="2"/>
  <c r="N517" i="2"/>
  <c r="K517" i="2"/>
  <c r="Q517" i="2"/>
  <c r="K496" i="2"/>
  <c r="T496" i="2"/>
  <c r="N496" i="2"/>
  <c r="Q496" i="2"/>
  <c r="N474" i="2"/>
  <c r="T474" i="2"/>
  <c r="K474" i="2"/>
  <c r="Q474" i="2"/>
  <c r="K454" i="2"/>
  <c r="N454" i="2"/>
  <c r="T454" i="2"/>
  <c r="Q454" i="2"/>
  <c r="N432" i="2"/>
  <c r="K432" i="2"/>
  <c r="T432" i="2"/>
  <c r="Q432" i="2"/>
  <c r="K412" i="2"/>
  <c r="T412" i="2"/>
  <c r="N412" i="2"/>
  <c r="Q412" i="2"/>
  <c r="N391" i="2"/>
  <c r="T391" i="2"/>
  <c r="K391" i="2"/>
  <c r="Q391" i="2"/>
  <c r="T379" i="2"/>
  <c r="K379" i="2"/>
  <c r="N379" i="2"/>
  <c r="Q379" i="2"/>
  <c r="K362" i="2"/>
  <c r="N362" i="2"/>
  <c r="T362" i="2"/>
  <c r="Q362" i="2"/>
  <c r="K331" i="2"/>
  <c r="N331" i="2"/>
  <c r="T331" i="2"/>
  <c r="Q331" i="2"/>
  <c r="T288" i="2"/>
  <c r="K288" i="2"/>
  <c r="N288" i="2"/>
  <c r="Q288" i="2"/>
  <c r="N246" i="2"/>
  <c r="T246" i="2"/>
  <c r="K246" i="2"/>
  <c r="Q246" i="2"/>
  <c r="K207" i="2"/>
  <c r="N207" i="2"/>
  <c r="Q207" i="2"/>
  <c r="T207" i="2"/>
  <c r="N167" i="2"/>
  <c r="T167" i="2"/>
  <c r="K167" i="2"/>
  <c r="Q167" i="2"/>
  <c r="K124" i="2"/>
  <c r="N124" i="2"/>
  <c r="Q124" i="2"/>
  <c r="T124" i="2"/>
  <c r="K71" i="2"/>
  <c r="N71" i="2"/>
  <c r="T71" i="2"/>
  <c r="Q71" i="2"/>
  <c r="N488" i="2"/>
  <c r="K488" i="2"/>
  <c r="Q488" i="2"/>
  <c r="T488" i="2"/>
  <c r="N431" i="2"/>
  <c r="K431" i="2"/>
  <c r="T431" i="2"/>
  <c r="Q431" i="2"/>
  <c r="K386" i="2"/>
  <c r="N386" i="2"/>
  <c r="T386" i="2"/>
  <c r="Q386" i="2"/>
  <c r="K351" i="2"/>
  <c r="N351" i="2"/>
  <c r="T351" i="2"/>
  <c r="Q351" i="2"/>
  <c r="K291" i="2"/>
  <c r="N291" i="2"/>
  <c r="T291" i="2"/>
  <c r="Q291" i="2"/>
  <c r="N264" i="2"/>
  <c r="K264" i="2"/>
  <c r="T264" i="2"/>
  <c r="Q264" i="2"/>
  <c r="N236" i="2"/>
  <c r="K236" i="2"/>
  <c r="Q236" i="2"/>
  <c r="T236" i="2"/>
  <c r="T210" i="2"/>
  <c r="K210" i="2"/>
  <c r="N210" i="2"/>
  <c r="Q210" i="2"/>
  <c r="K184" i="2"/>
  <c r="N184" i="2"/>
  <c r="T184" i="2"/>
  <c r="Q184" i="2"/>
  <c r="K157" i="2"/>
  <c r="N157" i="2"/>
  <c r="T157" i="2"/>
  <c r="Q157" i="2"/>
  <c r="K128" i="2"/>
  <c r="N128" i="2"/>
  <c r="T128" i="2"/>
  <c r="Q128" i="2"/>
  <c r="K98" i="2"/>
  <c r="Q98" i="2"/>
  <c r="N98" i="2"/>
  <c r="T98" i="2"/>
  <c r="K61" i="2"/>
  <c r="N61" i="2"/>
  <c r="Q61" i="2"/>
  <c r="T61" i="2"/>
  <c r="N456" i="2"/>
  <c r="K456" i="2"/>
  <c r="T456" i="2"/>
  <c r="Q456" i="2"/>
  <c r="T435" i="2"/>
  <c r="N435" i="2"/>
  <c r="K435" i="2"/>
  <c r="Q435" i="2"/>
  <c r="N414" i="2"/>
  <c r="K414" i="2"/>
  <c r="T414" i="2"/>
  <c r="Q414" i="2"/>
  <c r="N395" i="2"/>
  <c r="K395" i="2"/>
  <c r="T395" i="2"/>
  <c r="Q395" i="2"/>
  <c r="K376" i="2"/>
  <c r="T376" i="2"/>
  <c r="N376" i="2"/>
  <c r="Q376" i="2"/>
  <c r="N355" i="2"/>
  <c r="K355" i="2"/>
  <c r="T355" i="2"/>
  <c r="Q355" i="2"/>
  <c r="T334" i="2"/>
  <c r="K334" i="2"/>
  <c r="N334" i="2"/>
  <c r="Q334" i="2"/>
  <c r="K310" i="2"/>
  <c r="T310" i="2"/>
  <c r="Q310" i="2"/>
  <c r="N310" i="2"/>
  <c r="T290" i="2"/>
  <c r="K290" i="2"/>
  <c r="N290" i="2"/>
  <c r="Q290" i="2"/>
  <c r="K272" i="2"/>
  <c r="N272" i="2"/>
  <c r="Q272" i="2"/>
  <c r="T272" i="2"/>
  <c r="T253" i="2"/>
  <c r="K253" i="2"/>
  <c r="N253" i="2"/>
  <c r="Q253" i="2"/>
  <c r="K235" i="2"/>
  <c r="N235" i="2"/>
  <c r="T235" i="2"/>
  <c r="Q235" i="2"/>
  <c r="Q218" i="2"/>
  <c r="K218" i="2"/>
  <c r="N218" i="2"/>
  <c r="T218" i="2"/>
  <c r="N200" i="2"/>
  <c r="K200" i="2"/>
  <c r="T200" i="2"/>
  <c r="Q200" i="2"/>
  <c r="N183" i="2"/>
  <c r="T183" i="2"/>
  <c r="K183" i="2"/>
  <c r="Q183" i="2"/>
  <c r="K164" i="2"/>
  <c r="T164" i="2"/>
  <c r="N164" i="2"/>
  <c r="Q164" i="2"/>
  <c r="N145" i="2"/>
  <c r="K145" i="2"/>
  <c r="T145" i="2"/>
  <c r="Q145" i="2"/>
  <c r="T126" i="2"/>
  <c r="N126" i="2"/>
  <c r="K126" i="2"/>
  <c r="Q126" i="2"/>
  <c r="N105" i="2"/>
  <c r="T105" i="2"/>
  <c r="K105" i="2"/>
  <c r="Q105" i="2"/>
  <c r="K86" i="2"/>
  <c r="T86" i="2"/>
  <c r="N86" i="2"/>
  <c r="Q86" i="2"/>
  <c r="N68" i="2"/>
  <c r="K68" i="2"/>
  <c r="T68" i="2"/>
  <c r="Q68" i="2"/>
  <c r="T51" i="2"/>
  <c r="N51" i="2"/>
  <c r="K51" i="2"/>
  <c r="Q51" i="2"/>
  <c r="K62" i="2"/>
  <c r="N62" i="2"/>
  <c r="Q62" i="2"/>
  <c r="T62" i="2"/>
  <c r="K560" i="2"/>
  <c r="N560" i="2"/>
  <c r="T560" i="2"/>
  <c r="Q560" i="2"/>
  <c r="K526" i="2"/>
  <c r="N526" i="2"/>
  <c r="Q526" i="2"/>
  <c r="T526" i="2"/>
  <c r="K467" i="2"/>
  <c r="N467" i="2"/>
  <c r="T467" i="2"/>
  <c r="Q467" i="2"/>
  <c r="K409" i="2"/>
  <c r="N409" i="2"/>
  <c r="Q409" i="2"/>
  <c r="T409" i="2"/>
  <c r="T592" i="2"/>
  <c r="K592" i="2"/>
  <c r="N592" i="2"/>
  <c r="Q592" i="2"/>
  <c r="N571" i="2"/>
  <c r="K571" i="2"/>
  <c r="T571" i="2"/>
  <c r="Q571" i="2"/>
  <c r="K553" i="2"/>
  <c r="N553" i="2"/>
  <c r="T553" i="2"/>
  <c r="Q553" i="2"/>
  <c r="K537" i="2"/>
  <c r="N537" i="2"/>
  <c r="Q537" i="2"/>
  <c r="T537" i="2"/>
  <c r="N518" i="2"/>
  <c r="K518" i="2"/>
  <c r="Q518" i="2"/>
  <c r="T518" i="2"/>
  <c r="N499" i="2"/>
  <c r="K499" i="2"/>
  <c r="Q499" i="2"/>
  <c r="T499" i="2"/>
  <c r="N475" i="2"/>
  <c r="K475" i="2"/>
  <c r="Q475" i="2"/>
  <c r="T475" i="2"/>
  <c r="N455" i="2"/>
  <c r="K455" i="2"/>
  <c r="T455" i="2"/>
  <c r="Q455" i="2"/>
  <c r="K433" i="2"/>
  <c r="N433" i="2"/>
  <c r="T433" i="2"/>
  <c r="Q433" i="2"/>
  <c r="K413" i="2"/>
  <c r="N413" i="2"/>
  <c r="T413" i="2"/>
  <c r="Q413" i="2"/>
  <c r="N392" i="2"/>
  <c r="K392" i="2"/>
  <c r="Q392" i="2"/>
  <c r="T392" i="2"/>
  <c r="N374" i="2"/>
  <c r="K374" i="2"/>
  <c r="Q374" i="2"/>
  <c r="T374" i="2"/>
  <c r="K353" i="2"/>
  <c r="N353" i="2"/>
  <c r="T353" i="2"/>
  <c r="Q353" i="2"/>
  <c r="K333" i="2"/>
  <c r="N333" i="2"/>
  <c r="Q333" i="2"/>
  <c r="T333" i="2"/>
  <c r="K313" i="2"/>
  <c r="N313" i="2"/>
  <c r="Q313" i="2"/>
  <c r="T313" i="2"/>
  <c r="K294" i="2"/>
  <c r="N294" i="2"/>
  <c r="T294" i="2"/>
  <c r="Q294" i="2"/>
  <c r="K275" i="2"/>
  <c r="N275" i="2"/>
  <c r="Q275" i="2"/>
  <c r="T275" i="2"/>
  <c r="K256" i="2"/>
  <c r="N256" i="2"/>
  <c r="Q256" i="2"/>
  <c r="T256" i="2"/>
  <c r="N234" i="2"/>
  <c r="K234" i="2"/>
  <c r="T234" i="2"/>
  <c r="Q234" i="2"/>
  <c r="N217" i="2"/>
  <c r="K217" i="2"/>
  <c r="T217" i="2"/>
  <c r="Q217" i="2"/>
  <c r="K199" i="2"/>
  <c r="T199" i="2"/>
  <c r="Q199" i="2"/>
  <c r="N199" i="2"/>
  <c r="K182" i="2"/>
  <c r="T182" i="2"/>
  <c r="N182" i="2"/>
  <c r="Q182" i="2"/>
  <c r="N163" i="2"/>
  <c r="K163" i="2"/>
  <c r="Q163" i="2"/>
  <c r="T163" i="2"/>
  <c r="K144" i="2"/>
  <c r="T144" i="2"/>
  <c r="Q144" i="2"/>
  <c r="N144" i="2"/>
  <c r="N125" i="2"/>
  <c r="K125" i="2"/>
  <c r="Q125" i="2"/>
  <c r="T125" i="2"/>
  <c r="K35" i="2"/>
  <c r="N35" i="2"/>
  <c r="T35" i="2"/>
  <c r="Q35" i="2"/>
  <c r="N30" i="2"/>
  <c r="K30" i="2"/>
  <c r="Q30" i="2"/>
  <c r="T30" i="2"/>
  <c r="T40" i="2"/>
  <c r="K40" i="2"/>
  <c r="N40" i="2"/>
  <c r="Q40" i="2"/>
  <c r="N47" i="2"/>
  <c r="K47" i="2"/>
  <c r="T47" i="2"/>
  <c r="Q47" i="2"/>
  <c r="N45" i="2"/>
  <c r="T45" i="2"/>
  <c r="K45" i="2"/>
  <c r="Q45" i="2"/>
  <c r="H587" i="2"/>
  <c r="K588" i="2"/>
  <c r="N588" i="2"/>
  <c r="T588" i="2"/>
  <c r="Q588" i="2"/>
  <c r="K567" i="2"/>
  <c r="N567" i="2"/>
  <c r="T567" i="2"/>
  <c r="Q567" i="2"/>
  <c r="K550" i="2"/>
  <c r="N550" i="2"/>
  <c r="T550" i="2"/>
  <c r="Q550" i="2"/>
  <c r="K533" i="2"/>
  <c r="N533" i="2"/>
  <c r="Q533" i="2"/>
  <c r="T533" i="2"/>
  <c r="K514" i="2"/>
  <c r="N514" i="2"/>
  <c r="T514" i="2"/>
  <c r="Q514" i="2"/>
  <c r="H492" i="2"/>
  <c r="K493" i="2"/>
  <c r="Q493" i="2"/>
  <c r="T493" i="2"/>
  <c r="N493" i="2"/>
  <c r="K471" i="2"/>
  <c r="N471" i="2"/>
  <c r="T471" i="2"/>
  <c r="Q471" i="2"/>
  <c r="K451" i="2"/>
  <c r="T451" i="2"/>
  <c r="N451" i="2"/>
  <c r="Q451" i="2"/>
  <c r="N430" i="2"/>
  <c r="K430" i="2"/>
  <c r="T430" i="2"/>
  <c r="Q430" i="2"/>
  <c r="K408" i="2"/>
  <c r="N408" i="2"/>
  <c r="T408" i="2"/>
  <c r="Q408" i="2"/>
  <c r="K389" i="2"/>
  <c r="N389" i="2"/>
  <c r="T389" i="2"/>
  <c r="Q389" i="2"/>
  <c r="K370" i="2"/>
  <c r="T370" i="2"/>
  <c r="N370" i="2"/>
  <c r="Q370" i="2"/>
  <c r="T350" i="2"/>
  <c r="K350" i="2"/>
  <c r="N350" i="2"/>
  <c r="Q350" i="2"/>
  <c r="H327" i="2"/>
  <c r="T328" i="2"/>
  <c r="K328" i="2"/>
  <c r="Q328" i="2"/>
  <c r="N328" i="2"/>
  <c r="N305" i="2"/>
  <c r="T305" i="2"/>
  <c r="K305" i="2"/>
  <c r="Q305" i="2"/>
  <c r="K286" i="2"/>
  <c r="N286" i="2"/>
  <c r="T286" i="2"/>
  <c r="Q286" i="2"/>
  <c r="N267" i="2"/>
  <c r="K267" i="2"/>
  <c r="Q267" i="2"/>
  <c r="T267" i="2"/>
  <c r="T248" i="2"/>
  <c r="K248" i="2"/>
  <c r="N248" i="2"/>
  <c r="Q248" i="2"/>
  <c r="N231" i="2"/>
  <c r="K231" i="2"/>
  <c r="T231" i="2"/>
  <c r="Q231" i="2"/>
  <c r="K214" i="2"/>
  <c r="Q214" i="2"/>
  <c r="N214" i="2"/>
  <c r="T214" i="2"/>
  <c r="N196" i="2"/>
  <c r="K196" i="2"/>
  <c r="T196" i="2"/>
  <c r="Q196" i="2"/>
  <c r="N178" i="2"/>
  <c r="K178" i="2"/>
  <c r="T178" i="2"/>
  <c r="Q178" i="2"/>
  <c r="N160" i="2"/>
  <c r="K160" i="2"/>
  <c r="T160" i="2"/>
  <c r="Q160" i="2"/>
  <c r="K140" i="2"/>
  <c r="T140" i="2"/>
  <c r="N140" i="2"/>
  <c r="Q140" i="2"/>
  <c r="K121" i="2"/>
  <c r="N121" i="2"/>
  <c r="T121" i="2"/>
  <c r="Q121" i="2"/>
  <c r="K101" i="2"/>
  <c r="N101" i="2"/>
  <c r="T101" i="2"/>
  <c r="Q101" i="2"/>
  <c r="N82" i="2"/>
  <c r="K82" i="2"/>
  <c r="T82" i="2"/>
  <c r="Q82" i="2"/>
  <c r="K64" i="2"/>
  <c r="N64" i="2"/>
  <c r="T64" i="2"/>
  <c r="Q64" i="2"/>
  <c r="K109" i="2"/>
  <c r="T109" i="2"/>
  <c r="N109" i="2"/>
  <c r="Q109" i="2"/>
  <c r="N603" i="2"/>
  <c r="K603" i="2"/>
  <c r="T603" i="2"/>
  <c r="Q603" i="2"/>
  <c r="T551" i="2"/>
  <c r="K551" i="2"/>
  <c r="N551" i="2"/>
  <c r="Q551" i="2"/>
  <c r="N515" i="2"/>
  <c r="K515" i="2"/>
  <c r="Q515" i="2"/>
  <c r="T515" i="2"/>
  <c r="K457" i="2"/>
  <c r="N457" i="2"/>
  <c r="Q457" i="2"/>
  <c r="T457" i="2"/>
  <c r="T396" i="2"/>
  <c r="N396" i="2"/>
  <c r="K396" i="2"/>
  <c r="Q396" i="2"/>
  <c r="K586" i="2"/>
  <c r="N586" i="2"/>
  <c r="T586" i="2"/>
  <c r="Q586" i="2"/>
  <c r="N566" i="2"/>
  <c r="K566" i="2"/>
  <c r="T566" i="2"/>
  <c r="Q566" i="2"/>
  <c r="N549" i="2"/>
  <c r="K549" i="2"/>
  <c r="T549" i="2"/>
  <c r="Q549" i="2"/>
  <c r="K532" i="2"/>
  <c r="N532" i="2"/>
  <c r="Q532" i="2"/>
  <c r="T532" i="2"/>
  <c r="N513" i="2"/>
  <c r="K513" i="2"/>
  <c r="T513" i="2"/>
  <c r="Q513" i="2"/>
  <c r="N491" i="2"/>
  <c r="K491" i="2"/>
  <c r="Q491" i="2"/>
  <c r="T491" i="2"/>
  <c r="N470" i="2"/>
  <c r="K470" i="2"/>
  <c r="Q470" i="2"/>
  <c r="T470" i="2"/>
  <c r="K450" i="2"/>
  <c r="N450" i="2"/>
  <c r="T450" i="2"/>
  <c r="Q450" i="2"/>
  <c r="T429" i="2"/>
  <c r="N429" i="2"/>
  <c r="K429" i="2"/>
  <c r="Q429" i="2"/>
  <c r="T407" i="2"/>
  <c r="K407" i="2"/>
  <c r="N407" i="2"/>
  <c r="Q407" i="2"/>
  <c r="N388" i="2"/>
  <c r="K388" i="2"/>
  <c r="T388" i="2"/>
  <c r="Q388" i="2"/>
  <c r="T369" i="2"/>
  <c r="K369" i="2"/>
  <c r="N369" i="2"/>
  <c r="Q369" i="2"/>
  <c r="N349" i="2"/>
  <c r="K349" i="2"/>
  <c r="T349" i="2"/>
  <c r="Q349" i="2"/>
  <c r="N309" i="2"/>
  <c r="K309" i="2"/>
  <c r="Q309" i="2"/>
  <c r="T309" i="2"/>
  <c r="N289" i="2"/>
  <c r="K289" i="2"/>
  <c r="Q289" i="2"/>
  <c r="T289" i="2"/>
  <c r="K271" i="2"/>
  <c r="N271" i="2"/>
  <c r="Q271" i="2"/>
  <c r="T271" i="2"/>
  <c r="K247" i="2"/>
  <c r="N247" i="2"/>
  <c r="Q247" i="2"/>
  <c r="T247" i="2"/>
  <c r="K229" i="2"/>
  <c r="N229" i="2"/>
  <c r="T229" i="2"/>
  <c r="Q229" i="2"/>
  <c r="N212" i="2"/>
  <c r="K212" i="2"/>
  <c r="T212" i="2"/>
  <c r="Q212" i="2"/>
  <c r="N195" i="2"/>
  <c r="K195" i="2"/>
  <c r="T195" i="2"/>
  <c r="Q195" i="2"/>
  <c r="K177" i="2"/>
  <c r="T177" i="2"/>
  <c r="N177" i="2"/>
  <c r="Q177" i="2"/>
  <c r="N159" i="2"/>
  <c r="K159" i="2"/>
  <c r="T159" i="2"/>
  <c r="Q159" i="2"/>
  <c r="N139" i="2"/>
  <c r="K139" i="2"/>
  <c r="T139" i="2"/>
  <c r="Q139" i="2"/>
  <c r="K120" i="2"/>
  <c r="Q120" i="2"/>
  <c r="N120" i="2"/>
  <c r="T120" i="2"/>
  <c r="K100" i="2"/>
  <c r="Q100" i="2"/>
  <c r="T100" i="2"/>
  <c r="N100" i="2"/>
  <c r="K81" i="2"/>
  <c r="N81" i="2"/>
  <c r="Q81" i="2"/>
  <c r="T81" i="2"/>
  <c r="N63" i="2"/>
  <c r="K63" i="2"/>
  <c r="T63" i="2"/>
  <c r="Q63" i="2"/>
  <c r="N352" i="2"/>
  <c r="T352" i="2"/>
  <c r="K352" i="2"/>
  <c r="Q352" i="2"/>
  <c r="N302" i="2"/>
  <c r="K302" i="2"/>
  <c r="T302" i="2"/>
  <c r="Q302" i="2"/>
  <c r="K270" i="2"/>
  <c r="N270" i="2"/>
  <c r="T270" i="2"/>
  <c r="Q270" i="2"/>
  <c r="K233" i="2"/>
  <c r="T233" i="2"/>
  <c r="N233" i="2"/>
  <c r="Q233" i="2"/>
  <c r="N202" i="2"/>
  <c r="T202" i="2"/>
  <c r="K202" i="2"/>
  <c r="Q202" i="2"/>
  <c r="K171" i="2"/>
  <c r="N171" i="2"/>
  <c r="Q171" i="2"/>
  <c r="T171" i="2"/>
  <c r="K138" i="2"/>
  <c r="N138" i="2"/>
  <c r="T138" i="2"/>
  <c r="Q138" i="2"/>
  <c r="N90" i="2"/>
  <c r="K90" i="2"/>
  <c r="T90" i="2"/>
  <c r="Q90" i="2"/>
  <c r="K598" i="2"/>
  <c r="N598" i="2"/>
  <c r="T598" i="2"/>
  <c r="Q598" i="2"/>
  <c r="K556" i="2"/>
  <c r="N556" i="2"/>
  <c r="T556" i="2"/>
  <c r="Q556" i="2"/>
  <c r="K520" i="2"/>
  <c r="N520" i="2"/>
  <c r="Q520" i="2"/>
  <c r="T520" i="2"/>
  <c r="K452" i="2"/>
  <c r="N452" i="2"/>
  <c r="Q452" i="2"/>
  <c r="T452" i="2"/>
  <c r="T390" i="2"/>
  <c r="K390" i="2"/>
  <c r="N390" i="2"/>
  <c r="Q390" i="2"/>
  <c r="K356" i="2"/>
  <c r="T356" i="2"/>
  <c r="N356" i="2"/>
  <c r="Q356" i="2"/>
  <c r="K296" i="2"/>
  <c r="N296" i="2"/>
  <c r="T296" i="2"/>
  <c r="Q296" i="2"/>
  <c r="N245" i="2"/>
  <c r="K245" i="2"/>
  <c r="T245" i="2"/>
  <c r="Q245" i="2"/>
  <c r="T193" i="2"/>
  <c r="K193" i="2"/>
  <c r="Q193" i="2"/>
  <c r="N193" i="2"/>
  <c r="K132" i="2"/>
  <c r="N132" i="2"/>
  <c r="Q132" i="2"/>
  <c r="T132" i="2"/>
  <c r="K83" i="2"/>
  <c r="N83" i="2"/>
  <c r="T83" i="2"/>
  <c r="Q83" i="2"/>
  <c r="N604" i="2"/>
  <c r="K604" i="2"/>
  <c r="T604" i="2"/>
  <c r="Q604" i="2"/>
  <c r="K585" i="2"/>
  <c r="T585" i="2"/>
  <c r="N585" i="2"/>
  <c r="Q585" i="2"/>
  <c r="T565" i="2"/>
  <c r="N565" i="2"/>
  <c r="K565" i="2"/>
  <c r="Q565" i="2"/>
  <c r="N548" i="2"/>
  <c r="K548" i="2"/>
  <c r="T548" i="2"/>
  <c r="Q548" i="2"/>
  <c r="N531" i="2"/>
  <c r="K531" i="2"/>
  <c r="T531" i="2"/>
  <c r="Q531" i="2"/>
  <c r="K512" i="2"/>
  <c r="N512" i="2"/>
  <c r="Q512" i="2"/>
  <c r="T512" i="2"/>
  <c r="T490" i="2"/>
  <c r="N490" i="2"/>
  <c r="K490" i="2"/>
  <c r="Q490" i="2"/>
  <c r="T468" i="2"/>
  <c r="K468" i="2"/>
  <c r="N468" i="2"/>
  <c r="Q468" i="2"/>
  <c r="N448" i="2"/>
  <c r="K448" i="2"/>
  <c r="T448" i="2"/>
  <c r="Q448" i="2"/>
  <c r="K428" i="2"/>
  <c r="T428" i="2"/>
  <c r="N428" i="2"/>
  <c r="Q428" i="2"/>
  <c r="N406" i="2"/>
  <c r="K406" i="2"/>
  <c r="T406" i="2"/>
  <c r="Q406" i="2"/>
  <c r="N387" i="2"/>
  <c r="K387" i="2"/>
  <c r="T387" i="2"/>
  <c r="Q387" i="2"/>
  <c r="K373" i="2"/>
  <c r="T373" i="2"/>
  <c r="N373" i="2"/>
  <c r="Q373" i="2"/>
  <c r="K357" i="2"/>
  <c r="N357" i="2"/>
  <c r="T357" i="2"/>
  <c r="Q357" i="2"/>
  <c r="K318" i="2"/>
  <c r="N318" i="2"/>
  <c r="T318" i="2"/>
  <c r="Q318" i="2"/>
  <c r="K279" i="2"/>
  <c r="N279" i="2"/>
  <c r="T279" i="2"/>
  <c r="Q279" i="2"/>
  <c r="K237" i="2"/>
  <c r="N237" i="2"/>
  <c r="T237" i="2"/>
  <c r="Q237" i="2"/>
  <c r="K198" i="2"/>
  <c r="N198" i="2"/>
  <c r="Q198" i="2"/>
  <c r="T198" i="2"/>
  <c r="K158" i="2"/>
  <c r="T158" i="2"/>
  <c r="N158" i="2"/>
  <c r="Q158" i="2"/>
  <c r="K115" i="2"/>
  <c r="N115" i="2"/>
  <c r="Q115" i="2"/>
  <c r="T115" i="2"/>
  <c r="K57" i="2"/>
  <c r="N57" i="2"/>
  <c r="Q57" i="2"/>
  <c r="T57" i="2"/>
  <c r="K477" i="2"/>
  <c r="N477" i="2"/>
  <c r="Q477" i="2"/>
  <c r="T477" i="2"/>
  <c r="K377" i="2"/>
  <c r="N377" i="2"/>
  <c r="T377" i="2"/>
  <c r="Q377" i="2"/>
  <c r="K347" i="2"/>
  <c r="N347" i="2"/>
  <c r="Q347" i="2"/>
  <c r="T347" i="2"/>
  <c r="H315" i="2"/>
  <c r="K316" i="2"/>
  <c r="N316" i="2"/>
  <c r="T316" i="2"/>
  <c r="Q316" i="2"/>
  <c r="N282" i="2"/>
  <c r="K282" i="2"/>
  <c r="T282" i="2"/>
  <c r="Q282" i="2"/>
  <c r="K254" i="2"/>
  <c r="N254" i="2"/>
  <c r="Q254" i="2"/>
  <c r="T254" i="2"/>
  <c r="K227" i="2"/>
  <c r="Q227" i="2"/>
  <c r="N227" i="2"/>
  <c r="T227" i="2"/>
  <c r="K201" i="2"/>
  <c r="N201" i="2"/>
  <c r="Q201" i="2"/>
  <c r="T201" i="2"/>
  <c r="N174" i="2"/>
  <c r="K174" i="2"/>
  <c r="Q174" i="2"/>
  <c r="T174" i="2"/>
  <c r="K146" i="2"/>
  <c r="T146" i="2"/>
  <c r="N146" i="2"/>
  <c r="Q146" i="2"/>
  <c r="K122" i="2"/>
  <c r="N122" i="2"/>
  <c r="T122" i="2"/>
  <c r="Q122" i="2"/>
  <c r="K89" i="2"/>
  <c r="N89" i="2"/>
  <c r="T89" i="2"/>
  <c r="Q89" i="2"/>
  <c r="K52" i="2"/>
  <c r="N52" i="2"/>
  <c r="T52" i="2"/>
  <c r="Q52" i="2"/>
  <c r="N75" i="2"/>
  <c r="K75" i="2"/>
  <c r="Q75" i="2"/>
  <c r="T75" i="2"/>
  <c r="K600" i="2"/>
  <c r="N600" i="2"/>
  <c r="T600" i="2"/>
  <c r="Q600" i="2"/>
  <c r="K578" i="2"/>
  <c r="N578" i="2"/>
  <c r="T578" i="2"/>
  <c r="Q578" i="2"/>
  <c r="K561" i="2"/>
  <c r="N561" i="2"/>
  <c r="T561" i="2"/>
  <c r="Q561" i="2"/>
  <c r="K544" i="2"/>
  <c r="N544" i="2"/>
  <c r="T544" i="2"/>
  <c r="Q544" i="2"/>
  <c r="N527" i="2"/>
  <c r="K527" i="2"/>
  <c r="T527" i="2"/>
  <c r="Q527" i="2"/>
  <c r="K507" i="2"/>
  <c r="T507" i="2"/>
  <c r="N507" i="2"/>
  <c r="Q507" i="2"/>
  <c r="N485" i="2"/>
  <c r="K485" i="2"/>
  <c r="T485" i="2"/>
  <c r="Q485" i="2"/>
  <c r="K463" i="2"/>
  <c r="N463" i="2"/>
  <c r="T463" i="2"/>
  <c r="Q463" i="2"/>
  <c r="K442" i="2"/>
  <c r="N442" i="2"/>
  <c r="Q442" i="2"/>
  <c r="T442" i="2"/>
  <c r="K423" i="2"/>
  <c r="T423" i="2"/>
  <c r="N423" i="2"/>
  <c r="Q423" i="2"/>
  <c r="K401" i="2"/>
  <c r="T401" i="2"/>
  <c r="N401" i="2"/>
  <c r="Q401" i="2"/>
  <c r="N383" i="2"/>
  <c r="K383" i="2"/>
  <c r="T383" i="2"/>
  <c r="Q383" i="2"/>
  <c r="N348" i="2"/>
  <c r="K348" i="2"/>
  <c r="Q348" i="2"/>
  <c r="T348" i="2"/>
  <c r="N308" i="2"/>
  <c r="T308" i="2"/>
  <c r="K308" i="2"/>
  <c r="Q308" i="2"/>
  <c r="T265" i="2"/>
  <c r="K265" i="2"/>
  <c r="Q265" i="2"/>
  <c r="N265" i="2"/>
  <c r="K224" i="2"/>
  <c r="N224" i="2"/>
  <c r="Q224" i="2"/>
  <c r="T224" i="2"/>
  <c r="K189" i="2"/>
  <c r="N189" i="2"/>
  <c r="Q189" i="2"/>
  <c r="T189" i="2"/>
  <c r="K147" i="2"/>
  <c r="N147" i="2"/>
  <c r="T147" i="2"/>
  <c r="Q147" i="2"/>
  <c r="K99" i="2"/>
  <c r="N99" i="2"/>
  <c r="T99" i="2"/>
  <c r="Q99" i="2"/>
  <c r="K594" i="2"/>
  <c r="N594" i="2"/>
  <c r="T594" i="2"/>
  <c r="Q594" i="2"/>
  <c r="N462" i="2"/>
  <c r="K462" i="2"/>
  <c r="T462" i="2"/>
  <c r="Q462" i="2"/>
  <c r="K415" i="2"/>
  <c r="N415" i="2"/>
  <c r="T415" i="2"/>
  <c r="Q415" i="2"/>
  <c r="K366" i="2"/>
  <c r="T366" i="2"/>
  <c r="N366" i="2"/>
  <c r="Q366" i="2"/>
  <c r="K335" i="2"/>
  <c r="N335" i="2"/>
  <c r="T335" i="2"/>
  <c r="Q335" i="2"/>
  <c r="N311" i="2"/>
  <c r="K311" i="2"/>
  <c r="T311" i="2"/>
  <c r="Q311" i="2"/>
  <c r="N278" i="2"/>
  <c r="K278" i="2"/>
  <c r="Q278" i="2"/>
  <c r="T278" i="2"/>
  <c r="K249" i="2"/>
  <c r="N249" i="2"/>
  <c r="T249" i="2"/>
  <c r="Q249" i="2"/>
  <c r="N223" i="2"/>
  <c r="K223" i="2"/>
  <c r="Q223" i="2"/>
  <c r="T223" i="2"/>
  <c r="N197" i="2"/>
  <c r="K197" i="2"/>
  <c r="T197" i="2"/>
  <c r="Q197" i="2"/>
  <c r="K170" i="2"/>
  <c r="Q170" i="2"/>
  <c r="N170" i="2"/>
  <c r="T170" i="2"/>
  <c r="K141" i="2"/>
  <c r="Q141" i="2"/>
  <c r="N141" i="2"/>
  <c r="T141" i="2"/>
  <c r="K114" i="2"/>
  <c r="N114" i="2"/>
  <c r="T114" i="2"/>
  <c r="Q114" i="2"/>
  <c r="N79" i="2"/>
  <c r="K79" i="2"/>
  <c r="Q79" i="2"/>
  <c r="T79" i="2"/>
  <c r="N590" i="2"/>
  <c r="K590" i="2"/>
  <c r="Q590" i="2"/>
  <c r="T590" i="2"/>
  <c r="K76" i="2"/>
  <c r="N76" i="2"/>
  <c r="T76" i="2"/>
  <c r="Q76" i="2"/>
  <c r="N577" i="2"/>
  <c r="T577" i="2"/>
  <c r="K577" i="2"/>
  <c r="Q577" i="2"/>
  <c r="N547" i="2"/>
  <c r="K547" i="2"/>
  <c r="Q547" i="2"/>
  <c r="T547" i="2"/>
  <c r="K506" i="2"/>
  <c r="N506" i="2"/>
  <c r="T506" i="2"/>
  <c r="Q506" i="2"/>
  <c r="N441" i="2"/>
  <c r="K441" i="2"/>
  <c r="T441" i="2"/>
  <c r="Q441" i="2"/>
  <c r="K382" i="2"/>
  <c r="N382" i="2"/>
  <c r="Q382" i="2"/>
  <c r="T382" i="2"/>
  <c r="K342" i="2"/>
  <c r="N342" i="2"/>
  <c r="T342" i="2"/>
  <c r="Q342" i="2"/>
  <c r="K287" i="2"/>
  <c r="N287" i="2"/>
  <c r="Q287" i="2"/>
  <c r="T287" i="2"/>
  <c r="K232" i="2"/>
  <c r="N232" i="2"/>
  <c r="Q232" i="2"/>
  <c r="T232" i="2"/>
  <c r="K179" i="2"/>
  <c r="Q179" i="2"/>
  <c r="T179" i="2"/>
  <c r="N179" i="2"/>
  <c r="N118" i="2"/>
  <c r="K118" i="2"/>
  <c r="T118" i="2"/>
  <c r="Q118" i="2"/>
  <c r="K32" i="2"/>
  <c r="N32" i="2"/>
  <c r="Q32" i="2"/>
  <c r="T32" i="2"/>
  <c r="N48" i="2"/>
  <c r="K48" i="2"/>
  <c r="T48" i="2"/>
  <c r="Q48" i="2"/>
  <c r="K46" i="2"/>
  <c r="N46" i="2"/>
  <c r="T46" i="2"/>
  <c r="Q46" i="2"/>
  <c r="N42" i="2"/>
  <c r="T42" i="2"/>
  <c r="K42" i="2"/>
  <c r="Q42" i="2"/>
  <c r="N597" i="2"/>
  <c r="K597" i="2"/>
  <c r="T597" i="2"/>
  <c r="Q597" i="2"/>
  <c r="T576" i="2"/>
  <c r="N576" i="2"/>
  <c r="K576" i="2"/>
  <c r="Q576" i="2"/>
  <c r="T559" i="2"/>
  <c r="N559" i="2"/>
  <c r="K559" i="2"/>
  <c r="Q559" i="2"/>
  <c r="K542" i="2"/>
  <c r="N542" i="2"/>
  <c r="T542" i="2"/>
  <c r="Q542" i="2"/>
  <c r="K525" i="2"/>
  <c r="N525" i="2"/>
  <c r="T525" i="2"/>
  <c r="Q525" i="2"/>
  <c r="N505" i="2"/>
  <c r="T505" i="2"/>
  <c r="K505" i="2"/>
  <c r="Q505" i="2"/>
  <c r="K483" i="2"/>
  <c r="T483" i="2"/>
  <c r="N483" i="2"/>
  <c r="Q483" i="2"/>
  <c r="K461" i="2"/>
  <c r="N461" i="2"/>
  <c r="T461" i="2"/>
  <c r="Q461" i="2"/>
  <c r="T439" i="2"/>
  <c r="K439" i="2"/>
  <c r="N439" i="2"/>
  <c r="Q439" i="2"/>
  <c r="N419" i="2"/>
  <c r="K419" i="2"/>
  <c r="T419" i="2"/>
  <c r="Q419" i="2"/>
  <c r="K399" i="2"/>
  <c r="T399" i="2"/>
  <c r="N399" i="2"/>
  <c r="Q399" i="2"/>
  <c r="K381" i="2"/>
  <c r="T381" i="2"/>
  <c r="N381" i="2"/>
  <c r="Q381" i="2"/>
  <c r="N360" i="2"/>
  <c r="T360" i="2"/>
  <c r="K360" i="2"/>
  <c r="Q360" i="2"/>
  <c r="K340" i="2"/>
  <c r="N340" i="2"/>
  <c r="T340" i="2"/>
  <c r="Q340" i="2"/>
  <c r="K314" i="2"/>
  <c r="T314" i="2"/>
  <c r="N314" i="2"/>
  <c r="Q314" i="2"/>
  <c r="K295" i="2"/>
  <c r="T295" i="2"/>
  <c r="N295" i="2"/>
  <c r="Q295" i="2"/>
  <c r="K276" i="2"/>
  <c r="T276" i="2"/>
  <c r="Q276" i="2"/>
  <c r="N276" i="2"/>
  <c r="K257" i="2"/>
  <c r="N257" i="2"/>
  <c r="T257" i="2"/>
  <c r="Q257" i="2"/>
  <c r="K239" i="2"/>
  <c r="N239" i="2"/>
  <c r="T239" i="2"/>
  <c r="Q239" i="2"/>
  <c r="K222" i="2"/>
  <c r="N222" i="2"/>
  <c r="Q222" i="2"/>
  <c r="T222" i="2"/>
  <c r="K205" i="2"/>
  <c r="N205" i="2"/>
  <c r="T205" i="2"/>
  <c r="Q205" i="2"/>
  <c r="K187" i="2"/>
  <c r="T187" i="2"/>
  <c r="N187" i="2"/>
  <c r="Q187" i="2"/>
  <c r="K169" i="2"/>
  <c r="N169" i="2"/>
  <c r="T169" i="2"/>
  <c r="Q169" i="2"/>
  <c r="K150" i="2"/>
  <c r="T150" i="2"/>
  <c r="N150" i="2"/>
  <c r="Q150" i="2"/>
  <c r="K131" i="2"/>
  <c r="N131" i="2"/>
  <c r="T131" i="2"/>
  <c r="Q131" i="2"/>
  <c r="K111" i="2"/>
  <c r="T111" i="2"/>
  <c r="N111" i="2"/>
  <c r="Q111" i="2"/>
  <c r="K93" i="2"/>
  <c r="N93" i="2"/>
  <c r="Q93" i="2"/>
  <c r="T93" i="2"/>
  <c r="K73" i="2"/>
  <c r="T73" i="2"/>
  <c r="N73" i="2"/>
  <c r="Q73" i="2"/>
  <c r="N55" i="2"/>
  <c r="T55" i="2"/>
  <c r="K55" i="2"/>
  <c r="Q55" i="2"/>
  <c r="T80" i="2"/>
  <c r="N80" i="2"/>
  <c r="K80" i="2"/>
  <c r="Q80" i="2"/>
  <c r="N568" i="2"/>
  <c r="K568" i="2"/>
  <c r="Q568" i="2"/>
  <c r="T568" i="2"/>
  <c r="K534" i="2"/>
  <c r="N534" i="2"/>
  <c r="Q534" i="2"/>
  <c r="T534" i="2"/>
  <c r="K484" i="2"/>
  <c r="N484" i="2"/>
  <c r="T484" i="2"/>
  <c r="Q484" i="2"/>
  <c r="N427" i="2"/>
  <c r="K427" i="2"/>
  <c r="Q427" i="2"/>
  <c r="T427" i="2"/>
  <c r="N596" i="2"/>
  <c r="T596" i="2"/>
  <c r="K596" i="2"/>
  <c r="Q596" i="2"/>
  <c r="N575" i="2"/>
  <c r="K575" i="2"/>
  <c r="T575" i="2"/>
  <c r="Q575" i="2"/>
  <c r="N558" i="2"/>
  <c r="T558" i="2"/>
  <c r="K558" i="2"/>
  <c r="Q558" i="2"/>
  <c r="N541" i="2"/>
  <c r="K541" i="2"/>
  <c r="Q541" i="2"/>
  <c r="T541" i="2"/>
  <c r="N524" i="2"/>
  <c r="K524" i="2"/>
  <c r="Q524" i="2"/>
  <c r="T524" i="2"/>
  <c r="N503" i="2"/>
  <c r="K503" i="2"/>
  <c r="T503" i="2"/>
  <c r="Q503" i="2"/>
  <c r="K480" i="2"/>
  <c r="N480" i="2"/>
  <c r="T480" i="2"/>
  <c r="Q480" i="2"/>
  <c r="N460" i="2"/>
  <c r="K460" i="2"/>
  <c r="T460" i="2"/>
  <c r="Q460" i="2"/>
  <c r="N438" i="2"/>
  <c r="K438" i="2"/>
  <c r="Q438" i="2"/>
  <c r="T438" i="2"/>
  <c r="N418" i="2"/>
  <c r="K418" i="2"/>
  <c r="T418" i="2"/>
  <c r="Q418" i="2"/>
  <c r="K398" i="2"/>
  <c r="N398" i="2"/>
  <c r="T398" i="2"/>
  <c r="Q398" i="2"/>
  <c r="K380" i="2"/>
  <c r="N380" i="2"/>
  <c r="T380" i="2"/>
  <c r="Q380" i="2"/>
  <c r="K359" i="2"/>
  <c r="N359" i="2"/>
  <c r="T359" i="2"/>
  <c r="Q359" i="2"/>
  <c r="K339" i="2"/>
  <c r="N339" i="2"/>
  <c r="T339" i="2"/>
  <c r="Q339" i="2"/>
  <c r="N319" i="2"/>
  <c r="K319" i="2"/>
  <c r="T319" i="2"/>
  <c r="Q319" i="2"/>
  <c r="K298" i="2"/>
  <c r="N298" i="2"/>
  <c r="T298" i="2"/>
  <c r="Q298" i="2"/>
  <c r="N280" i="2"/>
  <c r="K280" i="2"/>
  <c r="Q280" i="2"/>
  <c r="T280" i="2"/>
  <c r="T262" i="2"/>
  <c r="K262" i="2"/>
  <c r="N262" i="2"/>
  <c r="Q262" i="2"/>
  <c r="K238" i="2"/>
  <c r="N238" i="2"/>
  <c r="Q238" i="2"/>
  <c r="T238" i="2"/>
  <c r="K221" i="2"/>
  <c r="N221" i="2"/>
  <c r="Q221" i="2"/>
  <c r="T221" i="2"/>
  <c r="K203" i="2"/>
  <c r="N203" i="2"/>
  <c r="Q203" i="2"/>
  <c r="T203" i="2"/>
  <c r="K186" i="2"/>
  <c r="N186" i="2"/>
  <c r="Q186" i="2"/>
  <c r="T186" i="2"/>
  <c r="K168" i="2"/>
  <c r="N168" i="2"/>
  <c r="Q168" i="2"/>
  <c r="T168" i="2"/>
  <c r="N149" i="2"/>
  <c r="K149" i="2"/>
  <c r="T149" i="2"/>
  <c r="Q149" i="2"/>
  <c r="N130" i="2"/>
  <c r="K130" i="2"/>
  <c r="T130" i="2"/>
  <c r="Q130" i="2"/>
  <c r="K110" i="2"/>
  <c r="N110" i="2"/>
  <c r="T110" i="2"/>
  <c r="Q110" i="2"/>
  <c r="K91" i="2"/>
  <c r="Q91" i="2"/>
  <c r="T91" i="2"/>
  <c r="N91" i="2"/>
  <c r="K72" i="2"/>
  <c r="T72" i="2"/>
  <c r="Q72" i="2"/>
  <c r="N72" i="2"/>
  <c r="N54" i="2"/>
  <c r="K54" i="2"/>
  <c r="Q54" i="2"/>
  <c r="T54" i="2"/>
  <c r="N324" i="2"/>
  <c r="K324" i="2"/>
  <c r="Q324" i="2"/>
  <c r="T324" i="2"/>
  <c r="N283" i="2"/>
  <c r="K283" i="2"/>
  <c r="T283" i="2"/>
  <c r="Q283" i="2"/>
  <c r="N250" i="2"/>
  <c r="K250" i="2"/>
  <c r="T250" i="2"/>
  <c r="Q250" i="2"/>
  <c r="N220" i="2"/>
  <c r="K220" i="2"/>
  <c r="Q220" i="2"/>
  <c r="T220" i="2"/>
  <c r="N185" i="2"/>
  <c r="T185" i="2"/>
  <c r="K185" i="2"/>
  <c r="Q185" i="2"/>
  <c r="K154" i="2"/>
  <c r="N154" i="2"/>
  <c r="T154" i="2"/>
  <c r="Q154" i="2"/>
  <c r="T119" i="2"/>
  <c r="K119" i="2"/>
  <c r="N119" i="2"/>
  <c r="Q119" i="2"/>
  <c r="K66" i="2"/>
  <c r="T66" i="2"/>
  <c r="N66" i="2"/>
  <c r="Q66" i="2"/>
  <c r="K573" i="2"/>
  <c r="N573" i="2"/>
  <c r="Q573" i="2"/>
  <c r="T573" i="2"/>
  <c r="K539" i="2"/>
  <c r="T539" i="2"/>
  <c r="N539" i="2"/>
  <c r="Q539" i="2"/>
  <c r="K495" i="2"/>
  <c r="T495" i="2"/>
  <c r="N495" i="2"/>
  <c r="Q495" i="2"/>
  <c r="H420" i="2"/>
  <c r="N421" i="2"/>
  <c r="K421" i="2"/>
  <c r="Q421" i="2"/>
  <c r="T421" i="2"/>
  <c r="N371" i="2"/>
  <c r="K371" i="2"/>
  <c r="Q371" i="2"/>
  <c r="T371" i="2"/>
  <c r="N323" i="2"/>
  <c r="K323" i="2"/>
  <c r="T323" i="2"/>
  <c r="Q323" i="2"/>
  <c r="K273" i="2"/>
  <c r="N273" i="2"/>
  <c r="T273" i="2"/>
  <c r="Q273" i="2"/>
  <c r="K219" i="2"/>
  <c r="N219" i="2"/>
  <c r="Q219" i="2"/>
  <c r="T219" i="2"/>
  <c r="K166" i="2"/>
  <c r="T166" i="2"/>
  <c r="Q166" i="2"/>
  <c r="N166" i="2"/>
  <c r="K102" i="2"/>
  <c r="N102" i="2"/>
  <c r="T102" i="2"/>
  <c r="Q102" i="2"/>
  <c r="N65" i="2"/>
  <c r="K65" i="2"/>
  <c r="Q65" i="2"/>
  <c r="T65" i="2"/>
  <c r="T595" i="2"/>
  <c r="N595" i="2"/>
  <c r="K595" i="2"/>
  <c r="Q595" i="2"/>
  <c r="T574" i="2"/>
  <c r="N574" i="2"/>
  <c r="K574" i="2"/>
  <c r="Q574" i="2"/>
  <c r="K557" i="2"/>
  <c r="N557" i="2"/>
  <c r="T557" i="2"/>
  <c r="Q557" i="2"/>
  <c r="T540" i="2"/>
  <c r="K540" i="2"/>
  <c r="N540" i="2"/>
  <c r="Q540" i="2"/>
  <c r="T523" i="2"/>
  <c r="K523" i="2"/>
  <c r="N523" i="2"/>
  <c r="Q523" i="2"/>
  <c r="T502" i="2"/>
  <c r="N502" i="2"/>
  <c r="K502" i="2"/>
  <c r="Q502" i="2"/>
  <c r="K479" i="2"/>
  <c r="N479" i="2"/>
  <c r="T479" i="2"/>
  <c r="Q479" i="2"/>
  <c r="K459" i="2"/>
  <c r="N459" i="2"/>
  <c r="T459" i="2"/>
  <c r="Q459" i="2"/>
  <c r="N437" i="2"/>
  <c r="K437" i="2"/>
  <c r="T437" i="2"/>
  <c r="Q437" i="2"/>
  <c r="N417" i="2"/>
  <c r="K417" i="2"/>
  <c r="T417" i="2"/>
  <c r="Q417" i="2"/>
  <c r="K397" i="2"/>
  <c r="T397" i="2"/>
  <c r="N397" i="2"/>
  <c r="Q397" i="2"/>
  <c r="N368" i="2"/>
  <c r="K368" i="2"/>
  <c r="T368" i="2"/>
  <c r="Q368" i="2"/>
  <c r="K343" i="2"/>
  <c r="T343" i="2"/>
  <c r="N343" i="2"/>
  <c r="Q343" i="2"/>
  <c r="K297" i="2"/>
  <c r="N297" i="2"/>
  <c r="T297" i="2"/>
  <c r="Q297" i="2"/>
  <c r="N255" i="2"/>
  <c r="T255" i="2"/>
  <c r="K255" i="2"/>
  <c r="Q255" i="2"/>
  <c r="K216" i="2"/>
  <c r="Q216" i="2"/>
  <c r="N216" i="2"/>
  <c r="T216" i="2"/>
  <c r="K175" i="2"/>
  <c r="T175" i="2"/>
  <c r="N175" i="2"/>
  <c r="Q175" i="2"/>
  <c r="K133" i="2"/>
  <c r="N133" i="2"/>
  <c r="Q133" i="2"/>
  <c r="T133" i="2"/>
  <c r="K84" i="2"/>
  <c r="N84" i="2"/>
  <c r="T84" i="2"/>
  <c r="Q84" i="2"/>
  <c r="N511" i="2"/>
  <c r="K511" i="2"/>
  <c r="T511" i="2"/>
  <c r="Q511" i="2"/>
  <c r="N447" i="2"/>
  <c r="K447" i="2"/>
  <c r="Q447" i="2"/>
  <c r="T447" i="2"/>
  <c r="K400" i="2"/>
  <c r="N400" i="2"/>
  <c r="Q400" i="2"/>
  <c r="T400" i="2"/>
  <c r="N361" i="2"/>
  <c r="K361" i="2"/>
  <c r="T361" i="2"/>
  <c r="Q361" i="2"/>
  <c r="K330" i="2"/>
  <c r="N330" i="2"/>
  <c r="T330" i="2"/>
  <c r="Q330" i="2"/>
  <c r="K301" i="2"/>
  <c r="N301" i="2"/>
  <c r="Q301" i="2"/>
  <c r="T301" i="2"/>
  <c r="N268" i="2"/>
  <c r="K268" i="2"/>
  <c r="T268" i="2"/>
  <c r="Q268" i="2"/>
  <c r="N240" i="2"/>
  <c r="K240" i="2"/>
  <c r="Q240" i="2"/>
  <c r="T240" i="2"/>
  <c r="N215" i="2"/>
  <c r="K215" i="2"/>
  <c r="T215" i="2"/>
  <c r="Q215" i="2"/>
  <c r="N188" i="2"/>
  <c r="K188" i="2"/>
  <c r="T188" i="2"/>
  <c r="Q188" i="2"/>
  <c r="K161" i="2"/>
  <c r="N161" i="2"/>
  <c r="Q161" i="2"/>
  <c r="T161" i="2"/>
  <c r="N137" i="2"/>
  <c r="K137" i="2"/>
  <c r="Q137" i="2"/>
  <c r="T137" i="2"/>
  <c r="K106" i="2"/>
  <c r="T106" i="2"/>
  <c r="N106" i="2"/>
  <c r="Q106" i="2"/>
  <c r="K70" i="2"/>
  <c r="T70" i="2"/>
  <c r="Q70" i="2"/>
  <c r="N70" i="2"/>
  <c r="H494" i="2"/>
  <c r="H504" i="2"/>
  <c r="H482" i="2"/>
  <c r="H375" i="2"/>
  <c r="H304" i="2"/>
  <c r="H204" i="2"/>
  <c r="H285" i="2"/>
  <c r="H465" i="2"/>
  <c r="H364" i="2"/>
  <c r="H354" i="2"/>
  <c r="H299" i="2"/>
  <c r="H230" i="2"/>
  <c r="H213" i="2"/>
  <c r="H92" i="2"/>
  <c r="H108" i="2"/>
  <c r="H426" i="2"/>
  <c r="H469" i="2"/>
  <c r="H449" i="2"/>
  <c r="H358" i="2"/>
  <c r="H338" i="2"/>
  <c r="H293" i="2"/>
  <c r="H242" i="2"/>
  <c r="H143" i="2"/>
  <c r="H134" i="2"/>
  <c r="H49" i="2"/>
  <c r="H180" i="2"/>
  <c r="H472" i="2"/>
  <c r="H440" i="2"/>
  <c r="H322" i="2"/>
  <c r="H192" i="2"/>
  <c r="H165" i="2"/>
  <c r="H584" i="2"/>
  <c r="H522" i="2"/>
  <c r="H489" i="2"/>
  <c r="H478" i="2"/>
  <c r="H458" i="2"/>
  <c r="H416" i="2"/>
  <c r="H378" i="2"/>
  <c r="H367" i="2"/>
  <c r="H317" i="2"/>
  <c r="H510" i="2"/>
  <c r="H446" i="2"/>
  <c r="H88" i="2"/>
  <c r="H69" i="2"/>
  <c r="H554" i="2"/>
  <c r="H434" i="2"/>
  <c r="H394" i="2"/>
  <c r="H345" i="2"/>
  <c r="H251" i="2"/>
  <c r="H59" i="2"/>
  <c r="H580" i="2"/>
  <c r="H570" i="2"/>
  <c r="H536" i="2"/>
  <c r="H498" i="2"/>
  <c r="H402" i="2"/>
  <c r="H332" i="2"/>
  <c r="H261" i="2"/>
  <c r="H176" i="2"/>
  <c r="H148" i="2"/>
  <c r="H269" i="2"/>
  <c r="H341" i="2"/>
  <c r="H152" i="2"/>
  <c r="H74" i="2"/>
  <c r="H599" i="2"/>
  <c r="H516" i="2"/>
  <c r="H453" i="2"/>
  <c r="H422" i="2"/>
  <c r="H411" i="2"/>
  <c r="H372" i="2"/>
  <c r="H307" i="2"/>
  <c r="H123" i="2"/>
  <c r="H329" i="2"/>
  <c r="H277" i="2"/>
  <c r="H127" i="2"/>
  <c r="H113" i="2"/>
  <c r="H589" i="2"/>
  <c r="H37" i="2"/>
  <c r="H28" i="2"/>
  <c r="K28" i="2" l="1"/>
  <c r="N28" i="2"/>
  <c r="T28" i="2"/>
  <c r="Q28" i="2"/>
  <c r="N372" i="2"/>
  <c r="K372" i="2"/>
  <c r="Q372" i="2"/>
  <c r="T372" i="2"/>
  <c r="K341" i="2"/>
  <c r="N341" i="2"/>
  <c r="Q341" i="2"/>
  <c r="T341" i="2"/>
  <c r="K261" i="2"/>
  <c r="N261" i="2"/>
  <c r="Q261" i="2"/>
  <c r="T261" i="2"/>
  <c r="K251" i="2"/>
  <c r="N251" i="2"/>
  <c r="T251" i="2"/>
  <c r="Q251" i="2"/>
  <c r="N446" i="2"/>
  <c r="K446" i="2"/>
  <c r="Q446" i="2"/>
  <c r="T446" i="2"/>
  <c r="K92" i="2"/>
  <c r="N92" i="2"/>
  <c r="T92" i="2"/>
  <c r="Q92" i="2"/>
  <c r="K482" i="2"/>
  <c r="Q482" i="2"/>
  <c r="N482" i="2"/>
  <c r="T482" i="2"/>
  <c r="K277" i="2"/>
  <c r="T277" i="2"/>
  <c r="N277" i="2"/>
  <c r="Q277" i="2"/>
  <c r="N516" i="2"/>
  <c r="K516" i="2"/>
  <c r="T516" i="2"/>
  <c r="Q516" i="2"/>
  <c r="N536" i="2"/>
  <c r="K536" i="2"/>
  <c r="Q536" i="2"/>
  <c r="T536" i="2"/>
  <c r="N554" i="2"/>
  <c r="K554" i="2"/>
  <c r="T554" i="2"/>
  <c r="Q554" i="2"/>
  <c r="N378" i="2"/>
  <c r="K378" i="2"/>
  <c r="T378" i="2"/>
  <c r="Q378" i="2"/>
  <c r="H481" i="2"/>
  <c r="K489" i="2"/>
  <c r="N489" i="2"/>
  <c r="T489" i="2"/>
  <c r="Q489" i="2"/>
  <c r="K192" i="2"/>
  <c r="T192" i="2"/>
  <c r="N192" i="2"/>
  <c r="Q192" i="2"/>
  <c r="K180" i="2"/>
  <c r="N180" i="2"/>
  <c r="Q180" i="2"/>
  <c r="T180" i="2"/>
  <c r="K242" i="2"/>
  <c r="T242" i="2"/>
  <c r="Q242" i="2"/>
  <c r="N242" i="2"/>
  <c r="K449" i="2"/>
  <c r="N449" i="2"/>
  <c r="T449" i="2"/>
  <c r="Q449" i="2"/>
  <c r="N354" i="2"/>
  <c r="K354" i="2"/>
  <c r="T354" i="2"/>
  <c r="Q354" i="2"/>
  <c r="K37" i="2"/>
  <c r="N37" i="2"/>
  <c r="Q37" i="2"/>
  <c r="T37" i="2"/>
  <c r="K589" i="2"/>
  <c r="N589" i="2"/>
  <c r="T589" i="2"/>
  <c r="Q589" i="2"/>
  <c r="N329" i="2"/>
  <c r="K329" i="2"/>
  <c r="T329" i="2"/>
  <c r="Q329" i="2"/>
  <c r="K411" i="2"/>
  <c r="N411" i="2"/>
  <c r="T411" i="2"/>
  <c r="Q411" i="2"/>
  <c r="K599" i="2"/>
  <c r="N599" i="2"/>
  <c r="T599" i="2"/>
  <c r="Q599" i="2"/>
  <c r="N332" i="2"/>
  <c r="K332" i="2"/>
  <c r="Q332" i="2"/>
  <c r="T332" i="2"/>
  <c r="K345" i="2"/>
  <c r="N345" i="2"/>
  <c r="T345" i="2"/>
  <c r="Q345" i="2"/>
  <c r="K416" i="2"/>
  <c r="N416" i="2"/>
  <c r="Q416" i="2"/>
  <c r="T416" i="2"/>
  <c r="K49" i="2"/>
  <c r="N49" i="2"/>
  <c r="T49" i="2"/>
  <c r="Q49" i="2"/>
  <c r="N469" i="2"/>
  <c r="K469" i="2"/>
  <c r="T469" i="2"/>
  <c r="Q469" i="2"/>
  <c r="N204" i="2"/>
  <c r="K204" i="2"/>
  <c r="Q204" i="2"/>
  <c r="T204" i="2"/>
  <c r="K420" i="2"/>
  <c r="N420" i="2"/>
  <c r="Q420" i="2"/>
  <c r="T420" i="2"/>
  <c r="K148" i="2"/>
  <c r="T148" i="2"/>
  <c r="N148" i="2"/>
  <c r="Q148" i="2"/>
  <c r="N402" i="2"/>
  <c r="K402" i="2"/>
  <c r="Q402" i="2"/>
  <c r="T402" i="2"/>
  <c r="Q580" i="2"/>
  <c r="N580" i="2"/>
  <c r="K580" i="2"/>
  <c r="T580" i="2"/>
  <c r="N394" i="2"/>
  <c r="K394" i="2"/>
  <c r="Q394" i="2"/>
  <c r="T394" i="2"/>
  <c r="K69" i="2"/>
  <c r="T69" i="2"/>
  <c r="Q69" i="2"/>
  <c r="N69" i="2"/>
  <c r="T317" i="2"/>
  <c r="K317" i="2"/>
  <c r="N317" i="2"/>
  <c r="Q317" i="2"/>
  <c r="N458" i="2"/>
  <c r="K458" i="2"/>
  <c r="T458" i="2"/>
  <c r="Q458" i="2"/>
  <c r="T584" i="2"/>
  <c r="N584" i="2"/>
  <c r="K584" i="2"/>
  <c r="Q584" i="2"/>
  <c r="K440" i="2"/>
  <c r="N440" i="2"/>
  <c r="Q440" i="2"/>
  <c r="T440" i="2"/>
  <c r="K134" i="2"/>
  <c r="Q134" i="2"/>
  <c r="T134" i="2"/>
  <c r="N134" i="2"/>
  <c r="T338" i="2"/>
  <c r="N338" i="2"/>
  <c r="K338" i="2"/>
  <c r="Q338" i="2"/>
  <c r="K426" i="2"/>
  <c r="N426" i="2"/>
  <c r="Q426" i="2"/>
  <c r="T426" i="2"/>
  <c r="K230" i="2"/>
  <c r="Q230" i="2"/>
  <c r="N230" i="2"/>
  <c r="T230" i="2"/>
  <c r="N465" i="2"/>
  <c r="Q465" i="2"/>
  <c r="K465" i="2"/>
  <c r="T465" i="2"/>
  <c r="K304" i="2"/>
  <c r="N304" i="2"/>
  <c r="T304" i="2"/>
  <c r="Q304" i="2"/>
  <c r="T494" i="2"/>
  <c r="K494" i="2"/>
  <c r="N494" i="2"/>
  <c r="Q494" i="2"/>
  <c r="N587" i="2"/>
  <c r="K587" i="2"/>
  <c r="T587" i="2"/>
  <c r="Q587" i="2"/>
  <c r="K327" i="2"/>
  <c r="T327" i="2"/>
  <c r="Q327" i="2"/>
  <c r="N327" i="2"/>
  <c r="K269" i="2"/>
  <c r="N269" i="2"/>
  <c r="Q269" i="2"/>
  <c r="T269" i="2"/>
  <c r="N570" i="2"/>
  <c r="K570" i="2"/>
  <c r="T570" i="2"/>
  <c r="Q570" i="2"/>
  <c r="N510" i="2"/>
  <c r="K510" i="2"/>
  <c r="T510" i="2"/>
  <c r="Q510" i="2"/>
  <c r="N522" i="2"/>
  <c r="K522" i="2"/>
  <c r="T522" i="2"/>
  <c r="Q522" i="2"/>
  <c r="H321" i="2"/>
  <c r="N322" i="2"/>
  <c r="K322" i="2"/>
  <c r="Q322" i="2"/>
  <c r="T322" i="2"/>
  <c r="N293" i="2"/>
  <c r="K293" i="2"/>
  <c r="T293" i="2"/>
  <c r="Q293" i="2"/>
  <c r="K213" i="2"/>
  <c r="Q213" i="2"/>
  <c r="N213" i="2"/>
  <c r="T213" i="2"/>
  <c r="K364" i="2"/>
  <c r="N364" i="2"/>
  <c r="T364" i="2"/>
  <c r="Q364" i="2"/>
  <c r="N504" i="2"/>
  <c r="K504" i="2"/>
  <c r="T504" i="2"/>
  <c r="Q504" i="2"/>
  <c r="Q492" i="2"/>
  <c r="K492" i="2"/>
  <c r="T492" i="2"/>
  <c r="N492" i="2"/>
  <c r="H112" i="2"/>
  <c r="H107" i="2" s="1"/>
  <c r="K113" i="2"/>
  <c r="Q113" i="2"/>
  <c r="N113" i="2"/>
  <c r="T113" i="2"/>
  <c r="N123" i="2"/>
  <c r="T123" i="2"/>
  <c r="K123" i="2"/>
  <c r="Q123" i="2"/>
  <c r="K422" i="2"/>
  <c r="N422" i="2"/>
  <c r="T422" i="2"/>
  <c r="Q422" i="2"/>
  <c r="K74" i="2"/>
  <c r="T74" i="2"/>
  <c r="N74" i="2"/>
  <c r="Q74" i="2"/>
  <c r="K127" i="2"/>
  <c r="T127" i="2"/>
  <c r="Q127" i="2"/>
  <c r="N127" i="2"/>
  <c r="K307" i="2"/>
  <c r="Q307" i="2"/>
  <c r="T307" i="2"/>
  <c r="N307" i="2"/>
  <c r="N453" i="2"/>
  <c r="K453" i="2"/>
  <c r="T453" i="2"/>
  <c r="Q453" i="2"/>
  <c r="K152" i="2"/>
  <c r="Q152" i="2"/>
  <c r="T152" i="2"/>
  <c r="N152" i="2"/>
  <c r="K176" i="2"/>
  <c r="N176" i="2"/>
  <c r="T176" i="2"/>
  <c r="Q176" i="2"/>
  <c r="T498" i="2"/>
  <c r="N498" i="2"/>
  <c r="K498" i="2"/>
  <c r="Q498" i="2"/>
  <c r="K59" i="2"/>
  <c r="T59" i="2"/>
  <c r="N59" i="2"/>
  <c r="Q59" i="2"/>
  <c r="N434" i="2"/>
  <c r="K434" i="2"/>
  <c r="Q434" i="2"/>
  <c r="T434" i="2"/>
  <c r="Q88" i="2"/>
  <c r="K88" i="2"/>
  <c r="T88" i="2"/>
  <c r="N88" i="2"/>
  <c r="K367" i="2"/>
  <c r="T367" i="2"/>
  <c r="N367" i="2"/>
  <c r="Q367" i="2"/>
  <c r="K478" i="2"/>
  <c r="N478" i="2"/>
  <c r="T478" i="2"/>
  <c r="Q478" i="2"/>
  <c r="K165" i="2"/>
  <c r="Q165" i="2"/>
  <c r="T165" i="2"/>
  <c r="N165" i="2"/>
  <c r="K472" i="2"/>
  <c r="N472" i="2"/>
  <c r="T472" i="2"/>
  <c r="Q472" i="2"/>
  <c r="K143" i="2"/>
  <c r="Q143" i="2"/>
  <c r="T143" i="2"/>
  <c r="N143" i="2"/>
  <c r="K358" i="2"/>
  <c r="N358" i="2"/>
  <c r="Q358" i="2"/>
  <c r="T358" i="2"/>
  <c r="N108" i="2"/>
  <c r="K108" i="2"/>
  <c r="Q108" i="2"/>
  <c r="T108" i="2"/>
  <c r="N299" i="2"/>
  <c r="K299" i="2"/>
  <c r="Q299" i="2"/>
  <c r="T299" i="2"/>
  <c r="N285" i="2"/>
  <c r="K285" i="2"/>
  <c r="Q285" i="2"/>
  <c r="T285" i="2"/>
  <c r="N375" i="2"/>
  <c r="K375" i="2"/>
  <c r="Q375" i="2"/>
  <c r="T375" i="2"/>
  <c r="K315" i="2"/>
  <c r="T315" i="2"/>
  <c r="N315" i="2"/>
  <c r="Q315" i="2"/>
  <c r="N325" i="2"/>
  <c r="K325" i="2"/>
  <c r="Q325" i="2"/>
  <c r="T325" i="2"/>
  <c r="H87" i="2"/>
  <c r="H579" i="2"/>
  <c r="H521" i="2"/>
  <c r="H151" i="2"/>
  <c r="H497" i="2"/>
  <c r="H260" i="2"/>
  <c r="H337" i="2"/>
  <c r="H393" i="2"/>
  <c r="H410" i="2"/>
  <c r="H445" i="2"/>
  <c r="N445" i="2" l="1"/>
  <c r="K445" i="2"/>
  <c r="T445" i="2"/>
  <c r="Q445" i="2"/>
  <c r="K393" i="2"/>
  <c r="N393" i="2"/>
  <c r="Q393" i="2"/>
  <c r="T393" i="2"/>
  <c r="K521" i="2"/>
  <c r="N521" i="2"/>
  <c r="T521" i="2"/>
  <c r="Q521" i="2"/>
  <c r="N410" i="2"/>
  <c r="K410" i="2"/>
  <c r="T410" i="2"/>
  <c r="Q410" i="2"/>
  <c r="K337" i="2"/>
  <c r="N337" i="2"/>
  <c r="T337" i="2"/>
  <c r="Q337" i="2"/>
  <c r="T579" i="2"/>
  <c r="K579" i="2"/>
  <c r="N579" i="2"/>
  <c r="Q579" i="2"/>
  <c r="T112" i="2"/>
  <c r="K112" i="2"/>
  <c r="Q112" i="2"/>
  <c r="N112" i="2"/>
  <c r="K260" i="2"/>
  <c r="T260" i="2"/>
  <c r="Q260" i="2"/>
  <c r="N260" i="2"/>
  <c r="K497" i="2"/>
  <c r="N497" i="2"/>
  <c r="Q497" i="2"/>
  <c r="T497" i="2"/>
  <c r="K87" i="2"/>
  <c r="T87" i="2"/>
  <c r="N87" i="2"/>
  <c r="Q87" i="2"/>
  <c r="N321" i="2"/>
  <c r="K321" i="2"/>
  <c r="T321" i="2"/>
  <c r="Q321" i="2"/>
  <c r="K107" i="2"/>
  <c r="T107" i="2"/>
  <c r="N107" i="2"/>
  <c r="Q107" i="2"/>
  <c r="K151" i="2"/>
  <c r="N151" i="2"/>
  <c r="T151" i="2"/>
  <c r="Q151" i="2"/>
  <c r="N481" i="2"/>
  <c r="K481" i="2"/>
  <c r="T481" i="2"/>
  <c r="Q481" i="2"/>
  <c r="H608" i="2"/>
  <c r="G21" i="2"/>
  <c r="J21" i="2"/>
  <c r="J10" i="2" l="1"/>
  <c r="K608" i="2"/>
  <c r="T608" i="2"/>
  <c r="N608" i="2"/>
  <c r="Q608" i="2"/>
  <c r="L22" i="2"/>
  <c r="H21" i="2"/>
  <c r="H606" i="2"/>
  <c r="L14" i="2" l="1"/>
  <c r="L12" i="2"/>
  <c r="L13" i="2"/>
</calcChain>
</file>

<file path=xl/sharedStrings.xml><?xml version="1.0" encoding="utf-8"?>
<sst xmlns="http://schemas.openxmlformats.org/spreadsheetml/2006/main" count="2768" uniqueCount="1430">
  <si>
    <t>SECRETARIA MUNICIPAL DA INFRAESTRUTURA DO MUNICÍPIO DE SÃO CRISTÓVÃO-SE</t>
  </si>
  <si>
    <t>Objeto:</t>
  </si>
  <si>
    <t>Restauração dos prédios da estação ferroviária e capelinha e requalificação urbanística de sua esplanada localizada em São Cristóvão/SE. - revisão 12</t>
  </si>
  <si>
    <t>Bancos de Dados:</t>
  </si>
  <si>
    <t>B.D.I</t>
  </si>
  <si>
    <t>SINAPI - 12/2024 - Sergipe</t>
  </si>
  <si>
    <t>Horista: 112,54%</t>
  </si>
  <si>
    <t>ORSE - 12/2024 - Sergipe</t>
  </si>
  <si>
    <t>Mensalista: 70,11%</t>
  </si>
  <si>
    <t>Item</t>
  </si>
  <si>
    <t>Código</t>
  </si>
  <si>
    <t>Banco</t>
  </si>
  <si>
    <t>Descrição</t>
  </si>
  <si>
    <t>Und</t>
  </si>
  <si>
    <t>Quant.</t>
  </si>
  <si>
    <t>1</t>
  </si>
  <si>
    <t/>
  </si>
  <si>
    <t>ADMINISTRAÇÃO DA OBRA</t>
  </si>
  <si>
    <t>1.1</t>
  </si>
  <si>
    <t>406 - PMSC - 567</t>
  </si>
  <si>
    <t>Próprio</t>
  </si>
  <si>
    <t>Equipe Dirigente_ESPLANADA</t>
  </si>
  <si>
    <t>mês</t>
  </si>
  <si>
    <t>2</t>
  </si>
  <si>
    <t>CANTEIRO DE OBRAS</t>
  </si>
  <si>
    <t>2.1</t>
  </si>
  <si>
    <t>103689</t>
  </si>
  <si>
    <t>SINAPI</t>
  </si>
  <si>
    <t>FORNECIMENTO E INSTALAÇÃO DE PLACA DE OBRA COM CHAPA GALVANIZADA E ESTRUTURA DE MADEIRA. AF_03/2022_PS</t>
  </si>
  <si>
    <t>m²</t>
  </si>
  <si>
    <t>2.2</t>
  </si>
  <si>
    <t>4784</t>
  </si>
  <si>
    <t>ORSE</t>
  </si>
  <si>
    <t>Barracão para escritório de obra porte médio s=43,56m2, c/ 2 salas e 2 banheiros com materiais novos</t>
  </si>
  <si>
    <t>un</t>
  </si>
  <si>
    <t>2.3</t>
  </si>
  <si>
    <t>62</t>
  </si>
  <si>
    <t>Barracão fechado porte pequeno para depósito de cimento e almoxarifado (s=38,72 m2) com materiais novos</t>
  </si>
  <si>
    <t>2.4</t>
  </si>
  <si>
    <t>10184</t>
  </si>
  <si>
    <t>Barracão para banheiro e vestiário de obra, s=35,10m², capacidade 20 operários com materiais novos</t>
  </si>
  <si>
    <t>2.5</t>
  </si>
  <si>
    <t>61</t>
  </si>
  <si>
    <t>Barracão aberto para refeitório de obra (capacidade 24 refeições simultâneas)-s=61,60m2 com materiais novos</t>
  </si>
  <si>
    <t>2.6</t>
  </si>
  <si>
    <t>2461</t>
  </si>
  <si>
    <t>Sinalização de vias com cone de pvc h=0.75m, porta peso e balde plástico (inclusive iluminação)</t>
  </si>
  <si>
    <t>m</t>
  </si>
  <si>
    <t>2.7</t>
  </si>
  <si>
    <t>5158</t>
  </si>
  <si>
    <t>Sinalização Diurna com Tela tapume em pvc - 10 usos</t>
  </si>
  <si>
    <t>2.8</t>
  </si>
  <si>
    <t>10999</t>
  </si>
  <si>
    <t>Restauro - Equipe de pesquisa arqueológica e cadastro - Rev 01.</t>
  </si>
  <si>
    <t>3</t>
  </si>
  <si>
    <t>ESPLANADA - Demolições e Retiradas</t>
  </si>
  <si>
    <t>3.1</t>
  </si>
  <si>
    <t>97622</t>
  </si>
  <si>
    <t>DEMOLIÇÃO DE ALVENARIA DE BLOCO FURADO, DE FORMA MANUAL, SEM REAPROVEITAMENTO. AF_09/2023</t>
  </si>
  <si>
    <t>m³</t>
  </si>
  <si>
    <t>3.2</t>
  </si>
  <si>
    <t>97647</t>
  </si>
  <si>
    <t>REMOÇÃO DE TELHAS DE FIBROCIMENTO METÁLICA E CERÂMICA, DE FORMA MANUAL, SEM REAPROVEITAMENTO. AF_09/2023</t>
  </si>
  <si>
    <t>3.3</t>
  </si>
  <si>
    <t>97650</t>
  </si>
  <si>
    <t>REMOÇÃO DE TRAMA DE MADEIRA PARA COBERTURA, DE FORMA MANUAL, SEM REAPROVEITAMENTO. AF_09/2023</t>
  </si>
  <si>
    <t>3.4</t>
  </si>
  <si>
    <t>383550</t>
  </si>
  <si>
    <t>Demolição Manual de pavimentação em Concreto Asfáltico, espessura 5 cm</t>
  </si>
  <si>
    <t>3.5</t>
  </si>
  <si>
    <t>4801</t>
  </si>
  <si>
    <t>Demolição de piso em pedra calcárea</t>
  </si>
  <si>
    <t>3.6</t>
  </si>
  <si>
    <t>20</t>
  </si>
  <si>
    <t>Demolição de pavimentação em paralelepípedo ou pré-moldados de concreto c/ reaproveitamento</t>
  </si>
  <si>
    <t>3.7</t>
  </si>
  <si>
    <t>21</t>
  </si>
  <si>
    <t>Demolição de meio-fio granítico ou pre-moldado</t>
  </si>
  <si>
    <t>3.8</t>
  </si>
  <si>
    <t>7768</t>
  </si>
  <si>
    <t>Remoção de poste de ferro galvanizado simples (6.00 a 10.00 m) sem reaproveitamento</t>
  </si>
  <si>
    <t>3.9</t>
  </si>
  <si>
    <t>98524</t>
  </si>
  <si>
    <t>LIMPEZA MANUAL DE VEGETAÇÃO EM TERRENO COM ENXADA. AF_03/2024</t>
  </si>
  <si>
    <t>3.10</t>
  </si>
  <si>
    <t>100981</t>
  </si>
  <si>
    <t>CARGA, MANOBRA E DESCARGA DE ENTULHO EM CAMINHÃO BASCULANTE 6 M³ - CARGA COM ESCAVADEIRA HIDRÁULICA  (CAÇAMBA DE 0,80 M³ / 111 HP) E DESCARGA LIVRE (UNIDADE: M3). AF_07/2020</t>
  </si>
  <si>
    <t>3.11</t>
  </si>
  <si>
    <t>97916</t>
  </si>
  <si>
    <t>TRANSPORTE COM CAMINHÃO BASCULANTE DE 6 M³, EM VIA URBANA EM LEITO NATURAL (UNIDADE: TXKM). AF_07/2020</t>
  </si>
  <si>
    <t>TXKM</t>
  </si>
  <si>
    <t>4</t>
  </si>
  <si>
    <t>ESPLANADA - Drenagem</t>
  </si>
  <si>
    <t>4.1</t>
  </si>
  <si>
    <t>99063</t>
  </si>
  <si>
    <t>LOCAÇÃO DE REDE DE ÁGUA OU ESGOTO. AF_03/2024</t>
  </si>
  <si>
    <t>M</t>
  </si>
  <si>
    <t>4.2</t>
  </si>
  <si>
    <t>383551</t>
  </si>
  <si>
    <t>Poço de visita em alvenaria, para rede d=0,60m, parte fixa c/ 1,00m de altura</t>
  </si>
  <si>
    <t>4.3</t>
  </si>
  <si>
    <t>3448</t>
  </si>
  <si>
    <t>Boca de lobo com grelha de concreto tipo 1 - 0.70 x 0.40 m</t>
  </si>
  <si>
    <t>4.4</t>
  </si>
  <si>
    <t>95571</t>
  </si>
  <si>
    <t>TUBO DE CONCRETO (SIMPLES) PARA REDES COLETORAS DE ÁGUAS PLUVIAIS, DIÂMETRO DE 400 MM, JUNTA RÍGIDA, INSTALADO EM LOCAL COM ALTO NÍVEL DE INTERFERÊNCIAS - FORNECIMENTO E ASSENTAMENTO. AF_03/2024</t>
  </si>
  <si>
    <t>4.5</t>
  </si>
  <si>
    <t>92221</t>
  </si>
  <si>
    <t>TUBO DE CONCRETO PARA REDES COLETORAS DE ÁGUAS PLUVIAIS, DIÂMETRO DE 600 MM, JUNTA RÍGIDA, INSTALADO EM LOCAL COM ALTO NÍVEL DE INTERFERÊNCIAS - FORNECIMENTO E ASSENTAMENTO. AF_03/2024</t>
  </si>
  <si>
    <t>4.6</t>
  </si>
  <si>
    <t>11480</t>
  </si>
  <si>
    <t>Concreto simples usinado fck=15mpa, bombeado, lançado e adensado na infraestrutura</t>
  </si>
  <si>
    <t>4.7</t>
  </si>
  <si>
    <t>3233</t>
  </si>
  <si>
    <t>Caixa de passagem em alvenaria de tijolos maciços esp. = 0,12m,  dim. int. = 0.40 x 0.40 x 0.60m, com grelha de ferro fundido</t>
  </si>
  <si>
    <t>4.8</t>
  </si>
  <si>
    <t>406 - PMSC - 88</t>
  </si>
  <si>
    <t>Canaleta de drenagem em alvenaria de tijolos maciços, chapiscado e rebocado esp. = 0,12m, Larg. int. = 0.20cm, h=20cm, com grelha de ferro fundido</t>
  </si>
  <si>
    <t>4.9</t>
  </si>
  <si>
    <t>6422</t>
  </si>
  <si>
    <t>Assentamento de tubos de PVC+PRFV, junta elástica, diam.=  200 mm</t>
  </si>
  <si>
    <t>5</t>
  </si>
  <si>
    <t>ESPLANADA - Pavimentação</t>
  </si>
  <si>
    <t>5.1</t>
  </si>
  <si>
    <t>94273</t>
  </si>
  <si>
    <t>ASSENTAMENTO DE GUIA (MEIO-FIO) EM TRECHO RETO, CONFECCIONADA EM CONCRETO PRÉ-FABRICADO, DIMENSÕES 100X15X13X30 CM (COMPRIMENTO X BASE INFERIOR X BASE SUPERIOR X ALTURA). AF_01/2024</t>
  </si>
  <si>
    <t>5.2</t>
  </si>
  <si>
    <t>406 - PMSC - 90.</t>
  </si>
  <si>
    <t>Execução de passeio (calçada) ou piso de concreto com concreto moldado in loco, usinado, acabamento convencional, não armado,com j unta plastica de dilatação para pisos, cor cinza 10x4,5mm (alt.x esp.)</t>
  </si>
  <si>
    <t>5.3</t>
  </si>
  <si>
    <t>93679</t>
  </si>
  <si>
    <t>EXECUÇÃO DE PASSEIO EM PISO INTERTRAVADO, COM BLOCO RETANGULAR COLORIDO DE 20 X 10 CM, ESPESSURA 6 CM. AF_10/2022</t>
  </si>
  <si>
    <t>5.4</t>
  </si>
  <si>
    <t>92396</t>
  </si>
  <si>
    <t>EXECUÇÃO DE PASSEIO EM PISO INTERTRAVADO, COM BLOCO RETANGULAR COR NATURAL DE 20 X 10 CM, ESPESSURA 6 CM. AF_10/2022</t>
  </si>
  <si>
    <t>5.5</t>
  </si>
  <si>
    <t>406 - PMSC - 83</t>
  </si>
  <si>
    <t>REASSENTAMENTO DE PARALELEPIPEDO SOBRE COLCHAO DE AREIA REJUNTADO COM ARGAMASSA DE CIMENTO E AREIA NO TRAÇO 1:3 (PEDRAS PEQUENAS 30 A 35 PECAS POR M2)</t>
  </si>
  <si>
    <t>5.6</t>
  </si>
  <si>
    <t>7324</t>
  </si>
  <si>
    <t>Piso tátil direcional e/ou alerta, de concreto, colorido, p/deficientes visuais, dimensões 25x25cm, aplicado com argamassa industrializada ac-ii, rejuntado, exclusive regularização de base</t>
  </si>
  <si>
    <t>5.7</t>
  </si>
  <si>
    <t>102498</t>
  </si>
  <si>
    <t>PINTURA DE MEIO-FIO COM TINTA BRANCA A BASE DE CAL (CAIAÇÃO). AF_05/2021</t>
  </si>
  <si>
    <t>5.8</t>
  </si>
  <si>
    <t>8863</t>
  </si>
  <si>
    <t>Pavimentação c/ brita granítica em pó, espalhada, e = 5,0 cm</t>
  </si>
  <si>
    <t>5.9</t>
  </si>
  <si>
    <t>2656</t>
  </si>
  <si>
    <t>Lastro de brita 1</t>
  </si>
  <si>
    <t>6</t>
  </si>
  <si>
    <t>ESPLANADA - Jardineira em alvenaria</t>
  </si>
  <si>
    <t>6.1</t>
  </si>
  <si>
    <t>103328</t>
  </si>
  <si>
    <t>ALVENARIA DE VEDAÇÃO DE BLOCOS CERÂMICOS FURADOS NA HORIZONTAL DE 9X19X19 CM (ESPESSURA 9 CM) E ARGAMASSA DE ASSENTAMENTO COM PREPARO EM BETONEIRA. AF_12/2021</t>
  </si>
  <si>
    <t>6.2</t>
  </si>
  <si>
    <t>87894</t>
  </si>
  <si>
    <t>CHAPISCO APLICADO EM ALVENARIA (SEM PRESENÇA DE VÃOS) E ESTRUTURAS DE CONCRETO DE FACHADA, COM COLHER DE PEDREIRO.  ARGAMASSA TRAÇO 1:3 COM PREPARO EM BETONEIRA 400L. AF_10/2022</t>
  </si>
  <si>
    <t>6.3</t>
  </si>
  <si>
    <t>87792</t>
  </si>
  <si>
    <t>EMBOÇO OU MASSA ÚNICA EM ARGAMASSA TRAÇO 1:2:8, PREPARO MECÂNICO COM BETONEIRA 400 L, APLICADA MANUALMENTE EM PANOS CEGOS DE FACHADA (SEM PRESENÇA DE VÃOS), ESPESSURA DE 25 MM. AF_08/2022</t>
  </si>
  <si>
    <t>6.4</t>
  </si>
  <si>
    <t>88489</t>
  </si>
  <si>
    <t>PINTURA LÁTEX ACRÍLICA PREMIUM, APLICAÇÃO MANUAL EM PAREDES, DUAS DEMÃOS. AF_04/2023</t>
  </si>
  <si>
    <t>7</t>
  </si>
  <si>
    <t>ESPLANADA - Arquibancada e contenções</t>
  </si>
  <si>
    <t>7.1</t>
  </si>
  <si>
    <t>93358</t>
  </si>
  <si>
    <t>ESCAVAÇÃO MANUAL DE VALA. AF_09/2024</t>
  </si>
  <si>
    <t>7.2</t>
  </si>
  <si>
    <t>95241</t>
  </si>
  <si>
    <t>LASTRO DE CONCRETO MAGRO, APLICADO EM PISOS, LAJES SOBRE SOLO OU RADIERS, ESPESSURA DE 5 CM. AF_01/2024</t>
  </si>
  <si>
    <t>7.3</t>
  </si>
  <si>
    <t>96536</t>
  </si>
  <si>
    <t>FABRICAÇÃO, MONTAGEM E DESMONTAGEM DE FÔRMA PARA VIGA BALDRAME, EM MADEIRA SERRADA, E=25 MM, 4 UTILIZAÇÕES. AF_01/2024</t>
  </si>
  <si>
    <t>7.4</t>
  </si>
  <si>
    <t>PMSC - 94</t>
  </si>
  <si>
    <t>Alvenaria em pedra rachão ou pedra de mão, assentada com argamassa traço 1:6 (cimento e areia)</t>
  </si>
  <si>
    <t>7.5</t>
  </si>
  <si>
    <t>PMSC - 95</t>
  </si>
  <si>
    <t>Alvenaria de embasamento em tijolos cerâmicos furados (8 furos) 9x19x19cm, 1 vez, assentados com argamassa traço 1:2:8 (cimento, cal e areia), juntas de 12mm</t>
  </si>
  <si>
    <t>7.6</t>
  </si>
  <si>
    <t>72</t>
  </si>
  <si>
    <t>Reaterro manual de valas, com compactação utilizando sêpo, sem controle do grau de compactação</t>
  </si>
  <si>
    <t>7.7</t>
  </si>
  <si>
    <t>94991</t>
  </si>
  <si>
    <t>EXECUÇÃO DE PASSEIO (CALÇADA) OU PISO DE CONCRETO COM CONCRETO MOLDADO IN LOCO, USINADO C20, ACABAMENTO CONVENCIONAL, NÃO ARMADO. AF_08/2022</t>
  </si>
  <si>
    <t>7.8</t>
  </si>
  <si>
    <t>7.9</t>
  </si>
  <si>
    <t>7.10</t>
  </si>
  <si>
    <t>7.11</t>
  </si>
  <si>
    <t>5049</t>
  </si>
  <si>
    <t>Cantoneira em alumínio anodizado natural, antiderrapante, 2" x  2", para arremates</t>
  </si>
  <si>
    <t>7.12</t>
  </si>
  <si>
    <t>9445</t>
  </si>
  <si>
    <t>Piso em concreto simples desempolado, fck = 21 MPa, e = 10 cm - Não inclui formas para juntas de concretagem</t>
  </si>
  <si>
    <t>8</t>
  </si>
  <si>
    <t>ESPLANADA - Esquadrias</t>
  </si>
  <si>
    <t>8.1</t>
  </si>
  <si>
    <t>Esquadrias em aço inox</t>
  </si>
  <si>
    <t>8.1.1</t>
  </si>
  <si>
    <t>8759</t>
  </si>
  <si>
    <t>Corrimão em aço inox ø=1 1/2", duplo, h=90cm</t>
  </si>
  <si>
    <t>8.1.2</t>
  </si>
  <si>
    <t>7967</t>
  </si>
  <si>
    <t>Guarda-corpo em tubo de aço inox ø=1 1/2", duplo, com montantes e fechamento em tubo inox ø=1 1/2", h=96cm, c/acabamento polido, p/fixação em piso</t>
  </si>
  <si>
    <t>8.1.3</t>
  </si>
  <si>
    <t>12385</t>
  </si>
  <si>
    <t>Guarda-corpo h = 1,10m e Corrimão em Aço Inox, barras superiores alt=0,92m e 0,70m e barra inferior, diam= 1.1/2" r, barras verticais d=3/4" a cada 0,11m,curvas de aço inox. - Escada</t>
  </si>
  <si>
    <t>8.2</t>
  </si>
  <si>
    <t>Mureta</t>
  </si>
  <si>
    <t>8.2.1</t>
  </si>
  <si>
    <t>8.2.2</t>
  </si>
  <si>
    <t>8.2.3</t>
  </si>
  <si>
    <t>116</t>
  </si>
  <si>
    <t>Forma Plana para estruturas, em compensado resinado de 12mm, 05 usos, inclusive escoramento - Revisada 07..2015</t>
  </si>
  <si>
    <t>8.2.4</t>
  </si>
  <si>
    <t>92761</t>
  </si>
  <si>
    <t>ARMAÇÃO DE PILAR OU VIGA DE ESTRUTURA CONVENCIONAL DE CONCRETO ARMADO UTILIZANDO AÇO CA-50 DE 8,0 MM - MONTAGEM. AF_06/2022</t>
  </si>
  <si>
    <t>KG</t>
  </si>
  <si>
    <t>8.2.5</t>
  </si>
  <si>
    <t>92767</t>
  </si>
  <si>
    <t>ARMAÇÃO DE LAJE DE ESTRUTURA CONVENCIONAL DE CONCRETO ARMADO UTILIZANDO AÇO CA-60 DE 4,2 MM - MONTAGEM. AF_06/2022</t>
  </si>
  <si>
    <t>8.2.6</t>
  </si>
  <si>
    <t>92759</t>
  </si>
  <si>
    <t>ARMAÇÃO DE PILAR OU VIGA DE ESTRUTURA CONVENCIONAL DE CONCRETO ARMADO UTILIZANDO AÇO CA-60 DE 5,0 MM - MONTAGEM. AF_06/2022</t>
  </si>
  <si>
    <t>8.2.7</t>
  </si>
  <si>
    <t>94965</t>
  </si>
  <si>
    <t>CONCRETO FCK = 25MPA, TRAÇO 1:2,3:2,7 (EM MASSA SECA DE CIMENTO/ AREIA MÉDIA/ BRITA 1) - PREPARO MECÂNICO COM BETONEIRA 400 L. AF_05/2021</t>
  </si>
  <si>
    <t>8.2.8</t>
  </si>
  <si>
    <t>103670</t>
  </si>
  <si>
    <t>LANÇAMENTO COM USO DE BALDES, ADENSAMENTO E ACABAMENTO DE CONCRETO EM ESTRUTURAS. AF_02/2022</t>
  </si>
  <si>
    <t>8.2.9</t>
  </si>
  <si>
    <t>8.2.10</t>
  </si>
  <si>
    <t>8.2.11</t>
  </si>
  <si>
    <t>8.2.12</t>
  </si>
  <si>
    <t>8.2.13</t>
  </si>
  <si>
    <t>8.2.14</t>
  </si>
  <si>
    <t>4731</t>
  </si>
  <si>
    <t>Fornecimento e assentamento de tubo em aço inox 1 1/2"</t>
  </si>
  <si>
    <t>9</t>
  </si>
  <si>
    <t>ESPLANADA - ELÉTRICA</t>
  </si>
  <si>
    <t>9.1</t>
  </si>
  <si>
    <t>Postes, luminárias e acessórios</t>
  </si>
  <si>
    <t>9.1.1</t>
  </si>
  <si>
    <t>8319</t>
  </si>
  <si>
    <t>Luminaria embutida no piso com foco orientável em alumínio injetado, ref. IL 3702, da Interlight ou similar, inclusive lâmpada</t>
  </si>
  <si>
    <t>9.1.2</t>
  </si>
  <si>
    <t>PMSC - 579</t>
  </si>
  <si>
    <t>Fornecimento e instalação de Luminária Decorativa à Led 4000K 100w</t>
  </si>
  <si>
    <t>UN</t>
  </si>
  <si>
    <t>9.1.3</t>
  </si>
  <si>
    <t>PMSC - 105</t>
  </si>
  <si>
    <t>Fornecimento e implantação de poste reto telecônico de engastar, galvanizado a fogo, h(total)=6 metros, h (útil)=5,50m</t>
  </si>
  <si>
    <t>9.2</t>
  </si>
  <si>
    <t>Medição e comando</t>
  </si>
  <si>
    <t>9.2.1</t>
  </si>
  <si>
    <t>Eletroduto, conexões e acessórios</t>
  </si>
  <si>
    <t>9.2.1.1</t>
  </si>
  <si>
    <t>91869</t>
  </si>
  <si>
    <t>ELETRODUTO RÍGIDO ROSCÁVEL, PVC, DN 40 MM (1 1/4"), PARA CIRCUITOS TERMINAIS, INSTALADO EM LAJE - FORNECIMENTO E INSTALAÇÃO. AF_03/2023</t>
  </si>
  <si>
    <t>9.2.1.2</t>
  </si>
  <si>
    <t>91881</t>
  </si>
  <si>
    <t>LUVA PARA ELETRODUTO, PVC, ROSCÁVEL, DN 40 MM (1 1/4"), PARA CIRCUITOS TERMINAIS, INSTALADA EM LAJE - FORNECIMENTO E INSTALAÇÃO. AF_03/2023</t>
  </si>
  <si>
    <t>9.2.1.3</t>
  </si>
  <si>
    <t>91867</t>
  </si>
  <si>
    <t>ELETRODUTO RÍGIDO ROSCÁVEL, PVC, DN 25 MM (3/4"), PARA CIRCUITOS TERMINAIS, INSTALADO EM LAJE - FORNECIMENTO E INSTALAÇÃO. AF_03/2023</t>
  </si>
  <si>
    <t>9.2.1.4</t>
  </si>
  <si>
    <t>91902</t>
  </si>
  <si>
    <t>CURVA 90 GRAUS PARA ELETRODUTO, PVC, ROSCÁVEL, DN 25 MM (3/4"), PARA CIRCUITOS TERMINAIS, INSTALADA EM LAJE - FORNECIMENTO E INSTALAÇÃO. AF_03/2023</t>
  </si>
  <si>
    <t>9.2.1.5</t>
  </si>
  <si>
    <t>406 - PMSC - 531</t>
  </si>
  <si>
    <t>Curva para eletroduto galvanizado, diâm =3/4"</t>
  </si>
  <si>
    <t>9.2.1.6</t>
  </si>
  <si>
    <t>9973</t>
  </si>
  <si>
    <t>Eletroduto em ferro galvanizado pesado sem costura 3/4" x 3m</t>
  </si>
  <si>
    <t>9.2.1.7</t>
  </si>
  <si>
    <t>13376</t>
  </si>
  <si>
    <t>Luva de emenda para eletroduto, aço galvanizado, dn 20 mm (3/4"), aparente, instalada em parede - fornecimento e instalaçâo</t>
  </si>
  <si>
    <t>9.2.1.8</t>
  </si>
  <si>
    <t>91182</t>
  </si>
  <si>
    <t>FIXAÇÃO DE TUBOS HORIZONTAIS DE PPR, DIÂMETROS MENORES OU IGUAIS A 40 MM, COM ABRAÇADEIRA METÁLICA FLEXÍVEL 18 MM, FIXADA DIRETAMENTE NA LAJE. AF_09/2023</t>
  </si>
  <si>
    <t>9.2.1.9</t>
  </si>
  <si>
    <t>7893</t>
  </si>
  <si>
    <t>Cabeçote de alumínio de 1 1/4"</t>
  </si>
  <si>
    <t>9.2.2</t>
  </si>
  <si>
    <t>Quadros e dispositivos de proteção</t>
  </si>
  <si>
    <t>9.2.2.1</t>
  </si>
  <si>
    <t>338</t>
  </si>
  <si>
    <t>Quadro de medição bifásica (de 6 a 10 kva) com caixa em noril. Rev 03</t>
  </si>
  <si>
    <t>9.2.2.2</t>
  </si>
  <si>
    <t>406 - PMSC - 532</t>
  </si>
  <si>
    <t>QUADRO DE COMANDO PARA ILUMINAÇÃO EXTERNA_rev.2024</t>
  </si>
  <si>
    <t>9.2.2.3</t>
  </si>
  <si>
    <t>93662</t>
  </si>
  <si>
    <t>DISJUNTOR BIPOLAR TIPO DIN, CORRENTE NOMINAL DE 20A - FORNECIMENTO E INSTALAÇÃO. AF_10/2020</t>
  </si>
  <si>
    <t>9.3</t>
  </si>
  <si>
    <t>POSTES</t>
  </si>
  <si>
    <t>9.3.1</t>
  </si>
  <si>
    <t>2938</t>
  </si>
  <si>
    <t>Poste de concreto duplo T (DT) 10/150 - fornecimento</t>
  </si>
  <si>
    <t>9.3.2</t>
  </si>
  <si>
    <t>100599</t>
  </si>
  <si>
    <t>ASSENTAMENTO DE POSTE DE CONCRETO COM COMPRIMENTO NOMINAL DE 9 M, CARGA NOMINAL DE 150 DAN, ENGASTAMENTO BASE CONCRETADA COM 1 M DE CONCRETO E 0,5 M DE SOLO (NÃO INCLUI FORNECIMENTO). AF_11/2019</t>
  </si>
  <si>
    <t>9.3.3</t>
  </si>
  <si>
    <t>10206</t>
  </si>
  <si>
    <t>Poste auxiliar p/entrada energia, em ferro galvanizado d=3" e h=7,0m, com 04 isoladores</t>
  </si>
  <si>
    <t>9.3.4</t>
  </si>
  <si>
    <t>93595</t>
  </si>
  <si>
    <t>TRANSPORTE COM CAMINHÃO BASCULANTE DE 10 M³, EM VIA URBANA EM REVESTIMENTO PRIMÁRIO (UNIDADE: TXKM). AF_07/2020</t>
  </si>
  <si>
    <t>9.3.5</t>
  </si>
  <si>
    <t>97881</t>
  </si>
  <si>
    <t>CAIXA ENTERRADA ELÉTRICA RETANGULAR, EM CONCRETO PRÉ-MOLDADO, FUNDO COM BRITA, DIMENSÕES INTERNAS: 0,3X0,3X0,3 M. AF_12/2020</t>
  </si>
  <si>
    <t>9.3.6</t>
  </si>
  <si>
    <t>96985</t>
  </si>
  <si>
    <t>HASTE DE ATERRAMENTO, DIÂMETRO 5/8", COM 3 METROS - FORNECIMENTO E INSTALAÇÃO. AF_08/2023</t>
  </si>
  <si>
    <t>9.4</t>
  </si>
  <si>
    <t>Cabos</t>
  </si>
  <si>
    <t>9.4.1</t>
  </si>
  <si>
    <t>91924</t>
  </si>
  <si>
    <t>CABO DE COBRE FLEXÍVEL ISOLADO, 1,5 MM², ANTI-CHAMA 450/750 V, PARA CIRCUITOS TERMINAIS - FORNECIMENTO E INSTALAÇÃO. AF_03/2023</t>
  </si>
  <si>
    <t>9.4.2</t>
  </si>
  <si>
    <t>11413</t>
  </si>
  <si>
    <t>Cabo de cobre PP Cordplast 3 x 1,5 mm2, 450/750v - fornecimento e instalação</t>
  </si>
  <si>
    <t>9.4.3</t>
  </si>
  <si>
    <t>91926</t>
  </si>
  <si>
    <t>CABO DE COBRE FLEXÍVEL ISOLADO, 2,5 MM², ANTI-CHAMA 450/750 V, PARA CIRCUITOS TERMINAIS - FORNECIMENTO E INSTALAÇÃO. AF_03/2023</t>
  </si>
  <si>
    <t>9.4.4</t>
  </si>
  <si>
    <t>91928</t>
  </si>
  <si>
    <t>CABO DE COBRE FLEXÍVEL ISOLADO, 4 MM², ANTI-CHAMA 450/750 V, PARA CIRCUITOS TERMINAIS - FORNECIMENTO E INSTALAÇÃO. AF_03/2023</t>
  </si>
  <si>
    <t>9.4.5</t>
  </si>
  <si>
    <t>91930</t>
  </si>
  <si>
    <t>CABO DE COBRE FLEXÍVEL ISOLADO, 6 MM², ANTI-CHAMA 450/750 V, PARA CIRCUITOS TERMINAIS - FORNECIMENTO E INSTALAÇÃO. AF_03/2023</t>
  </si>
  <si>
    <t>9.4.6</t>
  </si>
  <si>
    <t>91931</t>
  </si>
  <si>
    <t>CABO DE COBRE FLEXÍVEL ISOLADO, 6 MM², ANTI-CHAMA 0,6/1,0 KV, PARA CIRCUITOS TERMINAIS - FORNECIMENTO E INSTALAÇÃO. AF_03/2023</t>
  </si>
  <si>
    <t>9.4.7</t>
  </si>
  <si>
    <t>91932</t>
  </si>
  <si>
    <t>CABO DE COBRE FLEXÍVEL ISOLADO, 10 MM², ANTI-CHAMA 450/750 V, PARA CIRCUITOS TERMINAIS - FORNECIMENTO E INSTALAÇÃO. AF_03/2023</t>
  </si>
  <si>
    <t>9.4.8</t>
  </si>
  <si>
    <t>12370</t>
  </si>
  <si>
    <t>Cabo de cobre nú 10 mm2 - fornecimento e assentamento (10,85m/kg)</t>
  </si>
  <si>
    <t>kg</t>
  </si>
  <si>
    <t>9.5</t>
  </si>
  <si>
    <t>Distribuição</t>
  </si>
  <si>
    <t>9.5.1</t>
  </si>
  <si>
    <t>9.5.2</t>
  </si>
  <si>
    <t>9.5.3</t>
  </si>
  <si>
    <t>3770</t>
  </si>
  <si>
    <t>Duto corrugado flexível em PEAD Ø = 1.1/4', tipo Kanalex ou similar, lançado diretamente no solo, exclusive escavação e reaterro</t>
  </si>
  <si>
    <t>9.5.4</t>
  </si>
  <si>
    <t>10422</t>
  </si>
  <si>
    <t>Fita de advertência de rede elétrica enterrada - Fornecimento</t>
  </si>
  <si>
    <t>9.6</t>
  </si>
  <si>
    <t>Caixas de passagem</t>
  </si>
  <si>
    <t>9.6.1</t>
  </si>
  <si>
    <t>97886</t>
  </si>
  <si>
    <t>CAIXA ENTERRADA ELÉTRICA RETANGULAR, EM ALVENARIA COM TIJOLOS CERÂMICOS MACIÇOS, FUNDO COM BRITA, DIMENSÕES INTERNAS: 0,3X0,3X0,3 M. AF_12/2020</t>
  </si>
  <si>
    <t>9.6.2</t>
  </si>
  <si>
    <t>10</t>
  </si>
  <si>
    <t>ESPLANADA - Irrigação</t>
  </si>
  <si>
    <t>10.1</t>
  </si>
  <si>
    <t>Material Importado</t>
  </si>
  <si>
    <t>10.1.1</t>
  </si>
  <si>
    <t>PMSC - 237</t>
  </si>
  <si>
    <t>Adaptador/conector inicial 3/4" para XF</t>
  </si>
  <si>
    <t>10.1.2</t>
  </si>
  <si>
    <t>8982</t>
  </si>
  <si>
    <t>Caixa plastica redonda p/ 1 válvula Rain Bird, de 6", c/corpo e tampa</t>
  </si>
  <si>
    <t>10.1.3</t>
  </si>
  <si>
    <t>PMSC - 238</t>
  </si>
  <si>
    <t>Conector submersível 3M para válvulas</t>
  </si>
  <si>
    <t>10.1.4</t>
  </si>
  <si>
    <t>8992</t>
  </si>
  <si>
    <t>Controlador central p/sist.de irrigação modelo ESP-LX modular, 16 estações, gabinete de parede, Rain Bird ou similar</t>
  </si>
  <si>
    <t>10.1.5</t>
  </si>
  <si>
    <t>PMSC - 402</t>
  </si>
  <si>
    <t>Filtro Modular 100 2" Super Disco 130 Microns (17L1E120), Rain Bird ou similar</t>
  </si>
  <si>
    <t>10.1.6</t>
  </si>
  <si>
    <t>PMSC -120</t>
  </si>
  <si>
    <t>Joelho p/ Tubo Dripline 17mm</t>
  </si>
  <si>
    <t>10.1.7</t>
  </si>
  <si>
    <t>PMSC - 121</t>
  </si>
  <si>
    <t>Te p/ Tubo Dripline 17mm</t>
  </si>
  <si>
    <t>10.1.8</t>
  </si>
  <si>
    <t>PMSC - 122</t>
  </si>
  <si>
    <t>União p/ Tubo Dripline 17mm</t>
  </si>
  <si>
    <t>10.1.9</t>
  </si>
  <si>
    <t>PMSC - 123</t>
  </si>
  <si>
    <t>Módulo de Expansão 3 estações p/ controlador MODULAR ESPM, Rain Bird ou similar</t>
  </si>
  <si>
    <t>10.1.10</t>
  </si>
  <si>
    <t>8985</t>
  </si>
  <si>
    <t>Sensor de chuva p/sist. de irrigação, modelo RSD-Bex, marca Rain Bird ou similar</t>
  </si>
  <si>
    <t>10.1.11</t>
  </si>
  <si>
    <t>PMSC - 125</t>
  </si>
  <si>
    <t>Tubo Gotejador Subterraneo p/ Irrig. 17mm Esp30 cm 3,4 1LPH p/irrigação_rev01</t>
  </si>
  <si>
    <t>10.1.12</t>
  </si>
  <si>
    <t>8983</t>
  </si>
  <si>
    <t>Válvula solenoide p/irrigação modelo 100-DVF 1", marca Rain Bird ou similar</t>
  </si>
  <si>
    <t>10.2</t>
  </si>
  <si>
    <t>Bombeamento e acessórios</t>
  </si>
  <si>
    <t>10.2.1</t>
  </si>
  <si>
    <t>89596</t>
  </si>
  <si>
    <t>ADAPTADOR CURTO COM BOLSA E ROSCA PARA REGISTRO, PVC, SOLDÁVEL, DN 50MM X 1.1/2 , INSTALADO EM PRUMADA DE ÁGUA - FORNECIMENTO E INSTALAÇÃO. AF_06/2022</t>
  </si>
  <si>
    <t>10.2.2</t>
  </si>
  <si>
    <t>817</t>
  </si>
  <si>
    <t>Bóia elétrica para reservatório inferior, marca aquamatic ou similar, capacidade 30 a - fornecimento e instalação</t>
  </si>
  <si>
    <t>10.2.3</t>
  </si>
  <si>
    <t>4119</t>
  </si>
  <si>
    <t>Cabo de cobre PP Cordplast 4 x 4.0 mm2, 450/750v - Fornecimento e instalação</t>
  </si>
  <si>
    <t>10.2.4</t>
  </si>
  <si>
    <t>406 - CP 10.2.4</t>
  </si>
  <si>
    <t>Quadro de comando para 2 bombas de incendio de 5 cv, trifásica, 220 volts, com chave seletora, acionamento manual / automático</t>
  </si>
  <si>
    <t>10.2.5</t>
  </si>
  <si>
    <t>10.2.6</t>
  </si>
  <si>
    <t>94678</t>
  </si>
  <si>
    <t>JOELHO 90 GRAUS, PVC, SOLDÁVEL, DN 50 MM INSTALADO EM RESERVAÇÃO PREDIAL DE ÁGUA - FORNECIMENTO E INSTALAÇÃO. AF_04/2024</t>
  </si>
  <si>
    <t>10.2.7</t>
  </si>
  <si>
    <t>1084</t>
  </si>
  <si>
    <t>Bucha de redução longa de pvc rígido soldável, marrom, diâm = 50 x 32mm</t>
  </si>
  <si>
    <t>10.2.8</t>
  </si>
  <si>
    <t>89594</t>
  </si>
  <si>
    <t>UNIÃO, PVC, SOLDÁVEL, DN 50MM, INSTALADO EM PRUMADA DE ÁGUA - FORNECIMENTO E INSTALAÇÃO. AF_06/2022</t>
  </si>
  <si>
    <t>10.2.9</t>
  </si>
  <si>
    <t>1484</t>
  </si>
  <si>
    <t>Válvula pé c/ crivo, d = 38 mm (1 1/2")</t>
  </si>
  <si>
    <t>10.2.10</t>
  </si>
  <si>
    <t>406 - CP 10.2.10</t>
  </si>
  <si>
    <t>Motobomba centrífuga, marca schneider ou similar, modelo BC-21 R2, motor 5 cv, trifásico 220V, sucção 2 1/2", recalque 2", hm = 8 a 20m, q = 27,6 a 78,9m3/h</t>
  </si>
  <si>
    <t>10.3</t>
  </si>
  <si>
    <t>Tubos PVC irrigação</t>
  </si>
  <si>
    <t>10.3.1</t>
  </si>
  <si>
    <t>12108</t>
  </si>
  <si>
    <t>Assentamento de tubo pvc p/ irrigação d=25mm, PN-60, linha Irriga-LF, Tigre ou similar</t>
  </si>
  <si>
    <t>10.3.2</t>
  </si>
  <si>
    <t>10539</t>
  </si>
  <si>
    <t>Fornecimento e assentamento de tubo pvc p/irrigação d=35mm, PN-60, linha Irriga-LF, Tigre ou similar</t>
  </si>
  <si>
    <t>10.3.3</t>
  </si>
  <si>
    <t>10538</t>
  </si>
  <si>
    <t>Fornecimento e assentamento de tubo pvc p/irrigação d=50mm, PN-40, linha Irriga-LF, Tigre ou similar</t>
  </si>
  <si>
    <t>10.4</t>
  </si>
  <si>
    <t>Conexões PVC irrigação (azul)</t>
  </si>
  <si>
    <t>10.4.1</t>
  </si>
  <si>
    <t>PMSC - 137</t>
  </si>
  <si>
    <t>FORNECIMENTO E INSTALAÇÃO DE ADAPTADOR PVC SOLD 32 X 1" PARA IRRIGAÇÃO</t>
  </si>
  <si>
    <t>10.4.2</t>
  </si>
  <si>
    <t>PMSC - 138</t>
  </si>
  <si>
    <t>Fornecimento e instalação de curva 90º pvc PTA/BSA soldavel d= 50mm, linha Irriga-LF, Tigre ou similar</t>
  </si>
  <si>
    <t>10.4.3</t>
  </si>
  <si>
    <t>PMSC - 139</t>
  </si>
  <si>
    <t>Fornecimento e instalação dede Curva 45º pvc PTA/BSA soldavel d= 50mm, linha, linha Irriga-LF, Tigre ou similar</t>
  </si>
  <si>
    <t>10.4.4</t>
  </si>
  <si>
    <t>PMSC - 140</t>
  </si>
  <si>
    <t>Fornecimento e instalação de bucha redução curta pvc d= 50x35mm, linha Irriga- linha, linha Irriga-LF, Tigre ou similar</t>
  </si>
  <si>
    <t>10.4.5</t>
  </si>
  <si>
    <t>10213</t>
  </si>
  <si>
    <t>Luva pvc soldavel, d= 50mm, linha Irriga-LF, Tigre ou similar</t>
  </si>
  <si>
    <t>10.4.6</t>
  </si>
  <si>
    <t>PMSC - 142</t>
  </si>
  <si>
    <t>FORNECIMENTO E INSTALAÇÃO DE TÊ PVC BSA SOLDÁVEL D= 35MM,, linha Irriga-LF, Tigre ou similar</t>
  </si>
  <si>
    <t>10.4.7</t>
  </si>
  <si>
    <t>PMSC - 143</t>
  </si>
  <si>
    <t>Fornecimento e instalação de Te PVC Sold Red DN 32 X 25 para irrigação</t>
  </si>
  <si>
    <t>10.4.8</t>
  </si>
  <si>
    <t>PMSC - 144</t>
  </si>
  <si>
    <t>Fornecimento e instalação de Te PVC Sold C/ Rosca DN 32 X 3/4, linha Irrigação</t>
  </si>
  <si>
    <t>10.4.9</t>
  </si>
  <si>
    <t>PMSC - 145</t>
  </si>
  <si>
    <t>Fornecimento e instalação de Te PVC sold 50 X 32 para irrigação</t>
  </si>
  <si>
    <t>10.4.10</t>
  </si>
  <si>
    <t>PMSC - 146</t>
  </si>
  <si>
    <t>Fornecimento e instalação de Tê redução pvc roscável d= 50mm x 1" LF, Tigre ou similar</t>
  </si>
  <si>
    <t>10.4.11</t>
  </si>
  <si>
    <t>PMSC - 147</t>
  </si>
  <si>
    <t>Fornecimento e instalação de Tê redução pvc roscável d= 50mm x 3/4", linha Irriga-LF, Tigre ou similar</t>
  </si>
  <si>
    <t>10.5</t>
  </si>
  <si>
    <t>Conexões PVC predial água fria (marrom)</t>
  </si>
  <si>
    <t>10.5.1</t>
  </si>
  <si>
    <t>1315</t>
  </si>
  <si>
    <t>Nipel pvc rigido roscavel  d=1 " - Rev 01_10/2022</t>
  </si>
  <si>
    <t>10.5.2</t>
  </si>
  <si>
    <t>1072</t>
  </si>
  <si>
    <t>Bucha de redução curta de pvc rígido soldável, marrom, diâm = 32 x 25mm</t>
  </si>
  <si>
    <t>10.5.3</t>
  </si>
  <si>
    <t>89409</t>
  </si>
  <si>
    <t>JOELHO 45 GRAUS, PVC, SOLDÁVEL, DN 25MM, INSTALADO EM RAMAL DE DISTRIBUIÇÃO DE ÁGUA - FORNECIMENTO E INSTALAÇÃO. AF_06/2022</t>
  </si>
  <si>
    <t>10.5.4</t>
  </si>
  <si>
    <t>89414</t>
  </si>
  <si>
    <t>JOELHO 45 GRAUS, PVC, SOLDÁVEL, DN 32MM, INSTALADO EM RAMAL DE DISTRIBUIÇÃO DE ÁGUA - FORNECIMENTO E INSTALAÇÃO. AF_06/2022</t>
  </si>
  <si>
    <t>10.5.5</t>
  </si>
  <si>
    <t>89408</t>
  </si>
  <si>
    <t>JOELHO 90 GRAUS, PVC, SOLDÁVEL, DN 25MM, INSTALADO EM RAMAL DE DISTRIBUIÇÃO DE ÁGUA - FORNECIMENTO E INSTALAÇÃO. AF_06/2022</t>
  </si>
  <si>
    <t>10.5.6</t>
  </si>
  <si>
    <t>89416</t>
  </si>
  <si>
    <t>CURVA 45 GRAUS, PVC, SOLDÁVEL, DN 32MM, INSTALADO EM RAMAL DE DISTRIBUIÇÃO DE ÁGUA - FORNECIMENTO E INSTALAÇÃO. AF_06/2022</t>
  </si>
  <si>
    <t>10.5.7</t>
  </si>
  <si>
    <t>89412</t>
  </si>
  <si>
    <t>JOELHO 90 GRAUS, PVC, SOLDÁVEL, DN 25MM, X 3/4  INSTALADO EM RAMAL DE DISTRIBUIÇÃO DE ÁGUA - FORNECIMENTO E INSTALAÇÃO. AF_06/2022</t>
  </si>
  <si>
    <t>10.5.8</t>
  </si>
  <si>
    <t>89425</t>
  </si>
  <si>
    <t>LUVA DE CORRER, PVC, SOLDÁVEL, DN 25MM, INSTALADO EM RAMAL DE DISTRIBUIÇÃO DE ÁGUA - FORNECIMENTO E INSTALAÇÃO. AF_06/2022</t>
  </si>
  <si>
    <t>10.5.9</t>
  </si>
  <si>
    <t>89432</t>
  </si>
  <si>
    <t>LUVA DE CORRER, PVC, SOLDÁVEL, DN 32MM, INSTALADO EM RAMAL DE DISTRIBUIÇÃO DE ÁGUA   FORNECIMENTO E INSTALAÇÃO. AF_06/2022</t>
  </si>
  <si>
    <t>10.5.10</t>
  </si>
  <si>
    <t>94688</t>
  </si>
  <si>
    <t>TÊ, PVC, SOLDÁVEL, DN  25 MM INSTALADO EM RESERVAÇÃO PREDIAL DE ÁGUA - FORNECIMENTO E INSTALAÇÃO. AF_04/2024</t>
  </si>
  <si>
    <t>10.5.11</t>
  </si>
  <si>
    <t>90374</t>
  </si>
  <si>
    <t>TÊ COM BUCHA DE LATÃO NA BOLSA CENTRAL, PVC, SOLDÁVEL, DN 25MM X 3/4 , INSTALADO EM RAMAL OU SUB-RAMAL DE ÁGUA - FORNECIMENTO E INSTALAÇÃO. AF_06/2022</t>
  </si>
  <si>
    <t>10.6</t>
  </si>
  <si>
    <t>Cabos e eletrodutos</t>
  </si>
  <si>
    <t>10.6.1</t>
  </si>
  <si>
    <t>10.6.2</t>
  </si>
  <si>
    <t>91925</t>
  </si>
  <si>
    <t>CABO DE COBRE FLEXÍVEL ISOLADO, 1,5 MM², ANTI-CHAMA 0,6/1,0 KV, PARA CIRCUITOS TERMINAIS - FORNECIMENTO E INSTALAÇÃO. AF_03/2023</t>
  </si>
  <si>
    <t>10.6.3</t>
  </si>
  <si>
    <t>PMSC - 148</t>
  </si>
  <si>
    <t>ELETRODUTO FLEXIVEL PLANO EM PEAD, COR PRETA E LARANJA, DIAMETRO 25 MM - FORNECIMENTO E INSTALAÇÃO</t>
  </si>
  <si>
    <t>10.6.4</t>
  </si>
  <si>
    <t>PMSC - 149</t>
  </si>
  <si>
    <t>ELETRODUTO FLEXIVEL PLANO EM PEAD, COR PRETA E LARANJA, DIAMETRO 32 MM - FORNECIMENTO E INSTALAÇÃO</t>
  </si>
  <si>
    <t>10.6.5</t>
  </si>
  <si>
    <t>91879</t>
  </si>
  <si>
    <t>LUVA PARA ELETRODUTO, PVC, ROSCÁVEL, DN 25 MM (3/4"), PARA CIRCUITOS TERMINAIS, INSTALADA EM LAJE - FORNECIMENTO E INSTALAÇÃO. AF_03/2023</t>
  </si>
  <si>
    <t>10.6.6</t>
  </si>
  <si>
    <t>91880</t>
  </si>
  <si>
    <t>LUVA PARA ELETRODUTO, PVC, ROSCÁVEL, DN 32 MM (1"), PARA CIRCUITOS TERMINAIS, INSTALADA EM LAJE - FORNECIMENTO E INSTALAÇÃO. AF_03/2023</t>
  </si>
  <si>
    <t>10.6.7</t>
  </si>
  <si>
    <t>PMSC - 107</t>
  </si>
  <si>
    <t>CAIXA DE PASSAGEM 20X20X30 FUNDO BRITA COM TAMPA</t>
  </si>
  <si>
    <t>10.6.8</t>
  </si>
  <si>
    <t>10.7</t>
  </si>
  <si>
    <t>Reservatório e casa de bombas</t>
  </si>
  <si>
    <t>10.7.1</t>
  </si>
  <si>
    <t>10.7.2</t>
  </si>
  <si>
    <t>10.7.3</t>
  </si>
  <si>
    <t>10.7.4</t>
  </si>
  <si>
    <t>10.7.5</t>
  </si>
  <si>
    <t>10.7.6</t>
  </si>
  <si>
    <t>PMSC - 150</t>
  </si>
  <si>
    <t>CINTA DE AMARRAÇÃO DE ALVENARIA MOLDADA IN LOCO EM CONCRETO. ref. (SINAPI (93204) - 03.2024)</t>
  </si>
  <si>
    <t>10.7.7</t>
  </si>
  <si>
    <t>PMSC - 163</t>
  </si>
  <si>
    <t>LAJE PRE-MOLD BETA 16 P/3,5KN/M2 VAO 5,2M INCL VIGOTAS TIJOLOS ARMADU-RA NEGATIVA CAPEAMENTO 3CM CONCRETO 15MPA ESCORAMENTO MATERIAL E MAO  DE OBRA_ref SINAPI ((74141/003)_09.2020) -</t>
  </si>
  <si>
    <t>10.7.8</t>
  </si>
  <si>
    <t>101161</t>
  </si>
  <si>
    <t>ALVENARIA DE VEDAÇÃO COM ELEMENTO VAZADO DE CONCRETO (COBOGÓ) DE 7X50X50CM E ARGAMASSA DE ASSENTAMENTO COM PREPARO EM BETONEIRA. AF_05/2020</t>
  </si>
  <si>
    <t>10.7.9</t>
  </si>
  <si>
    <t>10.7.10</t>
  </si>
  <si>
    <t>87547</t>
  </si>
  <si>
    <t>MASSA ÚNICA, EM ARGAMASSA TRAÇO 1:2:8, PREPARO MECÂNICO, APLICADA MANUALMENTE EM PAREDES INTERNAS DE AMBIENTES COM ÁREA ENTRE 5M² E 10M², E = 10MM, COM TALISCAS. AF_03/2024</t>
  </si>
  <si>
    <t>10.7.11</t>
  </si>
  <si>
    <t>104641</t>
  </si>
  <si>
    <t>PINTURA LÁTEX ACRÍLICA ECONÔMICA, APLICAÇÃO MANUAL EM PAREDES, DUAS DEMÃOS. AF_04/2023</t>
  </si>
  <si>
    <t>10.7.12</t>
  </si>
  <si>
    <t>100701</t>
  </si>
  <si>
    <t>PORTA DE FERRO, DE ABRIR, TIPO GRADE COM CHAPA, COM GUARNIÇÕES. AF_12/2019</t>
  </si>
  <si>
    <t>10.7.13</t>
  </si>
  <si>
    <t>100722</t>
  </si>
  <si>
    <t>PINTURA COM TINTA ALQUÍDICA DE FUNDO (TIPO ZARCÃO) APLICADA A ROLO OU PINCEL SOBRE SUPERFÍCIES METÁLICAS (EXCETO PERFIL) EXECUTADO EM OBRA (POR DEMÃO). AF_01/2020</t>
  </si>
  <si>
    <t>10.7.14</t>
  </si>
  <si>
    <t>PMSC - 165</t>
  </si>
  <si>
    <t>ESCADA TIPO MARINHEIRO EM ACO CA-50 9,52MM INCLUSO PINTURA COM FUNDO ANTICORROSIVO TIPO ZARCAO_ref. SINAPI (73665)_09.2020.</t>
  </si>
  <si>
    <t>10.7.15</t>
  </si>
  <si>
    <t>100758</t>
  </si>
  <si>
    <t>PINTURA COM TINTA ALQUÍDICA DE ACABAMENTO (ESMALTE SINTÉTICO ACETINADO) APLICADA A ROLO OU PINCEL SOBRE SUPERFÍCIES METÁLICAS (EXCETO PERFIL) EXECUTADO EM OBRA (02 DEMÃOS). AF_01/2020</t>
  </si>
  <si>
    <t>10.7.16</t>
  </si>
  <si>
    <t>PMSC - 167</t>
  </si>
  <si>
    <t>CAIXA D´ÁGUA EM POLIETILENO, 1000 LITROS, COM ACESSÓRIOS_ref. SINAPI (88503) - 05.2021</t>
  </si>
  <si>
    <t>11</t>
  </si>
  <si>
    <t>ESPLANADA - Paisagismo</t>
  </si>
  <si>
    <t>11.1</t>
  </si>
  <si>
    <t>98535</t>
  </si>
  <si>
    <t>PODA EM ALTURA DE ÁRVORE COM DIÂMETRO DE TRONCO MAIOR OU IGUAL A 0,60 M. AF_03/2024</t>
  </si>
  <si>
    <t>11.2</t>
  </si>
  <si>
    <t>98534</t>
  </si>
  <si>
    <t>PODA EM ALTURA DE ÁRVORE COM DIÂMETRO DE TRONCO MAIOR OU IGUAL A 0,40 M E MENOR QUE 0,60 M. AF_03/2024</t>
  </si>
  <si>
    <t>11.3</t>
  </si>
  <si>
    <t>98533</t>
  </si>
  <si>
    <t>PODA EM ALTURA DE ÁRVORE COM DIÂMETRO DE TRONCO MAIOR OU IGUAL A 0,20 M E MENOR QUE 0,40 M. AF_03/2024</t>
  </si>
  <si>
    <t>11.4</t>
  </si>
  <si>
    <t>2394</t>
  </si>
  <si>
    <t>Fornecimento e espalhamento de terra vegetal preparada</t>
  </si>
  <si>
    <t>11.5</t>
  </si>
  <si>
    <t>10234</t>
  </si>
  <si>
    <t>Grama esmeralda em placas, fornecimento e plantio</t>
  </si>
  <si>
    <t>11.6</t>
  </si>
  <si>
    <t>PMSC - 170</t>
  </si>
  <si>
    <t>Fornecimento e plantio de herbáceas ornamentais (pingo de ouro)</t>
  </si>
  <si>
    <t>11.7</t>
  </si>
  <si>
    <t>PMSC - 169</t>
  </si>
  <si>
    <t>Fornecimento e plantio de herbáceas ornamentais (minixória)_ref.ORSE (3322)-12.2020</t>
  </si>
  <si>
    <t>11.8</t>
  </si>
  <si>
    <t>8817</t>
  </si>
  <si>
    <t>Planta - Croton, fornecimento e plantio</t>
  </si>
  <si>
    <t>11.9</t>
  </si>
  <si>
    <t>98509</t>
  </si>
  <si>
    <t>PLANTIO DE ARBUSTO OU  CERCA VIVA. AF_07/2024</t>
  </si>
  <si>
    <t>11.10</t>
  </si>
  <si>
    <t>7669</t>
  </si>
  <si>
    <t>Planta - Agave (agave angustifolia), fornecimento e plantio</t>
  </si>
  <si>
    <t>11.11</t>
  </si>
  <si>
    <t>98510</t>
  </si>
  <si>
    <t>PLANTIO DE ÁRVORE ORNAMENTAL COM ALTURA DE MUDA MENOR OU IGUAL A 2,00 M . AF_07/2024</t>
  </si>
  <si>
    <t>12</t>
  </si>
  <si>
    <t>ESPLANADA - Sinalização</t>
  </si>
  <si>
    <t>12.1</t>
  </si>
  <si>
    <t>3724</t>
  </si>
  <si>
    <t>Demarcação de pavimentos com pintura de 1 demão de resina acrílica, e aplicação de micro-esferas para sinalização horizontal (Estacionamentos, faixas de pedrestres, etc.)</t>
  </si>
  <si>
    <t>12.2</t>
  </si>
  <si>
    <t>3726</t>
  </si>
  <si>
    <t>Tacha refletiva (tachão) bidirecional confeccionada em resina poliester com 2pinos de aço 250 x 150 x 50 mm</t>
  </si>
  <si>
    <t>12.3</t>
  </si>
  <si>
    <t>4251</t>
  </si>
  <si>
    <t>Confecção, montagem e instalação de placa de sinalização em chapa de aço galvanizado nº 18 (70x50 cm), com 02 demãos de fundo anti-corrosivo (super galvite ou similar), 02 demãos de esmalte e mensagem em película refletiva, auto-adesiva</t>
  </si>
  <si>
    <t>Un</t>
  </si>
  <si>
    <t>12.4</t>
  </si>
  <si>
    <t>PMSC 171</t>
  </si>
  <si>
    <t>Confecção de poste de madeira 3,50m fixado com base de concreto 40x40x50 para placa de sinalização</t>
  </si>
  <si>
    <t>12.5</t>
  </si>
  <si>
    <t>4650</t>
  </si>
  <si>
    <t>Sinalização permanente, vertical,  com placa octogonal de aço, padrão dnit, largura=0,75m, com poste de madeira 3,50m fixado com base de concreto 40x40x50, inclusive mão de obra - Rev 01/2023</t>
  </si>
  <si>
    <t>12.6</t>
  </si>
  <si>
    <t>4648</t>
  </si>
  <si>
    <t>Sinalização permanente, vertical, com placa circular padrão dnit diam. = 0,75m, com poste de madeira 3,50m fixado com base de concreto 40x40x50, inclusivemão de obra - Rev 01/2023</t>
  </si>
  <si>
    <t>12.7</t>
  </si>
  <si>
    <t>PMSC - 180</t>
  </si>
  <si>
    <t>Confecção de placa em chapa de aço galvanizado quadrada 50x50cm, poste de madeira 3,50m fixado com base de concreto 40x40x50</t>
  </si>
  <si>
    <t>12.8</t>
  </si>
  <si>
    <t>PMSC - 580</t>
  </si>
  <si>
    <t>Balizador Cinza/Branco - 77/94cm_ fornecimento e instalação.</t>
  </si>
  <si>
    <t>13</t>
  </si>
  <si>
    <t>ESPLANADA - Equipamento urbano</t>
  </si>
  <si>
    <t>13.1</t>
  </si>
  <si>
    <t>PMSC - 465</t>
  </si>
  <si>
    <t>Banco em estrutura de aço, assento e encosto de placas de madeira tropical acima do piso, incluso frete</t>
  </si>
  <si>
    <t>13.2</t>
  </si>
  <si>
    <t>3226</t>
  </si>
  <si>
    <t>Banco de concreto em alvenaria de tijolos, assento em concreto armado, sem encosto, pintado com tinta acrílica, 2 demãos</t>
  </si>
  <si>
    <t>13.3</t>
  </si>
  <si>
    <t>3740</t>
  </si>
  <si>
    <t>Mesa de concreto com 02 bancos integrados</t>
  </si>
  <si>
    <t>13.4</t>
  </si>
  <si>
    <t>103310</t>
  </si>
  <si>
    <t>INSTALAÇÃO DE LIXEIRA METÁLICA DUPLA, CAPACIDADE DE 60 L, EM TUBO DE AÇO CARBONO E CESTOS EM CHAPA DE AÇO COM PINTURA ELETROSTÁTICA, SOBRE SOLO. AF_11/2021</t>
  </si>
  <si>
    <t>13.5</t>
  </si>
  <si>
    <t>PMSC - 367</t>
  </si>
  <si>
    <t>Abrigo de ônibus padrão CAPA EMPREENDIMENTOS para a cidade de São Cristóvão</t>
  </si>
  <si>
    <t>13.6</t>
  </si>
  <si>
    <t>9247</t>
  </si>
  <si>
    <t>Tubo aço galvanizado d=3" p/bicicletário, dimensão: h=75cm, L=75cm, fixado embase de concreto, pintado c/esmalte sintetico, exceto base de concreto e pintura de acabamento</t>
  </si>
  <si>
    <t>13.7</t>
  </si>
  <si>
    <t>00025067</t>
  </si>
  <si>
    <t>BLOCO DE CONCRETO ESTRUTURAL 19 X 19 X 39 CM, FBK 4,5 MPA (NBR 6136)</t>
  </si>
  <si>
    <t>13.8</t>
  </si>
  <si>
    <t>14</t>
  </si>
  <si>
    <t>Pergolado</t>
  </si>
  <si>
    <t>14.1</t>
  </si>
  <si>
    <t>pergolado seção 01</t>
  </si>
  <si>
    <t>14.1.1</t>
  </si>
  <si>
    <t>14.1.2</t>
  </si>
  <si>
    <t>14.1.3</t>
  </si>
  <si>
    <t>PMSC - 79</t>
  </si>
  <si>
    <t>FORMA TABUA PARA CONCRETO EM FUNDACAO C/ REAPROVEITAMENTO 5X_ref.SINAPI (5651) -08.2017</t>
  </si>
  <si>
    <t>14.1.4</t>
  </si>
  <si>
    <t>14.1.5</t>
  </si>
  <si>
    <t>11488</t>
  </si>
  <si>
    <t>Lançamento de concreto simples fabricado na obra, inclusive adensamento e acabamento na infraestrutura</t>
  </si>
  <si>
    <t>14.1.6</t>
  </si>
  <si>
    <t>134</t>
  </si>
  <si>
    <t>Pilar e vigas de madeira, seção 10x18cm a 20x20cm, em massaranduba, angelin ou madeira de lei</t>
  </si>
  <si>
    <t>14.1.7</t>
  </si>
  <si>
    <t>3841</t>
  </si>
  <si>
    <t>Pintura de proteção sobre madeira com aplicação de 02 demãos de verniz SPARLACK CETOL Ipiranga ou similar - R1</t>
  </si>
  <si>
    <t>14.2</t>
  </si>
  <si>
    <t>Pergolado seção 02</t>
  </si>
  <si>
    <t>14.2.1</t>
  </si>
  <si>
    <t>14.2.2</t>
  </si>
  <si>
    <t>14.2.3</t>
  </si>
  <si>
    <t>14.2.4</t>
  </si>
  <si>
    <t>14.2.5</t>
  </si>
  <si>
    <t>14.2.6</t>
  </si>
  <si>
    <t>14.2.7</t>
  </si>
  <si>
    <t>14.3</t>
  </si>
  <si>
    <t>Pergolado seção 04</t>
  </si>
  <si>
    <t>14.3.1</t>
  </si>
  <si>
    <t>14.3.2</t>
  </si>
  <si>
    <t>14.3.3</t>
  </si>
  <si>
    <t>14.3.4</t>
  </si>
  <si>
    <t>14.3.5</t>
  </si>
  <si>
    <t>14.3.6</t>
  </si>
  <si>
    <t>14.3.7</t>
  </si>
  <si>
    <t>14.4</t>
  </si>
  <si>
    <t>Pergolado seção  05</t>
  </si>
  <si>
    <t>14.4.1</t>
  </si>
  <si>
    <t>14.4.2</t>
  </si>
  <si>
    <t>14.4.3</t>
  </si>
  <si>
    <t>14.4.4</t>
  </si>
  <si>
    <t>14.4.5</t>
  </si>
  <si>
    <t>14.4.6</t>
  </si>
  <si>
    <t>14.4.7</t>
  </si>
  <si>
    <t>15</t>
  </si>
  <si>
    <t>ESPLANADA - Playgroung</t>
  </si>
  <si>
    <t>15.1</t>
  </si>
  <si>
    <t>9167</t>
  </si>
  <si>
    <t>Equipamento de ginástica - Escada horizontal em tubo de ferro galv. ø=2", dim. 0,80 x 2,00 x 2,00m, Sergipark ou similar</t>
  </si>
  <si>
    <t>15.2</t>
  </si>
  <si>
    <t>2406</t>
  </si>
  <si>
    <t>Balanço 3 lugares em aço industrial ou madeira, Sergipark ou similar</t>
  </si>
  <si>
    <t>15.3</t>
  </si>
  <si>
    <t>2440</t>
  </si>
  <si>
    <t>Gangorra com 3 pranchas em aço industrial ou madeira (Sergipark ou similar)</t>
  </si>
  <si>
    <t>15.4</t>
  </si>
  <si>
    <t>9160</t>
  </si>
  <si>
    <t>Brinquedo - Gira-gira (carrossel ø=1,70m), em tubo de ferro galvanizado de 1 1/2" e assento em chapa galvanizada e=1/4", sergipark ou similar</t>
  </si>
  <si>
    <t>15.5</t>
  </si>
  <si>
    <t>11096</t>
  </si>
  <si>
    <t>Brinquedo - Escada Horizontal com Teia, modelo M-104, da Lúdico Brinquedos Inteligentes ou similar - fornecimento e montagem</t>
  </si>
  <si>
    <t>16</t>
  </si>
  <si>
    <t>ESPLANADA - Complementares</t>
  </si>
  <si>
    <t>16.1</t>
  </si>
  <si>
    <t>PMSC - 193-1</t>
  </si>
  <si>
    <t>As Built</t>
  </si>
  <si>
    <t>16.2</t>
  </si>
  <si>
    <t>PMSC - 194</t>
  </si>
  <si>
    <t>LIMPEZA FINAL DA OBRA_ref.SINAPI (9537)-11.2018</t>
  </si>
  <si>
    <t>16.3</t>
  </si>
  <si>
    <t>8094</t>
  </si>
  <si>
    <t>Mapa tátil em acrílico medindo 39 x 54cm, com suporte em chapa galvanizada revestida com alucobond h=1,00m, padrão Caixa Econômica Federal</t>
  </si>
  <si>
    <t>16.4</t>
  </si>
  <si>
    <t>Placa de inauguração de obra em alumínio 0,50 x 0,70 m</t>
  </si>
  <si>
    <t>17</t>
  </si>
  <si>
    <t>CAPELA - Serviços preliminares</t>
  </si>
  <si>
    <t>17.1</t>
  </si>
  <si>
    <t>98458</t>
  </si>
  <si>
    <t>TAPUME COM COMPENSADO DE MADEIRA. AF_03/2024</t>
  </si>
  <si>
    <t>17.2</t>
  </si>
  <si>
    <t>13311</t>
  </si>
  <si>
    <t>Andaime metálico fachadeiro - locação mensal , exceto  montagem, desmontagem e tela</t>
  </si>
  <si>
    <t>m²xmês</t>
  </si>
  <si>
    <t>18</t>
  </si>
  <si>
    <t>CAPELA - Demolições e retiradas</t>
  </si>
  <si>
    <t>18.1</t>
  </si>
  <si>
    <t>97661</t>
  </si>
  <si>
    <t>REMOÇÃO DE CABOS ELÉTRICOS, COM SEÇÃO DE 10 MM², FORMA MANUAL, SEM REAPROVEITAMENTO. AF_09/2023</t>
  </si>
  <si>
    <t>18.2</t>
  </si>
  <si>
    <t>97660</t>
  </si>
  <si>
    <t>REMOÇÃO DE INTERRUPTORES/TOMADAS ELÉTRICAS, DE FORMA MANUAL, SEM REAPROVEITAMENTO. AF_09/2023</t>
  </si>
  <si>
    <t>18.3</t>
  </si>
  <si>
    <t>7224</t>
  </si>
  <si>
    <t>Remoção de quadro elétrico de embutir ou sobrepor</t>
  </si>
  <si>
    <t>18.4</t>
  </si>
  <si>
    <t>PMSC - 198</t>
  </si>
  <si>
    <t>Retirada folhas de portas ou janelas de madeira</t>
  </si>
  <si>
    <t>18.5</t>
  </si>
  <si>
    <t>29</t>
  </si>
  <si>
    <t>Remoção de pintura à óleo ou esmalte -  Rev 01</t>
  </si>
  <si>
    <t>18.6</t>
  </si>
  <si>
    <t>18.7</t>
  </si>
  <si>
    <t>97913</t>
  </si>
  <si>
    <t>TRANSPORTE COM CAMINHÃO BASCULANTE DE 6 M³, EM VIA URBANA EM REVESTIMENTO PRIMÁRIO (UNIDADE: M3XKM). AF_07/2020</t>
  </si>
  <si>
    <t>M3XKM</t>
  </si>
  <si>
    <t>19</t>
  </si>
  <si>
    <t>CAPELA - Revestimentos</t>
  </si>
  <si>
    <t>19.1</t>
  </si>
  <si>
    <t>PMSC - 200</t>
  </si>
  <si>
    <t>Restauro - Restauração de revestimento (Reboco) em fachadas de obras do Patrimônio Histórico - Rev. 02  02/2022_ref. ORSE 4237</t>
  </si>
  <si>
    <t>CAPELA - Coberturas</t>
  </si>
  <si>
    <t>20.1</t>
  </si>
  <si>
    <t>208</t>
  </si>
  <si>
    <t>Imunização de madeiramento de cobertura com imunizante incolor tipo Penetrol ou similar</t>
  </si>
  <si>
    <t>20.2</t>
  </si>
  <si>
    <t>PMSC - 202</t>
  </si>
  <si>
    <t>Revisão em cobertura com telha ceramica tipo canal comum, Itabaiana ou similar, com reposição de 50% do material.ref.ORSE (9210)-06.2022</t>
  </si>
  <si>
    <t>20.3</t>
  </si>
  <si>
    <t>PMSC - 207</t>
  </si>
  <si>
    <t>Rufo de telha colonial com argamassa traco 1:2:9 (cimento, cal e areia).ref.SINAPI (94221)</t>
  </si>
  <si>
    <t>CAPELA - Esquadrias e grades</t>
  </si>
  <si>
    <t>21.1</t>
  </si>
  <si>
    <t>Esquadrias de madeira</t>
  </si>
  <si>
    <t>21.1.1</t>
  </si>
  <si>
    <t>13559</t>
  </si>
  <si>
    <t>Restauro - Recuperação de esquadria de madeira de obras históricas c/ aproveitamento de 75%. Rev 01_07/2024</t>
  </si>
  <si>
    <t>21.1.2</t>
  </si>
  <si>
    <t>91299</t>
  </si>
  <si>
    <t>PORTA DE MADEIRA, TIPO MEXICANA, MACIÇA (PESADA OU SUPERPESADA), 80X210CM, ESPESSURA DE 3,5CM, INCLUSO DOBRADIÇAS - FORNECIMENTO E INSTALAÇÃO. AF_12/2019</t>
  </si>
  <si>
    <t>21.2</t>
  </si>
  <si>
    <t>Esquadrias de ferro</t>
  </si>
  <si>
    <t>21.2.1</t>
  </si>
  <si>
    <t>99861</t>
  </si>
  <si>
    <t>GRADIL EM FERRO FIXADO EM VÃOS DE JANELAS, FORMADO POR BARRAS CHATAS DE 25X4,8 MM. AF_04/2019</t>
  </si>
  <si>
    <t>21.3</t>
  </si>
  <si>
    <t>Ferragens</t>
  </si>
  <si>
    <t>21.3.1</t>
  </si>
  <si>
    <t>13521</t>
  </si>
  <si>
    <t>Fornecimento e instalação de ferrolho com fecho chato, em aço galvanizado / zincado, de sobrepor, com comprimento de 6"</t>
  </si>
  <si>
    <t>22</t>
  </si>
  <si>
    <t>CAPELA - Pisos</t>
  </si>
  <si>
    <t>22.1</t>
  </si>
  <si>
    <t>8411</t>
  </si>
  <si>
    <t>Polimento de piso cimentado - R1</t>
  </si>
  <si>
    <t>22.2</t>
  </si>
  <si>
    <t>23</t>
  </si>
  <si>
    <t>CAPELA - Pinturas</t>
  </si>
  <si>
    <t>23.1</t>
  </si>
  <si>
    <t>PMSC - 211</t>
  </si>
  <si>
    <t>PINTURA A BASE DE CAL COM PIGMENTO E FIXADOR A BASE DE OLEO DE LINHAÇA, TRES DEMAOS_ref.SINAPI (84652)_08.2016</t>
  </si>
  <si>
    <t>23.2</t>
  </si>
  <si>
    <t>PMSC - 212</t>
  </si>
  <si>
    <t>PINTURA ESMALTE ACETINADO PARA MADEIRA, DUAS DEMAOS, SOBRE FUNDO NIVELADOR BRANCO.ref_SINAPI (74065/002)_12.2020</t>
  </si>
  <si>
    <t>23.3</t>
  </si>
  <si>
    <t>23.4</t>
  </si>
  <si>
    <t>24</t>
  </si>
  <si>
    <t>CAPELA - Instalações elétricas</t>
  </si>
  <si>
    <t>24.1</t>
  </si>
  <si>
    <t>Eletrodutos</t>
  </si>
  <si>
    <t>24.1.1</t>
  </si>
  <si>
    <t>91871</t>
  </si>
  <si>
    <t>ELETRODUTO RÍGIDO ROSCÁVEL, PVC, DN 25 MM (3/4"), PARA CIRCUITOS TERMINAIS, INSTALADO EM PAREDE - FORNECIMENTO E INSTALAÇÃO. AF_03/2023</t>
  </si>
  <si>
    <t>24.1.2</t>
  </si>
  <si>
    <t>91884</t>
  </si>
  <si>
    <t>LUVA PARA ELETRODUTO, PVC, ROSCÁVEL, DN 25 MM (3/4"), PARA CIRCUITOS TERMINAIS, INSTALADA EM PAREDE - FORNECIMENTO E INSTALAÇÃO. AF_03/2023</t>
  </si>
  <si>
    <t>24.2</t>
  </si>
  <si>
    <t>Fiação</t>
  </si>
  <si>
    <t>24.2.1</t>
  </si>
  <si>
    <t>24.2.2</t>
  </si>
  <si>
    <t>24.2.3</t>
  </si>
  <si>
    <t>24.3</t>
  </si>
  <si>
    <t>Dispositivos Elétricos</t>
  </si>
  <si>
    <t>24.3.1</t>
  </si>
  <si>
    <t>705</t>
  </si>
  <si>
    <t>Fornecimento e instalação de caixa de alumínio para piso 4" x 4"</t>
  </si>
  <si>
    <t>24.3.2</t>
  </si>
  <si>
    <t>91940</t>
  </si>
  <si>
    <t>CAIXA RETANGULAR 4" X 2" MÉDIA (1,30 M DO PISO), PVC, INSTALADA EM PAREDE - FORNECIMENTO E INSTALAÇÃO. AF_03/2023</t>
  </si>
  <si>
    <t>24.3.3</t>
  </si>
  <si>
    <t>92004</t>
  </si>
  <si>
    <t>TOMADA MÉDIA DE EMBUTIR (2 MÓDULOS), 2P+T 10 A, INCLUINDO SUPORTE E PLACA - FORNECIMENTO E INSTALAÇÃO. AF_03/2023</t>
  </si>
  <si>
    <t>24.3.4</t>
  </si>
  <si>
    <t>91996</t>
  </si>
  <si>
    <t>TOMADA MÉDIA DE EMBUTIR (1 MÓDULO), 2P+T 10 A, INCLUINDO SUPORTE E PLACA - FORNECIMENTO E INSTALAÇÃO. AF_03/2023</t>
  </si>
  <si>
    <t>24.3.5</t>
  </si>
  <si>
    <t>91959</t>
  </si>
  <si>
    <t>INTERRUPTOR SIMPLES (2 MÓDULOS), 10A/250V, INCLUINDO SUPORTE E PLACA - FORNECIMENTO E INSTALAÇÃO. AF_03/2023</t>
  </si>
  <si>
    <t>24.3.6</t>
  </si>
  <si>
    <t>91953</t>
  </si>
  <si>
    <t>INTERRUPTOR SIMPLES (1 MÓDULO), 10A/250V, INCLUINDO SUPORTE E PLACA - FORNECIMENTO E INSTALAÇÃO. AF_03/2023</t>
  </si>
  <si>
    <t>24.3.7</t>
  </si>
  <si>
    <t>711</t>
  </si>
  <si>
    <t>Fornecimento e instalação de tampa cega (espelho liso) para caixa 4" x 2"</t>
  </si>
  <si>
    <t>24.3.8</t>
  </si>
  <si>
    <t>101632</t>
  </si>
  <si>
    <t>RELÉ FOTOELÉTRICO PARA COMANDO DE ILUMINAÇÃO EXTERNA 1000 W - FORNECIMENTO E INSTALAÇÃO. AF_08/2020</t>
  </si>
  <si>
    <t>24.4</t>
  </si>
  <si>
    <t>Luminárias e acessórios</t>
  </si>
  <si>
    <t>24.4.1</t>
  </si>
  <si>
    <t>9625</t>
  </si>
  <si>
    <t>Arandela em alumínio fundido, linha edra, ref. 178 da Dimlux ou similar</t>
  </si>
  <si>
    <t>24.4.2</t>
  </si>
  <si>
    <t>PMSC - 216</t>
  </si>
  <si>
    <t>LUMINÁRIA EMBUTIDA DE SOLO,CORPO ARO E GRELHA SALIENTE EM ALUMÍNIO FUNDIDO COM PINTURA ELETROSTÁTICA NA COR PRETA. VIDRO DE PROTEÇÃO TEMPERADO E TRANSFORMADOR ALOJADO DENTRO DA LUMINÁRIA, REGULAÇÃO DA INCLINAÇÃO ATE 30⁰ NO LOCAL, GRAU DE ESTANQUEIDADE EXTRA ELEVADO (IP 67), COM LUVA PARA CHUMBAMENTO, LÂMPADA LED POTÊNCIA: 25 W</t>
  </si>
  <si>
    <t>24.4.3</t>
  </si>
  <si>
    <t>10352</t>
  </si>
  <si>
    <t>Luminária tipo spot de embutir com lâmpada led 15w</t>
  </si>
  <si>
    <t>24.5</t>
  </si>
  <si>
    <t>Dispositivo de proteção</t>
  </si>
  <si>
    <t>24.5.1</t>
  </si>
  <si>
    <t>93653</t>
  </si>
  <si>
    <t>DISJUNTOR MONOPOLAR TIPO DIN, CORRENTE NOMINAL DE 10A - FORNECIMENTO E INSTALAÇÃO. AF_10/2020</t>
  </si>
  <si>
    <t>24.5.2</t>
  </si>
  <si>
    <t>93654</t>
  </si>
  <si>
    <t>DISJUNTOR MONOPOLAR TIPO DIN, CORRENTE NOMINAL DE 16A - FORNECIMENTO E INSTALAÇÃO. AF_10/2020</t>
  </si>
  <si>
    <t>24.5.3</t>
  </si>
  <si>
    <t>93657</t>
  </si>
  <si>
    <t>DISJUNTOR MONOPOLAR TIPO DIN, CORRENTE NOMINAL DE 32A - FORNECIMENTO E INSTALAÇÃO. AF_10/2020</t>
  </si>
  <si>
    <t>24.5.4</t>
  </si>
  <si>
    <t>PMSC - 218</t>
  </si>
  <si>
    <t>Dispositivo de proteção contra surto de tensão 275V - 8KA</t>
  </si>
  <si>
    <t>24.5.5</t>
  </si>
  <si>
    <t>PMSC - 130</t>
  </si>
  <si>
    <t>HASTE DE ATERRAMENTO 5/8 PARA SPDA COM CONECTOR - FORNECIMENTO E INSTALAÇÃO</t>
  </si>
  <si>
    <t>24.6</t>
  </si>
  <si>
    <t>Quadros</t>
  </si>
  <si>
    <t>24.6.1</t>
  </si>
  <si>
    <t>12222</t>
  </si>
  <si>
    <t>Quadro de distribuição de embutir, em chapa de aço, para até 08 disjuntores, com barramento, padrão DIN, exclusive disjuntores</t>
  </si>
  <si>
    <t>24.6.2</t>
  </si>
  <si>
    <t>4880</t>
  </si>
  <si>
    <t>Quadro de medição monofásico, sem fiação</t>
  </si>
  <si>
    <t>25</t>
  </si>
  <si>
    <t>CAPELA - Instalação de Prevenção e Combate à Incêndio</t>
  </si>
  <si>
    <t>25.1</t>
  </si>
  <si>
    <t>1511</t>
  </si>
  <si>
    <t>Extintor de pó químico ABC, capacidade 6 kg, alcance médio do jato 5m , tempode descarga 12s, NBR9443, 9444, 10721</t>
  </si>
  <si>
    <t>25.2</t>
  </si>
  <si>
    <t>12312</t>
  </si>
  <si>
    <t>Luminária de emergência, tipo balizamento, com autonomia de 3h, modelo LED - 3000 lumens, SEGURIMAX ou similarr</t>
  </si>
  <si>
    <t>25.3</t>
  </si>
  <si>
    <t>4275</t>
  </si>
  <si>
    <t>Placa de sinalização de abandono em acrílico, 0.30 x 0.12 m</t>
  </si>
  <si>
    <t>25.4</t>
  </si>
  <si>
    <t>12137</t>
  </si>
  <si>
    <t>Placa de sinalizacao de seguranca contra incendio, fotoluminescente, quadrada, *20 x 20* cm, em pvc *2* mm anti-chamas (simbolos, cores e pictogramas conforme nbr 13434)</t>
  </si>
  <si>
    <t>26</t>
  </si>
  <si>
    <t>CAPELA - Serviços Complementares</t>
  </si>
  <si>
    <t>26.1</t>
  </si>
  <si>
    <t>26.2</t>
  </si>
  <si>
    <t>27</t>
  </si>
  <si>
    <t>FERROVIÁRIA - Serviços preliminares</t>
  </si>
  <si>
    <t>27.1</t>
  </si>
  <si>
    <t>27.2</t>
  </si>
  <si>
    <t>28</t>
  </si>
  <si>
    <t>FERROVIÁRIA - Demolições e retiradas</t>
  </si>
  <si>
    <t>28.1</t>
  </si>
  <si>
    <t>28.2</t>
  </si>
  <si>
    <t>28.3</t>
  </si>
  <si>
    <t>97665</t>
  </si>
  <si>
    <t>REMOÇÃO DE LUMINÁRIAS, DE FORMA MANUAL, SEM REAPROVEITAMENTO. AF_09/2023</t>
  </si>
  <si>
    <t>28.4</t>
  </si>
  <si>
    <t>3261</t>
  </si>
  <si>
    <t>Remoção e reassentamento de louças sanitárias</t>
  </si>
  <si>
    <t>28.5</t>
  </si>
  <si>
    <t>97666</t>
  </si>
  <si>
    <t>REMOÇÃO DE METAIS SANITÁRIOS, DE FORMA MANUAL, SEM REAPROVEITAMENTO. AF_09/2023</t>
  </si>
  <si>
    <t>28.6</t>
  </si>
  <si>
    <t>8387</t>
  </si>
  <si>
    <t>Remoção de bancada de granito (ou marmore)</t>
  </si>
  <si>
    <t>28.7</t>
  </si>
  <si>
    <t>28.8</t>
  </si>
  <si>
    <t>97633</t>
  </si>
  <si>
    <t>DEMOLIÇÃO DE REVESTIMENTO CERÂMICO, DE FORMA MANUAL, SEM REAPROVEITAMENTO. AF_09/2023</t>
  </si>
  <si>
    <t>28.9</t>
  </si>
  <si>
    <t>Demolição manual de piso cimentado sobre lastro de concreto - Rev 01</t>
  </si>
  <si>
    <t>28.10</t>
  </si>
  <si>
    <t>28.11</t>
  </si>
  <si>
    <t>PMSC - 227</t>
  </si>
  <si>
    <t>RETIRADA DE BATENTES DE MADEIRA.ref.SINAPI (72143)_08.2016</t>
  </si>
  <si>
    <t>28.12</t>
  </si>
  <si>
    <t>28.13</t>
  </si>
  <si>
    <t>28.14</t>
  </si>
  <si>
    <t>FERROVIÁRIA - Fundação e Estrutura</t>
  </si>
  <si>
    <t>29.1</t>
  </si>
  <si>
    <t>Fundação</t>
  </si>
  <si>
    <t>29.1.1</t>
  </si>
  <si>
    <t>29.1.2</t>
  </si>
  <si>
    <t>29.1.3</t>
  </si>
  <si>
    <t>29.1.4</t>
  </si>
  <si>
    <t>92917</t>
  </si>
  <si>
    <t>ARMAÇÃO DE ESTRUTURAS DIVERSAS DE CONCRETO ARMADO, EXCETO VIGAS, PILARES, LAJES E FUNDAÇÕES, UTILIZANDO AÇO CA-50 DE 8,0 MM - MONTAGEM. AF_06/2022</t>
  </si>
  <si>
    <t>29.1.5</t>
  </si>
  <si>
    <t>29.1.6</t>
  </si>
  <si>
    <t>29.1.7</t>
  </si>
  <si>
    <t>29.2</t>
  </si>
  <si>
    <t>Estrutura</t>
  </si>
  <si>
    <t>29.2.1</t>
  </si>
  <si>
    <t>29.2.2</t>
  </si>
  <si>
    <t>92768</t>
  </si>
  <si>
    <t>ARMAÇÃO DE LAJE DE ESTRUTURA CONVENCIONAL DE CONCRETO ARMADO UTILIZANDO AÇO CA-60 DE 5,0 MM - MONTAGEM. AF_06/2022</t>
  </si>
  <si>
    <t>29.2.3</t>
  </si>
  <si>
    <t>92769</t>
  </si>
  <si>
    <t>ARMAÇÃO DE LAJE DE ESTRUTURA CONVENCIONAL DE CONCRETO ARMADO UTILIZANDO AÇO CA-50 DE 6,3 MM - MONTAGEM. AF_06/2022</t>
  </si>
  <si>
    <t>29.2.4</t>
  </si>
  <si>
    <t>92770</t>
  </si>
  <si>
    <t>ARMAÇÃO DE LAJE DE ESTRUTURA CONVENCIONAL DE CONCRETO ARMADO UTILIZANDO AÇO CA-50 DE 8,0 MM - MONTAGEM. AF_06/2022</t>
  </si>
  <si>
    <t>29.2.5</t>
  </si>
  <si>
    <t>92771</t>
  </si>
  <si>
    <t>ARMAÇÃO DE LAJE DE ESTRUTURA CONVENCIONAL DE CONCRETO ARMADO UTILIZANDO AÇO CA-50 DE 10,0 MM - MONTAGEM. AF_06/2022</t>
  </si>
  <si>
    <t>29.2.6</t>
  </si>
  <si>
    <t>29.2.7</t>
  </si>
  <si>
    <t>30</t>
  </si>
  <si>
    <t>FERROVIÁRIA - Esquadrias</t>
  </si>
  <si>
    <t>30.1</t>
  </si>
  <si>
    <t>30.1.1</t>
  </si>
  <si>
    <t>30.1.2</t>
  </si>
  <si>
    <t>8709</t>
  </si>
  <si>
    <t>Porta em madeira de lei almofadada, exclusive batentes e ferragens</t>
  </si>
  <si>
    <t>30.1.3</t>
  </si>
  <si>
    <t>PMSC - 232</t>
  </si>
  <si>
    <t>PORTA DE MADEIRA PARA BANHEIRO, EM CHAPA DE MADEIRA COMPENSADA, REVESTIDA COM LAMINADO TEXTURIZADO, 60X160CM, INCLUSO MARCO E DOBRADICAS._ref.SINAPI (74139/002)_08.2016</t>
  </si>
  <si>
    <t>30.1.4</t>
  </si>
  <si>
    <t>PMSC - 233</t>
  </si>
  <si>
    <t>PORTA DE MADEIRA PARA BANHEIRO, EM CHAPA DE MADEIRA COMPENSADA, REVESTIDA COM LAMINADO TEXTURIZADO, 90X150CM, INCLUSO MARCO E DOBRADICAS._ref.SINAPI (74139/001)_08.2016</t>
  </si>
  <si>
    <t>30.2</t>
  </si>
  <si>
    <t>30.2.1</t>
  </si>
  <si>
    <t>30.2.2</t>
  </si>
  <si>
    <t>PMSC - 04</t>
  </si>
  <si>
    <t>Fechadura (tarjeta) livre-ocupado p/divisória em mármore ou granito, ref. TG0819 - IMAB ou similar, inclusive batente com amortecedor ref. BT0830000 -  IMAB ou similar e parafusos_ref.ORSE (1866)</t>
  </si>
  <si>
    <t>30.2.3</t>
  </si>
  <si>
    <t>13110</t>
  </si>
  <si>
    <t>Barra de apoio, reta, fixa, em aço inox, l=40cm, d=1 1/4", Jackwal ou similar</t>
  </si>
  <si>
    <t>30.3</t>
  </si>
  <si>
    <t>Diversos</t>
  </si>
  <si>
    <t>30.3.1</t>
  </si>
  <si>
    <t>1897</t>
  </si>
  <si>
    <t>Tela de nylon tipo mosquiteiro com moldura em madeira, para esquadrias - Rev 01</t>
  </si>
  <si>
    <t>31</t>
  </si>
  <si>
    <t>FERROVIÁRIA - Coberturas e forro</t>
  </si>
  <si>
    <t>31.1</t>
  </si>
  <si>
    <t>31.2</t>
  </si>
  <si>
    <t>31.3</t>
  </si>
  <si>
    <t>3754</t>
  </si>
  <si>
    <t>Forro de madeira de lei angelin ou cedro, em réguas com 20 a 25 cm de largura, inclusive madeiramento de suporte (sarrafo), instalado</t>
  </si>
  <si>
    <t>32</t>
  </si>
  <si>
    <t>FERROVIÁRIA - Pisos</t>
  </si>
  <si>
    <t>32.1</t>
  </si>
  <si>
    <t>96620</t>
  </si>
  <si>
    <t>LASTRO DE CONCRETO MAGRO, APLICADO EM PISOS, LAJES SOBRE SOLO OU RADIERS. AF_01/2024</t>
  </si>
  <si>
    <t>32.2</t>
  </si>
  <si>
    <t>98679</t>
  </si>
  <si>
    <t>PISO CIMENTADO, TRAÇO 1:3 (CIMENTO E AREIA), ACABAMENTO LISO, ESPESSURA 2,0 CM, PREPARO MECÂNICO DA ARGAMASSA. AF_09/2020</t>
  </si>
  <si>
    <t>32.3</t>
  </si>
  <si>
    <t>32.4</t>
  </si>
  <si>
    <t>32.5</t>
  </si>
  <si>
    <t>32.6</t>
  </si>
  <si>
    <t>32.7</t>
  </si>
  <si>
    <t>33</t>
  </si>
  <si>
    <t>FERROVIÁRIA - Revestimentos</t>
  </si>
  <si>
    <t>33.1</t>
  </si>
  <si>
    <t>33.2</t>
  </si>
  <si>
    <t>87886</t>
  </si>
  <si>
    <t>CHAPISCO APLICADO NO TETO OU EM ESTRUTURA, COM DESEMPENADEIRA DENTADA. ARGAMASSA INDUSTRIALIZADA COM PREPARO MANUAL. AF_10/2022</t>
  </si>
  <si>
    <t>33.3</t>
  </si>
  <si>
    <t>3315</t>
  </si>
  <si>
    <t>Reboco ou emboço interno, de teto, com argamassa traço t6 - 1:2:10 (cimento /cal / areia), espessura 1,5 cm</t>
  </si>
  <si>
    <t>33.4</t>
  </si>
  <si>
    <t>33.5</t>
  </si>
  <si>
    <t>87267</t>
  </si>
  <si>
    <t>REVESTIMENTO CERÂMICO PARA PAREDES INTERNAS COM PLACAS TIPO ESMALTADA DE DIMENSÕES 20X20 CM APLICADAS A MEIA ALTURA DAS PAREDES. AF_02/2023_PE</t>
  </si>
  <si>
    <t>34</t>
  </si>
  <si>
    <t>FERROVIÁRIA - Pintura</t>
  </si>
  <si>
    <t>34.1</t>
  </si>
  <si>
    <t>34.2</t>
  </si>
  <si>
    <t>34.3</t>
  </si>
  <si>
    <t>34.4</t>
  </si>
  <si>
    <t>35</t>
  </si>
  <si>
    <t>FERROVIÁRIA - Instalações elétricas</t>
  </si>
  <si>
    <t>35.1</t>
  </si>
  <si>
    <t>Eletrodutos e acessórios</t>
  </si>
  <si>
    <t>35.1.1</t>
  </si>
  <si>
    <t>35.1.2</t>
  </si>
  <si>
    <t>97884</t>
  </si>
  <si>
    <t>CAIXA ENTERRADA ELÉTRICA RETANGULAR, EM CONCRETO PRÉ-MOLDADO, FUNDO COM BRITA, DIMENSÕES INTERNAS: 0,8X0,8X0,5 M. AF_12/2020</t>
  </si>
  <si>
    <t>35.2</t>
  </si>
  <si>
    <t>35.2.1</t>
  </si>
  <si>
    <t>91937</t>
  </si>
  <si>
    <t>CAIXA OCTOGONAL 3" X 3", PVC, INSTALADA EM LAJE - FORNECIMENTO E INSTALAÇÃO. AF_03/2023</t>
  </si>
  <si>
    <t>35.2.2</t>
  </si>
  <si>
    <t>35.2.3</t>
  </si>
  <si>
    <t>PMSC - 05</t>
  </si>
  <si>
    <t>Caixa de passagem pvc tipo aquatic 30x30x10cm_ref.ORSE (8895)_10.2024</t>
  </si>
  <si>
    <t>35.3</t>
  </si>
  <si>
    <t>35.3.1</t>
  </si>
  <si>
    <t>35.3.2</t>
  </si>
  <si>
    <t>35.3.3</t>
  </si>
  <si>
    <t>92982</t>
  </si>
  <si>
    <t>CABO DE COBRE FLEXÍVEL ISOLADO, 16 MM², ANTI-CHAMA 0,6/1,0 KV, PARA DISTRIBUIÇÃO - FORNECIMENTO E INSTALAÇÃO. AF_10/2020</t>
  </si>
  <si>
    <t>35.3.4</t>
  </si>
  <si>
    <t>8082</t>
  </si>
  <si>
    <t>Cabo de cobre nú 50 mm2 - fornecimento e assentamento (2,27m/kg)</t>
  </si>
  <si>
    <t>35.4</t>
  </si>
  <si>
    <t>35.4.1</t>
  </si>
  <si>
    <t>774</t>
  </si>
  <si>
    <t>Interruptor "sistema X" 01 seção, c/placa, incluso caixa " sistema X", aparente</t>
  </si>
  <si>
    <t>35.4.2</t>
  </si>
  <si>
    <t>776</t>
  </si>
  <si>
    <t>Interruptor "sistema X" 02 seções, c/placa, incluso caixa "sistema  X", aparente</t>
  </si>
  <si>
    <t>35.4.3</t>
  </si>
  <si>
    <t>783</t>
  </si>
  <si>
    <t>Interruptor 01 seção simples, conjugado com uma tomada (2p+t), ABNT, de sobrepor, sistema "X", ref. 675063 da Pial Legrand ou similar</t>
  </si>
  <si>
    <t>35.4.4</t>
  </si>
  <si>
    <t>12155</t>
  </si>
  <si>
    <t>Tomada para uso geral, 2p + t, ABNT, de sobrepor, 10 A, com caixa, "Sistema X".</t>
  </si>
  <si>
    <t>35.4.5</t>
  </si>
  <si>
    <t>35.4.6</t>
  </si>
  <si>
    <t>3837</t>
  </si>
  <si>
    <t>Conector borne SAK 6,0mm</t>
  </si>
  <si>
    <t>35.5</t>
  </si>
  <si>
    <t>35.5.1</t>
  </si>
  <si>
    <t>PMSC - 06</t>
  </si>
  <si>
    <t>LÂMPADA COMPACTA DE VAPOR METÁLICO OVOIDE 150 W, BASE E27 - FORNECIMENTO E INSTALAÇÃO._ref.SINAPI (97614)-03.2024</t>
  </si>
  <si>
    <t>35.5.2</t>
  </si>
  <si>
    <t>PMSC - 334</t>
  </si>
  <si>
    <t>Luminária de sobrepor com difusor, quadrada, incluso lâmpada compacta eletrônica, 2 x 18w, linha zuri, ref. RS 2231 da Revoluz ou similar</t>
  </si>
  <si>
    <t>35.5.3</t>
  </si>
  <si>
    <t>35.6</t>
  </si>
  <si>
    <t>Canaletas</t>
  </si>
  <si>
    <t>35.6.1</t>
  </si>
  <si>
    <t>768</t>
  </si>
  <si>
    <t>Fornecimento e instalação de canaleta sistema "x" 50 x 20 mm com divisória - Rev 02</t>
  </si>
  <si>
    <t>35.6.2</t>
  </si>
  <si>
    <t>13186</t>
  </si>
  <si>
    <t>Luva plastica para canaleta 50x20mm, "sistema X", ref.299 05X, Pial Legrand ou similar</t>
  </si>
  <si>
    <t>35.7</t>
  </si>
  <si>
    <t>35.7.1</t>
  </si>
  <si>
    <t>35.7.2</t>
  </si>
  <si>
    <t>93655</t>
  </si>
  <si>
    <t>DISJUNTOR MONOPOLAR TIPO DIN, CORRENTE NOMINAL DE 20A - FORNECIMENTO E INSTALAÇÃO. AF_10/2020</t>
  </si>
  <si>
    <t>35.7.3</t>
  </si>
  <si>
    <t>93656</t>
  </si>
  <si>
    <t>DISJUNTOR MONOPOLAR TIPO DIN, CORRENTE NOMINAL DE 25A - FORNECIMENTO E INSTALAÇÃO. AF_10/2020</t>
  </si>
  <si>
    <t>35.7.4</t>
  </si>
  <si>
    <t>452</t>
  </si>
  <si>
    <t>Disjuntor termomagnetico tripolar  63 A, padrão DIN (Europeu - linha branca),curva C</t>
  </si>
  <si>
    <t>35.7.5</t>
  </si>
  <si>
    <t>35.8</t>
  </si>
  <si>
    <t>35.8.1</t>
  </si>
  <si>
    <t>35.8.2</t>
  </si>
  <si>
    <t>36</t>
  </si>
  <si>
    <t>FERROVIÁRIA - Cabeamento estruturado - Telefone e dados</t>
  </si>
  <si>
    <t>36.1</t>
  </si>
  <si>
    <t>36.1.1</t>
  </si>
  <si>
    <t>91872</t>
  </si>
  <si>
    <t>ELETRODUTO RÍGIDO ROSCÁVEL, PVC, DN 32 MM (1"), PARA CIRCUITOS TERMINAIS, INSTALADO EM PAREDE - FORNECIMENTO E INSTALAÇÃO. AF_03/2023</t>
  </si>
  <si>
    <t>36.1.2</t>
  </si>
  <si>
    <t>91873</t>
  </si>
  <si>
    <t>ELETRODUTO RÍGIDO ROSCÁVEL, PVC, DN 40 MM (1 1/4"), PARA CIRCUITOS TERMINAIS, INSTALADO EM PAREDE - FORNECIMENTO E INSTALAÇÃO. AF_03/2023</t>
  </si>
  <si>
    <t>36.1.3</t>
  </si>
  <si>
    <t>91856</t>
  </si>
  <si>
    <t>ELETRODUTO FLEXÍVEL CORRUGADO, PVC, DN 32 MM (1"), PARA CIRCUITOS TERMINAIS, INSTALADO EM PAREDE - FORNECIMENTO E INSTALAÇÃO. AF_03/2023</t>
  </si>
  <si>
    <t>36.1.4</t>
  </si>
  <si>
    <t>36.1.5</t>
  </si>
  <si>
    <t>91917</t>
  </si>
  <si>
    <t>CURVA 90 GRAUS PARA ELETRODUTO, PVC, ROSCÁVEL, DN 32 MM (1"), PARA CIRCUITOS TERMINAIS, INSTALADA EM PAREDE - FORNECIMENTO E INSTALAÇÃO. AF_03/2023</t>
  </si>
  <si>
    <t>36.1.6</t>
  </si>
  <si>
    <t>91885</t>
  </si>
  <si>
    <t>LUVA PARA ELETRODUTO, PVC, ROSCÁVEL, DN 32 MM (1"), PARA CIRCUITOS TERMINAIS, INSTALADA EM PAREDE - FORNECIMENTO E INSTALAÇÃO. AF_03/2023</t>
  </si>
  <si>
    <t>36.2</t>
  </si>
  <si>
    <t>Caixas</t>
  </si>
  <si>
    <t>36.2.1</t>
  </si>
  <si>
    <t>36.2.2</t>
  </si>
  <si>
    <t>100561</t>
  </si>
  <si>
    <t>QUADRO DE DISTRIBUICAO PARA TELEFONE N.3, 40X40X12CM EM CHAPA METALICA, DE EMBUTIR, SEM ACESSORIOS, PADRAO TELEBRAS, FORNECIMENTO E INSTALAÇÃO. AF_11/2019</t>
  </si>
  <si>
    <t>36.3</t>
  </si>
  <si>
    <t>36.3.1</t>
  </si>
  <si>
    <t>98297</t>
  </si>
  <si>
    <t>CABO ELETRÔNICO CATEGORIA 6, INSTALADO EM EDIFICAÇÃO INSTITUCIONAL - FORNECIMENTO E INSTALAÇÃO. AF_11/2019</t>
  </si>
  <si>
    <t>36.4</t>
  </si>
  <si>
    <t>Dispositivos</t>
  </si>
  <si>
    <t>36.4.1</t>
  </si>
  <si>
    <t>795</t>
  </si>
  <si>
    <t>Tomada para lógica com caixa sistema "x", aparente</t>
  </si>
  <si>
    <t>36.4.2</t>
  </si>
  <si>
    <t>7164</t>
  </si>
  <si>
    <t>Fornecimento e instalação de conector rj 45 fêmea cat 6 (krone ou similar)</t>
  </si>
  <si>
    <t>37</t>
  </si>
  <si>
    <t>FERROVIÁRIA - Sistema de proteção contra descargas atmosféricas (SPDA)</t>
  </si>
  <si>
    <t>37.1</t>
  </si>
  <si>
    <t>Elementos de captação</t>
  </si>
  <si>
    <t>37.1.1</t>
  </si>
  <si>
    <t>8795</t>
  </si>
  <si>
    <t>Terminal aéreo em aço galvanizado 3/8" x 50cm, com fixação horizontal</t>
  </si>
  <si>
    <t>37.1.2</t>
  </si>
  <si>
    <t>9392</t>
  </si>
  <si>
    <t>Cabo de cobre nú 35 mm2 - fornecimento e assentamento (3,16m/kg)</t>
  </si>
  <si>
    <t>37.1.3</t>
  </si>
  <si>
    <t>11132</t>
  </si>
  <si>
    <t>Presilha de latão, L=20mm, para fixação de cabos de cobre, furo d=5mm, para cabos 35mm² a 50mm², ref:TEL-744 ou similar (SPDA)</t>
  </si>
  <si>
    <t>37.1.4</t>
  </si>
  <si>
    <t>PMSC - 272</t>
  </si>
  <si>
    <t>Suporte Fixador Colável de 45 mm - adericone TEL-755 - Fornecimento e instalação</t>
  </si>
  <si>
    <t>37.1.5</t>
  </si>
  <si>
    <t>10729</t>
  </si>
  <si>
    <t>Fixador universal estanhado para cabos 16 a 70mm2 - fornecimento</t>
  </si>
  <si>
    <t>37.2</t>
  </si>
  <si>
    <t>Elementos de descida</t>
  </si>
  <si>
    <t>37.2.1</t>
  </si>
  <si>
    <t>12740</t>
  </si>
  <si>
    <t>Fornecimento e assentamento de barra chata de alumínio de 7/8" x 1/8"</t>
  </si>
  <si>
    <t>37.2.2</t>
  </si>
  <si>
    <t>10728</t>
  </si>
  <si>
    <t>Caixa inspeção em poliamida 150x110x70mm, bocal 1" (DN 32mm), ref: TEL-541 (SPDA)</t>
  </si>
  <si>
    <t>37.2.3</t>
  </si>
  <si>
    <t>11273</t>
  </si>
  <si>
    <t>Caixa de equipotencialização em aço 200x200x90mm, para embutir com tampa, com9 terminais, ref:TEL-901 ou similar (SPDA)</t>
  </si>
  <si>
    <t>37.2.4</t>
  </si>
  <si>
    <t>37.2.5</t>
  </si>
  <si>
    <t>37.3</t>
  </si>
  <si>
    <t>Elementos de aterramento</t>
  </si>
  <si>
    <t>37.3.1</t>
  </si>
  <si>
    <t>PMSC - 276</t>
  </si>
  <si>
    <t>HASTE COPERWELD 3/4" X 3,00M COM CONECTOR_SINAPI (83484)-11.2017</t>
  </si>
  <si>
    <t>37.3.2</t>
  </si>
  <si>
    <t>37.3.3</t>
  </si>
  <si>
    <t>PMSC - 244</t>
  </si>
  <si>
    <t>Solda exotérmica em cabo de cobre nú de 50mm²</t>
  </si>
  <si>
    <t>37.3.4</t>
  </si>
  <si>
    <t>37.3.5</t>
  </si>
  <si>
    <t>38</t>
  </si>
  <si>
    <t>FERROVIÁRIA - Instalação de Prevenção e Combate a Incêndio</t>
  </si>
  <si>
    <t>38.1</t>
  </si>
  <si>
    <t>38.2</t>
  </si>
  <si>
    <t>38.3</t>
  </si>
  <si>
    <t>38.4</t>
  </si>
  <si>
    <t>39</t>
  </si>
  <si>
    <t>FERROVIÁRIA - Instalações hidrosanitárias</t>
  </si>
  <si>
    <t>39.1</t>
  </si>
  <si>
    <t>Água Fria</t>
  </si>
  <si>
    <t>39.1.1</t>
  </si>
  <si>
    <t>102609</t>
  </si>
  <si>
    <t>CAIXA D´ÁGUA EM POLIETILENO, 2000 LITROS - FORNECIMENTO E INSTALAÇÃO. AF_06/2021</t>
  </si>
  <si>
    <t>39.1.2</t>
  </si>
  <si>
    <t>10611</t>
  </si>
  <si>
    <t>Ligação Predial de Água, na Parede, cavalete com registro esfera pvc sold. d=25mm, inclusive hidrômetro</t>
  </si>
  <si>
    <t>39.1.3</t>
  </si>
  <si>
    <t>6095</t>
  </si>
  <si>
    <t>Caixa para proteção de hidrômetro pre-moldada em concreto, para ligaçoes domiciliares, fornecimento e assentamento</t>
  </si>
  <si>
    <t>39.1.4</t>
  </si>
  <si>
    <t>89356</t>
  </si>
  <si>
    <t>TUBO, PVC, SOLDÁVEL, DE 25MM, INSTALADO EM RAMAL OU SUB-RAMAL DE ÁGUA - FORNECIMENTO E INSTALAÇÃO. AF_06/2022</t>
  </si>
  <si>
    <t>39.1.5</t>
  </si>
  <si>
    <t>89357</t>
  </si>
  <si>
    <t>TUBO, PVC, SOLDÁVEL, DE 32MM, INSTALADO EM RAMAL OU SUB-RAMAL DE ÁGUA - FORNECIMENTO E INSTALAÇÃO. AF_06/2022</t>
  </si>
  <si>
    <t>39.1.6</t>
  </si>
  <si>
    <t>89362</t>
  </si>
  <si>
    <t>JOELHO 90 GRAUS, PVC, SOLDÁVEL, DN 25MM, INSTALADO EM RAMAL OU SUB-RAMAL DE ÁGUA - FORNECIMENTO E INSTALAÇÃO. AF_06/2022</t>
  </si>
  <si>
    <t>39.1.7</t>
  </si>
  <si>
    <t>90373</t>
  </si>
  <si>
    <t>JOELHO 90 GRAUS COM BUCHA DE LATÃO, PVC, SOLDÁVEL, DN 25MM, X 1/2  INSTALADO EM RAMAL OU SUB-RAMAL DE ÁGUA - FORNECIMENTO E INSTALAÇÃO. AF_06/2022</t>
  </si>
  <si>
    <t>39.1.8</t>
  </si>
  <si>
    <t>89620</t>
  </si>
  <si>
    <t>TE, PVC, SOLDÁVEL, DN 32MM, INSTALADO EM PRUMADA DE ÁGUA - FORNECIMENTO E INSTALAÇÃO. AF_06/2022</t>
  </si>
  <si>
    <t>39.1.9</t>
  </si>
  <si>
    <t>89440</t>
  </si>
  <si>
    <t>TE, PVC, SOLDÁVEL, DN 25MM, INSTALADO EM RAMAL DE DISTRIBUIÇÃO DE ÁGUA - FORNECIMENTO E INSTALAÇÃO. AF_06/2022</t>
  </si>
  <si>
    <t>39.1.10</t>
  </si>
  <si>
    <t>89396</t>
  </si>
  <si>
    <t>TÊ COM BUCHA DE LATÃO NA BOLSA CENTRAL, PVC, SOLDÁVEL, DN 25MM X 1/2 , INSTALADO EM RAMAL OU SUB-RAMAL DE ÁGUA - FORNECIMENTO E INSTALAÇÃO. AF_06/2022</t>
  </si>
  <si>
    <t>39.1.11</t>
  </si>
  <si>
    <t>96662</t>
  </si>
  <si>
    <t>BUCHA DE REDUÇÃO, PPR, 32 X 25, CLASSE PN 25, INSTALADO EM RAMAL DE DISTRIBUIÇÃO DE ÁGUA   FORNECIMENTO E INSTALAÇÃO. AF_08/2022</t>
  </si>
  <si>
    <t>39.1.12</t>
  </si>
  <si>
    <t>94792</t>
  </si>
  <si>
    <t>REGISTRO DE GAVETA BRUTO, LATÃO, ROSCÁVEL, 1", COM ACABAMENTO E CANOPLA CROMADOS - FORNECIMENTO E INSTALAÇÃO. AF_08/2021</t>
  </si>
  <si>
    <t>39.1.13</t>
  </si>
  <si>
    <t>94496</t>
  </si>
  <si>
    <t>REGISTRO DE GAVETA BRUTO, LATÃO, ROSCÁVEL, 1 1/4" - FORNECIMENTO E INSTALAÇÃO. AF_08/2021</t>
  </si>
  <si>
    <t>39.2</t>
  </si>
  <si>
    <t>Esgoto</t>
  </si>
  <si>
    <t>39.2.1</t>
  </si>
  <si>
    <t>89714</t>
  </si>
  <si>
    <t>TUBO PVC, SERIE NORMAL, ESGOTO PREDIAL, DN 100 MM, FORNECIDO E INSTALADO EM RAMAL DE DESCARGA OU RAMAL DE ESGOTO SANITÁRIO. AF_08/2022</t>
  </si>
  <si>
    <t>39.2.2</t>
  </si>
  <si>
    <t>89799</t>
  </si>
  <si>
    <t>TUBO PVC, SERIE NORMAL, ESGOTO PREDIAL, DN 75 MM, FORNECIDO E INSTALADO EM PRUMADA DE ESGOTO SANITÁRIO OU VENTILAÇÃO. AF_08/2022</t>
  </si>
  <si>
    <t>39.2.3</t>
  </si>
  <si>
    <t>89712</t>
  </si>
  <si>
    <t>TUBO PVC, SERIE NORMAL, ESGOTO PREDIAL, DN 50 MM, FORNECIDO E INSTALADO EM RAMAL DE DESCARGA OU RAMAL DE ESGOTO SANITÁRIO. AF_08/2022</t>
  </si>
  <si>
    <t>39.2.4</t>
  </si>
  <si>
    <t>89711</t>
  </si>
  <si>
    <t>TUBO PVC, SERIE NORMAL, ESGOTO PREDIAL, DN 40 MM, FORNECIDO E INSTALADO EM RAMAL DE DESCARGA OU RAMAL DE ESGOTO SANITÁRIO. AF_08/2022</t>
  </si>
  <si>
    <t>39.2.5</t>
  </si>
  <si>
    <t>89707</t>
  </si>
  <si>
    <t>CAIXA SIFONADA, PVC, DN 100 X 100 X 50 MM, JUNTA ELÁSTICA, FORNECIDA E INSTALADA EM RAMAL DE DESCARGA OU EM RAMAL DE ESGOTO SANITÁRIO. AF_08/2022</t>
  </si>
  <si>
    <t>39.2.6</t>
  </si>
  <si>
    <t>1695</t>
  </si>
  <si>
    <t>Caixa sifonada quadrada, com sete entradas e uma saída, d = 150 x 150 x 50mm,ref. nº25, acabamento branco, marca Akros ou similar</t>
  </si>
  <si>
    <t>39.2.7</t>
  </si>
  <si>
    <t>89724</t>
  </si>
  <si>
    <t>JOELHO 90 GRAUS, PVC, SERIE NORMAL, ESGOTO PREDIAL, DN 40 MM, JUNTA SOLDÁVEL, FORNECIDO E INSTALADO EM RAMAL DE DESCARGA OU RAMAL DE ESGOTO SANITÁRIO. AF_08/2022</t>
  </si>
  <si>
    <t>39.2.8</t>
  </si>
  <si>
    <t>89731</t>
  </si>
  <si>
    <t>JOELHO 90 GRAUS, PVC, SERIE NORMAL, ESGOTO PREDIAL, DN 50 MM, JUNTA ELÁSTICA, FORNECIDO E INSTALADO EM RAMAL DE DESCARGA OU RAMAL DE ESGOTO SANITÁRIO. AF_08/2022</t>
  </si>
  <si>
    <t>39.2.9</t>
  </si>
  <si>
    <t>89805</t>
  </si>
  <si>
    <t>JOELHO 90 GRAUS, PVC, SERIE NORMAL, ESGOTO PREDIAL, DN 75 MM, JUNTA ELÁSTICA, FORNECIDO E INSTALADO EM PRUMADA DE ESGOTO SANITÁRIO OU VENTILAÇÃO. AF_08/2022</t>
  </si>
  <si>
    <t>39.2.10</t>
  </si>
  <si>
    <t>89744</t>
  </si>
  <si>
    <t>JOELHO 90 GRAUS, PVC, SERIE NORMAL, ESGOTO PREDIAL, DN 100 MM, JUNTA ELÁSTICA, FORNECIDO E INSTALADO EM RAMAL DE DESCARGA OU RAMAL DE ESGOTO SANITÁRIO. AF_08/2022</t>
  </si>
  <si>
    <t>39.2.11</t>
  </si>
  <si>
    <t>1599</t>
  </si>
  <si>
    <t>Curva de 45° em pvc rígido soldável, para esgoto secundário, diâm = 40mm</t>
  </si>
  <si>
    <t>39.2.12</t>
  </si>
  <si>
    <t>89797</t>
  </si>
  <si>
    <t>JUNÇÃO SIMPLES, PVC, SERIE NORMAL, ESGOTO PREDIAL, DN 100 X 100 MM, JUNTA ELÁSTICA, FORNECIDO E INSTALADO EM RAMAL DE DESCARGA OU RAMAL DE ESGOTO SANITÁRIO. AF_08/2022</t>
  </si>
  <si>
    <t>39.2.13</t>
  </si>
  <si>
    <t>89784</t>
  </si>
  <si>
    <t>TE, PVC, SERIE NORMAL, ESGOTO PREDIAL, DN 50 X 50 MM, JUNTA ELÁSTICA, FORNECIDO E INSTALADO EM RAMAL DE DESCARGA OU RAMAL DE ESGOTO SANITÁRIO. AF_08/2022</t>
  </si>
  <si>
    <t>39.2.14</t>
  </si>
  <si>
    <t>89829</t>
  </si>
  <si>
    <t>TE, PVC, SERIE NORMAL, ESGOTO PREDIAL, DN 75 X 75 MM, JUNTA ELÁSTICA, FORNECIDO E INSTALADO EM PRUMADA DE ESGOTO SANITÁRIO OU VENTILAÇÃO. AF_08/2022</t>
  </si>
  <si>
    <t>39.2.15</t>
  </si>
  <si>
    <t>89796</t>
  </si>
  <si>
    <t>TE, PVC, SERIE NORMAL, ESGOTO PREDIAL, DN 100 X 100 MM, JUNTA ELÁSTICA, FORNECIDO E INSTALADO EM RAMAL DE DESCARGA OU RAMAL DE ESGOTO SANITÁRIO. AF_08/2022</t>
  </si>
  <si>
    <t>39.2.16</t>
  </si>
  <si>
    <t>1582</t>
  </si>
  <si>
    <t>Redução excentrica em pvc rígido soldável, para esgoto primário, diâm =   75 x 50mm</t>
  </si>
  <si>
    <t>39.2.17</t>
  </si>
  <si>
    <t>4718</t>
  </si>
  <si>
    <t>Caixa de inspeção em pvc 300mm</t>
  </si>
  <si>
    <t>39.3</t>
  </si>
  <si>
    <t>Tanque Séptico</t>
  </si>
  <si>
    <t>39.3.1</t>
  </si>
  <si>
    <t>39.3.2</t>
  </si>
  <si>
    <t>39.3.3</t>
  </si>
  <si>
    <t>39.3.4</t>
  </si>
  <si>
    <t>92760</t>
  </si>
  <si>
    <t>ARMAÇÃO DE PILAR OU VIGA DE ESTRUTURA CONVENCIONAL DE CONCRETO ARMADO UTILIZANDO AÇO CA-50 DE 6,3 MM - MONTAGEM. AF_06/2022</t>
  </si>
  <si>
    <t>39.3.5</t>
  </si>
  <si>
    <t>39.3.6</t>
  </si>
  <si>
    <t>39.3.7</t>
  </si>
  <si>
    <t>39.3.8</t>
  </si>
  <si>
    <t>39.3.9</t>
  </si>
  <si>
    <t>11477</t>
  </si>
  <si>
    <t>Lançamento de concreto usinado, bombeado, para infraestrutura, incluindo colocação, adensamento e acabamento</t>
  </si>
  <si>
    <t>39.3.10</t>
  </si>
  <si>
    <t>39.3.11</t>
  </si>
  <si>
    <t>39.3.12</t>
  </si>
  <si>
    <t>7726</t>
  </si>
  <si>
    <t>Impermeabilização de superficie c/argamassa 1:3 (cimento e areia), esp=2cm, c/impermeabilizante Vedacit ou similar</t>
  </si>
  <si>
    <t>39.3.13</t>
  </si>
  <si>
    <t>87767</t>
  </si>
  <si>
    <t>CONTRAPISO EM ARGAMASSA TRAÇO 1:4 (CIMENTO E AREIA), PREPARO MANUAL, APLICADO EM ÁREAS MOLHADAS SOBRE IMPERMEABILIZAÇÃO, ACABAMENTO NÃO REFORÇADO, ESPESSURA 4CM. AF_07/2021</t>
  </si>
  <si>
    <t>39.3.14</t>
  </si>
  <si>
    <t>PMSC - 234</t>
  </si>
  <si>
    <t>TAMPA / LAJE EM CONCRETO ARMADO 10CM PARA FOSSA SÉPTICA</t>
  </si>
  <si>
    <t>39.3.15</t>
  </si>
  <si>
    <t>39.4</t>
  </si>
  <si>
    <t>Vala de Infiltração</t>
  </si>
  <si>
    <t>39.4.1</t>
  </si>
  <si>
    <t>39.4.2</t>
  </si>
  <si>
    <t>2659</t>
  </si>
  <si>
    <t>Lastro de brita 4. Rev 01_06/2024</t>
  </si>
  <si>
    <t>39.4.3</t>
  </si>
  <si>
    <t>97113</t>
  </si>
  <si>
    <t>APLICAÇÃO DE LONA PLÁSTICA PARA EXECUÇÃO DE PAVIMENTOS DE CONCRETO. AF_04/2022</t>
  </si>
  <si>
    <t>39.4.4</t>
  </si>
  <si>
    <t>9802</t>
  </si>
  <si>
    <t>Impermeabilização - Fornecimento e aplicação de manta geotéxtil RT-16, resistencia a tração=16 kN/m (antigo Bidim OP-30 ou similar) em colchões drenantes</t>
  </si>
  <si>
    <t>39.4.5</t>
  </si>
  <si>
    <t>102704</t>
  </si>
  <si>
    <t>TUBO DE PEAD CORRUGADO PERFURADO, DN 100 MM, PARA DRENO - FORNECIMENTO E ASSENTAMENTO. AF_07/2021</t>
  </si>
  <si>
    <t>39.4.6</t>
  </si>
  <si>
    <t>39.4.7</t>
  </si>
  <si>
    <t>39.4.8</t>
  </si>
  <si>
    <t>40</t>
  </si>
  <si>
    <t>FERROVIÁRIA - Louças, metais e granitos</t>
  </si>
  <si>
    <t>40.1</t>
  </si>
  <si>
    <t>Louças</t>
  </si>
  <si>
    <t>40.1.1</t>
  </si>
  <si>
    <t>95471</t>
  </si>
  <si>
    <t>VASO SANITARIO SIFONADO CONVENCIONAL PARA PCD SEM FURO FRONTAL COM  LOUÇA BRANCA SEM ASSENTO -  FORNECIMENTO E INSTALAÇÃO. AF_01/2020</t>
  </si>
  <si>
    <t>40.1.2</t>
  </si>
  <si>
    <t>86932</t>
  </si>
  <si>
    <t>VASO SANITÁRIO SIFONADO COM CAIXA ACOPLADA LOUÇA BRANCA - PADRÃO MÉDIO, INCLUSO ENGATE FLEXÍVEL EM METAL CROMADO, 1/2  X 40CM - FORNECIMENTO E INSTALAÇÃO. AF_01/2020</t>
  </si>
  <si>
    <t>40.1.3</t>
  </si>
  <si>
    <t>7759</t>
  </si>
  <si>
    <t>Lavatório louça (Deca-Linha Vogue Plus Conforto, ref L-510 ou similar) com coluna suspensa, (Deca, Linha Vogue Plus Conforto, ref. C-510 ou similar), c/ sifão cromado, válvula cromada, engate cromado, exclusive torneira</t>
  </si>
  <si>
    <t>40.2</t>
  </si>
  <si>
    <t>Metais</t>
  </si>
  <si>
    <t>40.2.1</t>
  </si>
  <si>
    <t>11232</t>
  </si>
  <si>
    <t>Torneira cromada de mesa para lavatório temporizada bica baixa</t>
  </si>
  <si>
    <t>40.2.2</t>
  </si>
  <si>
    <t>8211</t>
  </si>
  <si>
    <t>Ducha higiênica com registro, linha aspen, ref. 1984 C35 da DECA ou similar</t>
  </si>
  <si>
    <t>40.3</t>
  </si>
  <si>
    <t>Granitos</t>
  </si>
  <si>
    <t>40.3.1</t>
  </si>
  <si>
    <t>191</t>
  </si>
  <si>
    <t>Divisória em granito cinza andorinha polido, e=2cm, inclusive montagem com ferragens - Rev 02</t>
  </si>
  <si>
    <t>40.4</t>
  </si>
  <si>
    <t>40.4.1</t>
  </si>
  <si>
    <t>100868</t>
  </si>
  <si>
    <t>BARRA DE APOIO RETA, EM ACO INOX POLIDO, COMPRIMENTO 80 CM,  FIXADA NA PAREDE - FORNECIMENTO E INSTALAÇÃO. AF_01/2020</t>
  </si>
  <si>
    <t>40.4.2</t>
  </si>
  <si>
    <t>100867</t>
  </si>
  <si>
    <t>BARRA DE APOIO RETA, EM ACO INOX POLIDO, COMPRIMENTO 70 CM,  FIXADA NA PAREDE - FORNECIMENTO E INSTALAÇÃO. AF_01/2020</t>
  </si>
  <si>
    <t>40.4.3</t>
  </si>
  <si>
    <t>40.4.4</t>
  </si>
  <si>
    <t>4287</t>
  </si>
  <si>
    <t>Dispenser para toalha interfolhada</t>
  </si>
  <si>
    <t>40.4.5</t>
  </si>
  <si>
    <t>95547</t>
  </si>
  <si>
    <t>SABONETEIRA PLASTICA TIPO DISPENSER PARA SABONETE LIQUIDO COM RESERVATORIO 800 A 1500 ML, INCLUSO FIXAÇÃO. AF_01/2020</t>
  </si>
  <si>
    <t>40.4.6</t>
  </si>
  <si>
    <t>12511</t>
  </si>
  <si>
    <t>Dispenser, em plástico, para papel higiênico em rolo</t>
  </si>
  <si>
    <t>40.4.7</t>
  </si>
  <si>
    <t>100849</t>
  </si>
  <si>
    <t>ASSENTO SANITÁRIO CONVENCIONAL - FORNECIMENTO E INSTALACAO. AF_01/2020</t>
  </si>
  <si>
    <t>40.4.8</t>
  </si>
  <si>
    <t>9718</t>
  </si>
  <si>
    <t>Espelho de cristal 4mm com moldura de alumínio</t>
  </si>
  <si>
    <t>40.4.9</t>
  </si>
  <si>
    <t>12513</t>
  </si>
  <si>
    <t>Kit de alarme sem fio para WC PNE, composto por botoeira e sirene audiovisual- fornecimento e instalação</t>
  </si>
  <si>
    <t>41</t>
  </si>
  <si>
    <t>FERROVIÁRIA - Serviços Complementares</t>
  </si>
  <si>
    <t>41.1</t>
  </si>
  <si>
    <t>41.2</t>
  </si>
  <si>
    <t>406 - PMSC - 307</t>
  </si>
  <si>
    <t>Corrimão em aço inox ø=1 1/2", quadroduplo, altura final 92cm, para centro de escada/rampa</t>
  </si>
  <si>
    <t>41.3</t>
  </si>
  <si>
    <t>41.4</t>
  </si>
  <si>
    <t>41.5</t>
  </si>
  <si>
    <t>PLANILHA ORÇAMENTÁRIA - ESPLANADA DE SÃO CRISTÓVAO</t>
  </si>
  <si>
    <t>Encargos Sociais (NÃO DESONERADO)</t>
  </si>
  <si>
    <t xml:space="preserve">Imunização de madeiramento de cobertura com imunizante incolor tipo Penetrol ou similar </t>
  </si>
  <si>
    <t>PLANILHA ORÇAMENTÁRIA - PENA CAL CONSTRUTORA CNPJ: 05.959.628/0001-32</t>
  </si>
  <si>
    <t>PREÇO REAJUSTAMENTO DE DEZ/2024 A DEZ/2025</t>
  </si>
  <si>
    <t>OBRA SEM BDI REAJUST.</t>
  </si>
  <si>
    <t>BDI  REAJUST.</t>
  </si>
  <si>
    <t>VENDA OBRA REAJUST.</t>
  </si>
  <si>
    <t>Preço Unit. Reajust.</t>
  </si>
  <si>
    <t>Preço Total Reajust.</t>
  </si>
  <si>
    <t>ACUMULADO ANTERIOR</t>
  </si>
  <si>
    <t>MEDIÇÃO PERÍODO</t>
  </si>
  <si>
    <t>MEDIÇÃO ACUM. ATUAL</t>
  </si>
  <si>
    <t>SALDO CONTRATUAL</t>
  </si>
  <si>
    <r>
      <rPr>
        <b/>
        <sz val="9"/>
        <rFont val="Calibri"/>
        <family val="1"/>
      </rPr>
      <t>QUANTIDADE</t>
    </r>
  </si>
  <si>
    <t xml:space="preserve">PREÇO TOTAL </t>
  </si>
  <si>
    <t>%</t>
  </si>
  <si>
    <t>PREÇO TOTAL</t>
  </si>
  <si>
    <t>RESUMO GERAL</t>
  </si>
  <si>
    <t>PÉRIODO DE MEDIÇÃO</t>
  </si>
  <si>
    <t xml:space="preserve">MÊS REFERENCIA </t>
  </si>
  <si>
    <t>VALOR CONTRATUAL</t>
  </si>
  <si>
    <t>MEDIÇÃO DO PERÍODO</t>
  </si>
  <si>
    <t>ACUMULADO ATUAL</t>
  </si>
  <si>
    <t>SALDO DO CONTRATO</t>
  </si>
  <si>
    <t>MEMORIA DE CÁLCULO</t>
  </si>
  <si>
    <r>
      <rPr>
        <b/>
        <sz val="12"/>
        <rFont val="Calibri"/>
        <family val="1"/>
      </rPr>
      <t>QUANTIDADE</t>
    </r>
  </si>
  <si>
    <t>MEMÓRIA DE CÁLCULO</t>
  </si>
  <si>
    <t>JULHO</t>
  </si>
  <si>
    <t>Considerados 17 dias corridos: do dia 15 ao dia 31</t>
  </si>
  <si>
    <t>Considerados 10 dias corridos: do dia 22 ao dia 31</t>
  </si>
  <si>
    <t>CROQUI DE IMPLANTAÇÃO DO TAPUME DE OBRA</t>
  </si>
  <si>
    <t>Memorial de cálculo :
(35+9+15,55+14,65)*2,55
Medido o valor total de 189,21 m². 
Croqui em anexo.</t>
  </si>
  <si>
    <t>Medidos 4 placas de 3,60 x 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</si>
</sst>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\ %"/>
  </numFmts>
  <fonts count="3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name val="Calibir"/>
    </font>
    <font>
      <sz val="10"/>
      <name val="Calibir"/>
    </font>
    <font>
      <sz val="11"/>
      <name val="Calibir"/>
    </font>
    <font>
      <b/>
      <sz val="11"/>
      <name val="Calibi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70C0"/>
      <name val="Calibir"/>
    </font>
    <font>
      <sz val="10"/>
      <color rgb="FF0070C0"/>
      <name val="Arial"/>
      <family val="2"/>
    </font>
    <font>
      <sz val="11"/>
      <color theme="1"/>
      <name val="Calibi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2"/>
      <name val="Calibir"/>
    </font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9"/>
      <name val="Calibri"/>
      <family val="2"/>
    </font>
    <font>
      <b/>
      <sz val="9"/>
      <name val="Calibri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Times New Roman"/>
      <family val="1"/>
    </font>
    <font>
      <b/>
      <sz val="13"/>
      <color rgb="FF000000"/>
      <name val="Calibri"/>
      <family val="2"/>
    </font>
    <font>
      <b/>
      <sz val="15"/>
      <color rgb="FFFF0000"/>
      <name val="Calibri"/>
      <family val="2"/>
    </font>
    <font>
      <b/>
      <sz val="15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</font>
    <font>
      <b/>
      <sz val="12"/>
      <name val="Calibri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indexed="65"/>
      </patternFill>
    </fill>
    <fill>
      <patternFill patternType="solid">
        <fgColor rgb="FFD8ECF6"/>
        <bgColor rgb="FFD8ECF6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BD2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6A6A6"/>
      </patternFill>
    </fill>
    <fill>
      <patternFill patternType="solid">
        <fgColor theme="8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medium">
        <color indexed="64"/>
      </right>
      <top/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CCCCCC"/>
      </top>
      <bottom style="thin">
        <color rgb="FFCCCCCC"/>
      </bottom>
      <diagonal/>
    </border>
    <border>
      <left/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</borders>
  <cellStyleXfs count="5">
    <xf numFmtId="0" fontId="0" fillId="0" borderId="0"/>
    <xf numFmtId="9" fontId="12" fillId="2" borderId="0" applyFont="0" applyFill="0" applyBorder="0"/>
    <xf numFmtId="0" fontId="1" fillId="2" borderId="0"/>
    <xf numFmtId="9" fontId="1" fillId="2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6" fillId="5" borderId="0" xfId="0" applyFont="1" applyFill="1" applyAlignment="1" applyProtection="1">
      <alignment horizontal="center" vertical="center" wrapText="1"/>
      <protection locked="0"/>
    </xf>
    <xf numFmtId="0" fontId="6" fillId="5" borderId="0" xfId="0" applyFont="1" applyFill="1" applyAlignment="1" applyProtection="1">
      <alignment horizontal="left" vertical="center" wrapText="1"/>
      <protection locked="0"/>
    </xf>
    <xf numFmtId="4" fontId="6" fillId="5" borderId="0" xfId="0" applyNumberFormat="1" applyFont="1" applyFill="1" applyAlignment="1" applyProtection="1">
      <alignment horizontal="center" vertical="center" wrapText="1"/>
      <protection locked="0"/>
    </xf>
    <xf numFmtId="164" fontId="6" fillId="5" borderId="0" xfId="0" applyNumberFormat="1" applyFont="1" applyFill="1" applyAlignment="1" applyProtection="1">
      <alignment horizontal="center" vertical="center" wrapText="1"/>
      <protection locked="0"/>
    </xf>
    <xf numFmtId="0" fontId="6" fillId="5" borderId="12" xfId="0" applyFont="1" applyFill="1" applyBorder="1" applyAlignment="1" applyProtection="1">
      <alignment horizontal="left" vertical="center" wrapText="1"/>
      <protection locked="0"/>
    </xf>
    <xf numFmtId="0" fontId="7" fillId="5" borderId="11" xfId="0" applyFont="1" applyFill="1" applyBorder="1" applyAlignment="1" applyProtection="1">
      <alignment horizontal="center" vertical="center" wrapText="1"/>
      <protection locked="0"/>
    </xf>
    <xf numFmtId="0" fontId="7" fillId="5" borderId="11" xfId="0" applyFont="1" applyFill="1" applyBorder="1" applyAlignment="1" applyProtection="1">
      <alignment horizontal="left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Protection="1">
      <protection locked="0"/>
    </xf>
    <xf numFmtId="0" fontId="3" fillId="5" borderId="11" xfId="0" applyFont="1" applyFill="1" applyBorder="1" applyAlignment="1">
      <alignment horizontal="center" vertical="top" wrapText="1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0" borderId="0" xfId="0" applyFont="1" applyAlignment="1" applyProtection="1">
      <alignment horizontal="right" vertical="center"/>
      <protection locked="0"/>
    </xf>
    <xf numFmtId="164" fontId="6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22" xfId="0" applyFont="1" applyFill="1" applyBorder="1" applyAlignment="1" applyProtection="1">
      <alignment horizontal="center" vertical="center" wrapText="1"/>
      <protection locked="0"/>
    </xf>
    <xf numFmtId="0" fontId="7" fillId="5" borderId="23" xfId="0" applyFont="1" applyFill="1" applyBorder="1" applyAlignment="1" applyProtection="1">
      <alignment horizontal="center" vertical="center" wrapText="1"/>
      <protection locked="0"/>
    </xf>
    <xf numFmtId="164" fontId="6" fillId="6" borderId="24" xfId="0" applyNumberFormat="1" applyFont="1" applyFill="1" applyBorder="1" applyAlignment="1" applyProtection="1">
      <alignment horizontal="center" vertical="center" wrapText="1"/>
      <protection locked="0"/>
    </xf>
    <xf numFmtId="4" fontId="6" fillId="6" borderId="25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4" xfId="0" applyNumberFormat="1" applyFont="1" applyBorder="1" applyAlignment="1" applyProtection="1">
      <alignment horizontal="center" vertical="center" wrapText="1"/>
      <protection locked="0"/>
    </xf>
    <xf numFmtId="4" fontId="8" fillId="0" borderId="25" xfId="0" applyNumberFormat="1" applyFont="1" applyBorder="1" applyAlignment="1" applyProtection="1">
      <alignment horizontal="center" vertical="center" wrapText="1"/>
      <protection locked="0"/>
    </xf>
    <xf numFmtId="0" fontId="11" fillId="0" borderId="17" xfId="0" applyFont="1" applyBorder="1"/>
    <xf numFmtId="0" fontId="4" fillId="0" borderId="18" xfId="0" applyFont="1" applyBorder="1" applyProtection="1">
      <protection locked="0"/>
    </xf>
    <xf numFmtId="4" fontId="2" fillId="4" borderId="18" xfId="0" applyNumberFormat="1" applyFont="1" applyFill="1" applyBorder="1" applyAlignment="1">
      <alignment horizontal="right" vertical="center" wrapText="1"/>
    </xf>
    <xf numFmtId="4" fontId="2" fillId="4" borderId="17" xfId="0" applyNumberFormat="1" applyFont="1" applyFill="1" applyBorder="1" applyAlignment="1">
      <alignment horizontal="right" vertical="center" wrapText="1"/>
    </xf>
    <xf numFmtId="4" fontId="2" fillId="4" borderId="19" xfId="0" applyNumberFormat="1" applyFont="1" applyFill="1" applyBorder="1" applyAlignment="1">
      <alignment horizontal="right" vertical="center" wrapText="1"/>
    </xf>
    <xf numFmtId="4" fontId="14" fillId="4" borderId="16" xfId="0" applyNumberFormat="1" applyFont="1" applyFill="1" applyBorder="1" applyAlignment="1">
      <alignment horizontal="right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14" fontId="20" fillId="2" borderId="15" xfId="0" applyNumberFormat="1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/>
    </xf>
    <xf numFmtId="43" fontId="0" fillId="2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14" fontId="0" fillId="2" borderId="0" xfId="0" applyNumberFormat="1" applyFill="1" applyAlignment="1">
      <alignment horizontal="left" vertical="top"/>
    </xf>
    <xf numFmtId="4" fontId="0" fillId="2" borderId="0" xfId="0" applyNumberFormat="1" applyFill="1" applyAlignment="1">
      <alignment horizontal="left" vertical="top"/>
    </xf>
    <xf numFmtId="43" fontId="0" fillId="2" borderId="0" xfId="4" applyFont="1" applyFill="1" applyBorder="1" applyAlignment="1">
      <alignment horizontal="left" vertical="top"/>
    </xf>
    <xf numFmtId="43" fontId="0" fillId="2" borderId="0" xfId="0" applyNumberFormat="1" applyFill="1" applyAlignment="1">
      <alignment horizontal="left" vertical="top"/>
    </xf>
    <xf numFmtId="0" fontId="23" fillId="2" borderId="0" xfId="0" applyFont="1" applyFill="1" applyAlignment="1">
      <alignment horizontal="left" vertical="top"/>
    </xf>
    <xf numFmtId="43" fontId="23" fillId="2" borderId="0" xfId="0" applyNumberFormat="1" applyFont="1" applyFill="1" applyAlignment="1">
      <alignment horizontal="left" vertical="top"/>
    </xf>
    <xf numFmtId="4" fontId="23" fillId="2" borderId="0" xfId="0" applyNumberFormat="1" applyFont="1" applyFill="1" applyAlignment="1">
      <alignment horizontal="left" vertical="top"/>
    </xf>
    <xf numFmtId="164" fontId="8" fillId="2" borderId="13" xfId="0" applyNumberFormat="1" applyFont="1" applyFill="1" applyBorder="1" applyAlignment="1" applyProtection="1">
      <alignment horizontal="center" vertical="center" wrapText="1"/>
      <protection locked="0"/>
    </xf>
    <xf numFmtId="4" fontId="6" fillId="6" borderId="39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40" xfId="0" applyNumberFormat="1" applyFont="1" applyBorder="1" applyAlignment="1" applyProtection="1">
      <alignment horizontal="center" vertical="center" wrapText="1"/>
      <protection locked="0"/>
    </xf>
    <xf numFmtId="4" fontId="6" fillId="6" borderId="40" xfId="0" applyNumberFormat="1" applyFont="1" applyFill="1" applyBorder="1" applyAlignment="1" applyProtection="1">
      <alignment horizontal="center" vertical="center" wrapText="1"/>
      <protection locked="0"/>
    </xf>
    <xf numFmtId="10" fontId="22" fillId="2" borderId="15" xfId="1" applyNumberFormat="1" applyFont="1" applyFill="1" applyBorder="1" applyAlignment="1">
      <alignment horizontal="right" vertical="top" wrapText="1" shrinkToFit="1"/>
    </xf>
    <xf numFmtId="0" fontId="17" fillId="2" borderId="42" xfId="0" applyFont="1" applyFill="1" applyBorder="1" applyAlignment="1">
      <alignment horizontal="center" vertical="center" wrapText="1"/>
    </xf>
    <xf numFmtId="4" fontId="8" fillId="0" borderId="13" xfId="0" applyNumberFormat="1" applyFont="1" applyBorder="1" applyAlignment="1" applyProtection="1">
      <alignment horizontal="center" vertical="center" wrapText="1"/>
      <protection locked="0"/>
    </xf>
    <xf numFmtId="164" fontId="6" fillId="6" borderId="43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Border="1" applyProtection="1">
      <protection locked="0"/>
    </xf>
    <xf numFmtId="0" fontId="4" fillId="0" borderId="17" xfId="0" applyFont="1" applyBorder="1" applyAlignment="1" applyProtection="1">
      <alignment horizontal="right" vertical="center"/>
      <protection locked="0"/>
    </xf>
    <xf numFmtId="0" fontId="4" fillId="0" borderId="18" xfId="0" applyFont="1" applyBorder="1" applyAlignment="1" applyProtection="1">
      <alignment horizontal="right" vertical="center"/>
      <protection locked="0"/>
    </xf>
    <xf numFmtId="164" fontId="6" fillId="6" borderId="44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45" xfId="0" applyFont="1" applyFill="1" applyBorder="1" applyAlignment="1">
      <alignment horizontal="center" vertical="center" wrapText="1"/>
    </xf>
    <xf numFmtId="164" fontId="6" fillId="6" borderId="46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6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43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0" borderId="18" xfId="0" applyBorder="1"/>
    <xf numFmtId="0" fontId="0" fillId="0" borderId="53" xfId="0" applyBorder="1" applyAlignment="1">
      <alignment horizontal="center"/>
    </xf>
    <xf numFmtId="0" fontId="27" fillId="5" borderId="36" xfId="0" applyFont="1" applyFill="1" applyBorder="1" applyAlignment="1" applyProtection="1">
      <alignment horizontal="center" vertical="center" wrapText="1"/>
      <protection locked="0"/>
    </xf>
    <xf numFmtId="0" fontId="28" fillId="2" borderId="15" xfId="0" applyFont="1" applyFill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/>
    </xf>
    <xf numFmtId="0" fontId="27" fillId="5" borderId="15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Border="1" applyAlignment="1">
      <alignment vertical="center" wrapText="1"/>
    </xf>
    <xf numFmtId="0" fontId="34" fillId="0" borderId="0" xfId="0" applyFont="1"/>
    <xf numFmtId="0" fontId="35" fillId="0" borderId="0" xfId="0" applyFont="1"/>
    <xf numFmtId="0" fontId="26" fillId="0" borderId="52" xfId="0" applyFont="1" applyBorder="1"/>
    <xf numFmtId="0" fontId="36" fillId="0" borderId="36" xfId="0" applyFont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 applyProtection="1">
      <alignment horizontal="left" vertical="center" wrapText="1"/>
      <protection locked="0"/>
    </xf>
    <xf numFmtId="4" fontId="36" fillId="0" borderId="15" xfId="0" applyNumberFormat="1" applyFont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 applyProtection="1">
      <alignment horizontal="center" vertical="center" wrapText="1"/>
      <protection locked="0"/>
    </xf>
    <xf numFmtId="4" fontId="37" fillId="0" borderId="15" xfId="0" applyNumberFormat="1" applyFont="1" applyBorder="1" applyAlignment="1" applyProtection="1">
      <alignment horizontal="center" vertical="center" wrapText="1"/>
      <protection locked="0"/>
    </xf>
    <xf numFmtId="0" fontId="36" fillId="0" borderId="54" xfId="0" applyFont="1" applyBorder="1" applyAlignment="1" applyProtection="1">
      <alignment horizontal="center" vertical="center" wrapText="1"/>
      <protection locked="0"/>
    </xf>
    <xf numFmtId="0" fontId="36" fillId="0" borderId="55" xfId="0" applyFont="1" applyBorder="1" applyAlignment="1" applyProtection="1">
      <alignment horizontal="left" vertical="center" wrapText="1"/>
      <protection locked="0"/>
    </xf>
    <xf numFmtId="4" fontId="37" fillId="0" borderId="56" xfId="0" applyNumberFormat="1" applyFont="1" applyBorder="1" applyAlignment="1" applyProtection="1">
      <alignment horizontal="center" vertical="center" wrapText="1"/>
      <protection locked="0"/>
    </xf>
    <xf numFmtId="0" fontId="31" fillId="0" borderId="55" xfId="0" applyFont="1" applyBorder="1" applyAlignment="1">
      <alignment vertical="center" wrapText="1"/>
    </xf>
    <xf numFmtId="0" fontId="37" fillId="0" borderId="15" xfId="0" applyFont="1" applyBorder="1" applyAlignment="1" applyProtection="1">
      <alignment horizontal="left" vertical="center" wrapText="1"/>
      <protection locked="0"/>
    </xf>
    <xf numFmtId="0" fontId="16" fillId="10" borderId="20" xfId="0" applyFont="1" applyFill="1" applyBorder="1" applyAlignment="1">
      <alignment horizontal="center" vertical="center"/>
    </xf>
    <xf numFmtId="0" fontId="16" fillId="10" borderId="26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center" vertical="center"/>
    </xf>
    <xf numFmtId="0" fontId="16" fillId="7" borderId="26" xfId="0" applyFont="1" applyFill="1" applyBorder="1" applyAlignment="1">
      <alignment horizontal="center" vertical="center"/>
    </xf>
    <xf numFmtId="0" fontId="16" fillId="8" borderId="20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/>
    </xf>
    <xf numFmtId="0" fontId="16" fillId="11" borderId="27" xfId="0" applyFont="1" applyFill="1" applyBorder="1" applyAlignment="1">
      <alignment horizontal="center" vertical="center"/>
    </xf>
    <xf numFmtId="0" fontId="16" fillId="11" borderId="28" xfId="0" applyFont="1" applyFill="1" applyBorder="1" applyAlignment="1">
      <alignment horizontal="center" vertical="center"/>
    </xf>
    <xf numFmtId="4" fontId="24" fillId="13" borderId="48" xfId="0" applyNumberFormat="1" applyFont="1" applyFill="1" applyBorder="1" applyAlignment="1">
      <alignment horizontal="center" vertical="top" shrinkToFit="1"/>
    </xf>
    <xf numFmtId="4" fontId="24" fillId="13" borderId="49" xfId="0" applyNumberFormat="1" applyFont="1" applyFill="1" applyBorder="1" applyAlignment="1">
      <alignment horizontal="center" vertical="top" shrinkToFit="1"/>
    </xf>
    <xf numFmtId="4" fontId="25" fillId="14" borderId="48" xfId="0" applyNumberFormat="1" applyFont="1" applyFill="1" applyBorder="1" applyAlignment="1">
      <alignment horizontal="center" vertical="top" shrinkToFit="1"/>
    </xf>
    <xf numFmtId="4" fontId="25" fillId="14" borderId="49" xfId="0" applyNumberFormat="1" applyFont="1" applyFill="1" applyBorder="1" applyAlignment="1">
      <alignment horizontal="center" vertical="top" shrinkToFit="1"/>
    </xf>
    <xf numFmtId="164" fontId="6" fillId="12" borderId="20" xfId="0" applyNumberFormat="1" applyFont="1" applyFill="1" applyBorder="1" applyAlignment="1" applyProtection="1">
      <alignment horizontal="center" vertical="center" wrapText="1"/>
      <protection locked="0"/>
    </xf>
    <xf numFmtId="164" fontId="6" fillId="1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7" fillId="2" borderId="36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10" fontId="3" fillId="0" borderId="8" xfId="0" applyNumberFormat="1" applyFont="1" applyBorder="1" applyAlignment="1" applyProtection="1">
      <alignment horizontal="center" vertical="center"/>
      <protection locked="0"/>
    </xf>
    <xf numFmtId="10" fontId="3" fillId="0" borderId="9" xfId="0" applyNumberFormat="1" applyFont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horizontal="right" vertical="center" wrapText="1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0" fontId="3" fillId="0" borderId="6" xfId="0" applyNumberFormat="1" applyFont="1" applyBorder="1" applyAlignment="1" applyProtection="1">
      <alignment horizontal="center" vertical="center"/>
      <protection locked="0"/>
    </xf>
    <xf numFmtId="10" fontId="3" fillId="0" borderId="0" xfId="0" applyNumberFormat="1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4" fontId="20" fillId="2" borderId="35" xfId="0" applyNumberFormat="1" applyFont="1" applyFill="1" applyBorder="1" applyAlignment="1">
      <alignment horizontal="center" vertical="center"/>
    </xf>
    <xf numFmtId="14" fontId="20" fillId="2" borderId="14" xfId="0" applyNumberFormat="1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44" fontId="21" fillId="7" borderId="35" xfId="0" applyNumberFormat="1" applyFont="1" applyFill="1" applyBorder="1" applyAlignment="1">
      <alignment horizontal="center" vertical="center" shrinkToFit="1"/>
    </xf>
    <xf numFmtId="44" fontId="21" fillId="7" borderId="32" xfId="0" applyNumberFormat="1" applyFont="1" applyFill="1" applyBorder="1" applyAlignment="1">
      <alignment horizontal="center" vertical="center" shrinkToFit="1"/>
    </xf>
    <xf numFmtId="44" fontId="21" fillId="8" borderId="35" xfId="0" applyNumberFormat="1" applyFont="1" applyFill="1" applyBorder="1" applyAlignment="1">
      <alignment horizontal="center" vertical="center" shrinkToFit="1"/>
    </xf>
    <xf numFmtId="44" fontId="21" fillId="8" borderId="32" xfId="0" applyNumberFormat="1" applyFont="1" applyFill="1" applyBorder="1" applyAlignment="1">
      <alignment horizontal="center" vertical="center" shrinkToFit="1"/>
    </xf>
    <xf numFmtId="44" fontId="21" fillId="9" borderId="41" xfId="0" applyNumberFormat="1" applyFont="1" applyFill="1" applyBorder="1" applyAlignment="1">
      <alignment horizontal="center" vertical="center" shrinkToFit="1"/>
    </xf>
    <xf numFmtId="44" fontId="21" fillId="9" borderId="34" xfId="0" applyNumberFormat="1" applyFont="1" applyFill="1" applyBorder="1" applyAlignment="1">
      <alignment horizontal="center" vertical="center" shrinkToFit="1"/>
    </xf>
    <xf numFmtId="0" fontId="19" fillId="2" borderId="3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44" fontId="21" fillId="12" borderId="33" xfId="0" applyNumberFormat="1" applyFont="1" applyFill="1" applyBorder="1" applyAlignment="1">
      <alignment horizontal="center" vertical="center" shrinkToFit="1"/>
    </xf>
    <xf numFmtId="44" fontId="21" fillId="12" borderId="32" xfId="0" applyNumberFormat="1" applyFont="1" applyFill="1" applyBorder="1" applyAlignment="1">
      <alignment horizontal="center" vertical="center" shrinkToFit="1"/>
    </xf>
    <xf numFmtId="44" fontId="21" fillId="10" borderId="33" xfId="0" applyNumberFormat="1" applyFont="1" applyFill="1" applyBorder="1" applyAlignment="1">
      <alignment horizontal="center" vertical="center" shrinkToFit="1"/>
    </xf>
    <xf numFmtId="44" fontId="21" fillId="10" borderId="32" xfId="0" applyNumberFormat="1" applyFont="1" applyFill="1" applyBorder="1" applyAlignment="1">
      <alignment horizontal="center" vertical="center" shrinkToFit="1"/>
    </xf>
    <xf numFmtId="0" fontId="32" fillId="2" borderId="20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center" wrapText="1"/>
    </xf>
    <xf numFmtId="0" fontId="32" fillId="2" borderId="21" xfId="0" applyFont="1" applyFill="1" applyBorder="1" applyAlignment="1">
      <alignment horizontal="center" vertical="center" wrapText="1"/>
    </xf>
    <xf numFmtId="0" fontId="26" fillId="0" borderId="50" xfId="0" applyFont="1" applyBorder="1" applyAlignment="1">
      <alignment horizontal="center"/>
    </xf>
    <xf numFmtId="0" fontId="26" fillId="0" borderId="51" xfId="0" applyFont="1" applyBorder="1" applyAlignment="1">
      <alignment horizontal="center"/>
    </xf>
    <xf numFmtId="0" fontId="33" fillId="0" borderId="0" xfId="0" applyFont="1" applyAlignment="1">
      <alignment horizontal="center"/>
    </xf>
  </cellXfs>
  <cellStyles count="5">
    <cellStyle name="Normal" xfId="0" builtinId="0"/>
    <cellStyle name="Normal 2" xfId="2" xr:uid="{00000000-0005-0000-0000-000001000000}"/>
    <cellStyle name="Porcentagem" xfId="1" builtinId="5"/>
    <cellStyle name="Porcentagem 2" xfId="3" xr:uid="{00000000-0005-0000-0000-000003000000}"/>
    <cellStyle name="Vírgula" xfId="4" builtinId="3"/>
  </cellStyles>
  <dxfs count="11"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DBD2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14" Type="http://schemas.onlyoffice.com/jsaProject" Target="jsaProject.bin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10</xdr:row>
      <xdr:rowOff>179294</xdr:rowOff>
    </xdr:from>
    <xdr:to>
      <xdr:col>5</xdr:col>
      <xdr:colOff>616324</xdr:colOff>
      <xdr:row>12</xdr:row>
      <xdr:rowOff>168088</xdr:rowOff>
    </xdr:to>
    <xdr:pic>
      <xdr:nvPicPr>
        <xdr:cNvPr id="545906984" name="Imagem 3">
          <a:extLst>
            <a:ext uri="{FF2B5EF4-FFF2-40B4-BE49-F238E27FC236}">
              <a16:creationId xmlns:a16="http://schemas.microsoft.com/office/drawing/2014/main" id="{00000000-0008-0000-0100-000028E1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5517" b="18420"/>
        <a:stretch/>
      </xdr:blipFill>
      <xdr:spPr bwMode="auto">
        <a:xfrm>
          <a:off x="67236" y="1266265"/>
          <a:ext cx="6656294" cy="9076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18</xdr:row>
      <xdr:rowOff>190499</xdr:rowOff>
    </xdr:from>
    <xdr:to>
      <xdr:col>9</xdr:col>
      <xdr:colOff>222740</xdr:colOff>
      <xdr:row>19</xdr:row>
      <xdr:rowOff>2240</xdr:rowOff>
    </xdr:to>
    <xdr:pic>
      <xdr:nvPicPr>
        <xdr:cNvPr id="12718576" name="Imagem 5">
          <a:extLst>
            <a:ext uri="{FF2B5EF4-FFF2-40B4-BE49-F238E27FC236}">
              <a16:creationId xmlns:a16="http://schemas.microsoft.com/office/drawing/2014/main" id="{00000000-0008-0000-0100-0000F011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046083" y="170292"/>
          <a:ext cx="3262334" cy="6378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190501</xdr:colOff>
      <xdr:row>12</xdr:row>
      <xdr:rowOff>370176</xdr:rowOff>
    </xdr:from>
    <xdr:to>
      <xdr:col>3</xdr:col>
      <xdr:colOff>683559</xdr:colOff>
      <xdr:row>14</xdr:row>
      <xdr:rowOff>19505</xdr:rowOff>
    </xdr:to>
    <xdr:pic>
      <xdr:nvPicPr>
        <xdr:cNvPr id="779156917" name="Imagem 5">
          <a:extLst>
            <a:ext uri="{FF2B5EF4-FFF2-40B4-BE49-F238E27FC236}">
              <a16:creationId xmlns:a16="http://schemas.microsoft.com/office/drawing/2014/main" id="{00000000-0008-0000-0100-0000B5FD7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61148" y="2151911"/>
          <a:ext cx="1927411" cy="3889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2274793</xdr:colOff>
      <xdr:row>12</xdr:row>
      <xdr:rowOff>89647</xdr:rowOff>
    </xdr:from>
    <xdr:to>
      <xdr:col>4</xdr:col>
      <xdr:colOff>469199</xdr:colOff>
      <xdr:row>13</xdr:row>
      <xdr:rowOff>320662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793" y="2162735"/>
          <a:ext cx="1791494" cy="623221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280146</xdr:colOff>
      <xdr:row>608</xdr:row>
      <xdr:rowOff>448236</xdr:rowOff>
    </xdr:from>
    <xdr:to>
      <xdr:col>13</xdr:col>
      <xdr:colOff>253812</xdr:colOff>
      <xdr:row>612</xdr:row>
      <xdr:rowOff>63314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2058" y="221204118"/>
          <a:ext cx="1419225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2292350</xdr:colOff>
      <xdr:row>8</xdr:row>
      <xdr:rowOff>69849</xdr:rowOff>
    </xdr:from>
    <xdr:to>
      <xdr:col>2</xdr:col>
      <xdr:colOff>346075</xdr:colOff>
      <xdr:row>13</xdr:row>
      <xdr:rowOff>155574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1950" y="4235449"/>
          <a:ext cx="1516592" cy="10170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158750</xdr:colOff>
      <xdr:row>26</xdr:row>
      <xdr:rowOff>127000</xdr:rowOff>
    </xdr:from>
    <xdr:to>
      <xdr:col>8</xdr:col>
      <xdr:colOff>350308</xdr:colOff>
      <xdr:row>31</xdr:row>
      <xdr:rowOff>149225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750" y="5228167"/>
          <a:ext cx="1419225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74084</xdr:colOff>
      <xdr:row>2</xdr:row>
      <xdr:rowOff>105834</xdr:rowOff>
    </xdr:from>
    <xdr:to>
      <xdr:col>13</xdr:col>
      <xdr:colOff>539751</xdr:colOff>
      <xdr:row>24</xdr:row>
      <xdr:rowOff>77822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084" y="635001"/>
          <a:ext cx="8445500" cy="4162988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53008</xdr:colOff>
      <xdr:row>21</xdr:row>
      <xdr:rowOff>53009</xdr:rowOff>
    </xdr:from>
    <xdr:to>
      <xdr:col>13</xdr:col>
      <xdr:colOff>150059</xdr:colOff>
      <xdr:row>22</xdr:row>
      <xdr:rowOff>90988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0251" t="42" b="-1"/>
        <a:stretch>
          <a:fillRect/>
        </a:stretch>
      </xdr:blipFill>
      <xdr:spPr>
        <a:xfrm>
          <a:off x="7368208" y="4088296"/>
          <a:ext cx="706651" cy="223509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ualizar1" id="{642473B7-051C-20AC-FCB0-F90A27123AD0}"/>
</namedSheetView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9"/>
  <sheetViews>
    <sheetView showGridLines="0" view="pageBreakPreview" topLeftCell="D14" zoomScale="85" zoomScaleSheetLayoutView="85" workbookViewId="0">
      <selection activeCell="P18" sqref="P18"/>
    </sheetView>
  </sheetViews>
  <sheetFormatPr defaultColWidth="9.109375" defaultRowHeight="13.8" outlineLevelRow="1"/>
  <cols>
    <col min="1" max="1" width="7" style="3" customWidth="1"/>
    <col min="2" max="2" width="11.88671875" style="3" customWidth="1"/>
    <col min="3" max="3" width="9.5546875" style="3" customWidth="1"/>
    <col min="4" max="4" width="54" style="4" customWidth="1"/>
    <col min="5" max="5" width="9.109375" style="3" customWidth="1"/>
    <col min="6" max="6" width="11.88671875" style="3" customWidth="1"/>
    <col min="7" max="7" width="14.44140625" style="2" customWidth="1"/>
    <col min="8" max="8" width="21.5546875" style="2" customWidth="1"/>
    <col min="9" max="9" width="9.5546875" style="2" customWidth="1"/>
    <col min="10" max="10" width="11" style="2" customWidth="1"/>
    <col min="11" max="11" width="8.88671875" style="2" bestFit="1" customWidth="1"/>
    <col min="12" max="12" width="8.44140625" style="2" customWidth="1"/>
    <col min="13" max="13" width="13.33203125" style="2" customWidth="1"/>
    <col min="14" max="14" width="9.109375" style="2"/>
    <col min="15" max="15" width="10.44140625" style="2" customWidth="1"/>
    <col min="16" max="16" width="12.88671875" style="2" bestFit="1" customWidth="1"/>
    <col min="17" max="17" width="9.109375" style="2"/>
    <col min="18" max="18" width="10" style="2" customWidth="1"/>
    <col min="19" max="19" width="13.88671875" style="2" customWidth="1"/>
    <col min="20" max="20" width="9.109375" style="2" customWidth="1"/>
    <col min="21" max="16384" width="9.109375" style="2"/>
  </cols>
  <sheetData>
    <row r="1" spans="1:20" ht="14.25" hidden="1" customHeight="1" outlineLevel="1">
      <c r="A1" s="1"/>
      <c r="B1" s="1"/>
      <c r="C1" s="1"/>
      <c r="D1" s="5"/>
      <c r="E1" s="1"/>
      <c r="F1" s="1"/>
    </row>
    <row r="2" spans="1:20" ht="14.25" hidden="1" customHeight="1" outlineLevel="1">
      <c r="A2" s="1"/>
      <c r="B2" s="1"/>
      <c r="C2" s="1"/>
      <c r="D2" s="5"/>
      <c r="E2" s="1"/>
      <c r="F2" s="1"/>
    </row>
    <row r="3" spans="1:20" ht="14.25" hidden="1" customHeight="1" outlineLevel="1">
      <c r="A3" s="1"/>
      <c r="B3" s="1"/>
      <c r="C3" s="1"/>
      <c r="D3" s="5"/>
      <c r="E3" s="1"/>
      <c r="F3" s="1"/>
    </row>
    <row r="4" spans="1:20" ht="14.25" hidden="1" customHeight="1" outlineLevel="1">
      <c r="A4" s="1"/>
      <c r="B4" s="1"/>
      <c r="C4" s="1"/>
      <c r="D4" s="5"/>
      <c r="E4" s="1"/>
      <c r="F4" s="1"/>
    </row>
    <row r="5" spans="1:20" ht="15" hidden="1" customHeight="1" outlineLevel="1">
      <c r="A5" s="1"/>
      <c r="B5" s="1"/>
      <c r="C5" s="1"/>
      <c r="D5" s="5"/>
      <c r="E5" s="1"/>
      <c r="F5" s="1"/>
    </row>
    <row r="6" spans="1:20" ht="15.75" customHeight="1" collapsed="1">
      <c r="A6" s="1"/>
      <c r="B6" s="1"/>
      <c r="C6" s="1"/>
      <c r="D6" s="5"/>
      <c r="E6" s="1"/>
      <c r="F6" s="1"/>
    </row>
    <row r="7" spans="1:20" s="6" customFormat="1" ht="15.75" customHeight="1">
      <c r="A7" s="120" t="s">
        <v>0</v>
      </c>
      <c r="B7" s="121"/>
      <c r="C7" s="121"/>
      <c r="D7" s="121"/>
      <c r="E7" s="121"/>
      <c r="F7" s="121"/>
    </row>
    <row r="8" spans="1:20" ht="3.75" customHeight="1" thickBot="1">
      <c r="A8" s="1"/>
      <c r="B8" s="1"/>
      <c r="C8" s="1"/>
      <c r="D8" s="1"/>
      <c r="E8" s="1"/>
      <c r="F8" s="1"/>
    </row>
    <row r="9" spans="1:20" s="6" customFormat="1" ht="25.5" customHeight="1">
      <c r="A9" s="122" t="s">
        <v>1396</v>
      </c>
      <c r="B9" s="123"/>
      <c r="C9" s="123"/>
      <c r="D9" s="123"/>
      <c r="E9" s="123"/>
      <c r="F9" s="123"/>
      <c r="H9" s="163" t="s">
        <v>1414</v>
      </c>
      <c r="I9" s="164"/>
      <c r="J9" s="164"/>
      <c r="K9" s="165"/>
      <c r="L9" s="157" t="s">
        <v>1415</v>
      </c>
      <c r="M9" s="157"/>
      <c r="N9" s="158"/>
      <c r="O9" s="53">
        <v>46204</v>
      </c>
      <c r="P9" s="147">
        <v>46234</v>
      </c>
      <c r="Q9" s="148"/>
      <c r="R9" s="149" t="s">
        <v>1416</v>
      </c>
      <c r="S9" s="150"/>
      <c r="T9" s="54" t="s">
        <v>1424</v>
      </c>
    </row>
    <row r="10" spans="1:20" ht="24.75" customHeight="1">
      <c r="A10" s="1"/>
      <c r="B10" s="1"/>
      <c r="C10" s="1"/>
      <c r="D10" s="1"/>
      <c r="E10" s="1"/>
      <c r="F10" s="1"/>
      <c r="H10" s="132" t="s">
        <v>1417</v>
      </c>
      <c r="I10" s="133"/>
      <c r="J10" s="159">
        <f>H608</f>
        <v>5510876.3971621161</v>
      </c>
      <c r="K10" s="160"/>
      <c r="L10" s="55"/>
      <c r="M10" s="55"/>
      <c r="N10" s="55"/>
      <c r="O10" s="55"/>
      <c r="P10" s="55"/>
      <c r="Q10" s="55"/>
      <c r="R10" s="55"/>
      <c r="S10" s="55"/>
      <c r="T10" s="55"/>
    </row>
    <row r="11" spans="1:20" s="7" customFormat="1" ht="27" customHeight="1">
      <c r="A11" s="8" t="s">
        <v>1</v>
      </c>
      <c r="B11" s="124" t="s">
        <v>2</v>
      </c>
      <c r="C11" s="124"/>
      <c r="D11" s="124"/>
      <c r="E11" s="124"/>
      <c r="F11" s="124"/>
      <c r="H11" s="132" t="s">
        <v>1406</v>
      </c>
      <c r="I11" s="133"/>
      <c r="J11" s="161">
        <f>I608</f>
        <v>0</v>
      </c>
      <c r="K11" s="162"/>
      <c r="L11" s="55"/>
      <c r="M11" s="56"/>
      <c r="N11" s="57"/>
      <c r="O11" s="56"/>
      <c r="P11" s="58"/>
      <c r="Q11" s="59"/>
      <c r="R11" s="55"/>
      <c r="S11" s="55"/>
      <c r="T11" s="55"/>
    </row>
    <row r="12" spans="1:20" s="7" customFormat="1" ht="48.75" customHeight="1">
      <c r="A12" s="9"/>
      <c r="B12" s="10"/>
      <c r="C12" s="10"/>
      <c r="D12" s="10"/>
      <c r="E12" s="10"/>
      <c r="F12" s="10"/>
      <c r="H12" s="132" t="s">
        <v>1418</v>
      </c>
      <c r="I12" s="133"/>
      <c r="J12" s="151">
        <f>L608</f>
        <v>78483.570307521673</v>
      </c>
      <c r="K12" s="152"/>
      <c r="L12" s="69">
        <f>J12/$J$10</f>
        <v>1.4241576956423413E-2</v>
      </c>
      <c r="M12" s="60"/>
      <c r="N12" s="55"/>
      <c r="O12" s="55"/>
      <c r="P12" s="55"/>
      <c r="Q12" s="61"/>
      <c r="R12" s="55"/>
      <c r="S12" s="55"/>
      <c r="T12" s="55"/>
    </row>
    <row r="13" spans="1:20" s="7" customFormat="1" ht="30.75" customHeight="1">
      <c r="A13" s="12"/>
      <c r="B13" s="13"/>
      <c r="C13" s="13"/>
      <c r="D13" s="14"/>
      <c r="E13" s="13"/>
      <c r="F13" s="13"/>
      <c r="H13" s="132" t="s">
        <v>1419</v>
      </c>
      <c r="I13" s="133"/>
      <c r="J13" s="153">
        <f>O608</f>
        <v>78483.570307521673</v>
      </c>
      <c r="K13" s="154"/>
      <c r="L13" s="69">
        <f>J13/$J$10</f>
        <v>1.4241576956423413E-2</v>
      </c>
      <c r="M13" s="62"/>
      <c r="N13" s="63"/>
      <c r="O13" s="62"/>
      <c r="P13" s="62"/>
      <c r="Q13" s="62"/>
      <c r="R13" s="64"/>
      <c r="S13" s="62"/>
      <c r="T13" s="62"/>
    </row>
    <row r="14" spans="1:20" s="7" customFormat="1" ht="27" customHeight="1" thickBot="1">
      <c r="A14" s="15"/>
      <c r="B14" s="10"/>
      <c r="C14" s="10"/>
      <c r="D14" s="11"/>
      <c r="E14" s="10"/>
      <c r="F14" s="10"/>
      <c r="H14" s="134" t="s">
        <v>1420</v>
      </c>
      <c r="I14" s="135"/>
      <c r="J14" s="155">
        <f>R608</f>
        <v>5432392.8226608522</v>
      </c>
      <c r="K14" s="156"/>
      <c r="L14" s="69">
        <f>J14/$J$10</f>
        <v>0.98575842228258292</v>
      </c>
      <c r="M14" s="62"/>
      <c r="N14" s="62"/>
      <c r="O14" s="62"/>
      <c r="P14" s="62"/>
      <c r="Q14" s="62"/>
      <c r="R14" s="64"/>
      <c r="S14" s="62"/>
      <c r="T14" s="62"/>
    </row>
    <row r="15" spans="1:20" s="7" customFormat="1" ht="21">
      <c r="A15" s="125" t="s">
        <v>1399</v>
      </c>
      <c r="B15" s="126"/>
      <c r="C15" s="126"/>
      <c r="D15" s="126"/>
      <c r="E15" s="126"/>
      <c r="F15" s="126"/>
    </row>
    <row r="16" spans="1:20" s="7" customFormat="1" ht="3.75" customHeight="1">
      <c r="A16" s="9"/>
      <c r="B16" s="10"/>
      <c r="C16" s="10"/>
      <c r="D16" s="10"/>
      <c r="E16" s="10"/>
      <c r="F16" s="10"/>
    </row>
    <row r="17" spans="1:20" s="7" customFormat="1" ht="15" customHeight="1">
      <c r="A17" s="127" t="s">
        <v>3</v>
      </c>
      <c r="B17" s="128"/>
      <c r="C17" s="129"/>
      <c r="D17" s="16" t="s">
        <v>1397</v>
      </c>
      <c r="E17" s="130" t="s">
        <v>4</v>
      </c>
      <c r="F17" s="131"/>
    </row>
    <row r="18" spans="1:20" s="7" customFormat="1" ht="15" customHeight="1">
      <c r="A18" s="139" t="s">
        <v>5</v>
      </c>
      <c r="B18" s="140"/>
      <c r="C18" s="141"/>
      <c r="D18" s="17" t="s">
        <v>6</v>
      </c>
      <c r="E18" s="142">
        <v>0.2354</v>
      </c>
      <c r="F18" s="143"/>
    </row>
    <row r="19" spans="1:20" s="7" customFormat="1" ht="15" customHeight="1">
      <c r="A19" s="144" t="s">
        <v>7</v>
      </c>
      <c r="B19" s="145"/>
      <c r="C19" s="146"/>
      <c r="D19" s="18" t="s">
        <v>8</v>
      </c>
      <c r="E19" s="136">
        <v>0.14019999999999999</v>
      </c>
      <c r="F19" s="137"/>
    </row>
    <row r="20" spans="1:20" ht="3.75" customHeight="1" thickBot="1"/>
    <row r="21" spans="1:20" ht="14.25" hidden="1" customHeight="1">
      <c r="A21" s="19"/>
      <c r="B21" s="19"/>
      <c r="C21" s="19"/>
      <c r="D21" s="20"/>
      <c r="E21" s="19"/>
      <c r="F21" s="19"/>
      <c r="G21" s="21" t="e">
        <f>#REF!+#REF!+#REF!+#REF!+#REF!+#REF!+#REF!+#REF!+#REF!+#REF!+#REF!+#REF!+#REF!+#REF!+#REF!+#REF!+#REF!+#REF!+#REF!+#REF!+#REF!+#REF!+#REF!+#REF!+#REF!+#REF!+#REF!+#REF!+#REF!+#REF!+#REF!+#REF!+#REF!+#REF!+#REF!+#REF!+#REF!+#REF!+#REF!+#REF!+#REF!</f>
        <v>#REF!</v>
      </c>
      <c r="H21" s="21" t="e">
        <f>#REF!+#REF!+#REF!+#REF!+#REF!+#REF!+#REF!+#REF!+#REF!+#REF!+#REF!+#REF!+#REF!+#REF!+#REF!+#REF!+#REF!+#REF!+#REF!+#REF!+#REF!+#REF!+#REF!+#REF!+#REF!+#REF!+#REF!+#REF!+#REF!+#REF!+#REF!+#REF!+#REF!+#REF!+#REF!+#REF!+#REF!+#REF!+#REF!+#REF!+#REF!</f>
        <v>#REF!</v>
      </c>
      <c r="I21" s="21">
        <f>G26+G28+G37+G49+G59+G69+G74+G87+G107+G151+G230+G242+G251+G260+G293+G299+G304+G307+G315+G317+G321+G329+G332+G337+G367+G372+G375+G378+G393+G410+G422+G426+G434+G440+G445+G481+G497+G516+G521+G579+G599</f>
        <v>0</v>
      </c>
      <c r="J21" s="21">
        <f>H26+H28+H37+H49+H59+H69+H74+H87+H107+H151+H230+H242+H251+H260+H293+H299+H304+H307+H315+H317+H321+H329+H332+H337+H367+H372+H375+H378+H393+H410+H422+H426+H434+H440+H445+H481+H497+H516+H521+H579+H599</f>
        <v>5510876.3971621161</v>
      </c>
    </row>
    <row r="22" spans="1:20" ht="14.4" hidden="1" thickBot="1">
      <c r="A22" s="19"/>
      <c r="B22" s="19"/>
      <c r="C22" s="19"/>
      <c r="D22" s="20"/>
      <c r="E22" s="19"/>
      <c r="F22" s="19"/>
      <c r="G22" s="22">
        <v>0.14019999999999999</v>
      </c>
      <c r="L22" s="21" t="e">
        <f>I26*G21</f>
        <v>#REF!</v>
      </c>
    </row>
    <row r="23" spans="1:20" ht="15" hidden="1" customHeight="1" thickBot="1">
      <c r="A23" s="30"/>
      <c r="B23" s="30"/>
      <c r="C23" s="30"/>
      <c r="D23" s="23"/>
      <c r="E23" s="30"/>
      <c r="F23" s="30"/>
      <c r="G23" s="22">
        <v>0.2354</v>
      </c>
    </row>
    <row r="24" spans="1:20" ht="24" customHeight="1">
      <c r="A24" s="30"/>
      <c r="B24" s="30"/>
      <c r="C24" s="30"/>
      <c r="D24" s="23"/>
      <c r="E24" s="30"/>
      <c r="F24" s="30"/>
      <c r="G24" s="118" t="s">
        <v>1400</v>
      </c>
      <c r="H24" s="119"/>
      <c r="I24" s="104" t="s">
        <v>1406</v>
      </c>
      <c r="J24" s="105"/>
      <c r="K24" s="106"/>
      <c r="L24" s="107" t="s">
        <v>1407</v>
      </c>
      <c r="M24" s="107"/>
      <c r="N24" s="107"/>
      <c r="O24" s="108" t="s">
        <v>1408</v>
      </c>
      <c r="P24" s="109"/>
      <c r="Q24" s="110"/>
      <c r="R24" s="111" t="s">
        <v>1409</v>
      </c>
      <c r="S24" s="112"/>
      <c r="T24" s="113"/>
    </row>
    <row r="25" spans="1:20" ht="30.75" customHeight="1">
      <c r="A25" s="24" t="s">
        <v>9</v>
      </c>
      <c r="B25" s="24" t="s">
        <v>10</v>
      </c>
      <c r="C25" s="24" t="s">
        <v>11</v>
      </c>
      <c r="D25" s="25" t="s">
        <v>12</v>
      </c>
      <c r="E25" s="24" t="s">
        <v>13</v>
      </c>
      <c r="F25" s="24" t="s">
        <v>14</v>
      </c>
      <c r="G25" s="38" t="s">
        <v>1404</v>
      </c>
      <c r="H25" s="39" t="s">
        <v>1405</v>
      </c>
      <c r="I25" s="50" t="s">
        <v>1410</v>
      </c>
      <c r="J25" s="51" t="s">
        <v>1411</v>
      </c>
      <c r="K25" s="52" t="s">
        <v>1412</v>
      </c>
      <c r="L25" s="70" t="s">
        <v>1410</v>
      </c>
      <c r="M25" s="51" t="s">
        <v>1413</v>
      </c>
      <c r="N25" s="78" t="s">
        <v>1412</v>
      </c>
      <c r="O25" s="50" t="s">
        <v>1410</v>
      </c>
      <c r="P25" s="51" t="s">
        <v>1413</v>
      </c>
      <c r="Q25" s="52" t="s">
        <v>1412</v>
      </c>
      <c r="R25" s="70" t="s">
        <v>1410</v>
      </c>
      <c r="S25" s="51" t="s">
        <v>1413</v>
      </c>
      <c r="T25" s="52" t="s">
        <v>1412</v>
      </c>
    </row>
    <row r="26" spans="1:20">
      <c r="A26" s="26" t="s">
        <v>15</v>
      </c>
      <c r="B26" s="26" t="s">
        <v>16</v>
      </c>
      <c r="C26" s="26"/>
      <c r="D26" s="27" t="s">
        <v>17</v>
      </c>
      <c r="E26" s="26"/>
      <c r="F26" s="26">
        <v>1</v>
      </c>
      <c r="G26" s="40"/>
      <c r="H26" s="41">
        <f>H27</f>
        <v>630085.93569359998</v>
      </c>
      <c r="I26" s="40"/>
      <c r="J26" s="66">
        <f>J27</f>
        <v>0</v>
      </c>
      <c r="K26" s="72">
        <f>J26/$H26</f>
        <v>0</v>
      </c>
      <c r="L26" s="37"/>
      <c r="M26" s="66">
        <f>M27</f>
        <v>34553.099699326449</v>
      </c>
      <c r="N26" s="79">
        <f>M26/$H26</f>
        <v>5.4838709677419349E-2</v>
      </c>
      <c r="O26" s="40"/>
      <c r="P26" s="66">
        <f>P27</f>
        <v>34553.099699326449</v>
      </c>
      <c r="Q26" s="72">
        <f>P26/$H26</f>
        <v>5.4838709677419349E-2</v>
      </c>
      <c r="R26" s="37"/>
      <c r="S26" s="66">
        <f>S27</f>
        <v>595532.83599427354</v>
      </c>
      <c r="T26" s="37">
        <f>S26/$H26</f>
        <v>0.94516129032258067</v>
      </c>
    </row>
    <row r="27" spans="1:20" ht="26.4">
      <c r="A27" s="31" t="s">
        <v>18</v>
      </c>
      <c r="B27" s="31" t="s">
        <v>19</v>
      </c>
      <c r="C27" s="31" t="s">
        <v>20</v>
      </c>
      <c r="D27" s="32" t="s">
        <v>21</v>
      </c>
      <c r="E27" s="31" t="s">
        <v>22</v>
      </c>
      <c r="F27" s="31">
        <v>10</v>
      </c>
      <c r="G27" s="42">
        <v>63008.593569359997</v>
      </c>
      <c r="H27" s="43">
        <f>G27*F27</f>
        <v>630085.93569359998</v>
      </c>
      <c r="I27" s="42"/>
      <c r="J27" s="67">
        <f>I27*$G27</f>
        <v>0</v>
      </c>
      <c r="K27" s="73">
        <f>J27/$H27</f>
        <v>0</v>
      </c>
      <c r="L27" s="71">
        <f>17/31</f>
        <v>0.54838709677419351</v>
      </c>
      <c r="M27" s="67">
        <f>L27*$G27</f>
        <v>34553.099699326449</v>
      </c>
      <c r="N27" s="80">
        <f>M27/$H27</f>
        <v>5.4838709677419349E-2</v>
      </c>
      <c r="O27" s="42">
        <f>L27+I27</f>
        <v>0.54838709677419351</v>
      </c>
      <c r="P27" s="67">
        <f>O27*$G27</f>
        <v>34553.099699326449</v>
      </c>
      <c r="Q27" s="81">
        <f>P27/$H27</f>
        <v>5.4838709677419349E-2</v>
      </c>
      <c r="R27" s="71">
        <f>F27-O27</f>
        <v>9.4516129032258061</v>
      </c>
      <c r="S27" s="67">
        <f>R27*$G27</f>
        <v>595532.83599427354</v>
      </c>
      <c r="T27" s="65">
        <f>S27/$H27</f>
        <v>0.94516129032258067</v>
      </c>
    </row>
    <row r="28" spans="1:20">
      <c r="A28" s="26" t="s">
        <v>23</v>
      </c>
      <c r="B28" s="26" t="s">
        <v>16</v>
      </c>
      <c r="C28" s="26"/>
      <c r="D28" s="27" t="s">
        <v>24</v>
      </c>
      <c r="E28" s="26"/>
      <c r="F28" s="26">
        <v>1</v>
      </c>
      <c r="G28" s="40"/>
      <c r="H28" s="41">
        <f>SUM(H29:H36)</f>
        <v>309565.25637137285</v>
      </c>
      <c r="I28" s="40"/>
      <c r="J28" s="68">
        <f>SUM(J29:J36)</f>
        <v>0</v>
      </c>
      <c r="K28" s="72">
        <f>J28/$H28</f>
        <v>0</v>
      </c>
      <c r="L28" s="37"/>
      <c r="M28" s="68">
        <f>SUM(M29:M36)</f>
        <v>19748.513502383226</v>
      </c>
      <c r="N28" s="79">
        <f>M28/$H28</f>
        <v>6.3794347382096842E-2</v>
      </c>
      <c r="O28" s="40"/>
      <c r="P28" s="68">
        <f>SUM(P29:P36)</f>
        <v>19748.513502383226</v>
      </c>
      <c r="Q28" s="72">
        <f>P28/$H28</f>
        <v>6.3794347382096842E-2</v>
      </c>
      <c r="R28" s="37"/>
      <c r="S28" s="68">
        <f>SUM(S29:S36)</f>
        <v>289816.74286898959</v>
      </c>
      <c r="T28" s="37">
        <f>S28/$H28</f>
        <v>0.93620565261790312</v>
      </c>
    </row>
    <row r="29" spans="1:20" ht="39.6">
      <c r="A29" s="31" t="s">
        <v>25</v>
      </c>
      <c r="B29" s="31" t="s">
        <v>26</v>
      </c>
      <c r="C29" s="31" t="s">
        <v>27</v>
      </c>
      <c r="D29" s="32" t="s">
        <v>28</v>
      </c>
      <c r="E29" s="31" t="s">
        <v>29</v>
      </c>
      <c r="F29" s="31">
        <v>24</v>
      </c>
      <c r="G29" s="42">
        <v>433.40709176999997</v>
      </c>
      <c r="H29" s="43">
        <f t="shared" ref="H29:H36" si="0">G29*F29</f>
        <v>10401.770202479998</v>
      </c>
      <c r="I29" s="42"/>
      <c r="J29" s="67">
        <f t="shared" ref="J29:J86" si="1">I29*$G29</f>
        <v>0</v>
      </c>
      <c r="K29" s="73">
        <f t="shared" ref="K29:K36" si="2">J29/$H29</f>
        <v>0</v>
      </c>
      <c r="L29" s="71">
        <f>F29</f>
        <v>24</v>
      </c>
      <c r="M29" s="67">
        <f t="shared" ref="M29:M86" si="3">L29*$G29</f>
        <v>10401.770202479998</v>
      </c>
      <c r="N29" s="80">
        <f t="shared" ref="N29:N36" si="4">M29/$H29</f>
        <v>1</v>
      </c>
      <c r="O29" s="42">
        <f t="shared" ref="O29:O36" si="5">L29+I29</f>
        <v>24</v>
      </c>
      <c r="P29" s="67">
        <f t="shared" ref="P29:P36" si="6">O29*$G29</f>
        <v>10401.770202479998</v>
      </c>
      <c r="Q29" s="81">
        <f t="shared" ref="Q29:Q36" si="7">P29/$H29</f>
        <v>1</v>
      </c>
      <c r="R29" s="71">
        <f t="shared" ref="R29:R36" si="8">F29-O29</f>
        <v>0</v>
      </c>
      <c r="S29" s="67">
        <f t="shared" ref="S29:S86" si="9">R29*$G29</f>
        <v>0</v>
      </c>
      <c r="T29" s="65">
        <f t="shared" ref="T29:T36" si="10">S29/$H29</f>
        <v>0</v>
      </c>
    </row>
    <row r="30" spans="1:20" ht="26.4">
      <c r="A30" s="31" t="s">
        <v>30</v>
      </c>
      <c r="B30" s="31" t="s">
        <v>31</v>
      </c>
      <c r="C30" s="31" t="s">
        <v>32</v>
      </c>
      <c r="D30" s="32" t="s">
        <v>33</v>
      </c>
      <c r="E30" s="31" t="s">
        <v>34</v>
      </c>
      <c r="F30" s="31">
        <v>1</v>
      </c>
      <c r="G30" s="42">
        <v>28874.65255875</v>
      </c>
      <c r="H30" s="43">
        <f t="shared" si="0"/>
        <v>28874.65255875</v>
      </c>
      <c r="I30" s="42"/>
      <c r="J30" s="67">
        <f t="shared" si="1"/>
        <v>0</v>
      </c>
      <c r="K30" s="73">
        <f t="shared" si="2"/>
        <v>0</v>
      </c>
      <c r="L30" s="71"/>
      <c r="M30" s="67">
        <f t="shared" si="3"/>
        <v>0</v>
      </c>
      <c r="N30" s="80">
        <f t="shared" si="4"/>
        <v>0</v>
      </c>
      <c r="O30" s="42">
        <f t="shared" si="5"/>
        <v>0</v>
      </c>
      <c r="P30" s="67">
        <f t="shared" si="6"/>
        <v>0</v>
      </c>
      <c r="Q30" s="81">
        <f t="shared" si="7"/>
        <v>0</v>
      </c>
      <c r="R30" s="71">
        <f t="shared" si="8"/>
        <v>1</v>
      </c>
      <c r="S30" s="67">
        <f t="shared" si="9"/>
        <v>28874.65255875</v>
      </c>
      <c r="T30" s="65">
        <f t="shared" si="10"/>
        <v>1</v>
      </c>
    </row>
    <row r="31" spans="1:20" ht="26.4">
      <c r="A31" s="31" t="s">
        <v>35</v>
      </c>
      <c r="B31" s="31" t="s">
        <v>36</v>
      </c>
      <c r="C31" s="31" t="s">
        <v>32</v>
      </c>
      <c r="D31" s="32" t="s">
        <v>37</v>
      </c>
      <c r="E31" s="31" t="s">
        <v>34</v>
      </c>
      <c r="F31" s="31">
        <v>1</v>
      </c>
      <c r="G31" s="42">
        <v>16519.95014904</v>
      </c>
      <c r="H31" s="43">
        <f t="shared" si="0"/>
        <v>16519.95014904</v>
      </c>
      <c r="I31" s="42"/>
      <c r="J31" s="67">
        <f t="shared" si="1"/>
        <v>0</v>
      </c>
      <c r="K31" s="73">
        <f t="shared" si="2"/>
        <v>0</v>
      </c>
      <c r="L31" s="71"/>
      <c r="M31" s="67">
        <f t="shared" si="3"/>
        <v>0</v>
      </c>
      <c r="N31" s="80">
        <f t="shared" si="4"/>
        <v>0</v>
      </c>
      <c r="O31" s="42">
        <f t="shared" si="5"/>
        <v>0</v>
      </c>
      <c r="P31" s="67">
        <f t="shared" si="6"/>
        <v>0</v>
      </c>
      <c r="Q31" s="81">
        <f t="shared" si="7"/>
        <v>0</v>
      </c>
      <c r="R31" s="71">
        <f t="shared" si="8"/>
        <v>1</v>
      </c>
      <c r="S31" s="67">
        <f t="shared" si="9"/>
        <v>16519.95014904</v>
      </c>
      <c r="T31" s="65">
        <f t="shared" si="10"/>
        <v>1</v>
      </c>
    </row>
    <row r="32" spans="1:20" ht="26.4">
      <c r="A32" s="31" t="s">
        <v>38</v>
      </c>
      <c r="B32" s="31" t="s">
        <v>39</v>
      </c>
      <c r="C32" s="31" t="s">
        <v>32</v>
      </c>
      <c r="D32" s="32" t="s">
        <v>40</v>
      </c>
      <c r="E32" s="31" t="s">
        <v>34</v>
      </c>
      <c r="F32" s="31">
        <v>2</v>
      </c>
      <c r="G32" s="42">
        <v>24372.59521725</v>
      </c>
      <c r="H32" s="43">
        <f t="shared" si="0"/>
        <v>48745.1904345</v>
      </c>
      <c r="I32" s="42"/>
      <c r="J32" s="67">
        <f t="shared" si="1"/>
        <v>0</v>
      </c>
      <c r="K32" s="73">
        <f t="shared" si="2"/>
        <v>0</v>
      </c>
      <c r="L32" s="71"/>
      <c r="M32" s="67">
        <f t="shared" si="3"/>
        <v>0</v>
      </c>
      <c r="N32" s="80">
        <f t="shared" si="4"/>
        <v>0</v>
      </c>
      <c r="O32" s="42">
        <f t="shared" si="5"/>
        <v>0</v>
      </c>
      <c r="P32" s="67">
        <f t="shared" si="6"/>
        <v>0</v>
      </c>
      <c r="Q32" s="81">
        <f t="shared" si="7"/>
        <v>0</v>
      </c>
      <c r="R32" s="71">
        <f t="shared" si="8"/>
        <v>2</v>
      </c>
      <c r="S32" s="67">
        <f t="shared" si="9"/>
        <v>48745.1904345</v>
      </c>
      <c r="T32" s="65">
        <f t="shared" si="10"/>
        <v>1</v>
      </c>
    </row>
    <row r="33" spans="1:20" ht="26.4">
      <c r="A33" s="31" t="s">
        <v>41</v>
      </c>
      <c r="B33" s="31" t="s">
        <v>42</v>
      </c>
      <c r="C33" s="31" t="s">
        <v>32</v>
      </c>
      <c r="D33" s="32" t="s">
        <v>43</v>
      </c>
      <c r="E33" s="31" t="s">
        <v>34</v>
      </c>
      <c r="F33" s="31">
        <v>1</v>
      </c>
      <c r="G33" s="42">
        <v>23418.123048630001</v>
      </c>
      <c r="H33" s="43">
        <f t="shared" si="0"/>
        <v>23418.123048630001</v>
      </c>
      <c r="I33" s="42"/>
      <c r="J33" s="67">
        <f t="shared" si="1"/>
        <v>0</v>
      </c>
      <c r="K33" s="73">
        <f t="shared" si="2"/>
        <v>0</v>
      </c>
      <c r="L33" s="71"/>
      <c r="M33" s="67">
        <f t="shared" si="3"/>
        <v>0</v>
      </c>
      <c r="N33" s="80">
        <f t="shared" si="4"/>
        <v>0</v>
      </c>
      <c r="O33" s="42">
        <f t="shared" si="5"/>
        <v>0</v>
      </c>
      <c r="P33" s="67">
        <f t="shared" si="6"/>
        <v>0</v>
      </c>
      <c r="Q33" s="81">
        <f t="shared" si="7"/>
        <v>0</v>
      </c>
      <c r="R33" s="71">
        <f t="shared" si="8"/>
        <v>1</v>
      </c>
      <c r="S33" s="67">
        <f t="shared" si="9"/>
        <v>23418.123048630001</v>
      </c>
      <c r="T33" s="65">
        <f t="shared" si="10"/>
        <v>1</v>
      </c>
    </row>
    <row r="34" spans="1:20" ht="26.4">
      <c r="A34" s="31" t="s">
        <v>44</v>
      </c>
      <c r="B34" s="31" t="s">
        <v>45</v>
      </c>
      <c r="C34" s="31" t="s">
        <v>32</v>
      </c>
      <c r="D34" s="32" t="s">
        <v>46</v>
      </c>
      <c r="E34" s="31" t="s">
        <v>47</v>
      </c>
      <c r="F34" s="31">
        <v>63</v>
      </c>
      <c r="G34" s="42">
        <v>24.774290369999999</v>
      </c>
      <c r="H34" s="43">
        <f t="shared" si="0"/>
        <v>1560.7802933099999</v>
      </c>
      <c r="I34" s="42"/>
      <c r="J34" s="67">
        <f t="shared" si="1"/>
        <v>0</v>
      </c>
      <c r="K34" s="73">
        <f t="shared" si="2"/>
        <v>0</v>
      </c>
      <c r="L34" s="71"/>
      <c r="M34" s="67">
        <f t="shared" si="3"/>
        <v>0</v>
      </c>
      <c r="N34" s="80">
        <f t="shared" si="4"/>
        <v>0</v>
      </c>
      <c r="O34" s="42">
        <f t="shared" si="5"/>
        <v>0</v>
      </c>
      <c r="P34" s="67">
        <f t="shared" si="6"/>
        <v>0</v>
      </c>
      <c r="Q34" s="81">
        <f t="shared" si="7"/>
        <v>0</v>
      </c>
      <c r="R34" s="71">
        <f t="shared" si="8"/>
        <v>63</v>
      </c>
      <c r="S34" s="67">
        <f t="shared" si="9"/>
        <v>1560.7802933099999</v>
      </c>
      <c r="T34" s="65">
        <f t="shared" si="10"/>
        <v>1</v>
      </c>
    </row>
    <row r="35" spans="1:20">
      <c r="A35" s="31" t="s">
        <v>48</v>
      </c>
      <c r="B35" s="31" t="s">
        <v>49</v>
      </c>
      <c r="C35" s="31" t="s">
        <v>32</v>
      </c>
      <c r="D35" s="32" t="s">
        <v>50</v>
      </c>
      <c r="E35" s="31" t="s">
        <v>47</v>
      </c>
      <c r="F35" s="31">
        <v>1057.72</v>
      </c>
      <c r="G35" s="42">
        <v>5.8572819900000006</v>
      </c>
      <c r="H35" s="43">
        <f t="shared" si="0"/>
        <v>6195.3643064628004</v>
      </c>
      <c r="I35" s="42"/>
      <c r="J35" s="67">
        <f t="shared" si="1"/>
        <v>0</v>
      </c>
      <c r="K35" s="73">
        <f t="shared" si="2"/>
        <v>0</v>
      </c>
      <c r="L35" s="71"/>
      <c r="M35" s="67">
        <f t="shared" si="3"/>
        <v>0</v>
      </c>
      <c r="N35" s="80">
        <f t="shared" si="4"/>
        <v>0</v>
      </c>
      <c r="O35" s="42">
        <f t="shared" si="5"/>
        <v>0</v>
      </c>
      <c r="P35" s="67">
        <f t="shared" si="6"/>
        <v>0</v>
      </c>
      <c r="Q35" s="81">
        <f t="shared" si="7"/>
        <v>0</v>
      </c>
      <c r="R35" s="71">
        <f t="shared" si="8"/>
        <v>1057.72</v>
      </c>
      <c r="S35" s="67">
        <f t="shared" si="9"/>
        <v>6195.3643064628004</v>
      </c>
      <c r="T35" s="65">
        <f t="shared" si="10"/>
        <v>1</v>
      </c>
    </row>
    <row r="36" spans="1:20" ht="26.4">
      <c r="A36" s="31" t="s">
        <v>51</v>
      </c>
      <c r="B36" s="31" t="s">
        <v>52</v>
      </c>
      <c r="C36" s="31" t="s">
        <v>32</v>
      </c>
      <c r="D36" s="32" t="s">
        <v>53</v>
      </c>
      <c r="E36" s="31" t="s">
        <v>22</v>
      </c>
      <c r="F36" s="31">
        <v>6</v>
      </c>
      <c r="G36" s="42">
        <v>28974.904229700001</v>
      </c>
      <c r="H36" s="43">
        <f t="shared" si="0"/>
        <v>173849.42537820002</v>
      </c>
      <c r="I36" s="42"/>
      <c r="J36" s="67">
        <f t="shared" si="1"/>
        <v>0</v>
      </c>
      <c r="K36" s="73">
        <f t="shared" si="2"/>
        <v>0</v>
      </c>
      <c r="L36" s="71">
        <f>10/31</f>
        <v>0.32258064516129031</v>
      </c>
      <c r="M36" s="67">
        <f t="shared" si="3"/>
        <v>9346.7432999032262</v>
      </c>
      <c r="N36" s="80">
        <f t="shared" si="4"/>
        <v>5.3763440860215055E-2</v>
      </c>
      <c r="O36" s="42">
        <f t="shared" si="5"/>
        <v>0.32258064516129031</v>
      </c>
      <c r="P36" s="67">
        <f t="shared" si="6"/>
        <v>9346.7432999032262</v>
      </c>
      <c r="Q36" s="81">
        <f t="shared" si="7"/>
        <v>5.3763440860215055E-2</v>
      </c>
      <c r="R36" s="71">
        <f t="shared" si="8"/>
        <v>5.67741935483871</v>
      </c>
      <c r="S36" s="67">
        <f t="shared" si="9"/>
        <v>164502.68207829678</v>
      </c>
      <c r="T36" s="65">
        <f t="shared" si="10"/>
        <v>0.94623655913978488</v>
      </c>
    </row>
    <row r="37" spans="1:20">
      <c r="A37" s="26" t="s">
        <v>54</v>
      </c>
      <c r="B37" s="26" t="s">
        <v>16</v>
      </c>
      <c r="C37" s="26"/>
      <c r="D37" s="27" t="s">
        <v>55</v>
      </c>
      <c r="E37" s="26"/>
      <c r="F37" s="26">
        <v>1</v>
      </c>
      <c r="G37" s="40"/>
      <c r="H37" s="41">
        <f>SUM(H38:H48)</f>
        <v>283487.43848632829</v>
      </c>
      <c r="I37" s="40"/>
      <c r="J37" s="68">
        <f>SUM(J38:J48)</f>
        <v>0</v>
      </c>
      <c r="K37" s="72">
        <f>J37/$H37</f>
        <v>0</v>
      </c>
      <c r="L37" s="37"/>
      <c r="M37" s="68">
        <f>SUM(M38:M48)</f>
        <v>0</v>
      </c>
      <c r="N37" s="79">
        <f>M37/$H37</f>
        <v>0</v>
      </c>
      <c r="O37" s="40"/>
      <c r="P37" s="68">
        <f>SUM(P38:P48)</f>
        <v>0</v>
      </c>
      <c r="Q37" s="72">
        <f>P37/$H37</f>
        <v>0</v>
      </c>
      <c r="R37" s="37"/>
      <c r="S37" s="68">
        <f>SUM(S38:S48)</f>
        <v>283487.43848632829</v>
      </c>
      <c r="T37" s="37">
        <f>S37/$H37</f>
        <v>1</v>
      </c>
    </row>
    <row r="38" spans="1:20" ht="26.4">
      <c r="A38" s="31" t="s">
        <v>56</v>
      </c>
      <c r="B38" s="31">
        <v>97622</v>
      </c>
      <c r="C38" s="31" t="s">
        <v>27</v>
      </c>
      <c r="D38" s="32" t="s">
        <v>58</v>
      </c>
      <c r="E38" s="31" t="s">
        <v>59</v>
      </c>
      <c r="F38" s="31">
        <v>85.86</v>
      </c>
      <c r="G38" s="42">
        <v>70.255608389999992</v>
      </c>
      <c r="H38" s="43">
        <f t="shared" ref="H38:H48" si="11">G38*F38</f>
        <v>6032.1465363653997</v>
      </c>
      <c r="I38" s="42"/>
      <c r="J38" s="67">
        <f t="shared" si="1"/>
        <v>0</v>
      </c>
      <c r="K38" s="73">
        <f t="shared" ref="K38:K48" si="12">J38/$H38</f>
        <v>0</v>
      </c>
      <c r="L38" s="71"/>
      <c r="M38" s="67">
        <f t="shared" si="3"/>
        <v>0</v>
      </c>
      <c r="N38" s="80">
        <f t="shared" ref="N38:N48" si="13">M38/$H38</f>
        <v>0</v>
      </c>
      <c r="O38" s="42">
        <f t="shared" ref="O38:O48" si="14">L38+I38</f>
        <v>0</v>
      </c>
      <c r="P38" s="67">
        <f t="shared" ref="P38:P48" si="15">O38*$G38</f>
        <v>0</v>
      </c>
      <c r="Q38" s="81">
        <f t="shared" ref="Q38:Q48" si="16">P38/$H38</f>
        <v>0</v>
      </c>
      <c r="R38" s="71">
        <f t="shared" ref="R38:R48" si="17">F38-O38</f>
        <v>85.86</v>
      </c>
      <c r="S38" s="67">
        <f t="shared" si="9"/>
        <v>6032.1465363653997</v>
      </c>
      <c r="T38" s="65">
        <f t="shared" ref="T38:T48" si="18">S38/$H38</f>
        <v>1</v>
      </c>
    </row>
    <row r="39" spans="1:20" ht="39.6">
      <c r="A39" s="31" t="s">
        <v>60</v>
      </c>
      <c r="B39" s="31" t="s">
        <v>61</v>
      </c>
      <c r="C39" s="31" t="s">
        <v>27</v>
      </c>
      <c r="D39" s="32" t="s">
        <v>62</v>
      </c>
      <c r="E39" s="31" t="s">
        <v>29</v>
      </c>
      <c r="F39" s="31">
        <v>347.24</v>
      </c>
      <c r="G39" s="42">
        <v>4.4062012800000003</v>
      </c>
      <c r="H39" s="43">
        <f t="shared" si="11"/>
        <v>1530.0093324672002</v>
      </c>
      <c r="I39" s="42"/>
      <c r="J39" s="67">
        <f t="shared" si="1"/>
        <v>0</v>
      </c>
      <c r="K39" s="73">
        <f t="shared" si="12"/>
        <v>0</v>
      </c>
      <c r="L39" s="71"/>
      <c r="M39" s="67">
        <f t="shared" si="3"/>
        <v>0</v>
      </c>
      <c r="N39" s="80">
        <f t="shared" si="13"/>
        <v>0</v>
      </c>
      <c r="O39" s="42">
        <f t="shared" si="14"/>
        <v>0</v>
      </c>
      <c r="P39" s="67">
        <f t="shared" si="15"/>
        <v>0</v>
      </c>
      <c r="Q39" s="81">
        <f t="shared" si="16"/>
        <v>0</v>
      </c>
      <c r="R39" s="71">
        <f t="shared" si="17"/>
        <v>347.24</v>
      </c>
      <c r="S39" s="67">
        <f t="shared" si="9"/>
        <v>1530.0093324672002</v>
      </c>
      <c r="T39" s="65">
        <f t="shared" si="18"/>
        <v>1</v>
      </c>
    </row>
    <row r="40" spans="1:20" ht="26.4">
      <c r="A40" s="31" t="s">
        <v>63</v>
      </c>
      <c r="B40" s="31" t="s">
        <v>64</v>
      </c>
      <c r="C40" s="31" t="s">
        <v>27</v>
      </c>
      <c r="D40" s="32" t="s">
        <v>65</v>
      </c>
      <c r="E40" s="31" t="s">
        <v>29</v>
      </c>
      <c r="F40" s="31">
        <v>347.24</v>
      </c>
      <c r="G40" s="42">
        <v>9.5008715100000014</v>
      </c>
      <c r="H40" s="43">
        <f t="shared" si="11"/>
        <v>3299.0826231324004</v>
      </c>
      <c r="I40" s="42"/>
      <c r="J40" s="67">
        <f t="shared" si="1"/>
        <v>0</v>
      </c>
      <c r="K40" s="73">
        <f t="shared" si="12"/>
        <v>0</v>
      </c>
      <c r="L40" s="71"/>
      <c r="M40" s="67">
        <f t="shared" si="3"/>
        <v>0</v>
      </c>
      <c r="N40" s="80">
        <f t="shared" si="13"/>
        <v>0</v>
      </c>
      <c r="O40" s="42">
        <f t="shared" si="14"/>
        <v>0</v>
      </c>
      <c r="P40" s="67">
        <f t="shared" si="15"/>
        <v>0</v>
      </c>
      <c r="Q40" s="81">
        <f t="shared" si="16"/>
        <v>0</v>
      </c>
      <c r="R40" s="71">
        <f t="shared" si="17"/>
        <v>347.24</v>
      </c>
      <c r="S40" s="67">
        <f t="shared" si="9"/>
        <v>3299.0826231324004</v>
      </c>
      <c r="T40" s="65">
        <f t="shared" si="18"/>
        <v>1</v>
      </c>
    </row>
    <row r="41" spans="1:20" ht="26.4">
      <c r="A41" s="31" t="s">
        <v>66</v>
      </c>
      <c r="B41" s="31" t="s">
        <v>67</v>
      </c>
      <c r="C41" s="31" t="s">
        <v>20</v>
      </c>
      <c r="D41" s="32" t="s">
        <v>68</v>
      </c>
      <c r="E41" s="31" t="s">
        <v>29</v>
      </c>
      <c r="F41" s="31">
        <v>1148.6500000000001</v>
      </c>
      <c r="G41" s="42">
        <v>34.476406649999994</v>
      </c>
      <c r="H41" s="43">
        <f t="shared" si="11"/>
        <v>39601.324498522496</v>
      </c>
      <c r="I41" s="42"/>
      <c r="J41" s="67">
        <f t="shared" si="1"/>
        <v>0</v>
      </c>
      <c r="K41" s="73">
        <f t="shared" si="12"/>
        <v>0</v>
      </c>
      <c r="L41" s="71"/>
      <c r="M41" s="67">
        <f t="shared" si="3"/>
        <v>0</v>
      </c>
      <c r="N41" s="80">
        <f t="shared" si="13"/>
        <v>0</v>
      </c>
      <c r="O41" s="42">
        <f t="shared" si="14"/>
        <v>0</v>
      </c>
      <c r="P41" s="67">
        <f t="shared" si="15"/>
        <v>0</v>
      </c>
      <c r="Q41" s="81">
        <f t="shared" si="16"/>
        <v>0</v>
      </c>
      <c r="R41" s="71">
        <f t="shared" si="17"/>
        <v>1148.6500000000001</v>
      </c>
      <c r="S41" s="67">
        <f t="shared" si="9"/>
        <v>39601.324498522496</v>
      </c>
      <c r="T41" s="65">
        <f t="shared" si="18"/>
        <v>1</v>
      </c>
    </row>
    <row r="42" spans="1:20">
      <c r="A42" s="31" t="s">
        <v>69</v>
      </c>
      <c r="B42" s="31" t="s">
        <v>70</v>
      </c>
      <c r="C42" s="31" t="s">
        <v>32</v>
      </c>
      <c r="D42" s="32" t="s">
        <v>71</v>
      </c>
      <c r="E42" s="31" t="s">
        <v>29</v>
      </c>
      <c r="F42" s="31">
        <v>1031.5999999999999</v>
      </c>
      <c r="G42" s="42">
        <v>33.300713520000002</v>
      </c>
      <c r="H42" s="43">
        <f t="shared" si="11"/>
        <v>34353.016067231998</v>
      </c>
      <c r="I42" s="42"/>
      <c r="J42" s="67">
        <f t="shared" si="1"/>
        <v>0</v>
      </c>
      <c r="K42" s="73">
        <f t="shared" si="12"/>
        <v>0</v>
      </c>
      <c r="L42" s="71"/>
      <c r="M42" s="67">
        <f t="shared" si="3"/>
        <v>0</v>
      </c>
      <c r="N42" s="80">
        <f t="shared" si="13"/>
        <v>0</v>
      </c>
      <c r="O42" s="42">
        <f t="shared" si="14"/>
        <v>0</v>
      </c>
      <c r="P42" s="67">
        <f t="shared" si="15"/>
        <v>0</v>
      </c>
      <c r="Q42" s="81">
        <f t="shared" si="16"/>
        <v>0</v>
      </c>
      <c r="R42" s="71">
        <f t="shared" si="17"/>
        <v>1031.5999999999999</v>
      </c>
      <c r="S42" s="67">
        <f t="shared" si="9"/>
        <v>34353.016067231998</v>
      </c>
      <c r="T42" s="65">
        <f t="shared" si="18"/>
        <v>1</v>
      </c>
    </row>
    <row r="43" spans="1:20" ht="26.4">
      <c r="A43" s="31" t="s">
        <v>72</v>
      </c>
      <c r="B43" s="31" t="s">
        <v>73</v>
      </c>
      <c r="C43" s="31" t="s">
        <v>32</v>
      </c>
      <c r="D43" s="32" t="s">
        <v>74</v>
      </c>
      <c r="E43" s="31" t="s">
        <v>29</v>
      </c>
      <c r="F43" s="31">
        <v>4103.3999999999996</v>
      </c>
      <c r="G43" s="42">
        <v>13.56813423</v>
      </c>
      <c r="H43" s="43">
        <f t="shared" si="11"/>
        <v>55675.481999381998</v>
      </c>
      <c r="I43" s="42"/>
      <c r="J43" s="67">
        <f t="shared" si="1"/>
        <v>0</v>
      </c>
      <c r="K43" s="73">
        <f t="shared" si="12"/>
        <v>0</v>
      </c>
      <c r="L43" s="71"/>
      <c r="M43" s="67">
        <f t="shared" si="3"/>
        <v>0</v>
      </c>
      <c r="N43" s="80">
        <f t="shared" si="13"/>
        <v>0</v>
      </c>
      <c r="O43" s="42">
        <f t="shared" si="14"/>
        <v>0</v>
      </c>
      <c r="P43" s="67">
        <f t="shared" si="15"/>
        <v>0</v>
      </c>
      <c r="Q43" s="81">
        <f t="shared" si="16"/>
        <v>0</v>
      </c>
      <c r="R43" s="71">
        <f t="shared" si="17"/>
        <v>4103.3999999999996</v>
      </c>
      <c r="S43" s="67">
        <f t="shared" si="9"/>
        <v>55675.481999381998</v>
      </c>
      <c r="T43" s="65">
        <f t="shared" si="18"/>
        <v>1</v>
      </c>
    </row>
    <row r="44" spans="1:20">
      <c r="A44" s="31" t="s">
        <v>75</v>
      </c>
      <c r="B44" s="31" t="s">
        <v>76</v>
      </c>
      <c r="C44" s="31" t="s">
        <v>32</v>
      </c>
      <c r="D44" s="32" t="s">
        <v>77</v>
      </c>
      <c r="E44" s="31" t="s">
        <v>47</v>
      </c>
      <c r="F44" s="31">
        <v>965.4</v>
      </c>
      <c r="G44" s="42">
        <v>12.741971489999999</v>
      </c>
      <c r="H44" s="43">
        <f t="shared" si="11"/>
        <v>12301.099276445999</v>
      </c>
      <c r="I44" s="42"/>
      <c r="J44" s="67">
        <f t="shared" si="1"/>
        <v>0</v>
      </c>
      <c r="K44" s="73">
        <f t="shared" si="12"/>
        <v>0</v>
      </c>
      <c r="L44" s="71"/>
      <c r="M44" s="67">
        <f t="shared" si="3"/>
        <v>0</v>
      </c>
      <c r="N44" s="80">
        <f t="shared" si="13"/>
        <v>0</v>
      </c>
      <c r="O44" s="42">
        <f t="shared" si="14"/>
        <v>0</v>
      </c>
      <c r="P44" s="67">
        <f t="shared" si="15"/>
        <v>0</v>
      </c>
      <c r="Q44" s="81">
        <f t="shared" si="16"/>
        <v>0</v>
      </c>
      <c r="R44" s="71">
        <f t="shared" si="17"/>
        <v>965.4</v>
      </c>
      <c r="S44" s="67">
        <f t="shared" si="9"/>
        <v>12301.099276445999</v>
      </c>
      <c r="T44" s="65">
        <f t="shared" si="18"/>
        <v>1</v>
      </c>
    </row>
    <row r="45" spans="1:20" ht="26.4">
      <c r="A45" s="31" t="s">
        <v>78</v>
      </c>
      <c r="B45" s="31" t="s">
        <v>79</v>
      </c>
      <c r="C45" s="31" t="s">
        <v>32</v>
      </c>
      <c r="D45" s="32" t="s">
        <v>80</v>
      </c>
      <c r="E45" s="31" t="s">
        <v>34</v>
      </c>
      <c r="F45" s="31">
        <v>10</v>
      </c>
      <c r="G45" s="42">
        <v>46.349848079999994</v>
      </c>
      <c r="H45" s="43">
        <f t="shared" si="11"/>
        <v>463.49848079999992</v>
      </c>
      <c r="I45" s="42"/>
      <c r="J45" s="67">
        <f t="shared" si="1"/>
        <v>0</v>
      </c>
      <c r="K45" s="73">
        <f t="shared" si="12"/>
        <v>0</v>
      </c>
      <c r="L45" s="71"/>
      <c r="M45" s="67">
        <f t="shared" si="3"/>
        <v>0</v>
      </c>
      <c r="N45" s="80">
        <f t="shared" si="13"/>
        <v>0</v>
      </c>
      <c r="O45" s="42">
        <f t="shared" si="14"/>
        <v>0</v>
      </c>
      <c r="P45" s="67">
        <f t="shared" si="15"/>
        <v>0</v>
      </c>
      <c r="Q45" s="81">
        <f t="shared" si="16"/>
        <v>0</v>
      </c>
      <c r="R45" s="71">
        <f t="shared" si="17"/>
        <v>10</v>
      </c>
      <c r="S45" s="67">
        <f t="shared" si="9"/>
        <v>463.49848079999992</v>
      </c>
      <c r="T45" s="65">
        <f t="shared" si="18"/>
        <v>1</v>
      </c>
    </row>
    <row r="46" spans="1:20" ht="26.4">
      <c r="A46" s="31" t="s">
        <v>81</v>
      </c>
      <c r="B46" s="31" t="s">
        <v>82</v>
      </c>
      <c r="C46" s="31" t="s">
        <v>27</v>
      </c>
      <c r="D46" s="32" t="s">
        <v>83</v>
      </c>
      <c r="E46" s="31" t="s">
        <v>29</v>
      </c>
      <c r="F46" s="31">
        <v>8835.69</v>
      </c>
      <c r="G46" s="42">
        <v>5.65603722</v>
      </c>
      <c r="H46" s="43">
        <f t="shared" si="11"/>
        <v>49974.991504381804</v>
      </c>
      <c r="I46" s="42"/>
      <c r="J46" s="67">
        <f t="shared" si="1"/>
        <v>0</v>
      </c>
      <c r="K46" s="73">
        <f t="shared" si="12"/>
        <v>0</v>
      </c>
      <c r="L46" s="71"/>
      <c r="M46" s="67">
        <f t="shared" si="3"/>
        <v>0</v>
      </c>
      <c r="N46" s="80">
        <f t="shared" si="13"/>
        <v>0</v>
      </c>
      <c r="O46" s="42">
        <f t="shared" si="14"/>
        <v>0</v>
      </c>
      <c r="P46" s="67">
        <f t="shared" si="15"/>
        <v>0</v>
      </c>
      <c r="Q46" s="81">
        <f t="shared" si="16"/>
        <v>0</v>
      </c>
      <c r="R46" s="71">
        <f t="shared" si="17"/>
        <v>8835.69</v>
      </c>
      <c r="S46" s="67">
        <f t="shared" si="9"/>
        <v>49974.991504381804</v>
      </c>
      <c r="T46" s="65">
        <f t="shared" si="18"/>
        <v>1</v>
      </c>
    </row>
    <row r="47" spans="1:20" ht="52.8">
      <c r="A47" s="31" t="s">
        <v>84</v>
      </c>
      <c r="B47" s="31" t="s">
        <v>85</v>
      </c>
      <c r="C47" s="31" t="s">
        <v>27</v>
      </c>
      <c r="D47" s="32" t="s">
        <v>86</v>
      </c>
      <c r="E47" s="31" t="s">
        <v>59</v>
      </c>
      <c r="F47" s="31">
        <v>765.3</v>
      </c>
      <c r="G47" s="42">
        <v>11.767523129999999</v>
      </c>
      <c r="H47" s="43">
        <f t="shared" si="11"/>
        <v>9005.6854513889994</v>
      </c>
      <c r="I47" s="42"/>
      <c r="J47" s="67">
        <f t="shared" si="1"/>
        <v>0</v>
      </c>
      <c r="K47" s="73">
        <f t="shared" si="12"/>
        <v>0</v>
      </c>
      <c r="L47" s="71"/>
      <c r="M47" s="67">
        <f t="shared" si="3"/>
        <v>0</v>
      </c>
      <c r="N47" s="80">
        <f t="shared" si="13"/>
        <v>0</v>
      </c>
      <c r="O47" s="42">
        <f t="shared" si="14"/>
        <v>0</v>
      </c>
      <c r="P47" s="67">
        <f t="shared" si="15"/>
        <v>0</v>
      </c>
      <c r="Q47" s="81">
        <f t="shared" si="16"/>
        <v>0</v>
      </c>
      <c r="R47" s="71">
        <f t="shared" si="17"/>
        <v>765.3</v>
      </c>
      <c r="S47" s="67">
        <f t="shared" si="9"/>
        <v>9005.6854513889994</v>
      </c>
      <c r="T47" s="65">
        <f t="shared" si="18"/>
        <v>1</v>
      </c>
    </row>
    <row r="48" spans="1:20" ht="39.6">
      <c r="A48" s="31" t="s">
        <v>87</v>
      </c>
      <c r="B48" s="31" t="s">
        <v>88</v>
      </c>
      <c r="C48" s="31" t="s">
        <v>27</v>
      </c>
      <c r="D48" s="32" t="s">
        <v>89</v>
      </c>
      <c r="E48" s="31" t="s">
        <v>90</v>
      </c>
      <c r="F48" s="31">
        <v>22959</v>
      </c>
      <c r="G48" s="42">
        <v>3.1034061900000003</v>
      </c>
      <c r="H48" s="43">
        <f t="shared" si="11"/>
        <v>71251.102716210007</v>
      </c>
      <c r="I48" s="42"/>
      <c r="J48" s="67">
        <f t="shared" si="1"/>
        <v>0</v>
      </c>
      <c r="K48" s="73">
        <f t="shared" si="12"/>
        <v>0</v>
      </c>
      <c r="L48" s="71"/>
      <c r="M48" s="67">
        <f t="shared" si="3"/>
        <v>0</v>
      </c>
      <c r="N48" s="80">
        <f t="shared" si="13"/>
        <v>0</v>
      </c>
      <c r="O48" s="42">
        <f t="shared" si="14"/>
        <v>0</v>
      </c>
      <c r="P48" s="67">
        <f t="shared" si="15"/>
        <v>0</v>
      </c>
      <c r="Q48" s="81">
        <f t="shared" si="16"/>
        <v>0</v>
      </c>
      <c r="R48" s="71">
        <f t="shared" si="17"/>
        <v>22959</v>
      </c>
      <c r="S48" s="67">
        <f t="shared" si="9"/>
        <v>71251.102716210007</v>
      </c>
      <c r="T48" s="65">
        <f t="shared" si="18"/>
        <v>1</v>
      </c>
    </row>
    <row r="49" spans="1:20">
      <c r="A49" s="26" t="s">
        <v>91</v>
      </c>
      <c r="B49" s="26" t="s">
        <v>16</v>
      </c>
      <c r="C49" s="26"/>
      <c r="D49" s="27" t="s">
        <v>92</v>
      </c>
      <c r="E49" s="26"/>
      <c r="F49" s="26">
        <v>1</v>
      </c>
      <c r="G49" s="40"/>
      <c r="H49" s="41">
        <f>SUM(H50:H58)</f>
        <v>295403.68107768509</v>
      </c>
      <c r="I49" s="40"/>
      <c r="J49" s="68">
        <f>SUM(J50:J58)</f>
        <v>0</v>
      </c>
      <c r="K49" s="72">
        <f>J49/$H49</f>
        <v>0</v>
      </c>
      <c r="L49" s="37"/>
      <c r="M49" s="68">
        <f>SUM(M50:M58)</f>
        <v>0</v>
      </c>
      <c r="N49" s="79">
        <f>M49/$H49</f>
        <v>0</v>
      </c>
      <c r="O49" s="40"/>
      <c r="P49" s="68">
        <f>SUM(P50:P58)</f>
        <v>0</v>
      </c>
      <c r="Q49" s="72">
        <f>P49/$H49</f>
        <v>0</v>
      </c>
      <c r="R49" s="37"/>
      <c r="S49" s="68">
        <f>SUM(S50:S58)</f>
        <v>295403.68107768509</v>
      </c>
      <c r="T49" s="37">
        <f>S49/$H49</f>
        <v>1</v>
      </c>
    </row>
    <row r="50" spans="1:20">
      <c r="A50" s="31" t="s">
        <v>93</v>
      </c>
      <c r="B50" s="31" t="s">
        <v>94</v>
      </c>
      <c r="C50" s="31" t="s">
        <v>27</v>
      </c>
      <c r="D50" s="32" t="s">
        <v>95</v>
      </c>
      <c r="E50" s="31" t="s">
        <v>96</v>
      </c>
      <c r="F50" s="31">
        <v>465.25</v>
      </c>
      <c r="G50" s="42">
        <v>10.973135879999999</v>
      </c>
      <c r="H50" s="43">
        <f t="shared" ref="H50:H58" si="19">G50*F50</f>
        <v>5105.2514681699995</v>
      </c>
      <c r="I50" s="42"/>
      <c r="J50" s="67">
        <f t="shared" si="1"/>
        <v>0</v>
      </c>
      <c r="K50" s="73">
        <f t="shared" ref="K50:K58" si="20">J50/$H50</f>
        <v>0</v>
      </c>
      <c r="L50" s="71"/>
      <c r="M50" s="67">
        <f t="shared" si="3"/>
        <v>0</v>
      </c>
      <c r="N50" s="80">
        <f t="shared" ref="N50:N58" si="21">M50/$H50</f>
        <v>0</v>
      </c>
      <c r="O50" s="42">
        <f t="shared" ref="O50:O58" si="22">L50+I50</f>
        <v>0</v>
      </c>
      <c r="P50" s="67">
        <f t="shared" ref="P50:P58" si="23">O50*$G50</f>
        <v>0</v>
      </c>
      <c r="Q50" s="81">
        <f t="shared" ref="Q50:Q58" si="24">P50/$H50</f>
        <v>0</v>
      </c>
      <c r="R50" s="71">
        <f t="shared" ref="R50:R58" si="25">F50-O50</f>
        <v>465.25</v>
      </c>
      <c r="S50" s="67">
        <f t="shared" si="9"/>
        <v>5105.2514681699995</v>
      </c>
      <c r="T50" s="65">
        <f t="shared" ref="T50:T58" si="26">S50/$H50</f>
        <v>1</v>
      </c>
    </row>
    <row r="51" spans="1:20" ht="26.4">
      <c r="A51" s="31" t="s">
        <v>97</v>
      </c>
      <c r="B51" s="31" t="s">
        <v>98</v>
      </c>
      <c r="C51" s="31" t="s">
        <v>20</v>
      </c>
      <c r="D51" s="32" t="s">
        <v>99</v>
      </c>
      <c r="E51" s="31" t="s">
        <v>34</v>
      </c>
      <c r="F51" s="31">
        <v>10</v>
      </c>
      <c r="G51" s="42">
        <v>3401.36495973</v>
      </c>
      <c r="H51" s="43">
        <f t="shared" si="19"/>
        <v>34013.649597299998</v>
      </c>
      <c r="I51" s="42"/>
      <c r="J51" s="67">
        <f t="shared" si="1"/>
        <v>0</v>
      </c>
      <c r="K51" s="73">
        <f t="shared" si="20"/>
        <v>0</v>
      </c>
      <c r="L51" s="71"/>
      <c r="M51" s="67">
        <f t="shared" si="3"/>
        <v>0</v>
      </c>
      <c r="N51" s="80">
        <f t="shared" si="21"/>
        <v>0</v>
      </c>
      <c r="O51" s="42">
        <f t="shared" si="22"/>
        <v>0</v>
      </c>
      <c r="P51" s="67">
        <f t="shared" si="23"/>
        <v>0</v>
      </c>
      <c r="Q51" s="81">
        <f t="shared" si="24"/>
        <v>0</v>
      </c>
      <c r="R51" s="71">
        <f t="shared" si="25"/>
        <v>10</v>
      </c>
      <c r="S51" s="67">
        <f t="shared" si="9"/>
        <v>34013.649597299998</v>
      </c>
      <c r="T51" s="65">
        <f t="shared" si="26"/>
        <v>1</v>
      </c>
    </row>
    <row r="52" spans="1:20">
      <c r="A52" s="31" t="s">
        <v>100</v>
      </c>
      <c r="B52" s="31" t="s">
        <v>101</v>
      </c>
      <c r="C52" s="31" t="s">
        <v>32</v>
      </c>
      <c r="D52" s="32" t="s">
        <v>102</v>
      </c>
      <c r="E52" s="31" t="s">
        <v>34</v>
      </c>
      <c r="F52" s="31">
        <v>26</v>
      </c>
      <c r="G52" s="42">
        <v>1644.4663421399998</v>
      </c>
      <c r="H52" s="43">
        <f t="shared" si="19"/>
        <v>42756.124895639994</v>
      </c>
      <c r="I52" s="42"/>
      <c r="J52" s="67">
        <f t="shared" si="1"/>
        <v>0</v>
      </c>
      <c r="K52" s="73">
        <f t="shared" si="20"/>
        <v>0</v>
      </c>
      <c r="L52" s="71"/>
      <c r="M52" s="67">
        <f t="shared" si="3"/>
        <v>0</v>
      </c>
      <c r="N52" s="80">
        <f t="shared" si="21"/>
        <v>0</v>
      </c>
      <c r="O52" s="42">
        <f t="shared" si="22"/>
        <v>0</v>
      </c>
      <c r="P52" s="67">
        <f t="shared" si="23"/>
        <v>0</v>
      </c>
      <c r="Q52" s="81">
        <f t="shared" si="24"/>
        <v>0</v>
      </c>
      <c r="R52" s="71">
        <f t="shared" si="25"/>
        <v>26</v>
      </c>
      <c r="S52" s="67">
        <f t="shared" si="9"/>
        <v>42756.124895639994</v>
      </c>
      <c r="T52" s="65">
        <f t="shared" si="26"/>
        <v>1</v>
      </c>
    </row>
    <row r="53" spans="1:20" ht="66">
      <c r="A53" s="31" t="s">
        <v>103</v>
      </c>
      <c r="B53" s="31" t="s">
        <v>104</v>
      </c>
      <c r="C53" s="31" t="s">
        <v>27</v>
      </c>
      <c r="D53" s="32" t="s">
        <v>105</v>
      </c>
      <c r="E53" s="31" t="s">
        <v>96</v>
      </c>
      <c r="F53" s="31">
        <v>91</v>
      </c>
      <c r="G53" s="42">
        <v>116.62664013</v>
      </c>
      <c r="H53" s="43">
        <f t="shared" si="19"/>
        <v>10613.02425183</v>
      </c>
      <c r="I53" s="42"/>
      <c r="J53" s="67">
        <f t="shared" si="1"/>
        <v>0</v>
      </c>
      <c r="K53" s="73">
        <f t="shared" si="20"/>
        <v>0</v>
      </c>
      <c r="L53" s="71"/>
      <c r="M53" s="67">
        <f t="shared" si="3"/>
        <v>0</v>
      </c>
      <c r="N53" s="80">
        <f t="shared" si="21"/>
        <v>0</v>
      </c>
      <c r="O53" s="42">
        <f t="shared" si="22"/>
        <v>0</v>
      </c>
      <c r="P53" s="67">
        <f t="shared" si="23"/>
        <v>0</v>
      </c>
      <c r="Q53" s="81">
        <f t="shared" si="24"/>
        <v>0</v>
      </c>
      <c r="R53" s="71">
        <f t="shared" si="25"/>
        <v>91</v>
      </c>
      <c r="S53" s="67">
        <f t="shared" si="9"/>
        <v>10613.02425183</v>
      </c>
      <c r="T53" s="65">
        <f t="shared" si="26"/>
        <v>1</v>
      </c>
    </row>
    <row r="54" spans="1:20" ht="66">
      <c r="A54" s="31" t="s">
        <v>106</v>
      </c>
      <c r="B54" s="31" t="s">
        <v>107</v>
      </c>
      <c r="C54" s="31" t="s">
        <v>27</v>
      </c>
      <c r="D54" s="32" t="s">
        <v>108</v>
      </c>
      <c r="E54" s="31" t="s">
        <v>96</v>
      </c>
      <c r="F54" s="31">
        <v>399.8</v>
      </c>
      <c r="G54" s="42">
        <v>400.08519459000001</v>
      </c>
      <c r="H54" s="43">
        <f t="shared" si="19"/>
        <v>159954.060797082</v>
      </c>
      <c r="I54" s="42"/>
      <c r="J54" s="67">
        <f t="shared" si="1"/>
        <v>0</v>
      </c>
      <c r="K54" s="73">
        <f t="shared" si="20"/>
        <v>0</v>
      </c>
      <c r="L54" s="71"/>
      <c r="M54" s="67">
        <f t="shared" si="3"/>
        <v>0</v>
      </c>
      <c r="N54" s="80">
        <f t="shared" si="21"/>
        <v>0</v>
      </c>
      <c r="O54" s="42">
        <f t="shared" si="22"/>
        <v>0</v>
      </c>
      <c r="P54" s="67">
        <f t="shared" si="23"/>
        <v>0</v>
      </c>
      <c r="Q54" s="81">
        <f t="shared" si="24"/>
        <v>0</v>
      </c>
      <c r="R54" s="71">
        <f t="shared" si="25"/>
        <v>399.8</v>
      </c>
      <c r="S54" s="67">
        <f t="shared" si="9"/>
        <v>159954.060797082</v>
      </c>
      <c r="T54" s="65">
        <f t="shared" si="26"/>
        <v>1</v>
      </c>
    </row>
    <row r="55" spans="1:20" ht="26.4">
      <c r="A55" s="31" t="s">
        <v>109</v>
      </c>
      <c r="B55" s="31" t="s">
        <v>110</v>
      </c>
      <c r="C55" s="31" t="s">
        <v>32</v>
      </c>
      <c r="D55" s="32" t="s">
        <v>111</v>
      </c>
      <c r="E55" s="31" t="s">
        <v>59</v>
      </c>
      <c r="F55" s="31">
        <v>9.25</v>
      </c>
      <c r="G55" s="42">
        <v>714.69432108000001</v>
      </c>
      <c r="H55" s="43">
        <f t="shared" si="19"/>
        <v>6610.9224699900005</v>
      </c>
      <c r="I55" s="42"/>
      <c r="J55" s="67">
        <f t="shared" si="1"/>
        <v>0</v>
      </c>
      <c r="K55" s="73">
        <f t="shared" si="20"/>
        <v>0</v>
      </c>
      <c r="L55" s="71"/>
      <c r="M55" s="67">
        <f t="shared" si="3"/>
        <v>0</v>
      </c>
      <c r="N55" s="80">
        <f t="shared" si="21"/>
        <v>0</v>
      </c>
      <c r="O55" s="42">
        <f t="shared" si="22"/>
        <v>0</v>
      </c>
      <c r="P55" s="67">
        <f t="shared" si="23"/>
        <v>0</v>
      </c>
      <c r="Q55" s="81">
        <f t="shared" si="24"/>
        <v>0</v>
      </c>
      <c r="R55" s="71">
        <f t="shared" si="25"/>
        <v>9.25</v>
      </c>
      <c r="S55" s="67">
        <f t="shared" si="9"/>
        <v>6610.9224699900005</v>
      </c>
      <c r="T55" s="65">
        <f t="shared" si="26"/>
        <v>1</v>
      </c>
    </row>
    <row r="56" spans="1:20" ht="39.6">
      <c r="A56" s="31" t="s">
        <v>112</v>
      </c>
      <c r="B56" s="31" t="s">
        <v>113</v>
      </c>
      <c r="C56" s="31" t="s">
        <v>32</v>
      </c>
      <c r="D56" s="32" t="s">
        <v>114</v>
      </c>
      <c r="E56" s="31" t="s">
        <v>34</v>
      </c>
      <c r="F56" s="31">
        <v>3</v>
      </c>
      <c r="G56" s="42">
        <v>543.98579697000002</v>
      </c>
      <c r="H56" s="43">
        <f t="shared" si="19"/>
        <v>1631.95739091</v>
      </c>
      <c r="I56" s="42"/>
      <c r="J56" s="67">
        <f t="shared" si="1"/>
        <v>0</v>
      </c>
      <c r="K56" s="73">
        <f t="shared" si="20"/>
        <v>0</v>
      </c>
      <c r="L56" s="71"/>
      <c r="M56" s="67">
        <f t="shared" si="3"/>
        <v>0</v>
      </c>
      <c r="N56" s="80">
        <f t="shared" si="21"/>
        <v>0</v>
      </c>
      <c r="O56" s="42">
        <f t="shared" si="22"/>
        <v>0</v>
      </c>
      <c r="P56" s="67">
        <f t="shared" si="23"/>
        <v>0</v>
      </c>
      <c r="Q56" s="81">
        <f t="shared" si="24"/>
        <v>0</v>
      </c>
      <c r="R56" s="71">
        <f t="shared" si="25"/>
        <v>3</v>
      </c>
      <c r="S56" s="67">
        <f t="shared" si="9"/>
        <v>1631.95739091</v>
      </c>
      <c r="T56" s="65">
        <f t="shared" si="26"/>
        <v>1</v>
      </c>
    </row>
    <row r="57" spans="1:20" ht="39.6">
      <c r="A57" s="31" t="s">
        <v>115</v>
      </c>
      <c r="B57" s="31" t="s">
        <v>116</v>
      </c>
      <c r="C57" s="31" t="s">
        <v>20</v>
      </c>
      <c r="D57" s="32" t="s">
        <v>117</v>
      </c>
      <c r="E57" s="31" t="s">
        <v>47</v>
      </c>
      <c r="F57" s="31">
        <v>92.23</v>
      </c>
      <c r="G57" s="42">
        <v>373.24549736999995</v>
      </c>
      <c r="H57" s="43">
        <f t="shared" si="19"/>
        <v>34424.432222435098</v>
      </c>
      <c r="I57" s="42"/>
      <c r="J57" s="67">
        <f t="shared" si="1"/>
        <v>0</v>
      </c>
      <c r="K57" s="73">
        <f t="shared" si="20"/>
        <v>0</v>
      </c>
      <c r="L57" s="71"/>
      <c r="M57" s="67">
        <f t="shared" si="3"/>
        <v>0</v>
      </c>
      <c r="N57" s="80">
        <f t="shared" si="21"/>
        <v>0</v>
      </c>
      <c r="O57" s="42">
        <f t="shared" si="22"/>
        <v>0</v>
      </c>
      <c r="P57" s="67">
        <f t="shared" si="23"/>
        <v>0</v>
      </c>
      <c r="Q57" s="81">
        <f t="shared" si="24"/>
        <v>0</v>
      </c>
      <c r="R57" s="71">
        <f t="shared" si="25"/>
        <v>92.23</v>
      </c>
      <c r="S57" s="67">
        <f t="shared" si="9"/>
        <v>34424.432222435098</v>
      </c>
      <c r="T57" s="65">
        <f t="shared" si="26"/>
        <v>1</v>
      </c>
    </row>
    <row r="58" spans="1:20" ht="26.4">
      <c r="A58" s="31" t="s">
        <v>118</v>
      </c>
      <c r="B58" s="31" t="s">
        <v>119</v>
      </c>
      <c r="C58" s="31" t="s">
        <v>32</v>
      </c>
      <c r="D58" s="32" t="s">
        <v>120</v>
      </c>
      <c r="E58" s="31" t="s">
        <v>47</v>
      </c>
      <c r="F58" s="31">
        <v>45.1</v>
      </c>
      <c r="G58" s="42">
        <v>6.5245672800000003</v>
      </c>
      <c r="H58" s="43">
        <f t="shared" si="19"/>
        <v>294.25798432800002</v>
      </c>
      <c r="I58" s="42"/>
      <c r="J58" s="67">
        <f t="shared" si="1"/>
        <v>0</v>
      </c>
      <c r="K58" s="73">
        <f t="shared" si="20"/>
        <v>0</v>
      </c>
      <c r="L58" s="71"/>
      <c r="M58" s="67">
        <f t="shared" si="3"/>
        <v>0</v>
      </c>
      <c r="N58" s="80">
        <f t="shared" si="21"/>
        <v>0</v>
      </c>
      <c r="O58" s="42">
        <f t="shared" si="22"/>
        <v>0</v>
      </c>
      <c r="P58" s="67">
        <f t="shared" si="23"/>
        <v>0</v>
      </c>
      <c r="Q58" s="81">
        <f t="shared" si="24"/>
        <v>0</v>
      </c>
      <c r="R58" s="71">
        <f t="shared" si="25"/>
        <v>45.1</v>
      </c>
      <c r="S58" s="67">
        <f t="shared" si="9"/>
        <v>294.25798432800002</v>
      </c>
      <c r="T58" s="65">
        <f t="shared" si="26"/>
        <v>1</v>
      </c>
    </row>
    <row r="59" spans="1:20">
      <c r="A59" s="26" t="s">
        <v>121</v>
      </c>
      <c r="B59" s="26" t="s">
        <v>16</v>
      </c>
      <c r="C59" s="26"/>
      <c r="D59" s="27" t="s">
        <v>122</v>
      </c>
      <c r="E59" s="26"/>
      <c r="F59" s="26">
        <v>1</v>
      </c>
      <c r="G59" s="40"/>
      <c r="H59" s="41">
        <f>SUM(H60:H68)</f>
        <v>1078724.9099326634</v>
      </c>
      <c r="I59" s="40"/>
      <c r="J59" s="68">
        <f>SUM(J60:J68)</f>
        <v>0</v>
      </c>
      <c r="K59" s="72">
        <f>J59/$H59</f>
        <v>0</v>
      </c>
      <c r="L59" s="37"/>
      <c r="M59" s="68">
        <f>SUM(M60:M68)</f>
        <v>0</v>
      </c>
      <c r="N59" s="79">
        <f>M59/$H59</f>
        <v>0</v>
      </c>
      <c r="O59" s="40"/>
      <c r="P59" s="68">
        <f>SUM(P60:P68)</f>
        <v>0</v>
      </c>
      <c r="Q59" s="72">
        <f>P59/$H59</f>
        <v>0</v>
      </c>
      <c r="R59" s="37"/>
      <c r="S59" s="68">
        <f>SUM(S60:S68)</f>
        <v>1078724.9099326634</v>
      </c>
      <c r="T59" s="37">
        <f>S59/$H59</f>
        <v>1</v>
      </c>
    </row>
    <row r="60" spans="1:20" ht="52.8">
      <c r="A60" s="31" t="s">
        <v>123</v>
      </c>
      <c r="B60" s="31" t="s">
        <v>124</v>
      </c>
      <c r="C60" s="31" t="s">
        <v>27</v>
      </c>
      <c r="D60" s="32" t="s">
        <v>125</v>
      </c>
      <c r="E60" s="31" t="s">
        <v>96</v>
      </c>
      <c r="F60" s="31">
        <v>2783</v>
      </c>
      <c r="G60" s="42">
        <v>56.761616970000006</v>
      </c>
      <c r="H60" s="43">
        <f t="shared" ref="H60:H68" si="27">G60*F60</f>
        <v>157967.58002751</v>
      </c>
      <c r="I60" s="42"/>
      <c r="J60" s="67">
        <f t="shared" si="1"/>
        <v>0</v>
      </c>
      <c r="K60" s="73">
        <f t="shared" ref="K60:K68" si="28">J60/$H60</f>
        <v>0</v>
      </c>
      <c r="L60" s="71"/>
      <c r="M60" s="67">
        <f t="shared" si="3"/>
        <v>0</v>
      </c>
      <c r="N60" s="80">
        <f t="shared" ref="N60:N68" si="29">M60/$H60</f>
        <v>0</v>
      </c>
      <c r="O60" s="42">
        <f t="shared" ref="O60:O68" si="30">L60+I60</f>
        <v>0</v>
      </c>
      <c r="P60" s="67">
        <f t="shared" ref="P60:P68" si="31">O60*$G60</f>
        <v>0</v>
      </c>
      <c r="Q60" s="81">
        <f t="shared" ref="Q60:Q68" si="32">P60/$H60</f>
        <v>0</v>
      </c>
      <c r="R60" s="71">
        <f t="shared" ref="R60:R68" si="33">F60-O60</f>
        <v>2783</v>
      </c>
      <c r="S60" s="67">
        <f t="shared" si="9"/>
        <v>157967.58002751</v>
      </c>
      <c r="T60" s="65">
        <f t="shared" ref="T60:T68" si="34">S60/$H60</f>
        <v>1</v>
      </c>
    </row>
    <row r="61" spans="1:20" ht="52.8">
      <c r="A61" s="31" t="s">
        <v>126</v>
      </c>
      <c r="B61" s="31" t="s">
        <v>127</v>
      </c>
      <c r="C61" s="31" t="s">
        <v>20</v>
      </c>
      <c r="D61" s="32" t="s">
        <v>128</v>
      </c>
      <c r="E61" s="31" t="s">
        <v>59</v>
      </c>
      <c r="F61" s="31">
        <v>225.46</v>
      </c>
      <c r="G61" s="42">
        <v>987.47631089999993</v>
      </c>
      <c r="H61" s="43">
        <f t="shared" si="27"/>
        <v>222636.409055514</v>
      </c>
      <c r="I61" s="42"/>
      <c r="J61" s="67">
        <f t="shared" si="1"/>
        <v>0</v>
      </c>
      <c r="K61" s="73">
        <f t="shared" si="28"/>
        <v>0</v>
      </c>
      <c r="L61" s="71"/>
      <c r="M61" s="67">
        <f t="shared" si="3"/>
        <v>0</v>
      </c>
      <c r="N61" s="80">
        <f t="shared" si="29"/>
        <v>0</v>
      </c>
      <c r="O61" s="42">
        <f t="shared" si="30"/>
        <v>0</v>
      </c>
      <c r="P61" s="67">
        <f t="shared" si="31"/>
        <v>0</v>
      </c>
      <c r="Q61" s="81">
        <f t="shared" si="32"/>
        <v>0</v>
      </c>
      <c r="R61" s="71">
        <f t="shared" si="33"/>
        <v>225.46</v>
      </c>
      <c r="S61" s="67">
        <f t="shared" si="9"/>
        <v>222636.409055514</v>
      </c>
      <c r="T61" s="65">
        <f t="shared" si="34"/>
        <v>1</v>
      </c>
    </row>
    <row r="62" spans="1:20" ht="39.6">
      <c r="A62" s="31" t="s">
        <v>129</v>
      </c>
      <c r="B62" s="31" t="s">
        <v>130</v>
      </c>
      <c r="C62" s="31" t="s">
        <v>27</v>
      </c>
      <c r="D62" s="32" t="s">
        <v>131</v>
      </c>
      <c r="E62" s="31" t="s">
        <v>29</v>
      </c>
      <c r="F62" s="31">
        <v>1725.78</v>
      </c>
      <c r="G62" s="42">
        <v>121.49888193</v>
      </c>
      <c r="H62" s="43">
        <f t="shared" si="27"/>
        <v>209680.3404571554</v>
      </c>
      <c r="I62" s="42"/>
      <c r="J62" s="67">
        <f t="shared" si="1"/>
        <v>0</v>
      </c>
      <c r="K62" s="73">
        <f t="shared" si="28"/>
        <v>0</v>
      </c>
      <c r="L62" s="71"/>
      <c r="M62" s="67">
        <f t="shared" si="3"/>
        <v>0</v>
      </c>
      <c r="N62" s="80">
        <f t="shared" si="29"/>
        <v>0</v>
      </c>
      <c r="O62" s="42">
        <f t="shared" si="30"/>
        <v>0</v>
      </c>
      <c r="P62" s="67">
        <f t="shared" si="31"/>
        <v>0</v>
      </c>
      <c r="Q62" s="81">
        <f t="shared" si="32"/>
        <v>0</v>
      </c>
      <c r="R62" s="71">
        <f t="shared" si="33"/>
        <v>1725.78</v>
      </c>
      <c r="S62" s="67">
        <f t="shared" si="9"/>
        <v>209680.3404571554</v>
      </c>
      <c r="T62" s="65">
        <f t="shared" si="34"/>
        <v>1</v>
      </c>
    </row>
    <row r="63" spans="1:20" ht="39.6">
      <c r="A63" s="31" t="s">
        <v>132</v>
      </c>
      <c r="B63" s="31" t="s">
        <v>133</v>
      </c>
      <c r="C63" s="31" t="s">
        <v>27</v>
      </c>
      <c r="D63" s="32" t="s">
        <v>134</v>
      </c>
      <c r="E63" s="31" t="s">
        <v>29</v>
      </c>
      <c r="F63" s="31">
        <v>3512.47</v>
      </c>
      <c r="G63" s="42">
        <v>109.33946109</v>
      </c>
      <c r="H63" s="43">
        <f t="shared" si="27"/>
        <v>384051.57689479226</v>
      </c>
      <c r="I63" s="42"/>
      <c r="J63" s="67">
        <f t="shared" si="1"/>
        <v>0</v>
      </c>
      <c r="K63" s="73">
        <f t="shared" si="28"/>
        <v>0</v>
      </c>
      <c r="L63" s="71"/>
      <c r="M63" s="67">
        <f t="shared" si="3"/>
        <v>0</v>
      </c>
      <c r="N63" s="80">
        <f t="shared" si="29"/>
        <v>0</v>
      </c>
      <c r="O63" s="42">
        <f t="shared" si="30"/>
        <v>0</v>
      </c>
      <c r="P63" s="67">
        <f t="shared" si="31"/>
        <v>0</v>
      </c>
      <c r="Q63" s="81">
        <f t="shared" si="32"/>
        <v>0</v>
      </c>
      <c r="R63" s="71">
        <f t="shared" si="33"/>
        <v>3512.47</v>
      </c>
      <c r="S63" s="67">
        <f t="shared" si="9"/>
        <v>384051.57689479226</v>
      </c>
      <c r="T63" s="65">
        <f t="shared" si="34"/>
        <v>1</v>
      </c>
    </row>
    <row r="64" spans="1:20" ht="52.8">
      <c r="A64" s="31" t="s">
        <v>135</v>
      </c>
      <c r="B64" s="31" t="s">
        <v>136</v>
      </c>
      <c r="C64" s="31" t="s">
        <v>20</v>
      </c>
      <c r="D64" s="32" t="s">
        <v>137</v>
      </c>
      <c r="E64" s="31" t="s">
        <v>29</v>
      </c>
      <c r="F64" s="31">
        <v>239</v>
      </c>
      <c r="G64" s="42">
        <v>62.74600092</v>
      </c>
      <c r="H64" s="43">
        <f t="shared" si="27"/>
        <v>14996.294219879999</v>
      </c>
      <c r="I64" s="42"/>
      <c r="J64" s="67">
        <f t="shared" si="1"/>
        <v>0</v>
      </c>
      <c r="K64" s="73">
        <f t="shared" si="28"/>
        <v>0</v>
      </c>
      <c r="L64" s="71"/>
      <c r="M64" s="67">
        <f t="shared" si="3"/>
        <v>0</v>
      </c>
      <c r="N64" s="80">
        <f t="shared" si="29"/>
        <v>0</v>
      </c>
      <c r="O64" s="42">
        <f t="shared" si="30"/>
        <v>0</v>
      </c>
      <c r="P64" s="67">
        <f t="shared" si="31"/>
        <v>0</v>
      </c>
      <c r="Q64" s="81">
        <f t="shared" si="32"/>
        <v>0</v>
      </c>
      <c r="R64" s="71">
        <f t="shared" si="33"/>
        <v>239</v>
      </c>
      <c r="S64" s="67">
        <f t="shared" si="9"/>
        <v>14996.294219879999</v>
      </c>
      <c r="T64" s="65">
        <f t="shared" si="34"/>
        <v>1</v>
      </c>
    </row>
    <row r="65" spans="1:20" ht="52.8">
      <c r="A65" s="31" t="s">
        <v>138</v>
      </c>
      <c r="B65" s="31" t="s">
        <v>139</v>
      </c>
      <c r="C65" s="31" t="s">
        <v>32</v>
      </c>
      <c r="D65" s="32" t="s">
        <v>140</v>
      </c>
      <c r="E65" s="31" t="s">
        <v>29</v>
      </c>
      <c r="F65" s="31">
        <v>312.56</v>
      </c>
      <c r="G65" s="42">
        <v>198.22609844999999</v>
      </c>
      <c r="H65" s="43">
        <f t="shared" si="27"/>
        <v>61957.549331531998</v>
      </c>
      <c r="I65" s="42"/>
      <c r="J65" s="67">
        <f t="shared" si="1"/>
        <v>0</v>
      </c>
      <c r="K65" s="73">
        <f t="shared" si="28"/>
        <v>0</v>
      </c>
      <c r="L65" s="71"/>
      <c r="M65" s="67">
        <f t="shared" si="3"/>
        <v>0</v>
      </c>
      <c r="N65" s="80">
        <f t="shared" si="29"/>
        <v>0</v>
      </c>
      <c r="O65" s="42">
        <f t="shared" si="30"/>
        <v>0</v>
      </c>
      <c r="P65" s="67">
        <f t="shared" si="31"/>
        <v>0</v>
      </c>
      <c r="Q65" s="81">
        <f t="shared" si="32"/>
        <v>0</v>
      </c>
      <c r="R65" s="71">
        <f t="shared" si="33"/>
        <v>312.56</v>
      </c>
      <c r="S65" s="67">
        <f t="shared" si="9"/>
        <v>61957.549331531998</v>
      </c>
      <c r="T65" s="65">
        <f t="shared" si="34"/>
        <v>1</v>
      </c>
    </row>
    <row r="66" spans="1:20" ht="26.4">
      <c r="A66" s="31" t="s">
        <v>141</v>
      </c>
      <c r="B66" s="31" t="s">
        <v>142</v>
      </c>
      <c r="C66" s="31" t="s">
        <v>27</v>
      </c>
      <c r="D66" s="32" t="s">
        <v>143</v>
      </c>
      <c r="E66" s="31" t="s">
        <v>96</v>
      </c>
      <c r="F66" s="31">
        <v>2783</v>
      </c>
      <c r="G66" s="42">
        <v>2.0124477000000001</v>
      </c>
      <c r="H66" s="43">
        <f t="shared" si="27"/>
        <v>5600.6419491000006</v>
      </c>
      <c r="I66" s="42"/>
      <c r="J66" s="67">
        <f t="shared" si="1"/>
        <v>0</v>
      </c>
      <c r="K66" s="73">
        <f t="shared" si="28"/>
        <v>0</v>
      </c>
      <c r="L66" s="71"/>
      <c r="M66" s="67">
        <f t="shared" si="3"/>
        <v>0</v>
      </c>
      <c r="N66" s="80">
        <f t="shared" si="29"/>
        <v>0</v>
      </c>
      <c r="O66" s="42">
        <f t="shared" si="30"/>
        <v>0</v>
      </c>
      <c r="P66" s="67">
        <f t="shared" si="31"/>
        <v>0</v>
      </c>
      <c r="Q66" s="81">
        <f t="shared" si="32"/>
        <v>0</v>
      </c>
      <c r="R66" s="71">
        <f t="shared" si="33"/>
        <v>2783</v>
      </c>
      <c r="S66" s="67">
        <f t="shared" si="9"/>
        <v>5600.6419491000006</v>
      </c>
      <c r="T66" s="65">
        <f t="shared" si="34"/>
        <v>1</v>
      </c>
    </row>
    <row r="67" spans="1:20">
      <c r="A67" s="31" t="s">
        <v>144</v>
      </c>
      <c r="B67" s="31" t="s">
        <v>145</v>
      </c>
      <c r="C67" s="31" t="s">
        <v>32</v>
      </c>
      <c r="D67" s="32" t="s">
        <v>146</v>
      </c>
      <c r="E67" s="31" t="s">
        <v>29</v>
      </c>
      <c r="F67" s="31">
        <v>196.38</v>
      </c>
      <c r="G67" s="42">
        <v>19.82790576</v>
      </c>
      <c r="H67" s="43">
        <f t="shared" si="27"/>
        <v>3893.8041331487998</v>
      </c>
      <c r="I67" s="42"/>
      <c r="J67" s="67">
        <f t="shared" si="1"/>
        <v>0</v>
      </c>
      <c r="K67" s="73">
        <f t="shared" si="28"/>
        <v>0</v>
      </c>
      <c r="L67" s="71"/>
      <c r="M67" s="67">
        <f t="shared" si="3"/>
        <v>0</v>
      </c>
      <c r="N67" s="80">
        <f t="shared" si="29"/>
        <v>0</v>
      </c>
      <c r="O67" s="42">
        <f t="shared" si="30"/>
        <v>0</v>
      </c>
      <c r="P67" s="67">
        <f t="shared" si="31"/>
        <v>0</v>
      </c>
      <c r="Q67" s="81">
        <f t="shared" si="32"/>
        <v>0</v>
      </c>
      <c r="R67" s="71">
        <f t="shared" si="33"/>
        <v>196.38</v>
      </c>
      <c r="S67" s="67">
        <f t="shared" si="9"/>
        <v>3893.8041331487998</v>
      </c>
      <c r="T67" s="65">
        <f t="shared" si="34"/>
        <v>1</v>
      </c>
    </row>
    <row r="68" spans="1:20">
      <c r="A68" s="31" t="s">
        <v>147</v>
      </c>
      <c r="B68" s="31" t="s">
        <v>148</v>
      </c>
      <c r="C68" s="31" t="s">
        <v>32</v>
      </c>
      <c r="D68" s="32" t="s">
        <v>149</v>
      </c>
      <c r="E68" s="31" t="s">
        <v>59</v>
      </c>
      <c r="F68" s="31">
        <v>68.95</v>
      </c>
      <c r="G68" s="42">
        <v>260.19889577999999</v>
      </c>
      <c r="H68" s="43">
        <f t="shared" si="27"/>
        <v>17940.713864031</v>
      </c>
      <c r="I68" s="42"/>
      <c r="J68" s="67">
        <f t="shared" si="1"/>
        <v>0</v>
      </c>
      <c r="K68" s="73">
        <f t="shared" si="28"/>
        <v>0</v>
      </c>
      <c r="L68" s="71"/>
      <c r="M68" s="67">
        <f t="shared" si="3"/>
        <v>0</v>
      </c>
      <c r="N68" s="80">
        <f t="shared" si="29"/>
        <v>0</v>
      </c>
      <c r="O68" s="42">
        <f t="shared" si="30"/>
        <v>0</v>
      </c>
      <c r="P68" s="67">
        <f t="shared" si="31"/>
        <v>0</v>
      </c>
      <c r="Q68" s="81">
        <f t="shared" si="32"/>
        <v>0</v>
      </c>
      <c r="R68" s="71">
        <f t="shared" si="33"/>
        <v>68.95</v>
      </c>
      <c r="S68" s="67">
        <f t="shared" si="9"/>
        <v>17940.713864031</v>
      </c>
      <c r="T68" s="65">
        <f t="shared" si="34"/>
        <v>1</v>
      </c>
    </row>
    <row r="69" spans="1:20">
      <c r="A69" s="26" t="s">
        <v>150</v>
      </c>
      <c r="B69" s="26" t="s">
        <v>16</v>
      </c>
      <c r="C69" s="26"/>
      <c r="D69" s="27" t="s">
        <v>151</v>
      </c>
      <c r="E69" s="26"/>
      <c r="F69" s="26">
        <v>1</v>
      </c>
      <c r="G69" s="40"/>
      <c r="H69" s="41">
        <f>SUM(H70:H73)</f>
        <v>46800.659031316201</v>
      </c>
      <c r="I69" s="40"/>
      <c r="J69" s="68">
        <f>SUM(J70:J73)</f>
        <v>0</v>
      </c>
      <c r="K69" s="72">
        <f>J69/$H69</f>
        <v>0</v>
      </c>
      <c r="L69" s="37"/>
      <c r="M69" s="68">
        <f>SUM(M70:M73)</f>
        <v>0</v>
      </c>
      <c r="N69" s="79">
        <f>M69/$H69</f>
        <v>0</v>
      </c>
      <c r="O69" s="40"/>
      <c r="P69" s="68">
        <f>SUM(P70:P73)</f>
        <v>0</v>
      </c>
      <c r="Q69" s="72">
        <f>P69/$H69</f>
        <v>0</v>
      </c>
      <c r="R69" s="37"/>
      <c r="S69" s="68">
        <f>SUM(S70:S73)</f>
        <v>46800.659031316201</v>
      </c>
      <c r="T69" s="37">
        <f>S69/$H69</f>
        <v>1</v>
      </c>
    </row>
    <row r="70" spans="1:20" ht="52.8">
      <c r="A70" s="31" t="s">
        <v>152</v>
      </c>
      <c r="B70" s="31" t="s">
        <v>153</v>
      </c>
      <c r="C70" s="31" t="s">
        <v>27</v>
      </c>
      <c r="D70" s="32" t="s">
        <v>154</v>
      </c>
      <c r="E70" s="31" t="s">
        <v>29</v>
      </c>
      <c r="F70" s="31">
        <v>245.23</v>
      </c>
      <c r="G70" s="42">
        <v>106.2360549</v>
      </c>
      <c r="H70" s="43">
        <f>G70*F70</f>
        <v>26052.267743126999</v>
      </c>
      <c r="I70" s="42"/>
      <c r="J70" s="67">
        <f t="shared" si="1"/>
        <v>0</v>
      </c>
      <c r="K70" s="73">
        <f t="shared" ref="K70:K73" si="35">J70/$H70</f>
        <v>0</v>
      </c>
      <c r="L70" s="71"/>
      <c r="M70" s="67">
        <f t="shared" si="3"/>
        <v>0</v>
      </c>
      <c r="N70" s="80">
        <f t="shared" ref="N70:N73" si="36">M70/$H70</f>
        <v>0</v>
      </c>
      <c r="O70" s="42">
        <f t="shared" ref="O70:O73" si="37">L70+I70</f>
        <v>0</v>
      </c>
      <c r="P70" s="67">
        <f t="shared" ref="P70:P73" si="38">O70*$G70</f>
        <v>0</v>
      </c>
      <c r="Q70" s="81">
        <f t="shared" ref="Q70:Q73" si="39">P70/$H70</f>
        <v>0</v>
      </c>
      <c r="R70" s="71">
        <f t="shared" ref="R70:R73" si="40">F70-O70</f>
        <v>245.23</v>
      </c>
      <c r="S70" s="67">
        <f t="shared" si="9"/>
        <v>26052.267743126999</v>
      </c>
      <c r="T70" s="65">
        <f t="shared" ref="T70:T73" si="41">S70/$H70</f>
        <v>1</v>
      </c>
    </row>
    <row r="71" spans="1:20" ht="52.8">
      <c r="A71" s="31" t="s">
        <v>155</v>
      </c>
      <c r="B71" s="31" t="s">
        <v>156</v>
      </c>
      <c r="C71" s="31" t="s">
        <v>27</v>
      </c>
      <c r="D71" s="32" t="s">
        <v>157</v>
      </c>
      <c r="E71" s="31" t="s">
        <v>29</v>
      </c>
      <c r="F71" s="31">
        <v>490.47</v>
      </c>
      <c r="G71" s="42">
        <v>8.4734639999999999</v>
      </c>
      <c r="H71" s="43">
        <f>G71*F71</f>
        <v>4155.9798880799999</v>
      </c>
      <c r="I71" s="42"/>
      <c r="J71" s="67">
        <f t="shared" si="1"/>
        <v>0</v>
      </c>
      <c r="K71" s="73">
        <f t="shared" si="35"/>
        <v>0</v>
      </c>
      <c r="L71" s="71"/>
      <c r="M71" s="67">
        <f t="shared" si="3"/>
        <v>0</v>
      </c>
      <c r="N71" s="80">
        <f t="shared" si="36"/>
        <v>0</v>
      </c>
      <c r="O71" s="42">
        <f t="shared" si="37"/>
        <v>0</v>
      </c>
      <c r="P71" s="67">
        <f t="shared" si="38"/>
        <v>0</v>
      </c>
      <c r="Q71" s="81">
        <f t="shared" si="39"/>
        <v>0</v>
      </c>
      <c r="R71" s="71">
        <f t="shared" si="40"/>
        <v>490.47</v>
      </c>
      <c r="S71" s="67">
        <f t="shared" si="9"/>
        <v>4155.9798880799999</v>
      </c>
      <c r="T71" s="65">
        <f t="shared" si="41"/>
        <v>1</v>
      </c>
    </row>
    <row r="72" spans="1:20" ht="52.8">
      <c r="A72" s="31" t="s">
        <v>158</v>
      </c>
      <c r="B72" s="31" t="s">
        <v>159</v>
      </c>
      <c r="C72" s="31" t="s">
        <v>27</v>
      </c>
      <c r="D72" s="32" t="s">
        <v>160</v>
      </c>
      <c r="E72" s="31" t="s">
        <v>29</v>
      </c>
      <c r="F72" s="31">
        <v>245.23</v>
      </c>
      <c r="G72" s="42">
        <v>50.618355569999999</v>
      </c>
      <c r="H72" s="43">
        <f>G72*F72</f>
        <v>12413.139336431099</v>
      </c>
      <c r="I72" s="42"/>
      <c r="J72" s="67">
        <f t="shared" si="1"/>
        <v>0</v>
      </c>
      <c r="K72" s="73">
        <f t="shared" si="35"/>
        <v>0</v>
      </c>
      <c r="L72" s="71"/>
      <c r="M72" s="67">
        <f t="shared" si="3"/>
        <v>0</v>
      </c>
      <c r="N72" s="80">
        <f t="shared" si="36"/>
        <v>0</v>
      </c>
      <c r="O72" s="42">
        <f t="shared" si="37"/>
        <v>0</v>
      </c>
      <c r="P72" s="67">
        <f t="shared" si="38"/>
        <v>0</v>
      </c>
      <c r="Q72" s="81">
        <f t="shared" si="39"/>
        <v>0</v>
      </c>
      <c r="R72" s="71">
        <f t="shared" si="40"/>
        <v>245.23</v>
      </c>
      <c r="S72" s="67">
        <f t="shared" si="9"/>
        <v>12413.139336431099</v>
      </c>
      <c r="T72" s="65">
        <f t="shared" si="41"/>
        <v>1</v>
      </c>
    </row>
    <row r="73" spans="1:20" ht="26.4">
      <c r="A73" s="31" t="s">
        <v>161</v>
      </c>
      <c r="B73" s="31" t="s">
        <v>162</v>
      </c>
      <c r="C73" s="31" t="s">
        <v>27</v>
      </c>
      <c r="D73" s="32" t="s">
        <v>163</v>
      </c>
      <c r="E73" s="31" t="s">
        <v>29</v>
      </c>
      <c r="F73" s="31">
        <v>245.23</v>
      </c>
      <c r="G73" s="42">
        <v>17.04225447</v>
      </c>
      <c r="H73" s="43">
        <f>G73*F73</f>
        <v>4179.2720636780996</v>
      </c>
      <c r="I73" s="42"/>
      <c r="J73" s="67">
        <f t="shared" si="1"/>
        <v>0</v>
      </c>
      <c r="K73" s="73">
        <f t="shared" si="35"/>
        <v>0</v>
      </c>
      <c r="L73" s="71"/>
      <c r="M73" s="67">
        <f t="shared" si="3"/>
        <v>0</v>
      </c>
      <c r="N73" s="80">
        <f t="shared" si="36"/>
        <v>0</v>
      </c>
      <c r="O73" s="42">
        <f t="shared" si="37"/>
        <v>0</v>
      </c>
      <c r="P73" s="67">
        <f t="shared" si="38"/>
        <v>0</v>
      </c>
      <c r="Q73" s="81">
        <f t="shared" si="39"/>
        <v>0</v>
      </c>
      <c r="R73" s="71">
        <f t="shared" si="40"/>
        <v>245.23</v>
      </c>
      <c r="S73" s="67">
        <f t="shared" si="9"/>
        <v>4179.2720636780996</v>
      </c>
      <c r="T73" s="65">
        <f t="shared" si="41"/>
        <v>1</v>
      </c>
    </row>
    <row r="74" spans="1:20">
      <c r="A74" s="26" t="s">
        <v>164</v>
      </c>
      <c r="B74" s="26" t="s">
        <v>16</v>
      </c>
      <c r="C74" s="26"/>
      <c r="D74" s="27" t="s">
        <v>165</v>
      </c>
      <c r="E74" s="26"/>
      <c r="F74" s="26">
        <v>1</v>
      </c>
      <c r="G74" s="40"/>
      <c r="H74" s="41">
        <f>SUM(H75:H86)</f>
        <v>70596.78506660671</v>
      </c>
      <c r="I74" s="40"/>
      <c r="J74" s="68">
        <f>SUM(J75:J86)</f>
        <v>0</v>
      </c>
      <c r="K74" s="72">
        <f>J74/$H74</f>
        <v>0</v>
      </c>
      <c r="L74" s="37"/>
      <c r="M74" s="68">
        <f>SUM(M75:M86)</f>
        <v>0</v>
      </c>
      <c r="N74" s="79">
        <f>M74/$H74</f>
        <v>0</v>
      </c>
      <c r="O74" s="40"/>
      <c r="P74" s="68">
        <f>SUM(P75:P86)</f>
        <v>0</v>
      </c>
      <c r="Q74" s="72">
        <f>P74/$H74</f>
        <v>0</v>
      </c>
      <c r="R74" s="37"/>
      <c r="S74" s="68">
        <f>SUM(S75:S86)</f>
        <v>70596.780872865304</v>
      </c>
      <c r="T74" s="37">
        <f>S74/$H74</f>
        <v>0.99999994059585851</v>
      </c>
    </row>
    <row r="75" spans="1:20">
      <c r="A75" s="31" t="s">
        <v>166</v>
      </c>
      <c r="B75" s="31" t="s">
        <v>167</v>
      </c>
      <c r="C75" s="31" t="s">
        <v>27</v>
      </c>
      <c r="D75" s="32" t="s">
        <v>168</v>
      </c>
      <c r="E75" s="31" t="s">
        <v>59</v>
      </c>
      <c r="F75" s="31">
        <v>56.81</v>
      </c>
      <c r="G75" s="42">
        <v>104.93325981</v>
      </c>
      <c r="H75" s="43">
        <f>ROUND(F75*G75,2)</f>
        <v>5961.26</v>
      </c>
      <c r="I75" s="42"/>
      <c r="J75" s="67">
        <f t="shared" si="1"/>
        <v>0</v>
      </c>
      <c r="K75" s="73">
        <f t="shared" ref="K75:K86" si="42">J75/$H75</f>
        <v>0</v>
      </c>
      <c r="L75" s="71"/>
      <c r="M75" s="67">
        <f t="shared" si="3"/>
        <v>0</v>
      </c>
      <c r="N75" s="80">
        <f t="shared" ref="N75:N138" si="43">M75/$H75</f>
        <v>0</v>
      </c>
      <c r="O75" s="42">
        <f t="shared" ref="O75:O86" si="44">L75+I75</f>
        <v>0</v>
      </c>
      <c r="P75" s="67">
        <f t="shared" ref="P75:P86" si="45">O75*$G75</f>
        <v>0</v>
      </c>
      <c r="Q75" s="81">
        <f t="shared" ref="Q75:Q86" si="46">P75/$H75</f>
        <v>0</v>
      </c>
      <c r="R75" s="71">
        <f t="shared" ref="R75:R86" si="47">F75-O75</f>
        <v>56.81</v>
      </c>
      <c r="S75" s="67">
        <f t="shared" si="9"/>
        <v>5961.2584898060995</v>
      </c>
      <c r="T75" s="65">
        <f t="shared" ref="T75:T138" si="48">S75/$H75</f>
        <v>0.99999974666531899</v>
      </c>
    </row>
    <row r="76" spans="1:20" ht="39.6">
      <c r="A76" s="31" t="s">
        <v>169</v>
      </c>
      <c r="B76" s="31" t="s">
        <v>170</v>
      </c>
      <c r="C76" s="31" t="s">
        <v>27</v>
      </c>
      <c r="D76" s="32" t="s">
        <v>171</v>
      </c>
      <c r="E76" s="31" t="s">
        <v>29</v>
      </c>
      <c r="F76" s="31">
        <v>118.33</v>
      </c>
      <c r="G76" s="42">
        <v>47.398439250000003</v>
      </c>
      <c r="H76" s="43">
        <f>ROUND(F76*G76,2)</f>
        <v>5608.66</v>
      </c>
      <c r="I76" s="42"/>
      <c r="J76" s="67">
        <f t="shared" si="1"/>
        <v>0</v>
      </c>
      <c r="K76" s="73">
        <f t="shared" si="42"/>
        <v>0</v>
      </c>
      <c r="L76" s="71"/>
      <c r="M76" s="67">
        <f t="shared" si="3"/>
        <v>0</v>
      </c>
      <c r="N76" s="80">
        <f t="shared" si="43"/>
        <v>0</v>
      </c>
      <c r="O76" s="42">
        <f t="shared" si="44"/>
        <v>0</v>
      </c>
      <c r="P76" s="67">
        <f t="shared" si="45"/>
        <v>0</v>
      </c>
      <c r="Q76" s="81">
        <f t="shared" si="46"/>
        <v>0</v>
      </c>
      <c r="R76" s="71">
        <f t="shared" si="47"/>
        <v>118.33</v>
      </c>
      <c r="S76" s="67">
        <f t="shared" si="9"/>
        <v>5608.6573164524998</v>
      </c>
      <c r="T76" s="65">
        <f t="shared" si="48"/>
        <v>0.99999952153500127</v>
      </c>
    </row>
    <row r="77" spans="1:20" ht="39.6">
      <c r="A77" s="31" t="s">
        <v>172</v>
      </c>
      <c r="B77" s="31" t="s">
        <v>173</v>
      </c>
      <c r="C77" s="31" t="s">
        <v>27</v>
      </c>
      <c r="D77" s="32" t="s">
        <v>174</v>
      </c>
      <c r="E77" s="31" t="s">
        <v>29</v>
      </c>
      <c r="F77" s="31">
        <v>73.34</v>
      </c>
      <c r="G77" s="42">
        <v>91.629921330000002</v>
      </c>
      <c r="H77" s="43">
        <f t="shared" ref="H77:H86" si="49">G77*F77</f>
        <v>6720.1384303422001</v>
      </c>
      <c r="I77" s="42"/>
      <c r="J77" s="67">
        <f t="shared" si="1"/>
        <v>0</v>
      </c>
      <c r="K77" s="73">
        <f t="shared" si="42"/>
        <v>0</v>
      </c>
      <c r="L77" s="71"/>
      <c r="M77" s="67">
        <f t="shared" si="3"/>
        <v>0</v>
      </c>
      <c r="N77" s="80">
        <f t="shared" si="43"/>
        <v>0</v>
      </c>
      <c r="O77" s="42">
        <f t="shared" si="44"/>
        <v>0</v>
      </c>
      <c r="P77" s="67">
        <f t="shared" si="45"/>
        <v>0</v>
      </c>
      <c r="Q77" s="81">
        <f t="shared" si="46"/>
        <v>0</v>
      </c>
      <c r="R77" s="71">
        <f t="shared" si="47"/>
        <v>73.34</v>
      </c>
      <c r="S77" s="67">
        <f t="shared" si="9"/>
        <v>6720.1384303422001</v>
      </c>
      <c r="T77" s="65">
        <f t="shared" si="48"/>
        <v>1</v>
      </c>
    </row>
    <row r="78" spans="1:20" ht="26.4">
      <c r="A78" s="31" t="s">
        <v>175</v>
      </c>
      <c r="B78" s="31" t="s">
        <v>176</v>
      </c>
      <c r="C78" s="31" t="s">
        <v>20</v>
      </c>
      <c r="D78" s="32" t="s">
        <v>177</v>
      </c>
      <c r="E78" s="31" t="s">
        <v>59</v>
      </c>
      <c r="F78" s="31">
        <v>24.29</v>
      </c>
      <c r="G78" s="42">
        <v>815.84629757999994</v>
      </c>
      <c r="H78" s="43">
        <f t="shared" si="49"/>
        <v>19816.906568218197</v>
      </c>
      <c r="I78" s="42"/>
      <c r="J78" s="67">
        <f t="shared" si="1"/>
        <v>0</v>
      </c>
      <c r="K78" s="73">
        <f t="shared" si="42"/>
        <v>0</v>
      </c>
      <c r="L78" s="71"/>
      <c r="M78" s="67">
        <f t="shared" si="3"/>
        <v>0</v>
      </c>
      <c r="N78" s="80">
        <f t="shared" si="43"/>
        <v>0</v>
      </c>
      <c r="O78" s="42">
        <f t="shared" si="44"/>
        <v>0</v>
      </c>
      <c r="P78" s="67">
        <f t="shared" si="45"/>
        <v>0</v>
      </c>
      <c r="Q78" s="81">
        <f t="shared" si="46"/>
        <v>0</v>
      </c>
      <c r="R78" s="71">
        <f t="shared" si="47"/>
        <v>24.29</v>
      </c>
      <c r="S78" s="67">
        <f t="shared" si="9"/>
        <v>19816.906568218197</v>
      </c>
      <c r="T78" s="65">
        <f t="shared" si="48"/>
        <v>1</v>
      </c>
    </row>
    <row r="79" spans="1:20" ht="39.6">
      <c r="A79" s="31" t="s">
        <v>178</v>
      </c>
      <c r="B79" s="31" t="s">
        <v>179</v>
      </c>
      <c r="C79" s="31" t="s">
        <v>20</v>
      </c>
      <c r="D79" s="32" t="s">
        <v>180</v>
      </c>
      <c r="E79" s="31" t="s">
        <v>59</v>
      </c>
      <c r="F79" s="31">
        <v>12.39</v>
      </c>
      <c r="G79" s="42">
        <v>826.02504621000003</v>
      </c>
      <c r="H79" s="43">
        <f t="shared" si="49"/>
        <v>10234.450322541901</v>
      </c>
      <c r="I79" s="42"/>
      <c r="J79" s="67">
        <f t="shared" si="1"/>
        <v>0</v>
      </c>
      <c r="K79" s="73">
        <f t="shared" si="42"/>
        <v>0</v>
      </c>
      <c r="L79" s="71"/>
      <c r="M79" s="67">
        <f t="shared" si="3"/>
        <v>0</v>
      </c>
      <c r="N79" s="80">
        <f t="shared" si="43"/>
        <v>0</v>
      </c>
      <c r="O79" s="42">
        <f t="shared" si="44"/>
        <v>0</v>
      </c>
      <c r="P79" s="67">
        <f t="shared" si="45"/>
        <v>0</v>
      </c>
      <c r="Q79" s="81">
        <f t="shared" si="46"/>
        <v>0</v>
      </c>
      <c r="R79" s="71">
        <f t="shared" si="47"/>
        <v>12.39</v>
      </c>
      <c r="S79" s="67">
        <f t="shared" si="9"/>
        <v>10234.450322541901</v>
      </c>
      <c r="T79" s="65">
        <f t="shared" si="48"/>
        <v>1</v>
      </c>
    </row>
    <row r="80" spans="1:20" ht="26.4">
      <c r="A80" s="31" t="s">
        <v>181</v>
      </c>
      <c r="B80" s="31" t="s">
        <v>182</v>
      </c>
      <c r="C80" s="31" t="s">
        <v>32</v>
      </c>
      <c r="D80" s="32" t="s">
        <v>183</v>
      </c>
      <c r="E80" s="31" t="s">
        <v>59</v>
      </c>
      <c r="F80" s="31">
        <v>9.76</v>
      </c>
      <c r="G80" s="42">
        <v>45.449542529999995</v>
      </c>
      <c r="H80" s="43">
        <f t="shared" si="49"/>
        <v>443.58753509279995</v>
      </c>
      <c r="I80" s="42"/>
      <c r="J80" s="67">
        <f t="shared" si="1"/>
        <v>0</v>
      </c>
      <c r="K80" s="73">
        <f t="shared" si="42"/>
        <v>0</v>
      </c>
      <c r="L80" s="71"/>
      <c r="M80" s="67">
        <f t="shared" si="3"/>
        <v>0</v>
      </c>
      <c r="N80" s="80">
        <f t="shared" si="43"/>
        <v>0</v>
      </c>
      <c r="O80" s="42">
        <f t="shared" si="44"/>
        <v>0</v>
      </c>
      <c r="P80" s="67">
        <f t="shared" si="45"/>
        <v>0</v>
      </c>
      <c r="Q80" s="81">
        <f t="shared" si="46"/>
        <v>0</v>
      </c>
      <c r="R80" s="71">
        <f t="shared" si="47"/>
        <v>9.76</v>
      </c>
      <c r="S80" s="67">
        <f t="shared" si="9"/>
        <v>443.58753509279995</v>
      </c>
      <c r="T80" s="65">
        <f t="shared" si="48"/>
        <v>1</v>
      </c>
    </row>
    <row r="81" spans="1:20" ht="52.8">
      <c r="A81" s="31" t="s">
        <v>184</v>
      </c>
      <c r="B81" s="31" t="s">
        <v>185</v>
      </c>
      <c r="C81" s="31" t="s">
        <v>27</v>
      </c>
      <c r="D81" s="32" t="s">
        <v>186</v>
      </c>
      <c r="E81" s="31" t="s">
        <v>59</v>
      </c>
      <c r="F81" s="31">
        <v>11.79</v>
      </c>
      <c r="G81" s="42">
        <v>932.55767235000008</v>
      </c>
      <c r="H81" s="43">
        <f t="shared" si="49"/>
        <v>10994.854957006501</v>
      </c>
      <c r="I81" s="42"/>
      <c r="J81" s="67">
        <f t="shared" si="1"/>
        <v>0</v>
      </c>
      <c r="K81" s="73">
        <f t="shared" si="42"/>
        <v>0</v>
      </c>
      <c r="L81" s="71"/>
      <c r="M81" s="67">
        <f t="shared" si="3"/>
        <v>0</v>
      </c>
      <c r="N81" s="80">
        <f t="shared" si="43"/>
        <v>0</v>
      </c>
      <c r="O81" s="42">
        <f t="shared" si="44"/>
        <v>0</v>
      </c>
      <c r="P81" s="67">
        <f t="shared" si="45"/>
        <v>0</v>
      </c>
      <c r="Q81" s="81">
        <f t="shared" si="46"/>
        <v>0</v>
      </c>
      <c r="R81" s="71">
        <f t="shared" si="47"/>
        <v>11.79</v>
      </c>
      <c r="S81" s="67">
        <f t="shared" si="9"/>
        <v>10994.854957006501</v>
      </c>
      <c r="T81" s="65">
        <f t="shared" si="48"/>
        <v>1</v>
      </c>
    </row>
    <row r="82" spans="1:20" ht="52.8">
      <c r="A82" s="31" t="s">
        <v>187</v>
      </c>
      <c r="B82" s="31" t="s">
        <v>156</v>
      </c>
      <c r="C82" s="31" t="s">
        <v>27</v>
      </c>
      <c r="D82" s="32" t="s">
        <v>157</v>
      </c>
      <c r="E82" s="31" t="s">
        <v>29</v>
      </c>
      <c r="F82" s="31">
        <v>68.88</v>
      </c>
      <c r="G82" s="42">
        <v>8.4734639999999999</v>
      </c>
      <c r="H82" s="43">
        <f t="shared" si="49"/>
        <v>583.65220031999991</v>
      </c>
      <c r="I82" s="42"/>
      <c r="J82" s="67">
        <f t="shared" si="1"/>
        <v>0</v>
      </c>
      <c r="K82" s="73">
        <f t="shared" si="42"/>
        <v>0</v>
      </c>
      <c r="L82" s="71"/>
      <c r="M82" s="67">
        <f t="shared" si="3"/>
        <v>0</v>
      </c>
      <c r="N82" s="80">
        <f t="shared" si="43"/>
        <v>0</v>
      </c>
      <c r="O82" s="42">
        <f t="shared" si="44"/>
        <v>0</v>
      </c>
      <c r="P82" s="67">
        <f t="shared" si="45"/>
        <v>0</v>
      </c>
      <c r="Q82" s="81">
        <f t="shared" si="46"/>
        <v>0</v>
      </c>
      <c r="R82" s="71">
        <f t="shared" si="47"/>
        <v>68.88</v>
      </c>
      <c r="S82" s="67">
        <f t="shared" si="9"/>
        <v>583.65220031999991</v>
      </c>
      <c r="T82" s="65">
        <f t="shared" si="48"/>
        <v>1</v>
      </c>
    </row>
    <row r="83" spans="1:20" ht="52.8">
      <c r="A83" s="31" t="s">
        <v>188</v>
      </c>
      <c r="B83" s="31" t="s">
        <v>159</v>
      </c>
      <c r="C83" s="31" t="s">
        <v>27</v>
      </c>
      <c r="D83" s="32" t="s">
        <v>160</v>
      </c>
      <c r="E83" s="31" t="s">
        <v>29</v>
      </c>
      <c r="F83" s="31">
        <v>68.88</v>
      </c>
      <c r="G83" s="42">
        <v>50.618355569999999</v>
      </c>
      <c r="H83" s="43">
        <f t="shared" si="49"/>
        <v>3486.5923316615995</v>
      </c>
      <c r="I83" s="42"/>
      <c r="J83" s="67">
        <f t="shared" si="1"/>
        <v>0</v>
      </c>
      <c r="K83" s="73">
        <f t="shared" si="42"/>
        <v>0</v>
      </c>
      <c r="L83" s="71"/>
      <c r="M83" s="67">
        <f t="shared" si="3"/>
        <v>0</v>
      </c>
      <c r="N83" s="80">
        <f t="shared" si="43"/>
        <v>0</v>
      </c>
      <c r="O83" s="42">
        <f t="shared" si="44"/>
        <v>0</v>
      </c>
      <c r="P83" s="67">
        <f t="shared" si="45"/>
        <v>0</v>
      </c>
      <c r="Q83" s="81">
        <f t="shared" si="46"/>
        <v>0</v>
      </c>
      <c r="R83" s="71">
        <f t="shared" si="47"/>
        <v>68.88</v>
      </c>
      <c r="S83" s="67">
        <f t="shared" si="9"/>
        <v>3486.5923316615995</v>
      </c>
      <c r="T83" s="65">
        <f t="shared" si="48"/>
        <v>1</v>
      </c>
    </row>
    <row r="84" spans="1:20" ht="26.4">
      <c r="A84" s="31" t="s">
        <v>189</v>
      </c>
      <c r="B84" s="31" t="s">
        <v>162</v>
      </c>
      <c r="C84" s="31" t="s">
        <v>27</v>
      </c>
      <c r="D84" s="32" t="s">
        <v>163</v>
      </c>
      <c r="E84" s="31" t="s">
        <v>29</v>
      </c>
      <c r="F84" s="31">
        <v>136.85</v>
      </c>
      <c r="G84" s="42">
        <v>17.04225447</v>
      </c>
      <c r="H84" s="43">
        <f t="shared" si="49"/>
        <v>2332.2325242194997</v>
      </c>
      <c r="I84" s="42"/>
      <c r="J84" s="67">
        <f t="shared" si="1"/>
        <v>0</v>
      </c>
      <c r="K84" s="73">
        <f t="shared" si="42"/>
        <v>0</v>
      </c>
      <c r="L84" s="71"/>
      <c r="M84" s="67">
        <f t="shared" si="3"/>
        <v>0</v>
      </c>
      <c r="N84" s="80">
        <f t="shared" si="43"/>
        <v>0</v>
      </c>
      <c r="O84" s="42">
        <f t="shared" si="44"/>
        <v>0</v>
      </c>
      <c r="P84" s="67">
        <f t="shared" si="45"/>
        <v>0</v>
      </c>
      <c r="Q84" s="81">
        <f t="shared" si="46"/>
        <v>0</v>
      </c>
      <c r="R84" s="71">
        <f t="shared" si="47"/>
        <v>136.85</v>
      </c>
      <c r="S84" s="67">
        <f t="shared" si="9"/>
        <v>2332.2325242194997</v>
      </c>
      <c r="T84" s="65">
        <f t="shared" si="48"/>
        <v>1</v>
      </c>
    </row>
    <row r="85" spans="1:20" ht="26.4">
      <c r="A85" s="31" t="s">
        <v>190</v>
      </c>
      <c r="B85" s="31" t="s">
        <v>191</v>
      </c>
      <c r="C85" s="31" t="s">
        <v>32</v>
      </c>
      <c r="D85" s="32" t="s">
        <v>192</v>
      </c>
      <c r="E85" s="31" t="s">
        <v>47</v>
      </c>
      <c r="F85" s="31">
        <v>65.42</v>
      </c>
      <c r="G85" s="42">
        <v>67.152202199999991</v>
      </c>
      <c r="H85" s="43">
        <f t="shared" si="49"/>
        <v>4393.0970679239999</v>
      </c>
      <c r="I85" s="42"/>
      <c r="J85" s="67">
        <f t="shared" si="1"/>
        <v>0</v>
      </c>
      <c r="K85" s="73">
        <f t="shared" si="42"/>
        <v>0</v>
      </c>
      <c r="L85" s="71"/>
      <c r="M85" s="67">
        <f t="shared" si="3"/>
        <v>0</v>
      </c>
      <c r="N85" s="80">
        <f t="shared" si="43"/>
        <v>0</v>
      </c>
      <c r="O85" s="42">
        <f t="shared" si="44"/>
        <v>0</v>
      </c>
      <c r="P85" s="67">
        <f t="shared" si="45"/>
        <v>0</v>
      </c>
      <c r="Q85" s="81">
        <f t="shared" si="46"/>
        <v>0</v>
      </c>
      <c r="R85" s="71">
        <f t="shared" si="47"/>
        <v>65.42</v>
      </c>
      <c r="S85" s="67">
        <f t="shared" si="9"/>
        <v>4393.0970679239999</v>
      </c>
      <c r="T85" s="65">
        <f t="shared" si="48"/>
        <v>1</v>
      </c>
    </row>
    <row r="86" spans="1:20" ht="26.4">
      <c r="A86" s="31" t="s">
        <v>193</v>
      </c>
      <c r="B86" s="31" t="s">
        <v>194</v>
      </c>
      <c r="C86" s="31" t="s">
        <v>32</v>
      </c>
      <c r="D86" s="32" t="s">
        <v>195</v>
      </c>
      <c r="E86" s="31" t="s">
        <v>29</v>
      </c>
      <c r="F86" s="31">
        <v>0.2</v>
      </c>
      <c r="G86" s="42">
        <v>106.76564639999999</v>
      </c>
      <c r="H86" s="43">
        <f t="shared" si="49"/>
        <v>21.353129280000001</v>
      </c>
      <c r="I86" s="42"/>
      <c r="J86" s="67">
        <f t="shared" si="1"/>
        <v>0</v>
      </c>
      <c r="K86" s="73">
        <f t="shared" si="42"/>
        <v>0</v>
      </c>
      <c r="L86" s="71"/>
      <c r="M86" s="67">
        <f t="shared" si="3"/>
        <v>0</v>
      </c>
      <c r="N86" s="80">
        <f t="shared" si="43"/>
        <v>0</v>
      </c>
      <c r="O86" s="42">
        <f t="shared" si="44"/>
        <v>0</v>
      </c>
      <c r="P86" s="67">
        <f t="shared" si="45"/>
        <v>0</v>
      </c>
      <c r="Q86" s="81">
        <f t="shared" si="46"/>
        <v>0</v>
      </c>
      <c r="R86" s="71">
        <f t="shared" si="47"/>
        <v>0.2</v>
      </c>
      <c r="S86" s="67">
        <f t="shared" si="9"/>
        <v>21.353129280000001</v>
      </c>
      <c r="T86" s="65">
        <f t="shared" si="48"/>
        <v>1</v>
      </c>
    </row>
    <row r="87" spans="1:20">
      <c r="A87" s="26" t="s">
        <v>196</v>
      </c>
      <c r="B87" s="26" t="s">
        <v>16</v>
      </c>
      <c r="C87" s="26"/>
      <c r="D87" s="27" t="s">
        <v>197</v>
      </c>
      <c r="E87" s="26"/>
      <c r="F87" s="26">
        <v>1</v>
      </c>
      <c r="G87" s="40"/>
      <c r="H87" s="41">
        <f>H88+H92</f>
        <v>400870.4171502114</v>
      </c>
      <c r="I87" s="40"/>
      <c r="J87" s="68">
        <f>J88+J92</f>
        <v>0</v>
      </c>
      <c r="K87" s="72">
        <f t="shared" ref="K87:K91" si="50">J87/$H87</f>
        <v>0</v>
      </c>
      <c r="L87" s="37"/>
      <c r="M87" s="68">
        <f>M88+M92</f>
        <v>0</v>
      </c>
      <c r="N87" s="79">
        <f t="shared" si="43"/>
        <v>0</v>
      </c>
      <c r="O87" s="40"/>
      <c r="P87" s="68">
        <f>P88+P92</f>
        <v>0</v>
      </c>
      <c r="Q87" s="72">
        <f t="shared" ref="Q87:Q138" si="51">P87/$H87</f>
        <v>0</v>
      </c>
      <c r="R87" s="37"/>
      <c r="S87" s="68">
        <f>S88+S92</f>
        <v>400870.4171502114</v>
      </c>
      <c r="T87" s="37">
        <f t="shared" si="48"/>
        <v>1</v>
      </c>
    </row>
    <row r="88" spans="1:20">
      <c r="A88" s="26" t="s">
        <v>198</v>
      </c>
      <c r="B88" s="26" t="s">
        <v>16</v>
      </c>
      <c r="C88" s="26"/>
      <c r="D88" s="27" t="s">
        <v>199</v>
      </c>
      <c r="E88" s="26"/>
      <c r="F88" s="26">
        <v>1</v>
      </c>
      <c r="G88" s="40"/>
      <c r="H88" s="41">
        <f>SUM(H89:H91)</f>
        <v>361908.69715021137</v>
      </c>
      <c r="I88" s="40"/>
      <c r="J88" s="68">
        <f>SUM(J89:J91)</f>
        <v>0</v>
      </c>
      <c r="K88" s="72">
        <f t="shared" si="50"/>
        <v>0</v>
      </c>
      <c r="L88" s="37"/>
      <c r="M88" s="68">
        <f>SUM(M89:M91)</f>
        <v>0</v>
      </c>
      <c r="N88" s="79">
        <f t="shared" si="43"/>
        <v>0</v>
      </c>
      <c r="O88" s="40"/>
      <c r="P88" s="68">
        <f>SUM(P89:P91)</f>
        <v>0</v>
      </c>
      <c r="Q88" s="72">
        <f t="shared" si="51"/>
        <v>0</v>
      </c>
      <c r="R88" s="37"/>
      <c r="S88" s="68">
        <f>SUM(S89:S91)</f>
        <v>361908.69715021137</v>
      </c>
      <c r="T88" s="37">
        <f t="shared" si="48"/>
        <v>1</v>
      </c>
    </row>
    <row r="89" spans="1:20">
      <c r="A89" s="31" t="s">
        <v>200</v>
      </c>
      <c r="B89" s="31" t="s">
        <v>201</v>
      </c>
      <c r="C89" s="31" t="s">
        <v>32</v>
      </c>
      <c r="D89" s="32" t="s">
        <v>202</v>
      </c>
      <c r="E89" s="31" t="s">
        <v>47</v>
      </c>
      <c r="F89" s="31">
        <v>46.81</v>
      </c>
      <c r="G89" s="42">
        <v>397.68084918</v>
      </c>
      <c r="H89" s="43">
        <f>G89*F89</f>
        <v>18615.4405501158</v>
      </c>
      <c r="I89" s="42"/>
      <c r="J89" s="67">
        <f t="shared" ref="J89:J106" si="52">I89*$G89</f>
        <v>0</v>
      </c>
      <c r="K89" s="73">
        <f t="shared" si="50"/>
        <v>0</v>
      </c>
      <c r="L89" s="71"/>
      <c r="M89" s="67">
        <f t="shared" ref="M89:M106" si="53">L89*$G89</f>
        <v>0</v>
      </c>
      <c r="N89" s="80">
        <f t="shared" si="43"/>
        <v>0</v>
      </c>
      <c r="O89" s="42">
        <f t="shared" ref="O89:O91" si="54">L89+I89</f>
        <v>0</v>
      </c>
      <c r="P89" s="67">
        <f t="shared" ref="P89:P91" si="55">O89*$G89</f>
        <v>0</v>
      </c>
      <c r="Q89" s="81">
        <f t="shared" si="51"/>
        <v>0</v>
      </c>
      <c r="R89" s="71">
        <f t="shared" ref="R89:R91" si="56">F89-O89</f>
        <v>46.81</v>
      </c>
      <c r="S89" s="67">
        <f t="shared" ref="S89:S106" si="57">R89*$G89</f>
        <v>18615.4405501158</v>
      </c>
      <c r="T89" s="65">
        <f t="shared" si="48"/>
        <v>1</v>
      </c>
    </row>
    <row r="90" spans="1:20" ht="39.6">
      <c r="A90" s="31" t="s">
        <v>203</v>
      </c>
      <c r="B90" s="31" t="s">
        <v>204</v>
      </c>
      <c r="C90" s="31" t="s">
        <v>32</v>
      </c>
      <c r="D90" s="32" t="s">
        <v>205</v>
      </c>
      <c r="E90" s="31" t="s">
        <v>47</v>
      </c>
      <c r="F90" s="31">
        <v>26.64</v>
      </c>
      <c r="G90" s="42">
        <v>961.79112314999998</v>
      </c>
      <c r="H90" s="43">
        <f>G90*F90</f>
        <v>25622.115520716001</v>
      </c>
      <c r="I90" s="42"/>
      <c r="J90" s="67">
        <f t="shared" si="52"/>
        <v>0</v>
      </c>
      <c r="K90" s="73">
        <f t="shared" si="50"/>
        <v>0</v>
      </c>
      <c r="L90" s="71"/>
      <c r="M90" s="67">
        <f t="shared" si="53"/>
        <v>0</v>
      </c>
      <c r="N90" s="80">
        <f t="shared" si="43"/>
        <v>0</v>
      </c>
      <c r="O90" s="42">
        <f t="shared" si="54"/>
        <v>0</v>
      </c>
      <c r="P90" s="67">
        <f t="shared" si="55"/>
        <v>0</v>
      </c>
      <c r="Q90" s="81">
        <f t="shared" si="51"/>
        <v>0</v>
      </c>
      <c r="R90" s="71">
        <f t="shared" si="56"/>
        <v>26.64</v>
      </c>
      <c r="S90" s="67">
        <f t="shared" si="57"/>
        <v>25622.115520716001</v>
      </c>
      <c r="T90" s="65">
        <f t="shared" si="48"/>
        <v>1</v>
      </c>
    </row>
    <row r="91" spans="1:20" ht="52.8">
      <c r="A91" s="31" t="s">
        <v>206</v>
      </c>
      <c r="B91" s="31" t="s">
        <v>207</v>
      </c>
      <c r="C91" s="31" t="s">
        <v>32</v>
      </c>
      <c r="D91" s="32" t="s">
        <v>208</v>
      </c>
      <c r="E91" s="31" t="s">
        <v>47</v>
      </c>
      <c r="F91" s="31">
        <v>191.22</v>
      </c>
      <c r="G91" s="42">
        <v>1661.28616818</v>
      </c>
      <c r="H91" s="43">
        <f>G91*F91</f>
        <v>317671.14107937959</v>
      </c>
      <c r="I91" s="42"/>
      <c r="J91" s="67">
        <f t="shared" si="52"/>
        <v>0</v>
      </c>
      <c r="K91" s="73">
        <f t="shared" si="50"/>
        <v>0</v>
      </c>
      <c r="L91" s="71"/>
      <c r="M91" s="67">
        <f t="shared" si="53"/>
        <v>0</v>
      </c>
      <c r="N91" s="80">
        <f t="shared" si="43"/>
        <v>0</v>
      </c>
      <c r="O91" s="42">
        <f t="shared" si="54"/>
        <v>0</v>
      </c>
      <c r="P91" s="67">
        <f t="shared" si="55"/>
        <v>0</v>
      </c>
      <c r="Q91" s="81">
        <f t="shared" si="51"/>
        <v>0</v>
      </c>
      <c r="R91" s="71">
        <f t="shared" si="56"/>
        <v>191.22</v>
      </c>
      <c r="S91" s="67">
        <f t="shared" si="57"/>
        <v>317671.14107937959</v>
      </c>
      <c r="T91" s="65">
        <f t="shared" si="48"/>
        <v>1</v>
      </c>
    </row>
    <row r="92" spans="1:20">
      <c r="A92" s="26" t="s">
        <v>209</v>
      </c>
      <c r="B92" s="26" t="s">
        <v>16</v>
      </c>
      <c r="C92" s="26"/>
      <c r="D92" s="27" t="s">
        <v>210</v>
      </c>
      <c r="E92" s="26"/>
      <c r="F92" s="26">
        <v>1</v>
      </c>
      <c r="G92" s="40"/>
      <c r="H92" s="41">
        <f>ROUNDUP(SUM(H93:H106),2)</f>
        <v>38961.72</v>
      </c>
      <c r="I92" s="40"/>
      <c r="J92" s="68">
        <f>ROUNDUP(SUM(J93:J106),2)</f>
        <v>0</v>
      </c>
      <c r="K92" s="72">
        <f t="shared" ref="K92:K106" si="58">J92/$H92</f>
        <v>0</v>
      </c>
      <c r="L92" s="37"/>
      <c r="M92" s="68">
        <f>ROUNDUP(SUM(M93:M106),2)</f>
        <v>0</v>
      </c>
      <c r="N92" s="79">
        <f t="shared" si="43"/>
        <v>0</v>
      </c>
      <c r="O92" s="40"/>
      <c r="P92" s="68">
        <f>ROUNDUP(SUM(P93:P106),2)</f>
        <v>0</v>
      </c>
      <c r="Q92" s="72">
        <f t="shared" si="51"/>
        <v>0</v>
      </c>
      <c r="R92" s="37"/>
      <c r="S92" s="68">
        <f>ROUNDUP(SUM(S93:S106),2)</f>
        <v>38961.72</v>
      </c>
      <c r="T92" s="37">
        <f t="shared" si="48"/>
        <v>1</v>
      </c>
    </row>
    <row r="93" spans="1:20">
      <c r="A93" s="31" t="s">
        <v>211</v>
      </c>
      <c r="B93" s="31" t="s">
        <v>167</v>
      </c>
      <c r="C93" s="31" t="s">
        <v>27</v>
      </c>
      <c r="D93" s="32" t="s">
        <v>168</v>
      </c>
      <c r="E93" s="31" t="s">
        <v>59</v>
      </c>
      <c r="F93" s="31">
        <v>1.44</v>
      </c>
      <c r="G93" s="42">
        <v>104.93325981</v>
      </c>
      <c r="H93" s="43">
        <f t="shared" ref="H93:H106" si="59">G93*F93</f>
        <v>151.10389412639998</v>
      </c>
      <c r="I93" s="42"/>
      <c r="J93" s="67">
        <f t="shared" si="52"/>
        <v>0</v>
      </c>
      <c r="K93" s="73">
        <f t="shared" si="58"/>
        <v>0</v>
      </c>
      <c r="L93" s="71"/>
      <c r="M93" s="67">
        <f t="shared" si="53"/>
        <v>0</v>
      </c>
      <c r="N93" s="80">
        <f t="shared" si="43"/>
        <v>0</v>
      </c>
      <c r="O93" s="42">
        <f t="shared" ref="O93:O106" si="60">L93+I93</f>
        <v>0</v>
      </c>
      <c r="P93" s="67">
        <f t="shared" ref="P93:P106" si="61">O93*$G93</f>
        <v>0</v>
      </c>
      <c r="Q93" s="81">
        <f t="shared" si="51"/>
        <v>0</v>
      </c>
      <c r="R93" s="71">
        <f t="shared" ref="R93:R106" si="62">F93-O93</f>
        <v>1.44</v>
      </c>
      <c r="S93" s="67">
        <f t="shared" si="57"/>
        <v>151.10389412639998</v>
      </c>
      <c r="T93" s="65">
        <f t="shared" si="48"/>
        <v>1</v>
      </c>
    </row>
    <row r="94" spans="1:20" ht="39.6">
      <c r="A94" s="31" t="s">
        <v>212</v>
      </c>
      <c r="B94" s="31" t="s">
        <v>170</v>
      </c>
      <c r="C94" s="31" t="s">
        <v>27</v>
      </c>
      <c r="D94" s="32" t="s">
        <v>171</v>
      </c>
      <c r="E94" s="31" t="s">
        <v>29</v>
      </c>
      <c r="F94" s="31">
        <v>9.5399999999999991</v>
      </c>
      <c r="G94" s="42">
        <v>47.398439250000003</v>
      </c>
      <c r="H94" s="43">
        <f t="shared" si="59"/>
        <v>452.181110445</v>
      </c>
      <c r="I94" s="42"/>
      <c r="J94" s="67">
        <f t="shared" si="52"/>
        <v>0</v>
      </c>
      <c r="K94" s="73">
        <f t="shared" si="58"/>
        <v>0</v>
      </c>
      <c r="L94" s="71"/>
      <c r="M94" s="67">
        <f t="shared" si="53"/>
        <v>0</v>
      </c>
      <c r="N94" s="80">
        <f t="shared" si="43"/>
        <v>0</v>
      </c>
      <c r="O94" s="42">
        <f t="shared" si="60"/>
        <v>0</v>
      </c>
      <c r="P94" s="67">
        <f t="shared" si="61"/>
        <v>0</v>
      </c>
      <c r="Q94" s="81">
        <f t="shared" si="51"/>
        <v>0</v>
      </c>
      <c r="R94" s="71">
        <f t="shared" si="62"/>
        <v>9.5399999999999991</v>
      </c>
      <c r="S94" s="67">
        <f t="shared" si="57"/>
        <v>452.181110445</v>
      </c>
      <c r="T94" s="65">
        <f t="shared" si="48"/>
        <v>1</v>
      </c>
    </row>
    <row r="95" spans="1:20" ht="26.4">
      <c r="A95" s="31" t="s">
        <v>213</v>
      </c>
      <c r="B95" s="31" t="s">
        <v>214</v>
      </c>
      <c r="C95" s="31" t="s">
        <v>32</v>
      </c>
      <c r="D95" s="32" t="s">
        <v>215</v>
      </c>
      <c r="E95" s="31" t="s">
        <v>29</v>
      </c>
      <c r="F95" s="31">
        <v>42.07</v>
      </c>
      <c r="G95" s="42">
        <v>101.0460582</v>
      </c>
      <c r="H95" s="43">
        <f t="shared" si="59"/>
        <v>4251.0076684740006</v>
      </c>
      <c r="I95" s="42"/>
      <c r="J95" s="67">
        <f t="shared" si="52"/>
        <v>0</v>
      </c>
      <c r="K95" s="73">
        <f t="shared" si="58"/>
        <v>0</v>
      </c>
      <c r="L95" s="71"/>
      <c r="M95" s="67">
        <f t="shared" si="53"/>
        <v>0</v>
      </c>
      <c r="N95" s="80">
        <f t="shared" si="43"/>
        <v>0</v>
      </c>
      <c r="O95" s="42">
        <f t="shared" si="60"/>
        <v>0</v>
      </c>
      <c r="P95" s="67">
        <f t="shared" si="61"/>
        <v>0</v>
      </c>
      <c r="Q95" s="81">
        <f t="shared" si="51"/>
        <v>0</v>
      </c>
      <c r="R95" s="71">
        <f t="shared" si="62"/>
        <v>42.07</v>
      </c>
      <c r="S95" s="67">
        <f t="shared" si="57"/>
        <v>4251.0076684740006</v>
      </c>
      <c r="T95" s="65">
        <f t="shared" si="48"/>
        <v>1</v>
      </c>
    </row>
    <row r="96" spans="1:20" ht="39.6">
      <c r="A96" s="31" t="s">
        <v>216</v>
      </c>
      <c r="B96" s="31" t="s">
        <v>217</v>
      </c>
      <c r="C96" s="31" t="s">
        <v>27</v>
      </c>
      <c r="D96" s="32" t="s">
        <v>218</v>
      </c>
      <c r="E96" s="31" t="s">
        <v>219</v>
      </c>
      <c r="F96" s="31">
        <v>107.73</v>
      </c>
      <c r="G96" s="42">
        <v>17.698947929999999</v>
      </c>
      <c r="H96" s="43">
        <f t="shared" si="59"/>
        <v>1906.7076604988999</v>
      </c>
      <c r="I96" s="42"/>
      <c r="J96" s="67">
        <f t="shared" si="52"/>
        <v>0</v>
      </c>
      <c r="K96" s="73">
        <f t="shared" si="58"/>
        <v>0</v>
      </c>
      <c r="L96" s="71"/>
      <c r="M96" s="67">
        <f t="shared" si="53"/>
        <v>0</v>
      </c>
      <c r="N96" s="80">
        <f t="shared" si="43"/>
        <v>0</v>
      </c>
      <c r="O96" s="42">
        <f t="shared" si="60"/>
        <v>0</v>
      </c>
      <c r="P96" s="67">
        <f t="shared" si="61"/>
        <v>0</v>
      </c>
      <c r="Q96" s="81">
        <f t="shared" si="51"/>
        <v>0</v>
      </c>
      <c r="R96" s="71">
        <f t="shared" si="62"/>
        <v>107.73</v>
      </c>
      <c r="S96" s="67">
        <f t="shared" si="57"/>
        <v>1906.7076604988999</v>
      </c>
      <c r="T96" s="65">
        <f t="shared" si="48"/>
        <v>1</v>
      </c>
    </row>
    <row r="97" spans="1:20" ht="39.6">
      <c r="A97" s="31" t="s">
        <v>220</v>
      </c>
      <c r="B97" s="31" t="s">
        <v>221</v>
      </c>
      <c r="C97" s="31" t="s">
        <v>27</v>
      </c>
      <c r="D97" s="32" t="s">
        <v>222</v>
      </c>
      <c r="E97" s="31" t="s">
        <v>219</v>
      </c>
      <c r="F97" s="31">
        <v>31.11</v>
      </c>
      <c r="G97" s="42">
        <v>21.141292679999999</v>
      </c>
      <c r="H97" s="43">
        <f t="shared" si="59"/>
        <v>657.70561527479992</v>
      </c>
      <c r="I97" s="42"/>
      <c r="J97" s="67">
        <f t="shared" si="52"/>
        <v>0</v>
      </c>
      <c r="K97" s="73">
        <f t="shared" si="58"/>
        <v>0</v>
      </c>
      <c r="L97" s="71"/>
      <c r="M97" s="67">
        <f t="shared" si="53"/>
        <v>0</v>
      </c>
      <c r="N97" s="80">
        <f t="shared" si="43"/>
        <v>0</v>
      </c>
      <c r="O97" s="42">
        <f t="shared" si="60"/>
        <v>0</v>
      </c>
      <c r="P97" s="67">
        <f t="shared" si="61"/>
        <v>0</v>
      </c>
      <c r="Q97" s="81">
        <f t="shared" si="51"/>
        <v>0</v>
      </c>
      <c r="R97" s="71">
        <f t="shared" si="62"/>
        <v>31.11</v>
      </c>
      <c r="S97" s="67">
        <f t="shared" si="57"/>
        <v>657.70561527479992</v>
      </c>
      <c r="T97" s="65">
        <f t="shared" si="48"/>
        <v>1</v>
      </c>
    </row>
    <row r="98" spans="1:20" ht="39.6">
      <c r="A98" s="31" t="s">
        <v>223</v>
      </c>
      <c r="B98" s="31" t="s">
        <v>224</v>
      </c>
      <c r="C98" s="31" t="s">
        <v>27</v>
      </c>
      <c r="D98" s="32" t="s">
        <v>225</v>
      </c>
      <c r="E98" s="31" t="s">
        <v>219</v>
      </c>
      <c r="F98" s="31">
        <v>30.34</v>
      </c>
      <c r="G98" s="42">
        <v>19.393640729999998</v>
      </c>
      <c r="H98" s="43">
        <f t="shared" si="59"/>
        <v>588.40305974819989</v>
      </c>
      <c r="I98" s="42"/>
      <c r="J98" s="67">
        <f t="shared" si="52"/>
        <v>0</v>
      </c>
      <c r="K98" s="73">
        <f t="shared" si="58"/>
        <v>0</v>
      </c>
      <c r="L98" s="71"/>
      <c r="M98" s="67">
        <f t="shared" si="53"/>
        <v>0</v>
      </c>
      <c r="N98" s="80">
        <f t="shared" si="43"/>
        <v>0</v>
      </c>
      <c r="O98" s="42">
        <f t="shared" si="60"/>
        <v>0</v>
      </c>
      <c r="P98" s="67">
        <f t="shared" si="61"/>
        <v>0</v>
      </c>
      <c r="Q98" s="81">
        <f t="shared" si="51"/>
        <v>0</v>
      </c>
      <c r="R98" s="71">
        <f t="shared" si="62"/>
        <v>30.34</v>
      </c>
      <c r="S98" s="67">
        <f t="shared" si="57"/>
        <v>588.40305974819989</v>
      </c>
      <c r="T98" s="65">
        <f t="shared" si="48"/>
        <v>1</v>
      </c>
    </row>
    <row r="99" spans="1:20" ht="39.6">
      <c r="A99" s="31" t="s">
        <v>226</v>
      </c>
      <c r="B99" s="31" t="s">
        <v>227</v>
      </c>
      <c r="C99" s="31" t="s">
        <v>27</v>
      </c>
      <c r="D99" s="32" t="s">
        <v>228</v>
      </c>
      <c r="E99" s="31" t="s">
        <v>59</v>
      </c>
      <c r="F99" s="31">
        <v>1.9</v>
      </c>
      <c r="G99" s="42">
        <v>667.09463706000008</v>
      </c>
      <c r="H99" s="43">
        <f t="shared" si="59"/>
        <v>1267.479810414</v>
      </c>
      <c r="I99" s="42"/>
      <c r="J99" s="67">
        <f t="shared" si="52"/>
        <v>0</v>
      </c>
      <c r="K99" s="73">
        <f t="shared" si="58"/>
        <v>0</v>
      </c>
      <c r="L99" s="71"/>
      <c r="M99" s="67">
        <f t="shared" si="53"/>
        <v>0</v>
      </c>
      <c r="N99" s="80">
        <f t="shared" si="43"/>
        <v>0</v>
      </c>
      <c r="O99" s="42">
        <f t="shared" si="60"/>
        <v>0</v>
      </c>
      <c r="P99" s="67">
        <f t="shared" si="61"/>
        <v>0</v>
      </c>
      <c r="Q99" s="81">
        <f t="shared" si="51"/>
        <v>0</v>
      </c>
      <c r="R99" s="71">
        <f t="shared" si="62"/>
        <v>1.9</v>
      </c>
      <c r="S99" s="67">
        <f t="shared" si="57"/>
        <v>1267.479810414</v>
      </c>
      <c r="T99" s="65">
        <f t="shared" si="48"/>
        <v>1</v>
      </c>
    </row>
    <row r="100" spans="1:20" ht="39.6">
      <c r="A100" s="31" t="s">
        <v>229</v>
      </c>
      <c r="B100" s="31" t="s">
        <v>230</v>
      </c>
      <c r="C100" s="31" t="s">
        <v>27</v>
      </c>
      <c r="D100" s="32" t="s">
        <v>231</v>
      </c>
      <c r="E100" s="31" t="s">
        <v>59</v>
      </c>
      <c r="F100" s="31">
        <v>1.9</v>
      </c>
      <c r="G100" s="42">
        <v>364.38013565999995</v>
      </c>
      <c r="H100" s="43">
        <f t="shared" si="59"/>
        <v>692.32225775399991</v>
      </c>
      <c r="I100" s="42"/>
      <c r="J100" s="67">
        <f t="shared" si="52"/>
        <v>0</v>
      </c>
      <c r="K100" s="73">
        <f t="shared" si="58"/>
        <v>0</v>
      </c>
      <c r="L100" s="71"/>
      <c r="M100" s="67">
        <f t="shared" si="53"/>
        <v>0</v>
      </c>
      <c r="N100" s="80">
        <f t="shared" si="43"/>
        <v>0</v>
      </c>
      <c r="O100" s="42">
        <f t="shared" si="60"/>
        <v>0</v>
      </c>
      <c r="P100" s="67">
        <f t="shared" si="61"/>
        <v>0</v>
      </c>
      <c r="Q100" s="81">
        <f t="shared" si="51"/>
        <v>0</v>
      </c>
      <c r="R100" s="71">
        <f t="shared" si="62"/>
        <v>1.9</v>
      </c>
      <c r="S100" s="67">
        <f t="shared" si="57"/>
        <v>692.32225775399991</v>
      </c>
      <c r="T100" s="65">
        <f t="shared" si="48"/>
        <v>1</v>
      </c>
    </row>
    <row r="101" spans="1:20" ht="39.6">
      <c r="A101" s="31" t="s">
        <v>232</v>
      </c>
      <c r="B101" s="31" t="s">
        <v>179</v>
      </c>
      <c r="C101" s="31" t="s">
        <v>20</v>
      </c>
      <c r="D101" s="32" t="s">
        <v>180</v>
      </c>
      <c r="E101" s="31" t="s">
        <v>59</v>
      </c>
      <c r="F101" s="31">
        <v>1.1599999999999999</v>
      </c>
      <c r="G101" s="42">
        <v>826.02504621000003</v>
      </c>
      <c r="H101" s="43">
        <f t="shared" si="59"/>
        <v>958.18905360359997</v>
      </c>
      <c r="I101" s="42"/>
      <c r="J101" s="67">
        <f t="shared" si="52"/>
        <v>0</v>
      </c>
      <c r="K101" s="73">
        <f t="shared" si="58"/>
        <v>0</v>
      </c>
      <c r="L101" s="71"/>
      <c r="M101" s="67">
        <f t="shared" si="53"/>
        <v>0</v>
      </c>
      <c r="N101" s="80">
        <f t="shared" si="43"/>
        <v>0</v>
      </c>
      <c r="O101" s="42">
        <f t="shared" si="60"/>
        <v>0</v>
      </c>
      <c r="P101" s="67">
        <f t="shared" si="61"/>
        <v>0</v>
      </c>
      <c r="Q101" s="81">
        <f t="shared" si="51"/>
        <v>0</v>
      </c>
      <c r="R101" s="71">
        <f t="shared" si="62"/>
        <v>1.1599999999999999</v>
      </c>
      <c r="S101" s="67">
        <f t="shared" si="57"/>
        <v>958.18905360359997</v>
      </c>
      <c r="T101" s="65">
        <f t="shared" si="48"/>
        <v>1</v>
      </c>
    </row>
    <row r="102" spans="1:20" ht="52.8">
      <c r="A102" s="31" t="s">
        <v>233</v>
      </c>
      <c r="B102" s="31" t="s">
        <v>153</v>
      </c>
      <c r="C102" s="31" t="s">
        <v>27</v>
      </c>
      <c r="D102" s="32" t="s">
        <v>154</v>
      </c>
      <c r="E102" s="31" t="s">
        <v>29</v>
      </c>
      <c r="F102" s="31">
        <v>25.76</v>
      </c>
      <c r="G102" s="42">
        <v>106.2360549</v>
      </c>
      <c r="H102" s="43">
        <f t="shared" si="59"/>
        <v>2736.6407742240003</v>
      </c>
      <c r="I102" s="42"/>
      <c r="J102" s="67">
        <f t="shared" si="52"/>
        <v>0</v>
      </c>
      <c r="K102" s="73">
        <f t="shared" si="58"/>
        <v>0</v>
      </c>
      <c r="L102" s="71"/>
      <c r="M102" s="67">
        <f t="shared" si="53"/>
        <v>0</v>
      </c>
      <c r="N102" s="80">
        <f t="shared" si="43"/>
        <v>0</v>
      </c>
      <c r="O102" s="42">
        <f t="shared" si="60"/>
        <v>0</v>
      </c>
      <c r="P102" s="67">
        <f t="shared" si="61"/>
        <v>0</v>
      </c>
      <c r="Q102" s="81">
        <f t="shared" si="51"/>
        <v>0</v>
      </c>
      <c r="R102" s="71">
        <f t="shared" si="62"/>
        <v>25.76</v>
      </c>
      <c r="S102" s="67">
        <f t="shared" si="57"/>
        <v>2736.6407742240003</v>
      </c>
      <c r="T102" s="65">
        <f t="shared" si="48"/>
        <v>1</v>
      </c>
    </row>
    <row r="103" spans="1:20" ht="52.8">
      <c r="A103" s="31" t="s">
        <v>234</v>
      </c>
      <c r="B103" s="31" t="s">
        <v>156</v>
      </c>
      <c r="C103" s="31" t="s">
        <v>27</v>
      </c>
      <c r="D103" s="32" t="s">
        <v>157</v>
      </c>
      <c r="E103" s="31" t="s">
        <v>29</v>
      </c>
      <c r="F103" s="31">
        <v>59.37</v>
      </c>
      <c r="G103" s="42">
        <v>8.4734639999999999</v>
      </c>
      <c r="H103" s="43">
        <f t="shared" si="59"/>
        <v>503.06955767999995</v>
      </c>
      <c r="I103" s="42"/>
      <c r="J103" s="67">
        <f t="shared" si="52"/>
        <v>0</v>
      </c>
      <c r="K103" s="73">
        <f t="shared" si="58"/>
        <v>0</v>
      </c>
      <c r="L103" s="71"/>
      <c r="M103" s="67">
        <f t="shared" si="53"/>
        <v>0</v>
      </c>
      <c r="N103" s="80">
        <f t="shared" si="43"/>
        <v>0</v>
      </c>
      <c r="O103" s="42">
        <f t="shared" si="60"/>
        <v>0</v>
      </c>
      <c r="P103" s="67">
        <f t="shared" si="61"/>
        <v>0</v>
      </c>
      <c r="Q103" s="81">
        <f t="shared" si="51"/>
        <v>0</v>
      </c>
      <c r="R103" s="71">
        <f t="shared" si="62"/>
        <v>59.37</v>
      </c>
      <c r="S103" s="67">
        <f t="shared" si="57"/>
        <v>503.06955767999995</v>
      </c>
      <c r="T103" s="65">
        <f t="shared" si="48"/>
        <v>1</v>
      </c>
    </row>
    <row r="104" spans="1:20" ht="52.8">
      <c r="A104" s="31" t="s">
        <v>235</v>
      </c>
      <c r="B104" s="31" t="s">
        <v>159</v>
      </c>
      <c r="C104" s="31" t="s">
        <v>27</v>
      </c>
      <c r="D104" s="32" t="s">
        <v>160</v>
      </c>
      <c r="E104" s="31" t="s">
        <v>29</v>
      </c>
      <c r="F104" s="31">
        <v>59.37</v>
      </c>
      <c r="G104" s="42">
        <v>50.618355569999999</v>
      </c>
      <c r="H104" s="43">
        <f t="shared" si="59"/>
        <v>3005.2117701908996</v>
      </c>
      <c r="I104" s="42"/>
      <c r="J104" s="67">
        <f t="shared" si="52"/>
        <v>0</v>
      </c>
      <c r="K104" s="73">
        <f t="shared" si="58"/>
        <v>0</v>
      </c>
      <c r="L104" s="71"/>
      <c r="M104" s="67">
        <f t="shared" si="53"/>
        <v>0</v>
      </c>
      <c r="N104" s="80">
        <f t="shared" si="43"/>
        <v>0</v>
      </c>
      <c r="O104" s="42">
        <f t="shared" si="60"/>
        <v>0</v>
      </c>
      <c r="P104" s="67">
        <f t="shared" si="61"/>
        <v>0</v>
      </c>
      <c r="Q104" s="81">
        <f t="shared" si="51"/>
        <v>0</v>
      </c>
      <c r="R104" s="71">
        <f t="shared" si="62"/>
        <v>59.37</v>
      </c>
      <c r="S104" s="67">
        <f t="shared" si="57"/>
        <v>3005.2117701908996</v>
      </c>
      <c r="T104" s="65">
        <f t="shared" si="48"/>
        <v>1</v>
      </c>
    </row>
    <row r="105" spans="1:20" ht="26.4">
      <c r="A105" s="31" t="s">
        <v>236</v>
      </c>
      <c r="B105" s="31" t="s">
        <v>162</v>
      </c>
      <c r="C105" s="31" t="s">
        <v>27</v>
      </c>
      <c r="D105" s="32" t="s">
        <v>163</v>
      </c>
      <c r="E105" s="31" t="s">
        <v>29</v>
      </c>
      <c r="F105" s="31">
        <v>77.38</v>
      </c>
      <c r="G105" s="42">
        <v>17.04225447</v>
      </c>
      <c r="H105" s="43">
        <f t="shared" si="59"/>
        <v>1318.7296508886</v>
      </c>
      <c r="I105" s="42"/>
      <c r="J105" s="67">
        <f t="shared" si="52"/>
        <v>0</v>
      </c>
      <c r="K105" s="73">
        <f t="shared" si="58"/>
        <v>0</v>
      </c>
      <c r="L105" s="71"/>
      <c r="M105" s="67">
        <f t="shared" si="53"/>
        <v>0</v>
      </c>
      <c r="N105" s="80">
        <f t="shared" si="43"/>
        <v>0</v>
      </c>
      <c r="O105" s="42">
        <f t="shared" si="60"/>
        <v>0</v>
      </c>
      <c r="P105" s="67">
        <f t="shared" si="61"/>
        <v>0</v>
      </c>
      <c r="Q105" s="81">
        <f t="shared" si="51"/>
        <v>0</v>
      </c>
      <c r="R105" s="71">
        <f t="shared" si="62"/>
        <v>77.38</v>
      </c>
      <c r="S105" s="67">
        <f t="shared" si="57"/>
        <v>1318.7296508886</v>
      </c>
      <c r="T105" s="65">
        <f t="shared" si="48"/>
        <v>1</v>
      </c>
    </row>
    <row r="106" spans="1:20">
      <c r="A106" s="31" t="s">
        <v>237</v>
      </c>
      <c r="B106" s="31" t="s">
        <v>238</v>
      </c>
      <c r="C106" s="31" t="s">
        <v>32</v>
      </c>
      <c r="D106" s="32" t="s">
        <v>239</v>
      </c>
      <c r="E106" s="31" t="s">
        <v>47</v>
      </c>
      <c r="F106" s="31">
        <v>85.88</v>
      </c>
      <c r="G106" s="42">
        <v>238.39031781</v>
      </c>
      <c r="H106" s="43">
        <f t="shared" si="59"/>
        <v>20472.960493522798</v>
      </c>
      <c r="I106" s="42"/>
      <c r="J106" s="67">
        <f t="shared" si="52"/>
        <v>0</v>
      </c>
      <c r="K106" s="73">
        <f t="shared" si="58"/>
        <v>0</v>
      </c>
      <c r="L106" s="71"/>
      <c r="M106" s="67">
        <f t="shared" si="53"/>
        <v>0</v>
      </c>
      <c r="N106" s="80">
        <f t="shared" si="43"/>
        <v>0</v>
      </c>
      <c r="O106" s="42">
        <f t="shared" si="60"/>
        <v>0</v>
      </c>
      <c r="P106" s="67">
        <f t="shared" si="61"/>
        <v>0</v>
      </c>
      <c r="Q106" s="81">
        <f t="shared" si="51"/>
        <v>0</v>
      </c>
      <c r="R106" s="71">
        <f t="shared" si="62"/>
        <v>85.88</v>
      </c>
      <c r="S106" s="67">
        <f t="shared" si="57"/>
        <v>20472.960493522798</v>
      </c>
      <c r="T106" s="65">
        <f t="shared" si="48"/>
        <v>1</v>
      </c>
    </row>
    <row r="107" spans="1:20">
      <c r="A107" s="26" t="s">
        <v>240</v>
      </c>
      <c r="B107" s="26" t="s">
        <v>16</v>
      </c>
      <c r="C107" s="26"/>
      <c r="D107" s="27" t="s">
        <v>241</v>
      </c>
      <c r="E107" s="26"/>
      <c r="F107" s="26">
        <v>1</v>
      </c>
      <c r="G107" s="40"/>
      <c r="H107" s="41">
        <f>H108+H112+H127+H148+H134+H143</f>
        <v>678806.51918864402</v>
      </c>
      <c r="I107" s="40"/>
      <c r="J107" s="68">
        <f>J108+J112+J127+J148+J134+J143</f>
        <v>0</v>
      </c>
      <c r="K107" s="72">
        <f t="shared" ref="K107:K111" si="63">J107/$H107</f>
        <v>0</v>
      </c>
      <c r="L107" s="37"/>
      <c r="M107" s="68">
        <f>M108+M112+M127+M148+M134+M143</f>
        <v>0</v>
      </c>
      <c r="N107" s="79">
        <f t="shared" si="43"/>
        <v>0</v>
      </c>
      <c r="O107" s="40"/>
      <c r="P107" s="68">
        <f>P108+P112+P127+P148+P134+P143</f>
        <v>0</v>
      </c>
      <c r="Q107" s="72">
        <f t="shared" si="51"/>
        <v>0</v>
      </c>
      <c r="R107" s="37"/>
      <c r="S107" s="68">
        <f>S108+S112+S127+S148+S134+S143</f>
        <v>678806.51918864402</v>
      </c>
      <c r="T107" s="37">
        <f t="shared" si="48"/>
        <v>1</v>
      </c>
    </row>
    <row r="108" spans="1:20">
      <c r="A108" s="26" t="s">
        <v>242</v>
      </c>
      <c r="B108" s="26" t="s">
        <v>16</v>
      </c>
      <c r="C108" s="26"/>
      <c r="D108" s="27" t="s">
        <v>243</v>
      </c>
      <c r="E108" s="26"/>
      <c r="F108" s="26">
        <v>1</v>
      </c>
      <c r="G108" s="40"/>
      <c r="H108" s="41">
        <f>SUM(H109:H111)</f>
        <v>457323.56042013003</v>
      </c>
      <c r="I108" s="40"/>
      <c r="J108" s="68">
        <f>SUM(J109:J111)</f>
        <v>0</v>
      </c>
      <c r="K108" s="72">
        <f t="shared" si="63"/>
        <v>0</v>
      </c>
      <c r="L108" s="37"/>
      <c r="M108" s="68">
        <f>SUM(M109:M111)</f>
        <v>0</v>
      </c>
      <c r="N108" s="79">
        <f t="shared" si="43"/>
        <v>0</v>
      </c>
      <c r="O108" s="40"/>
      <c r="P108" s="68">
        <f>SUM(P109:P111)</f>
        <v>0</v>
      </c>
      <c r="Q108" s="72">
        <f t="shared" si="51"/>
        <v>0</v>
      </c>
      <c r="R108" s="37"/>
      <c r="S108" s="68">
        <f>SUM(S109:S111)</f>
        <v>457323.56042013003</v>
      </c>
      <c r="T108" s="37">
        <f t="shared" si="48"/>
        <v>1</v>
      </c>
    </row>
    <row r="109" spans="1:20" ht="26.4">
      <c r="A109" s="31" t="s">
        <v>244</v>
      </c>
      <c r="B109" s="31" t="s">
        <v>245</v>
      </c>
      <c r="C109" s="31" t="s">
        <v>32</v>
      </c>
      <c r="D109" s="32" t="s">
        <v>246</v>
      </c>
      <c r="E109" s="31" t="s">
        <v>34</v>
      </c>
      <c r="F109" s="31">
        <v>76</v>
      </c>
      <c r="G109" s="42">
        <v>632.58645492000005</v>
      </c>
      <c r="H109" s="43">
        <f>G109*F109</f>
        <v>48076.570573920006</v>
      </c>
      <c r="I109" s="42"/>
      <c r="J109" s="67">
        <f t="shared" ref="J109:J111" si="64">I109*$G109</f>
        <v>0</v>
      </c>
      <c r="K109" s="73">
        <f t="shared" si="63"/>
        <v>0</v>
      </c>
      <c r="L109" s="71"/>
      <c r="M109" s="67">
        <f t="shared" ref="M109:M111" si="65">L109*$G109</f>
        <v>0</v>
      </c>
      <c r="N109" s="80">
        <f t="shared" si="43"/>
        <v>0</v>
      </c>
      <c r="O109" s="42">
        <f t="shared" ref="O109:O111" si="66">L109+I109</f>
        <v>0</v>
      </c>
      <c r="P109" s="67">
        <f t="shared" ref="P109:P111" si="67">O109*$G109</f>
        <v>0</v>
      </c>
      <c r="Q109" s="81">
        <f t="shared" si="51"/>
        <v>0</v>
      </c>
      <c r="R109" s="71">
        <f t="shared" ref="R109:R111" si="68">F109-O109</f>
        <v>76</v>
      </c>
      <c r="S109" s="67">
        <f t="shared" ref="S109:S111" si="69">R109*$G109</f>
        <v>48076.570573920006</v>
      </c>
      <c r="T109" s="65">
        <f t="shared" si="48"/>
        <v>1</v>
      </c>
    </row>
    <row r="110" spans="1:20" ht="26.4">
      <c r="A110" s="31" t="s">
        <v>247</v>
      </c>
      <c r="B110" s="31" t="s">
        <v>248</v>
      </c>
      <c r="C110" s="31" t="s">
        <v>20</v>
      </c>
      <c r="D110" s="32" t="s">
        <v>249</v>
      </c>
      <c r="E110" s="31" t="s">
        <v>250</v>
      </c>
      <c r="F110" s="31">
        <v>71</v>
      </c>
      <c r="G110" s="42">
        <v>2697.2306931600001</v>
      </c>
      <c r="H110" s="43">
        <f>G110*F110</f>
        <v>191503.37921436</v>
      </c>
      <c r="I110" s="42"/>
      <c r="J110" s="67">
        <f t="shared" si="64"/>
        <v>0</v>
      </c>
      <c r="K110" s="73">
        <f t="shared" si="63"/>
        <v>0</v>
      </c>
      <c r="L110" s="71"/>
      <c r="M110" s="67">
        <f t="shared" si="65"/>
        <v>0</v>
      </c>
      <c r="N110" s="80">
        <f t="shared" si="43"/>
        <v>0</v>
      </c>
      <c r="O110" s="42">
        <f t="shared" si="66"/>
        <v>0</v>
      </c>
      <c r="P110" s="67">
        <f t="shared" si="67"/>
        <v>0</v>
      </c>
      <c r="Q110" s="81">
        <f t="shared" si="51"/>
        <v>0</v>
      </c>
      <c r="R110" s="71">
        <f t="shared" si="68"/>
        <v>71</v>
      </c>
      <c r="S110" s="67">
        <f t="shared" si="69"/>
        <v>191503.37921436</v>
      </c>
      <c r="T110" s="65">
        <f t="shared" si="48"/>
        <v>1</v>
      </c>
    </row>
    <row r="111" spans="1:20" ht="26.4">
      <c r="A111" s="31" t="s">
        <v>251</v>
      </c>
      <c r="B111" s="31" t="s">
        <v>252</v>
      </c>
      <c r="C111" s="31" t="s">
        <v>20</v>
      </c>
      <c r="D111" s="32" t="s">
        <v>253</v>
      </c>
      <c r="E111" s="31" t="s">
        <v>250</v>
      </c>
      <c r="F111" s="31">
        <v>71</v>
      </c>
      <c r="G111" s="42">
        <v>3066.8114173499998</v>
      </c>
      <c r="H111" s="43">
        <f>G111*F111</f>
        <v>217743.61063185</v>
      </c>
      <c r="I111" s="42"/>
      <c r="J111" s="67">
        <f t="shared" si="64"/>
        <v>0</v>
      </c>
      <c r="K111" s="73">
        <f t="shared" si="63"/>
        <v>0</v>
      </c>
      <c r="L111" s="71"/>
      <c r="M111" s="67">
        <f t="shared" si="65"/>
        <v>0</v>
      </c>
      <c r="N111" s="80">
        <f t="shared" si="43"/>
        <v>0</v>
      </c>
      <c r="O111" s="42">
        <f t="shared" si="66"/>
        <v>0</v>
      </c>
      <c r="P111" s="67">
        <f t="shared" si="67"/>
        <v>0</v>
      </c>
      <c r="Q111" s="81">
        <f t="shared" si="51"/>
        <v>0</v>
      </c>
      <c r="R111" s="71">
        <f t="shared" si="68"/>
        <v>71</v>
      </c>
      <c r="S111" s="67">
        <f t="shared" si="69"/>
        <v>217743.61063185</v>
      </c>
      <c r="T111" s="65">
        <f t="shared" si="48"/>
        <v>1</v>
      </c>
    </row>
    <row r="112" spans="1:20">
      <c r="A112" s="26" t="s">
        <v>254</v>
      </c>
      <c r="B112" s="26" t="s">
        <v>16</v>
      </c>
      <c r="C112" s="26"/>
      <c r="D112" s="27" t="s">
        <v>255</v>
      </c>
      <c r="E112" s="26"/>
      <c r="F112" s="26">
        <v>1</v>
      </c>
      <c r="G112" s="40"/>
      <c r="H112" s="41">
        <f>H113+H123</f>
        <v>17650.898093205004</v>
      </c>
      <c r="I112" s="40"/>
      <c r="J112" s="68">
        <f>J113+J123</f>
        <v>0</v>
      </c>
      <c r="K112" s="72">
        <f t="shared" ref="K112:K122" si="70">J112/$H112</f>
        <v>0</v>
      </c>
      <c r="L112" s="37"/>
      <c r="M112" s="68">
        <f>M113+M123</f>
        <v>0</v>
      </c>
      <c r="N112" s="79">
        <f t="shared" si="43"/>
        <v>0</v>
      </c>
      <c r="O112" s="40"/>
      <c r="P112" s="68">
        <f>P113+P123</f>
        <v>0</v>
      </c>
      <c r="Q112" s="72">
        <f t="shared" si="51"/>
        <v>0</v>
      </c>
      <c r="R112" s="37"/>
      <c r="S112" s="68">
        <f>S113+S123</f>
        <v>17650.898093205004</v>
      </c>
      <c r="T112" s="37">
        <f t="shared" si="48"/>
        <v>1</v>
      </c>
    </row>
    <row r="113" spans="1:20">
      <c r="A113" s="26" t="s">
        <v>256</v>
      </c>
      <c r="B113" s="26" t="s">
        <v>16</v>
      </c>
      <c r="C113" s="26"/>
      <c r="D113" s="27" t="s">
        <v>257</v>
      </c>
      <c r="E113" s="26"/>
      <c r="F113" s="26">
        <v>1</v>
      </c>
      <c r="G113" s="40"/>
      <c r="H113" s="41">
        <f>SUM(H114:H122)</f>
        <v>4167.5832378449995</v>
      </c>
      <c r="I113" s="40"/>
      <c r="J113" s="68">
        <f>SUM(J114:J122)</f>
        <v>0</v>
      </c>
      <c r="K113" s="72">
        <f t="shared" si="70"/>
        <v>0</v>
      </c>
      <c r="L113" s="37"/>
      <c r="M113" s="68">
        <f>SUM(M114:M122)</f>
        <v>0</v>
      </c>
      <c r="N113" s="79">
        <f t="shared" si="43"/>
        <v>0</v>
      </c>
      <c r="O113" s="40"/>
      <c r="P113" s="68">
        <f>SUM(P114:P122)</f>
        <v>0</v>
      </c>
      <c r="Q113" s="72">
        <f t="shared" si="51"/>
        <v>0</v>
      </c>
      <c r="R113" s="37"/>
      <c r="S113" s="68">
        <f>SUM(S114:S122)</f>
        <v>4167.5832378449995</v>
      </c>
      <c r="T113" s="37">
        <f t="shared" si="48"/>
        <v>1</v>
      </c>
    </row>
    <row r="114" spans="1:20" ht="39.6">
      <c r="A114" s="31" t="s">
        <v>258</v>
      </c>
      <c r="B114" s="31" t="s">
        <v>259</v>
      </c>
      <c r="C114" s="31" t="s">
        <v>27</v>
      </c>
      <c r="D114" s="32" t="s">
        <v>260</v>
      </c>
      <c r="E114" s="31" t="s">
        <v>96</v>
      </c>
      <c r="F114" s="31">
        <v>43</v>
      </c>
      <c r="G114" s="42">
        <v>19.74317112</v>
      </c>
      <c r="H114" s="43">
        <f t="shared" ref="H114:H122" si="71">G114*F114</f>
        <v>848.95635816000004</v>
      </c>
      <c r="I114" s="42"/>
      <c r="J114" s="67">
        <f t="shared" ref="J114:J150" si="72">I114*$G114</f>
        <v>0</v>
      </c>
      <c r="K114" s="73">
        <f t="shared" si="70"/>
        <v>0</v>
      </c>
      <c r="L114" s="71"/>
      <c r="M114" s="67">
        <f t="shared" ref="M114:M150" si="73">L114*$G114</f>
        <v>0</v>
      </c>
      <c r="N114" s="80">
        <f t="shared" si="43"/>
        <v>0</v>
      </c>
      <c r="O114" s="42">
        <f t="shared" ref="O114:O122" si="74">L114+I114</f>
        <v>0</v>
      </c>
      <c r="P114" s="67">
        <f t="shared" ref="P114:P122" si="75">O114*$G114</f>
        <v>0</v>
      </c>
      <c r="Q114" s="81">
        <f t="shared" si="51"/>
        <v>0</v>
      </c>
      <c r="R114" s="71">
        <f t="shared" ref="R114:R122" si="76">F114-O114</f>
        <v>43</v>
      </c>
      <c r="S114" s="67">
        <f t="shared" ref="S114:S150" si="77">R114*$G114</f>
        <v>848.95635816000004</v>
      </c>
      <c r="T114" s="65">
        <f t="shared" si="48"/>
        <v>1</v>
      </c>
    </row>
    <row r="115" spans="1:20" ht="39.6">
      <c r="A115" s="31" t="s">
        <v>261</v>
      </c>
      <c r="B115" s="31" t="s">
        <v>262</v>
      </c>
      <c r="C115" s="31" t="s">
        <v>27</v>
      </c>
      <c r="D115" s="32" t="s">
        <v>263</v>
      </c>
      <c r="E115" s="31" t="s">
        <v>250</v>
      </c>
      <c r="F115" s="31">
        <v>4</v>
      </c>
      <c r="G115" s="42">
        <v>12.307706459999999</v>
      </c>
      <c r="H115" s="43">
        <f t="shared" si="71"/>
        <v>49.230825839999994</v>
      </c>
      <c r="I115" s="42"/>
      <c r="J115" s="67">
        <f t="shared" si="72"/>
        <v>0</v>
      </c>
      <c r="K115" s="73">
        <f t="shared" si="70"/>
        <v>0</v>
      </c>
      <c r="L115" s="71"/>
      <c r="M115" s="67">
        <f t="shared" si="73"/>
        <v>0</v>
      </c>
      <c r="N115" s="80">
        <f t="shared" si="43"/>
        <v>0</v>
      </c>
      <c r="O115" s="42">
        <f t="shared" si="74"/>
        <v>0</v>
      </c>
      <c r="P115" s="67">
        <f t="shared" si="75"/>
        <v>0</v>
      </c>
      <c r="Q115" s="81">
        <f t="shared" si="51"/>
        <v>0</v>
      </c>
      <c r="R115" s="71">
        <f t="shared" si="76"/>
        <v>4</v>
      </c>
      <c r="S115" s="67">
        <f t="shared" si="77"/>
        <v>49.230825839999994</v>
      </c>
      <c r="T115" s="65">
        <f t="shared" si="48"/>
        <v>1</v>
      </c>
    </row>
    <row r="116" spans="1:20" ht="39.6">
      <c r="A116" s="31" t="s">
        <v>264</v>
      </c>
      <c r="B116" s="31" t="s">
        <v>265</v>
      </c>
      <c r="C116" s="31" t="s">
        <v>27</v>
      </c>
      <c r="D116" s="32" t="s">
        <v>266</v>
      </c>
      <c r="E116" s="31" t="s">
        <v>96</v>
      </c>
      <c r="F116" s="31">
        <v>11.9</v>
      </c>
      <c r="G116" s="42">
        <v>11.280298950000001</v>
      </c>
      <c r="H116" s="43">
        <f t="shared" si="71"/>
        <v>134.235557505</v>
      </c>
      <c r="I116" s="42"/>
      <c r="J116" s="67">
        <f t="shared" si="72"/>
        <v>0</v>
      </c>
      <c r="K116" s="73">
        <f t="shared" si="70"/>
        <v>0</v>
      </c>
      <c r="L116" s="71"/>
      <c r="M116" s="67">
        <f t="shared" si="73"/>
        <v>0</v>
      </c>
      <c r="N116" s="80">
        <f t="shared" si="43"/>
        <v>0</v>
      </c>
      <c r="O116" s="42">
        <f t="shared" si="74"/>
        <v>0</v>
      </c>
      <c r="P116" s="67">
        <f t="shared" si="75"/>
        <v>0</v>
      </c>
      <c r="Q116" s="81">
        <f t="shared" si="51"/>
        <v>0</v>
      </c>
      <c r="R116" s="71">
        <f t="shared" si="76"/>
        <v>11.9</v>
      </c>
      <c r="S116" s="67">
        <f t="shared" si="77"/>
        <v>134.235557505</v>
      </c>
      <c r="T116" s="65">
        <f t="shared" si="48"/>
        <v>1</v>
      </c>
    </row>
    <row r="117" spans="1:20" ht="39.6">
      <c r="A117" s="31" t="s">
        <v>267</v>
      </c>
      <c r="B117" s="31" t="s">
        <v>268</v>
      </c>
      <c r="C117" s="31" t="s">
        <v>27</v>
      </c>
      <c r="D117" s="32" t="s">
        <v>269</v>
      </c>
      <c r="E117" s="31" t="s">
        <v>250</v>
      </c>
      <c r="F117" s="31">
        <v>7</v>
      </c>
      <c r="G117" s="42">
        <v>12.77374698</v>
      </c>
      <c r="H117" s="43">
        <f t="shared" si="71"/>
        <v>89.416228860000004</v>
      </c>
      <c r="I117" s="42"/>
      <c r="J117" s="67">
        <f t="shared" si="72"/>
        <v>0</v>
      </c>
      <c r="K117" s="73">
        <f t="shared" si="70"/>
        <v>0</v>
      </c>
      <c r="L117" s="71"/>
      <c r="M117" s="67">
        <f t="shared" si="73"/>
        <v>0</v>
      </c>
      <c r="N117" s="80">
        <f t="shared" si="43"/>
        <v>0</v>
      </c>
      <c r="O117" s="42">
        <f t="shared" si="74"/>
        <v>0</v>
      </c>
      <c r="P117" s="67">
        <f t="shared" si="75"/>
        <v>0</v>
      </c>
      <c r="Q117" s="81">
        <f t="shared" si="51"/>
        <v>0</v>
      </c>
      <c r="R117" s="71">
        <f t="shared" si="76"/>
        <v>7</v>
      </c>
      <c r="S117" s="67">
        <f t="shared" si="77"/>
        <v>89.416228860000004</v>
      </c>
      <c r="T117" s="65">
        <f t="shared" si="48"/>
        <v>1</v>
      </c>
    </row>
    <row r="118" spans="1:20" ht="26.4">
      <c r="A118" s="31" t="s">
        <v>270</v>
      </c>
      <c r="B118" s="31" t="s">
        <v>271</v>
      </c>
      <c r="C118" s="31" t="s">
        <v>20</v>
      </c>
      <c r="D118" s="32" t="s">
        <v>272</v>
      </c>
      <c r="E118" s="31" t="s">
        <v>34</v>
      </c>
      <c r="F118" s="31">
        <v>7</v>
      </c>
      <c r="G118" s="42">
        <v>20.738803139999998</v>
      </c>
      <c r="H118" s="43">
        <f t="shared" si="71"/>
        <v>145.17162198</v>
      </c>
      <c r="I118" s="42"/>
      <c r="J118" s="67">
        <f t="shared" si="72"/>
        <v>0</v>
      </c>
      <c r="K118" s="73">
        <f t="shared" si="70"/>
        <v>0</v>
      </c>
      <c r="L118" s="71"/>
      <c r="M118" s="67">
        <f t="shared" si="73"/>
        <v>0</v>
      </c>
      <c r="N118" s="80">
        <f t="shared" si="43"/>
        <v>0</v>
      </c>
      <c r="O118" s="42">
        <f t="shared" si="74"/>
        <v>0</v>
      </c>
      <c r="P118" s="67">
        <f t="shared" si="75"/>
        <v>0</v>
      </c>
      <c r="Q118" s="81">
        <f t="shared" si="51"/>
        <v>0</v>
      </c>
      <c r="R118" s="71">
        <f t="shared" si="76"/>
        <v>7</v>
      </c>
      <c r="S118" s="67">
        <f t="shared" si="77"/>
        <v>145.17162198</v>
      </c>
      <c r="T118" s="65">
        <f t="shared" si="48"/>
        <v>1</v>
      </c>
    </row>
    <row r="119" spans="1:20">
      <c r="A119" s="31" t="s">
        <v>273</v>
      </c>
      <c r="B119" s="31" t="s">
        <v>274</v>
      </c>
      <c r="C119" s="31" t="s">
        <v>32</v>
      </c>
      <c r="D119" s="32" t="s">
        <v>275</v>
      </c>
      <c r="E119" s="31" t="s">
        <v>34</v>
      </c>
      <c r="F119" s="31">
        <v>11</v>
      </c>
      <c r="G119" s="42">
        <v>148.20088535999997</v>
      </c>
      <c r="H119" s="43">
        <f t="shared" si="71"/>
        <v>1630.2097389599996</v>
      </c>
      <c r="I119" s="42"/>
      <c r="J119" s="67">
        <f t="shared" si="72"/>
        <v>0</v>
      </c>
      <c r="K119" s="73">
        <f t="shared" si="70"/>
        <v>0</v>
      </c>
      <c r="L119" s="71"/>
      <c r="M119" s="67">
        <f t="shared" si="73"/>
        <v>0</v>
      </c>
      <c r="N119" s="80">
        <f t="shared" si="43"/>
        <v>0</v>
      </c>
      <c r="O119" s="42">
        <f t="shared" si="74"/>
        <v>0</v>
      </c>
      <c r="P119" s="67">
        <f t="shared" si="75"/>
        <v>0</v>
      </c>
      <c r="Q119" s="81">
        <f t="shared" si="51"/>
        <v>0</v>
      </c>
      <c r="R119" s="71">
        <f t="shared" si="76"/>
        <v>11</v>
      </c>
      <c r="S119" s="67">
        <f t="shared" si="77"/>
        <v>1630.2097389599996</v>
      </c>
      <c r="T119" s="65">
        <f t="shared" si="48"/>
        <v>1</v>
      </c>
    </row>
    <row r="120" spans="1:20" ht="39.6">
      <c r="A120" s="31" t="s">
        <v>276</v>
      </c>
      <c r="B120" s="31" t="s">
        <v>277</v>
      </c>
      <c r="C120" s="31" t="s">
        <v>32</v>
      </c>
      <c r="D120" s="32" t="s">
        <v>278</v>
      </c>
      <c r="E120" s="31" t="s">
        <v>34</v>
      </c>
      <c r="F120" s="31">
        <v>7</v>
      </c>
      <c r="G120" s="42">
        <v>10.877809409999999</v>
      </c>
      <c r="H120" s="43">
        <f t="shared" si="71"/>
        <v>76.144665869999997</v>
      </c>
      <c r="I120" s="42"/>
      <c r="J120" s="67">
        <f t="shared" si="72"/>
        <v>0</v>
      </c>
      <c r="K120" s="73">
        <f t="shared" si="70"/>
        <v>0</v>
      </c>
      <c r="L120" s="71"/>
      <c r="M120" s="67">
        <f t="shared" si="73"/>
        <v>0</v>
      </c>
      <c r="N120" s="80">
        <f t="shared" si="43"/>
        <v>0</v>
      </c>
      <c r="O120" s="42">
        <f t="shared" si="74"/>
        <v>0</v>
      </c>
      <c r="P120" s="67">
        <f t="shared" si="75"/>
        <v>0</v>
      </c>
      <c r="Q120" s="81">
        <f t="shared" si="51"/>
        <v>0</v>
      </c>
      <c r="R120" s="71">
        <f t="shared" si="76"/>
        <v>7</v>
      </c>
      <c r="S120" s="67">
        <f t="shared" si="77"/>
        <v>76.144665869999997</v>
      </c>
      <c r="T120" s="65">
        <f t="shared" si="48"/>
        <v>1</v>
      </c>
    </row>
    <row r="121" spans="1:20" ht="52.8">
      <c r="A121" s="31" t="s">
        <v>279</v>
      </c>
      <c r="B121" s="31" t="s">
        <v>280</v>
      </c>
      <c r="C121" s="31" t="s">
        <v>27</v>
      </c>
      <c r="D121" s="32" t="s">
        <v>281</v>
      </c>
      <c r="E121" s="31" t="s">
        <v>96</v>
      </c>
      <c r="F121" s="31">
        <v>35</v>
      </c>
      <c r="G121" s="42">
        <v>29.943103409999999</v>
      </c>
      <c r="H121" s="43">
        <f t="shared" si="71"/>
        <v>1048.0086193499999</v>
      </c>
      <c r="I121" s="42"/>
      <c r="J121" s="67">
        <f t="shared" si="72"/>
        <v>0</v>
      </c>
      <c r="K121" s="73">
        <f t="shared" si="70"/>
        <v>0</v>
      </c>
      <c r="L121" s="71"/>
      <c r="M121" s="67">
        <f t="shared" si="73"/>
        <v>0</v>
      </c>
      <c r="N121" s="80">
        <f t="shared" si="43"/>
        <v>0</v>
      </c>
      <c r="O121" s="42">
        <f t="shared" si="74"/>
        <v>0</v>
      </c>
      <c r="P121" s="67">
        <f t="shared" si="75"/>
        <v>0</v>
      </c>
      <c r="Q121" s="81">
        <f t="shared" si="51"/>
        <v>0</v>
      </c>
      <c r="R121" s="71">
        <f t="shared" si="76"/>
        <v>35</v>
      </c>
      <c r="S121" s="67">
        <f t="shared" si="77"/>
        <v>1048.0086193499999</v>
      </c>
      <c r="T121" s="65">
        <f t="shared" si="48"/>
        <v>1</v>
      </c>
    </row>
    <row r="122" spans="1:20">
      <c r="A122" s="31" t="s">
        <v>282</v>
      </c>
      <c r="B122" s="31" t="s">
        <v>283</v>
      </c>
      <c r="C122" s="31" t="s">
        <v>32</v>
      </c>
      <c r="D122" s="32" t="s">
        <v>284</v>
      </c>
      <c r="E122" s="31" t="s">
        <v>34</v>
      </c>
      <c r="F122" s="31">
        <v>7</v>
      </c>
      <c r="G122" s="42">
        <v>20.887088759999997</v>
      </c>
      <c r="H122" s="43">
        <f t="shared" si="71"/>
        <v>146.20962132</v>
      </c>
      <c r="I122" s="42"/>
      <c r="J122" s="67">
        <f t="shared" si="72"/>
        <v>0</v>
      </c>
      <c r="K122" s="73">
        <f t="shared" si="70"/>
        <v>0</v>
      </c>
      <c r="L122" s="71"/>
      <c r="M122" s="67">
        <f t="shared" si="73"/>
        <v>0</v>
      </c>
      <c r="N122" s="80">
        <f t="shared" si="43"/>
        <v>0</v>
      </c>
      <c r="O122" s="42">
        <f t="shared" si="74"/>
        <v>0</v>
      </c>
      <c r="P122" s="67">
        <f t="shared" si="75"/>
        <v>0</v>
      </c>
      <c r="Q122" s="81">
        <f t="shared" si="51"/>
        <v>0</v>
      </c>
      <c r="R122" s="71">
        <f t="shared" si="76"/>
        <v>7</v>
      </c>
      <c r="S122" s="67">
        <f t="shared" si="77"/>
        <v>146.20962132</v>
      </c>
      <c r="T122" s="65">
        <f t="shared" si="48"/>
        <v>1</v>
      </c>
    </row>
    <row r="123" spans="1:20">
      <c r="A123" s="26" t="s">
        <v>285</v>
      </c>
      <c r="B123" s="26" t="s">
        <v>16</v>
      </c>
      <c r="C123" s="26"/>
      <c r="D123" s="27" t="s">
        <v>286</v>
      </c>
      <c r="E123" s="26"/>
      <c r="F123" s="26">
        <v>1</v>
      </c>
      <c r="G123" s="40"/>
      <c r="H123" s="41">
        <f>SUM(H124:H126)</f>
        <v>13483.314855360002</v>
      </c>
      <c r="I123" s="40"/>
      <c r="J123" s="68">
        <f>SUM(J124:J126)</f>
        <v>0</v>
      </c>
      <c r="K123" s="72">
        <f t="shared" ref="K123:K126" si="78">J123/$H123</f>
        <v>0</v>
      </c>
      <c r="L123" s="37"/>
      <c r="M123" s="68">
        <f>SUM(M124:M126)</f>
        <v>0</v>
      </c>
      <c r="N123" s="79">
        <f t="shared" si="43"/>
        <v>0</v>
      </c>
      <c r="O123" s="40"/>
      <c r="P123" s="68">
        <f>SUM(P124:P126)</f>
        <v>0</v>
      </c>
      <c r="Q123" s="72">
        <f t="shared" si="51"/>
        <v>0</v>
      </c>
      <c r="R123" s="37"/>
      <c r="S123" s="68">
        <f>SUM(S124:S126)</f>
        <v>13483.314855360002</v>
      </c>
      <c r="T123" s="37">
        <f t="shared" si="48"/>
        <v>1</v>
      </c>
    </row>
    <row r="124" spans="1:20" ht="26.4">
      <c r="A124" s="31" t="s">
        <v>287</v>
      </c>
      <c r="B124" s="31" t="s">
        <v>288</v>
      </c>
      <c r="C124" s="31" t="s">
        <v>32</v>
      </c>
      <c r="D124" s="32" t="s">
        <v>289</v>
      </c>
      <c r="E124" s="31" t="s">
        <v>34</v>
      </c>
      <c r="F124" s="31">
        <v>7</v>
      </c>
      <c r="G124" s="42">
        <v>605.86326782999993</v>
      </c>
      <c r="H124" s="43">
        <f>G124*F124</f>
        <v>4241.0428748099994</v>
      </c>
      <c r="I124" s="42"/>
      <c r="J124" s="67">
        <f t="shared" si="72"/>
        <v>0</v>
      </c>
      <c r="K124" s="73">
        <f t="shared" si="78"/>
        <v>0</v>
      </c>
      <c r="L124" s="71"/>
      <c r="M124" s="67">
        <f t="shared" si="73"/>
        <v>0</v>
      </c>
      <c r="N124" s="80">
        <f t="shared" si="43"/>
        <v>0</v>
      </c>
      <c r="O124" s="42">
        <f t="shared" ref="O124:O126" si="79">L124+I124</f>
        <v>0</v>
      </c>
      <c r="P124" s="67">
        <f t="shared" ref="P124:P126" si="80">O124*$G124</f>
        <v>0</v>
      </c>
      <c r="Q124" s="81">
        <f t="shared" si="51"/>
        <v>0</v>
      </c>
      <c r="R124" s="71">
        <f t="shared" ref="R124:R126" si="81">F124-O124</f>
        <v>7</v>
      </c>
      <c r="S124" s="67">
        <f t="shared" si="77"/>
        <v>4241.0428748099994</v>
      </c>
      <c r="T124" s="65">
        <f t="shared" si="48"/>
        <v>1</v>
      </c>
    </row>
    <row r="125" spans="1:20" ht="26.4">
      <c r="A125" s="31" t="s">
        <v>290</v>
      </c>
      <c r="B125" s="31" t="s">
        <v>291</v>
      </c>
      <c r="C125" s="31" t="s">
        <v>20</v>
      </c>
      <c r="D125" s="32" t="s">
        <v>292</v>
      </c>
      <c r="E125" s="31" t="s">
        <v>34</v>
      </c>
      <c r="F125" s="31">
        <v>7</v>
      </c>
      <c r="G125" s="42">
        <v>1245.7474936200001</v>
      </c>
      <c r="H125" s="43">
        <f>G125*F125</f>
        <v>8720.2324553400013</v>
      </c>
      <c r="I125" s="42"/>
      <c r="J125" s="67">
        <f t="shared" si="72"/>
        <v>0</v>
      </c>
      <c r="K125" s="73">
        <f t="shared" si="78"/>
        <v>0</v>
      </c>
      <c r="L125" s="71"/>
      <c r="M125" s="67">
        <f t="shared" si="73"/>
        <v>0</v>
      </c>
      <c r="N125" s="80">
        <f t="shared" si="43"/>
        <v>0</v>
      </c>
      <c r="O125" s="42">
        <f t="shared" si="79"/>
        <v>0</v>
      </c>
      <c r="P125" s="67">
        <f t="shared" si="80"/>
        <v>0</v>
      </c>
      <c r="Q125" s="81">
        <f t="shared" si="51"/>
        <v>0</v>
      </c>
      <c r="R125" s="71">
        <f t="shared" si="81"/>
        <v>7</v>
      </c>
      <c r="S125" s="67">
        <f t="shared" si="77"/>
        <v>8720.2324553400013</v>
      </c>
      <c r="T125" s="65">
        <f t="shared" si="48"/>
        <v>1</v>
      </c>
    </row>
    <row r="126" spans="1:20" ht="26.4">
      <c r="A126" s="31" t="s">
        <v>293</v>
      </c>
      <c r="B126" s="31" t="s">
        <v>294</v>
      </c>
      <c r="C126" s="31" t="s">
        <v>27</v>
      </c>
      <c r="D126" s="32" t="s">
        <v>295</v>
      </c>
      <c r="E126" s="31" t="s">
        <v>250</v>
      </c>
      <c r="F126" s="31">
        <v>7</v>
      </c>
      <c r="G126" s="42">
        <v>74.577075029999989</v>
      </c>
      <c r="H126" s="43">
        <f>G126*F126</f>
        <v>522.03952520999997</v>
      </c>
      <c r="I126" s="42"/>
      <c r="J126" s="67">
        <f t="shared" si="72"/>
        <v>0</v>
      </c>
      <c r="K126" s="73">
        <f t="shared" si="78"/>
        <v>0</v>
      </c>
      <c r="L126" s="71"/>
      <c r="M126" s="67">
        <f t="shared" si="73"/>
        <v>0</v>
      </c>
      <c r="N126" s="80">
        <f t="shared" si="43"/>
        <v>0</v>
      </c>
      <c r="O126" s="42">
        <f t="shared" si="79"/>
        <v>0</v>
      </c>
      <c r="P126" s="67">
        <f t="shared" si="80"/>
        <v>0</v>
      </c>
      <c r="Q126" s="81">
        <f t="shared" si="51"/>
        <v>0</v>
      </c>
      <c r="R126" s="71">
        <f t="shared" si="81"/>
        <v>7</v>
      </c>
      <c r="S126" s="67">
        <f t="shared" si="77"/>
        <v>522.03952520999997</v>
      </c>
      <c r="T126" s="65">
        <f t="shared" si="48"/>
        <v>1</v>
      </c>
    </row>
    <row r="127" spans="1:20">
      <c r="A127" s="26" t="s">
        <v>296</v>
      </c>
      <c r="B127" s="26" t="s">
        <v>16</v>
      </c>
      <c r="C127" s="26"/>
      <c r="D127" s="27" t="s">
        <v>297</v>
      </c>
      <c r="E127" s="26"/>
      <c r="F127" s="26">
        <v>1</v>
      </c>
      <c r="G127" s="40"/>
      <c r="H127" s="41">
        <f>SUM(H128:H133)</f>
        <v>15831.481199039999</v>
      </c>
      <c r="I127" s="40"/>
      <c r="J127" s="68">
        <f>SUM(J128:J133)</f>
        <v>0</v>
      </c>
      <c r="K127" s="72">
        <f t="shared" ref="K127:K133" si="82">J127/$H127</f>
        <v>0</v>
      </c>
      <c r="L127" s="37"/>
      <c r="M127" s="68">
        <f>SUM(M128:M133)</f>
        <v>0</v>
      </c>
      <c r="N127" s="79">
        <f t="shared" si="43"/>
        <v>0</v>
      </c>
      <c r="O127" s="40"/>
      <c r="P127" s="68">
        <f>SUM(P128:P133)</f>
        <v>0</v>
      </c>
      <c r="Q127" s="72">
        <f t="shared" si="51"/>
        <v>0</v>
      </c>
      <c r="R127" s="37"/>
      <c r="S127" s="68">
        <f>SUM(S128:S133)</f>
        <v>15831.481199039999</v>
      </c>
      <c r="T127" s="37">
        <f t="shared" si="48"/>
        <v>1</v>
      </c>
    </row>
    <row r="128" spans="1:20">
      <c r="A128" s="31" t="s">
        <v>298</v>
      </c>
      <c r="B128" s="31" t="s">
        <v>299</v>
      </c>
      <c r="C128" s="31" t="s">
        <v>32</v>
      </c>
      <c r="D128" s="32" t="s">
        <v>300</v>
      </c>
      <c r="E128" s="31" t="s">
        <v>34</v>
      </c>
      <c r="F128" s="31">
        <v>4</v>
      </c>
      <c r="G128" s="42">
        <v>1494.0623561399998</v>
      </c>
      <c r="H128" s="43">
        <f t="shared" ref="H128:H133" si="83">G128*F128</f>
        <v>5976.2494245599992</v>
      </c>
      <c r="I128" s="42"/>
      <c r="J128" s="67">
        <f t="shared" si="72"/>
        <v>0</v>
      </c>
      <c r="K128" s="73">
        <f t="shared" si="82"/>
        <v>0</v>
      </c>
      <c r="L128" s="71"/>
      <c r="M128" s="67">
        <f t="shared" si="73"/>
        <v>0</v>
      </c>
      <c r="N128" s="80">
        <f t="shared" si="43"/>
        <v>0</v>
      </c>
      <c r="O128" s="42">
        <f t="shared" ref="O128:O133" si="84">L128+I128</f>
        <v>0</v>
      </c>
      <c r="P128" s="67">
        <f t="shared" ref="P128:P133" si="85">O128*$G128</f>
        <v>0</v>
      </c>
      <c r="Q128" s="81">
        <f t="shared" si="51"/>
        <v>0</v>
      </c>
      <c r="R128" s="71">
        <f t="shared" ref="R128:R133" si="86">F128-O128</f>
        <v>4</v>
      </c>
      <c r="S128" s="67">
        <f t="shared" si="77"/>
        <v>5976.2494245599992</v>
      </c>
      <c r="T128" s="65">
        <f t="shared" si="48"/>
        <v>1</v>
      </c>
    </row>
    <row r="129" spans="1:20" ht="66">
      <c r="A129" s="31" t="s">
        <v>301</v>
      </c>
      <c r="B129" s="31" t="s">
        <v>302</v>
      </c>
      <c r="C129" s="31" t="s">
        <v>27</v>
      </c>
      <c r="D129" s="32" t="s">
        <v>303</v>
      </c>
      <c r="E129" s="31" t="s">
        <v>250</v>
      </c>
      <c r="F129" s="31">
        <v>4</v>
      </c>
      <c r="G129" s="42">
        <v>674.91140760000008</v>
      </c>
      <c r="H129" s="43">
        <f t="shared" si="83"/>
        <v>2699.6456304000003</v>
      </c>
      <c r="I129" s="42"/>
      <c r="J129" s="67">
        <f t="shared" si="72"/>
        <v>0</v>
      </c>
      <c r="K129" s="73">
        <f t="shared" si="82"/>
        <v>0</v>
      </c>
      <c r="L129" s="71"/>
      <c r="M129" s="67">
        <f t="shared" si="73"/>
        <v>0</v>
      </c>
      <c r="N129" s="80">
        <f t="shared" si="43"/>
        <v>0</v>
      </c>
      <c r="O129" s="42">
        <f t="shared" si="84"/>
        <v>0</v>
      </c>
      <c r="P129" s="67">
        <f t="shared" si="85"/>
        <v>0</v>
      </c>
      <c r="Q129" s="81">
        <f t="shared" si="51"/>
        <v>0</v>
      </c>
      <c r="R129" s="71">
        <f t="shared" si="86"/>
        <v>4</v>
      </c>
      <c r="S129" s="67">
        <f t="shared" si="77"/>
        <v>2699.6456304000003</v>
      </c>
      <c r="T129" s="65">
        <f t="shared" si="48"/>
        <v>1</v>
      </c>
    </row>
    <row r="130" spans="1:20" ht="26.4">
      <c r="A130" s="31" t="s">
        <v>304</v>
      </c>
      <c r="B130" s="31" t="s">
        <v>305</v>
      </c>
      <c r="C130" s="31" t="s">
        <v>32</v>
      </c>
      <c r="D130" s="32" t="s">
        <v>306</v>
      </c>
      <c r="E130" s="31" t="s">
        <v>34</v>
      </c>
      <c r="F130" s="31">
        <v>3</v>
      </c>
      <c r="G130" s="42">
        <v>1474.44628698</v>
      </c>
      <c r="H130" s="43">
        <f t="shared" si="83"/>
        <v>4423.3388609399999</v>
      </c>
      <c r="I130" s="42"/>
      <c r="J130" s="67">
        <f t="shared" si="72"/>
        <v>0</v>
      </c>
      <c r="K130" s="73">
        <f t="shared" si="82"/>
        <v>0</v>
      </c>
      <c r="L130" s="71"/>
      <c r="M130" s="67">
        <f t="shared" si="73"/>
        <v>0</v>
      </c>
      <c r="N130" s="80">
        <f t="shared" si="43"/>
        <v>0</v>
      </c>
      <c r="O130" s="42">
        <f t="shared" si="84"/>
        <v>0</v>
      </c>
      <c r="P130" s="67">
        <f t="shared" si="85"/>
        <v>0</v>
      </c>
      <c r="Q130" s="81">
        <f t="shared" si="51"/>
        <v>0</v>
      </c>
      <c r="R130" s="71">
        <f t="shared" si="86"/>
        <v>3</v>
      </c>
      <c r="S130" s="67">
        <f t="shared" si="77"/>
        <v>4423.3388609399999</v>
      </c>
      <c r="T130" s="65">
        <f t="shared" si="48"/>
        <v>1</v>
      </c>
    </row>
    <row r="131" spans="1:20" ht="39.6">
      <c r="A131" s="31" t="s">
        <v>307</v>
      </c>
      <c r="B131" s="31" t="s">
        <v>308</v>
      </c>
      <c r="C131" s="31" t="s">
        <v>27</v>
      </c>
      <c r="D131" s="32" t="s">
        <v>309</v>
      </c>
      <c r="E131" s="31" t="s">
        <v>90</v>
      </c>
      <c r="F131" s="31">
        <v>131.5</v>
      </c>
      <c r="G131" s="42">
        <v>2.24546796</v>
      </c>
      <c r="H131" s="43">
        <f t="shared" si="83"/>
        <v>295.27903673999998</v>
      </c>
      <c r="I131" s="42"/>
      <c r="J131" s="67">
        <f t="shared" si="72"/>
        <v>0</v>
      </c>
      <c r="K131" s="73">
        <f t="shared" si="82"/>
        <v>0</v>
      </c>
      <c r="L131" s="71"/>
      <c r="M131" s="67">
        <f t="shared" si="73"/>
        <v>0</v>
      </c>
      <c r="N131" s="80">
        <f t="shared" si="43"/>
        <v>0</v>
      </c>
      <c r="O131" s="42">
        <f t="shared" si="84"/>
        <v>0</v>
      </c>
      <c r="P131" s="67">
        <f t="shared" si="85"/>
        <v>0</v>
      </c>
      <c r="Q131" s="81">
        <f t="shared" si="51"/>
        <v>0</v>
      </c>
      <c r="R131" s="71">
        <f t="shared" si="86"/>
        <v>131.5</v>
      </c>
      <c r="S131" s="67">
        <f t="shared" si="77"/>
        <v>295.27903673999998</v>
      </c>
      <c r="T131" s="65">
        <f t="shared" si="48"/>
        <v>1</v>
      </c>
    </row>
    <row r="132" spans="1:20" ht="39.6">
      <c r="A132" s="31" t="s">
        <v>310</v>
      </c>
      <c r="B132" s="31" t="s">
        <v>311</v>
      </c>
      <c r="C132" s="31" t="s">
        <v>27</v>
      </c>
      <c r="D132" s="32" t="s">
        <v>312</v>
      </c>
      <c r="E132" s="31" t="s">
        <v>250</v>
      </c>
      <c r="F132" s="31">
        <v>8</v>
      </c>
      <c r="G132" s="42">
        <v>182.73025115999999</v>
      </c>
      <c r="H132" s="43">
        <f t="shared" si="83"/>
        <v>1461.84200928</v>
      </c>
      <c r="I132" s="42"/>
      <c r="J132" s="67">
        <f t="shared" si="72"/>
        <v>0</v>
      </c>
      <c r="K132" s="73">
        <f t="shared" si="82"/>
        <v>0</v>
      </c>
      <c r="L132" s="71"/>
      <c r="M132" s="67">
        <f t="shared" si="73"/>
        <v>0</v>
      </c>
      <c r="N132" s="80">
        <f t="shared" si="43"/>
        <v>0</v>
      </c>
      <c r="O132" s="42">
        <f t="shared" si="84"/>
        <v>0</v>
      </c>
      <c r="P132" s="67">
        <f t="shared" si="85"/>
        <v>0</v>
      </c>
      <c r="Q132" s="81">
        <f t="shared" si="51"/>
        <v>0</v>
      </c>
      <c r="R132" s="71">
        <f t="shared" si="86"/>
        <v>8</v>
      </c>
      <c r="S132" s="67">
        <f t="shared" si="77"/>
        <v>1461.84200928</v>
      </c>
      <c r="T132" s="65">
        <f t="shared" si="48"/>
        <v>1</v>
      </c>
    </row>
    <row r="133" spans="1:20" ht="26.4">
      <c r="A133" s="31" t="s">
        <v>313</v>
      </c>
      <c r="B133" s="31" t="s">
        <v>314</v>
      </c>
      <c r="C133" s="31" t="s">
        <v>27</v>
      </c>
      <c r="D133" s="32" t="s">
        <v>315</v>
      </c>
      <c r="E133" s="31" t="s">
        <v>250</v>
      </c>
      <c r="F133" s="31">
        <v>8</v>
      </c>
      <c r="G133" s="42">
        <v>121.89077963999999</v>
      </c>
      <c r="H133" s="43">
        <f t="shared" si="83"/>
        <v>975.12623711999993</v>
      </c>
      <c r="I133" s="42"/>
      <c r="J133" s="67">
        <f t="shared" si="72"/>
        <v>0</v>
      </c>
      <c r="K133" s="73">
        <f t="shared" si="82"/>
        <v>0</v>
      </c>
      <c r="L133" s="71"/>
      <c r="M133" s="67">
        <f t="shared" si="73"/>
        <v>0</v>
      </c>
      <c r="N133" s="80">
        <f t="shared" si="43"/>
        <v>0</v>
      </c>
      <c r="O133" s="42">
        <f t="shared" si="84"/>
        <v>0</v>
      </c>
      <c r="P133" s="67">
        <f t="shared" si="85"/>
        <v>0</v>
      </c>
      <c r="Q133" s="81">
        <f t="shared" si="51"/>
        <v>0</v>
      </c>
      <c r="R133" s="71">
        <f t="shared" si="86"/>
        <v>8</v>
      </c>
      <c r="S133" s="67">
        <f t="shared" si="77"/>
        <v>975.12623711999993</v>
      </c>
      <c r="T133" s="65">
        <f t="shared" si="48"/>
        <v>1</v>
      </c>
    </row>
    <row r="134" spans="1:20">
      <c r="A134" s="26" t="s">
        <v>316</v>
      </c>
      <c r="B134" s="26" t="s">
        <v>16</v>
      </c>
      <c r="C134" s="26"/>
      <c r="D134" s="27" t="s">
        <v>317</v>
      </c>
      <c r="E134" s="26"/>
      <c r="F134" s="26">
        <v>1</v>
      </c>
      <c r="G134" s="40"/>
      <c r="H134" s="41">
        <f>SUM(H135:H142)</f>
        <v>118166.23686922832</v>
      </c>
      <c r="I134" s="40"/>
      <c r="J134" s="68">
        <f>SUM(J135:J142)</f>
        <v>0</v>
      </c>
      <c r="K134" s="72">
        <f t="shared" ref="K134:K142" si="87">J134/$H134</f>
        <v>0</v>
      </c>
      <c r="L134" s="37"/>
      <c r="M134" s="68">
        <f>SUM(M135:M142)</f>
        <v>0</v>
      </c>
      <c r="N134" s="79">
        <f t="shared" si="43"/>
        <v>0</v>
      </c>
      <c r="O134" s="40"/>
      <c r="P134" s="68">
        <f>SUM(P135:P142)</f>
        <v>0</v>
      </c>
      <c r="Q134" s="72">
        <f t="shared" si="51"/>
        <v>0</v>
      </c>
      <c r="R134" s="37"/>
      <c r="S134" s="68">
        <f>SUM(S135:S142)</f>
        <v>118166.23686922832</v>
      </c>
      <c r="T134" s="37">
        <f t="shared" si="48"/>
        <v>1</v>
      </c>
    </row>
    <row r="135" spans="1:20" ht="39.6">
      <c r="A135" s="31" t="s">
        <v>318</v>
      </c>
      <c r="B135" s="31" t="s">
        <v>319</v>
      </c>
      <c r="C135" s="31" t="s">
        <v>27</v>
      </c>
      <c r="D135" s="32" t="s">
        <v>320</v>
      </c>
      <c r="E135" s="31" t="s">
        <v>96</v>
      </c>
      <c r="F135" s="31">
        <v>550</v>
      </c>
      <c r="G135" s="42">
        <v>3.7918751400000001</v>
      </c>
      <c r="H135" s="43">
        <f t="shared" ref="H135:H142" si="88">G135*F135</f>
        <v>2085.5313270000001</v>
      </c>
      <c r="I135" s="42"/>
      <c r="J135" s="67">
        <f t="shared" si="72"/>
        <v>0</v>
      </c>
      <c r="K135" s="73">
        <f t="shared" si="87"/>
        <v>0</v>
      </c>
      <c r="L135" s="71"/>
      <c r="M135" s="67">
        <f t="shared" si="73"/>
        <v>0</v>
      </c>
      <c r="N135" s="80">
        <f t="shared" si="43"/>
        <v>0</v>
      </c>
      <c r="O135" s="42">
        <f t="shared" ref="O135:O142" si="89">L135+I135</f>
        <v>0</v>
      </c>
      <c r="P135" s="67">
        <f t="shared" ref="P135:P142" si="90">O135*$G135</f>
        <v>0</v>
      </c>
      <c r="Q135" s="81">
        <f t="shared" si="51"/>
        <v>0</v>
      </c>
      <c r="R135" s="71">
        <f t="shared" ref="R135:R142" si="91">F135-O135</f>
        <v>550</v>
      </c>
      <c r="S135" s="67">
        <f t="shared" si="77"/>
        <v>2085.5313270000001</v>
      </c>
      <c r="T135" s="65">
        <f t="shared" si="48"/>
        <v>1</v>
      </c>
    </row>
    <row r="136" spans="1:20" ht="26.4">
      <c r="A136" s="31" t="s">
        <v>321</v>
      </c>
      <c r="B136" s="31" t="s">
        <v>322</v>
      </c>
      <c r="C136" s="31" t="s">
        <v>32</v>
      </c>
      <c r="D136" s="32" t="s">
        <v>323</v>
      </c>
      <c r="E136" s="31" t="s">
        <v>96</v>
      </c>
      <c r="F136" s="31">
        <v>550</v>
      </c>
      <c r="G136" s="42">
        <v>13.366889459999999</v>
      </c>
      <c r="H136" s="43">
        <f t="shared" si="88"/>
        <v>7351.7892029999994</v>
      </c>
      <c r="I136" s="42"/>
      <c r="J136" s="67">
        <f t="shared" si="72"/>
        <v>0</v>
      </c>
      <c r="K136" s="73">
        <f t="shared" si="87"/>
        <v>0</v>
      </c>
      <c r="L136" s="71"/>
      <c r="M136" s="67">
        <f t="shared" si="73"/>
        <v>0</v>
      </c>
      <c r="N136" s="80">
        <f t="shared" si="43"/>
        <v>0</v>
      </c>
      <c r="O136" s="42">
        <f t="shared" si="89"/>
        <v>0</v>
      </c>
      <c r="P136" s="67">
        <f t="shared" si="90"/>
        <v>0</v>
      </c>
      <c r="Q136" s="81">
        <f t="shared" si="51"/>
        <v>0</v>
      </c>
      <c r="R136" s="71">
        <f t="shared" si="91"/>
        <v>550</v>
      </c>
      <c r="S136" s="67">
        <f t="shared" si="77"/>
        <v>7351.7892029999994</v>
      </c>
      <c r="T136" s="65">
        <f t="shared" si="48"/>
        <v>1</v>
      </c>
    </row>
    <row r="137" spans="1:20" ht="39.6">
      <c r="A137" s="31" t="s">
        <v>324</v>
      </c>
      <c r="B137" s="31" t="s">
        <v>325</v>
      </c>
      <c r="C137" s="31" t="s">
        <v>27</v>
      </c>
      <c r="D137" s="32" t="s">
        <v>326</v>
      </c>
      <c r="E137" s="31" t="s">
        <v>96</v>
      </c>
      <c r="F137" s="31">
        <v>600</v>
      </c>
      <c r="G137" s="42">
        <v>5.5183434299999998</v>
      </c>
      <c r="H137" s="43">
        <f t="shared" si="88"/>
        <v>3311.0060579999999</v>
      </c>
      <c r="I137" s="42"/>
      <c r="J137" s="67">
        <f t="shared" si="72"/>
        <v>0</v>
      </c>
      <c r="K137" s="73">
        <f t="shared" si="87"/>
        <v>0</v>
      </c>
      <c r="L137" s="71"/>
      <c r="M137" s="67">
        <f t="shared" si="73"/>
        <v>0</v>
      </c>
      <c r="N137" s="80">
        <f t="shared" si="43"/>
        <v>0</v>
      </c>
      <c r="O137" s="42">
        <f t="shared" si="89"/>
        <v>0</v>
      </c>
      <c r="P137" s="67">
        <f t="shared" si="90"/>
        <v>0</v>
      </c>
      <c r="Q137" s="81">
        <f t="shared" si="51"/>
        <v>0</v>
      </c>
      <c r="R137" s="71">
        <f t="shared" si="91"/>
        <v>600</v>
      </c>
      <c r="S137" s="67">
        <f t="shared" si="77"/>
        <v>3311.0060579999999</v>
      </c>
      <c r="T137" s="65">
        <f t="shared" si="48"/>
        <v>1</v>
      </c>
    </row>
    <row r="138" spans="1:20" ht="39.6">
      <c r="A138" s="31" t="s">
        <v>327</v>
      </c>
      <c r="B138" s="31" t="s">
        <v>328</v>
      </c>
      <c r="C138" s="31" t="s">
        <v>27</v>
      </c>
      <c r="D138" s="32" t="s">
        <v>329</v>
      </c>
      <c r="E138" s="31" t="s">
        <v>96</v>
      </c>
      <c r="F138" s="31">
        <v>1100</v>
      </c>
      <c r="G138" s="42">
        <v>8.5899741299999999</v>
      </c>
      <c r="H138" s="43">
        <f t="shared" si="88"/>
        <v>9448.9715429999997</v>
      </c>
      <c r="I138" s="42"/>
      <c r="J138" s="67">
        <f t="shared" si="72"/>
        <v>0</v>
      </c>
      <c r="K138" s="73">
        <f t="shared" si="87"/>
        <v>0</v>
      </c>
      <c r="L138" s="71"/>
      <c r="M138" s="67">
        <f t="shared" si="73"/>
        <v>0</v>
      </c>
      <c r="N138" s="80">
        <f t="shared" si="43"/>
        <v>0</v>
      </c>
      <c r="O138" s="42">
        <f t="shared" si="89"/>
        <v>0</v>
      </c>
      <c r="P138" s="67">
        <f t="shared" si="90"/>
        <v>0</v>
      </c>
      <c r="Q138" s="81">
        <f t="shared" si="51"/>
        <v>0</v>
      </c>
      <c r="R138" s="71">
        <f t="shared" si="91"/>
        <v>1100</v>
      </c>
      <c r="S138" s="67">
        <f t="shared" si="77"/>
        <v>9448.9715429999997</v>
      </c>
      <c r="T138" s="65">
        <f t="shared" si="48"/>
        <v>1</v>
      </c>
    </row>
    <row r="139" spans="1:20" ht="39.6">
      <c r="A139" s="31" t="s">
        <v>330</v>
      </c>
      <c r="B139" s="31" t="s">
        <v>331</v>
      </c>
      <c r="C139" s="31" t="s">
        <v>27</v>
      </c>
      <c r="D139" s="32" t="s">
        <v>332</v>
      </c>
      <c r="E139" s="31" t="s">
        <v>96</v>
      </c>
      <c r="F139" s="31">
        <v>6800</v>
      </c>
      <c r="G139" s="42">
        <v>12.000543390000001</v>
      </c>
      <c r="H139" s="43">
        <f t="shared" si="88"/>
        <v>81603.69505200001</v>
      </c>
      <c r="I139" s="42"/>
      <c r="J139" s="67">
        <f t="shared" si="72"/>
        <v>0</v>
      </c>
      <c r="K139" s="73">
        <f t="shared" si="87"/>
        <v>0</v>
      </c>
      <c r="L139" s="71"/>
      <c r="M139" s="67">
        <f t="shared" si="73"/>
        <v>0</v>
      </c>
      <c r="N139" s="80">
        <f t="shared" ref="N139:N202" si="92">M139/$H139</f>
        <v>0</v>
      </c>
      <c r="O139" s="42">
        <f t="shared" si="89"/>
        <v>0</v>
      </c>
      <c r="P139" s="67">
        <f t="shared" si="90"/>
        <v>0</v>
      </c>
      <c r="Q139" s="81">
        <f t="shared" ref="Q139:Q142" si="93">P139/$H139</f>
        <v>0</v>
      </c>
      <c r="R139" s="71">
        <f t="shared" si="91"/>
        <v>6800</v>
      </c>
      <c r="S139" s="67">
        <f t="shared" si="77"/>
        <v>81603.69505200001</v>
      </c>
      <c r="T139" s="65">
        <f t="shared" ref="T139:T202" si="94">S139/$H139</f>
        <v>1</v>
      </c>
    </row>
    <row r="140" spans="1:20" ht="39.6">
      <c r="A140" s="31" t="s">
        <v>333</v>
      </c>
      <c r="B140" s="31" t="s">
        <v>334</v>
      </c>
      <c r="C140" s="31" t="s">
        <v>27</v>
      </c>
      <c r="D140" s="32" t="s">
        <v>335</v>
      </c>
      <c r="E140" s="31" t="s">
        <v>96</v>
      </c>
      <c r="F140" s="31">
        <v>258.3</v>
      </c>
      <c r="G140" s="42">
        <v>12.996175409999999</v>
      </c>
      <c r="H140" s="43">
        <f t="shared" si="88"/>
        <v>3356.9121084029998</v>
      </c>
      <c r="I140" s="42"/>
      <c r="J140" s="67">
        <f t="shared" si="72"/>
        <v>0</v>
      </c>
      <c r="K140" s="73">
        <f t="shared" si="87"/>
        <v>0</v>
      </c>
      <c r="L140" s="71"/>
      <c r="M140" s="67">
        <f t="shared" si="73"/>
        <v>0</v>
      </c>
      <c r="N140" s="80">
        <f t="shared" si="92"/>
        <v>0</v>
      </c>
      <c r="O140" s="42">
        <f t="shared" si="89"/>
        <v>0</v>
      </c>
      <c r="P140" s="67">
        <f t="shared" si="90"/>
        <v>0</v>
      </c>
      <c r="Q140" s="81">
        <f t="shared" si="93"/>
        <v>0</v>
      </c>
      <c r="R140" s="71">
        <f t="shared" si="91"/>
        <v>258.3</v>
      </c>
      <c r="S140" s="67">
        <f t="shared" si="77"/>
        <v>3356.9121084029998</v>
      </c>
      <c r="T140" s="65">
        <f t="shared" si="94"/>
        <v>1</v>
      </c>
    </row>
    <row r="141" spans="1:20" ht="39.6">
      <c r="A141" s="31" t="s">
        <v>336</v>
      </c>
      <c r="B141" s="31" t="s">
        <v>337</v>
      </c>
      <c r="C141" s="31" t="s">
        <v>27</v>
      </c>
      <c r="D141" s="32" t="s">
        <v>338</v>
      </c>
      <c r="E141" s="31" t="s">
        <v>96</v>
      </c>
      <c r="F141" s="31">
        <v>500</v>
      </c>
      <c r="G141" s="42">
        <v>21.607333199999999</v>
      </c>
      <c r="H141" s="43">
        <f t="shared" si="88"/>
        <v>10803.6666</v>
      </c>
      <c r="I141" s="42"/>
      <c r="J141" s="67">
        <f t="shared" si="72"/>
        <v>0</v>
      </c>
      <c r="K141" s="73">
        <f t="shared" si="87"/>
        <v>0</v>
      </c>
      <c r="L141" s="71"/>
      <c r="M141" s="67">
        <f t="shared" si="73"/>
        <v>0</v>
      </c>
      <c r="N141" s="80">
        <f t="shared" si="92"/>
        <v>0</v>
      </c>
      <c r="O141" s="42">
        <f t="shared" si="89"/>
        <v>0</v>
      </c>
      <c r="P141" s="67">
        <f t="shared" si="90"/>
        <v>0</v>
      </c>
      <c r="Q141" s="81">
        <f t="shared" si="93"/>
        <v>0</v>
      </c>
      <c r="R141" s="71">
        <f t="shared" si="91"/>
        <v>500</v>
      </c>
      <c r="S141" s="67">
        <f t="shared" si="77"/>
        <v>10803.6666</v>
      </c>
      <c r="T141" s="65">
        <f t="shared" si="94"/>
        <v>1</v>
      </c>
    </row>
    <row r="142" spans="1:20" ht="26.4">
      <c r="A142" s="31" t="s">
        <v>339</v>
      </c>
      <c r="B142" s="31" t="s">
        <v>340</v>
      </c>
      <c r="C142" s="31" t="s">
        <v>32</v>
      </c>
      <c r="D142" s="32" t="s">
        <v>341</v>
      </c>
      <c r="E142" s="31" t="s">
        <v>342</v>
      </c>
      <c r="F142" s="31">
        <v>1.29</v>
      </c>
      <c r="G142" s="42">
        <v>158.65502157</v>
      </c>
      <c r="H142" s="43">
        <f t="shared" si="88"/>
        <v>204.66497782530001</v>
      </c>
      <c r="I142" s="42"/>
      <c r="J142" s="67">
        <f t="shared" si="72"/>
        <v>0</v>
      </c>
      <c r="K142" s="73">
        <f t="shared" si="87"/>
        <v>0</v>
      </c>
      <c r="L142" s="71"/>
      <c r="M142" s="67">
        <f t="shared" si="73"/>
        <v>0</v>
      </c>
      <c r="N142" s="80">
        <f t="shared" si="92"/>
        <v>0</v>
      </c>
      <c r="O142" s="42">
        <f t="shared" si="89"/>
        <v>0</v>
      </c>
      <c r="P142" s="67">
        <f t="shared" si="90"/>
        <v>0</v>
      </c>
      <c r="Q142" s="81">
        <f t="shared" si="93"/>
        <v>0</v>
      </c>
      <c r="R142" s="71">
        <f t="shared" si="91"/>
        <v>1.29</v>
      </c>
      <c r="S142" s="67">
        <f t="shared" si="77"/>
        <v>204.66497782530001</v>
      </c>
      <c r="T142" s="65">
        <f t="shared" si="94"/>
        <v>1</v>
      </c>
    </row>
    <row r="143" spans="1:20">
      <c r="A143" s="26" t="s">
        <v>343</v>
      </c>
      <c r="B143" s="26" t="s">
        <v>16</v>
      </c>
      <c r="C143" s="26"/>
      <c r="D143" s="27" t="s">
        <v>344</v>
      </c>
      <c r="E143" s="26"/>
      <c r="F143" s="26">
        <v>1</v>
      </c>
      <c r="G143" s="40"/>
      <c r="H143" s="41">
        <f>SUM(H144:H147)</f>
        <v>42218.666737580701</v>
      </c>
      <c r="I143" s="40"/>
      <c r="J143" s="68">
        <f>SUM(J144:J147)</f>
        <v>0</v>
      </c>
      <c r="K143" s="72">
        <f t="shared" ref="K143:K147" si="95">J143/$H143</f>
        <v>0</v>
      </c>
      <c r="L143" s="37"/>
      <c r="M143" s="68">
        <f>SUM(M144:M147)</f>
        <v>0</v>
      </c>
      <c r="N143" s="79">
        <f t="shared" si="92"/>
        <v>0</v>
      </c>
      <c r="O143" s="40"/>
      <c r="P143" s="68">
        <f>SUM(P144:P147)</f>
        <v>0</v>
      </c>
      <c r="Q143" s="72">
        <f t="shared" ref="Q143:Q202" si="96">P143/$H143</f>
        <v>0</v>
      </c>
      <c r="R143" s="37"/>
      <c r="S143" s="68">
        <f>SUM(S144:S147)</f>
        <v>42218.666737580701</v>
      </c>
      <c r="T143" s="37">
        <f t="shared" si="94"/>
        <v>1</v>
      </c>
    </row>
    <row r="144" spans="1:20">
      <c r="A144" s="31" t="s">
        <v>345</v>
      </c>
      <c r="B144" s="31" t="s">
        <v>167</v>
      </c>
      <c r="C144" s="31" t="s">
        <v>27</v>
      </c>
      <c r="D144" s="32" t="s">
        <v>168</v>
      </c>
      <c r="E144" s="31" t="s">
        <v>59</v>
      </c>
      <c r="F144" s="31">
        <v>54</v>
      </c>
      <c r="G144" s="42">
        <v>104.93325981</v>
      </c>
      <c r="H144" s="43">
        <f>G144*F144</f>
        <v>5666.3960297399999</v>
      </c>
      <c r="I144" s="42"/>
      <c r="J144" s="67">
        <f t="shared" si="72"/>
        <v>0</v>
      </c>
      <c r="K144" s="73">
        <f t="shared" si="95"/>
        <v>0</v>
      </c>
      <c r="L144" s="71"/>
      <c r="M144" s="67">
        <f t="shared" si="73"/>
        <v>0</v>
      </c>
      <c r="N144" s="80">
        <f t="shared" si="92"/>
        <v>0</v>
      </c>
      <c r="O144" s="42">
        <f t="shared" ref="O144:O147" si="97">L144+I144</f>
        <v>0</v>
      </c>
      <c r="P144" s="67">
        <f t="shared" ref="P144:P147" si="98">O144*$G144</f>
        <v>0</v>
      </c>
      <c r="Q144" s="81">
        <f t="shared" si="96"/>
        <v>0</v>
      </c>
      <c r="R144" s="71">
        <f t="shared" ref="R144:R147" si="99">F144-O144</f>
        <v>54</v>
      </c>
      <c r="S144" s="67">
        <f t="shared" si="77"/>
        <v>5666.3960297399999</v>
      </c>
      <c r="T144" s="65">
        <f t="shared" si="94"/>
        <v>1</v>
      </c>
    </row>
    <row r="145" spans="1:20" ht="26.4">
      <c r="A145" s="31" t="s">
        <v>346</v>
      </c>
      <c r="B145" s="31" t="s">
        <v>182</v>
      </c>
      <c r="C145" s="31" t="s">
        <v>32</v>
      </c>
      <c r="D145" s="32" t="s">
        <v>183</v>
      </c>
      <c r="E145" s="31" t="s">
        <v>59</v>
      </c>
      <c r="F145" s="31">
        <v>52.19</v>
      </c>
      <c r="G145" s="42">
        <v>45.449542529999995</v>
      </c>
      <c r="H145" s="43">
        <f>G145*F145</f>
        <v>2372.0116246406997</v>
      </c>
      <c r="I145" s="42"/>
      <c r="J145" s="67">
        <f t="shared" si="72"/>
        <v>0</v>
      </c>
      <c r="K145" s="73">
        <f t="shared" si="95"/>
        <v>0</v>
      </c>
      <c r="L145" s="71"/>
      <c r="M145" s="67">
        <f t="shared" si="73"/>
        <v>0</v>
      </c>
      <c r="N145" s="80">
        <f t="shared" si="92"/>
        <v>0</v>
      </c>
      <c r="O145" s="42">
        <f t="shared" si="97"/>
        <v>0</v>
      </c>
      <c r="P145" s="67">
        <f t="shared" si="98"/>
        <v>0</v>
      </c>
      <c r="Q145" s="81">
        <f t="shared" si="96"/>
        <v>0</v>
      </c>
      <c r="R145" s="71">
        <f t="shared" si="99"/>
        <v>52.19</v>
      </c>
      <c r="S145" s="67">
        <f t="shared" si="77"/>
        <v>2372.0116246406997</v>
      </c>
      <c r="T145" s="65">
        <f t="shared" si="94"/>
        <v>1</v>
      </c>
    </row>
    <row r="146" spans="1:20" ht="39.6">
      <c r="A146" s="31" t="s">
        <v>347</v>
      </c>
      <c r="B146" s="31" t="s">
        <v>348</v>
      </c>
      <c r="C146" s="31" t="s">
        <v>32</v>
      </c>
      <c r="D146" s="32" t="s">
        <v>349</v>
      </c>
      <c r="E146" s="31" t="s">
        <v>47</v>
      </c>
      <c r="F146" s="31">
        <v>1440</v>
      </c>
      <c r="G146" s="42">
        <v>21.88272078</v>
      </c>
      <c r="H146" s="43">
        <f>G146*F146</f>
        <v>31511.117923199999</v>
      </c>
      <c r="I146" s="42"/>
      <c r="J146" s="67">
        <f t="shared" si="72"/>
        <v>0</v>
      </c>
      <c r="K146" s="73">
        <f t="shared" si="95"/>
        <v>0</v>
      </c>
      <c r="L146" s="71"/>
      <c r="M146" s="67">
        <f t="shared" si="73"/>
        <v>0</v>
      </c>
      <c r="N146" s="80">
        <f t="shared" si="92"/>
        <v>0</v>
      </c>
      <c r="O146" s="42">
        <f t="shared" si="97"/>
        <v>0</v>
      </c>
      <c r="P146" s="67">
        <f t="shared" si="98"/>
        <v>0</v>
      </c>
      <c r="Q146" s="81">
        <f t="shared" si="96"/>
        <v>0</v>
      </c>
      <c r="R146" s="71">
        <f t="shared" si="99"/>
        <v>1440</v>
      </c>
      <c r="S146" s="67">
        <f t="shared" si="77"/>
        <v>31511.117923199999</v>
      </c>
      <c r="T146" s="65">
        <f t="shared" si="94"/>
        <v>1</v>
      </c>
    </row>
    <row r="147" spans="1:20">
      <c r="A147" s="31" t="s">
        <v>350</v>
      </c>
      <c r="B147" s="31" t="s">
        <v>351</v>
      </c>
      <c r="C147" s="31" t="s">
        <v>32</v>
      </c>
      <c r="D147" s="32" t="s">
        <v>352</v>
      </c>
      <c r="E147" s="31" t="s">
        <v>47</v>
      </c>
      <c r="F147" s="31">
        <v>1440</v>
      </c>
      <c r="G147" s="42">
        <v>1.85357025</v>
      </c>
      <c r="H147" s="43">
        <f>G147*F147</f>
        <v>2669.1411600000001</v>
      </c>
      <c r="I147" s="42"/>
      <c r="J147" s="67">
        <f t="shared" si="72"/>
        <v>0</v>
      </c>
      <c r="K147" s="73">
        <f t="shared" si="95"/>
        <v>0</v>
      </c>
      <c r="L147" s="71"/>
      <c r="M147" s="67">
        <f t="shared" si="73"/>
        <v>0</v>
      </c>
      <c r="N147" s="80">
        <f t="shared" si="92"/>
        <v>0</v>
      </c>
      <c r="O147" s="42">
        <f t="shared" si="97"/>
        <v>0</v>
      </c>
      <c r="P147" s="67">
        <f t="shared" si="98"/>
        <v>0</v>
      </c>
      <c r="Q147" s="81">
        <f t="shared" si="96"/>
        <v>0</v>
      </c>
      <c r="R147" s="71">
        <f t="shared" si="99"/>
        <v>1440</v>
      </c>
      <c r="S147" s="67">
        <f t="shared" si="77"/>
        <v>2669.1411600000001</v>
      </c>
      <c r="T147" s="65">
        <f t="shared" si="94"/>
        <v>1</v>
      </c>
    </row>
    <row r="148" spans="1:20">
      <c r="A148" s="26" t="s">
        <v>353</v>
      </c>
      <c r="B148" s="26" t="s">
        <v>16</v>
      </c>
      <c r="C148" s="26"/>
      <c r="D148" s="27" t="s">
        <v>354</v>
      </c>
      <c r="E148" s="26"/>
      <c r="F148" s="26">
        <v>1</v>
      </c>
      <c r="G148" s="40"/>
      <c r="H148" s="41">
        <f>SUM(H149:H150)</f>
        <v>27615.675869459999</v>
      </c>
      <c r="I148" s="40"/>
      <c r="J148" s="68">
        <f>SUM(J149:J150)</f>
        <v>0</v>
      </c>
      <c r="K148" s="72">
        <f t="shared" ref="K148:K150" si="100">J148/$H148</f>
        <v>0</v>
      </c>
      <c r="L148" s="37"/>
      <c r="M148" s="68">
        <f>SUM(M149:M150)</f>
        <v>0</v>
      </c>
      <c r="N148" s="79">
        <f t="shared" si="92"/>
        <v>0</v>
      </c>
      <c r="O148" s="40"/>
      <c r="P148" s="68">
        <f>SUM(P149:P150)</f>
        <v>0</v>
      </c>
      <c r="Q148" s="72">
        <f t="shared" si="96"/>
        <v>0</v>
      </c>
      <c r="R148" s="37"/>
      <c r="S148" s="68">
        <f>SUM(S149:S150)</f>
        <v>27615.675869459999</v>
      </c>
      <c r="T148" s="37">
        <f t="shared" si="94"/>
        <v>1</v>
      </c>
    </row>
    <row r="149" spans="1:20" ht="52.8">
      <c r="A149" s="31" t="s">
        <v>355</v>
      </c>
      <c r="B149" s="31" t="s">
        <v>356</v>
      </c>
      <c r="C149" s="31" t="s">
        <v>27</v>
      </c>
      <c r="D149" s="32" t="s">
        <v>357</v>
      </c>
      <c r="E149" s="31" t="s">
        <v>250</v>
      </c>
      <c r="F149" s="31">
        <v>86</v>
      </c>
      <c r="G149" s="42">
        <v>199.22173047000001</v>
      </c>
      <c r="H149" s="43">
        <f>G149*F149</f>
        <v>17133.068820420001</v>
      </c>
      <c r="I149" s="42"/>
      <c r="J149" s="67">
        <f t="shared" si="72"/>
        <v>0</v>
      </c>
      <c r="K149" s="73">
        <f t="shared" si="100"/>
        <v>0</v>
      </c>
      <c r="L149" s="71"/>
      <c r="M149" s="67">
        <f t="shared" si="73"/>
        <v>0</v>
      </c>
      <c r="N149" s="80">
        <f t="shared" si="92"/>
        <v>0</v>
      </c>
      <c r="O149" s="42">
        <f t="shared" ref="O149:O150" si="101">L149+I149</f>
        <v>0</v>
      </c>
      <c r="P149" s="67">
        <f t="shared" ref="P149:P150" si="102">O149*$G149</f>
        <v>0</v>
      </c>
      <c r="Q149" s="81">
        <f t="shared" si="96"/>
        <v>0</v>
      </c>
      <c r="R149" s="71">
        <f t="shared" ref="R149:R150" si="103">F149-O149</f>
        <v>86</v>
      </c>
      <c r="S149" s="67">
        <f t="shared" si="77"/>
        <v>17133.068820420001</v>
      </c>
      <c r="T149" s="65">
        <f t="shared" si="94"/>
        <v>1</v>
      </c>
    </row>
    <row r="150" spans="1:20" ht="26.4">
      <c r="A150" s="31" t="s">
        <v>358</v>
      </c>
      <c r="B150" s="31" t="s">
        <v>314</v>
      </c>
      <c r="C150" s="31" t="s">
        <v>27</v>
      </c>
      <c r="D150" s="32" t="s">
        <v>315</v>
      </c>
      <c r="E150" s="31" t="s">
        <v>250</v>
      </c>
      <c r="F150" s="31">
        <v>86</v>
      </c>
      <c r="G150" s="42">
        <v>121.89077963999999</v>
      </c>
      <c r="H150" s="43">
        <f>G150*F150</f>
        <v>10482.60704904</v>
      </c>
      <c r="I150" s="42"/>
      <c r="J150" s="67">
        <f t="shared" si="72"/>
        <v>0</v>
      </c>
      <c r="K150" s="73">
        <f t="shared" si="100"/>
        <v>0</v>
      </c>
      <c r="L150" s="71"/>
      <c r="M150" s="67">
        <f t="shared" si="73"/>
        <v>0</v>
      </c>
      <c r="N150" s="80">
        <f t="shared" si="92"/>
        <v>0</v>
      </c>
      <c r="O150" s="42">
        <f t="shared" si="101"/>
        <v>0</v>
      </c>
      <c r="P150" s="67">
        <f t="shared" si="102"/>
        <v>0</v>
      </c>
      <c r="Q150" s="81">
        <f t="shared" si="96"/>
        <v>0</v>
      </c>
      <c r="R150" s="71">
        <f t="shared" si="103"/>
        <v>86</v>
      </c>
      <c r="S150" s="67">
        <f t="shared" si="77"/>
        <v>10482.60704904</v>
      </c>
      <c r="T150" s="65">
        <f t="shared" si="94"/>
        <v>1</v>
      </c>
    </row>
    <row r="151" spans="1:20">
      <c r="A151" s="26" t="s">
        <v>359</v>
      </c>
      <c r="B151" s="26" t="s">
        <v>16</v>
      </c>
      <c r="C151" s="26"/>
      <c r="D151" s="27" t="s">
        <v>360</v>
      </c>
      <c r="E151" s="26"/>
      <c r="F151" s="26">
        <v>1</v>
      </c>
      <c r="G151" s="40"/>
      <c r="H151" s="41">
        <f>H152+H165+H176+H180+H192+H204+H213</f>
        <v>314914.27181638498</v>
      </c>
      <c r="I151" s="40"/>
      <c r="J151" s="68">
        <f>J152+J165+J176+J180+J192+J204+J213</f>
        <v>0</v>
      </c>
      <c r="K151" s="72">
        <f t="shared" ref="K151:K164" si="104">J151/$H151</f>
        <v>0</v>
      </c>
      <c r="L151" s="37"/>
      <c r="M151" s="68">
        <f>M152+M165+M176+M180+M192+M204+M213</f>
        <v>0</v>
      </c>
      <c r="N151" s="79">
        <f t="shared" si="92"/>
        <v>0</v>
      </c>
      <c r="O151" s="40"/>
      <c r="P151" s="68">
        <f>P152+P165+P176+P180+P192+P204+P213</f>
        <v>0</v>
      </c>
      <c r="Q151" s="72">
        <f t="shared" si="96"/>
        <v>0</v>
      </c>
      <c r="R151" s="37"/>
      <c r="S151" s="68">
        <f>S152+S165+S176+S180+S192+S204+S213</f>
        <v>314914.27181638498</v>
      </c>
      <c r="T151" s="37">
        <f t="shared" si="94"/>
        <v>1</v>
      </c>
    </row>
    <row r="152" spans="1:20">
      <c r="A152" s="26" t="s">
        <v>361</v>
      </c>
      <c r="B152" s="26" t="s">
        <v>16</v>
      </c>
      <c r="C152" s="26"/>
      <c r="D152" s="27" t="s">
        <v>362</v>
      </c>
      <c r="E152" s="26"/>
      <c r="F152" s="26">
        <v>1</v>
      </c>
      <c r="G152" s="40"/>
      <c r="H152" s="41">
        <f>SUM(H153:H164)</f>
        <v>239524.98878240999</v>
      </c>
      <c r="I152" s="40"/>
      <c r="J152" s="68">
        <f>SUM(J153:J164)</f>
        <v>0</v>
      </c>
      <c r="K152" s="72">
        <f t="shared" si="104"/>
        <v>0</v>
      </c>
      <c r="L152" s="37"/>
      <c r="M152" s="68">
        <f>SUM(M153:M164)</f>
        <v>0</v>
      </c>
      <c r="N152" s="79">
        <f t="shared" si="92"/>
        <v>0</v>
      </c>
      <c r="O152" s="40"/>
      <c r="P152" s="68">
        <f>SUM(P153:P164)</f>
        <v>0</v>
      </c>
      <c r="Q152" s="72">
        <f t="shared" si="96"/>
        <v>0</v>
      </c>
      <c r="R152" s="37"/>
      <c r="S152" s="68">
        <f>SUM(S153:S164)</f>
        <v>239524.98878240999</v>
      </c>
      <c r="T152" s="37">
        <f t="shared" si="94"/>
        <v>1</v>
      </c>
    </row>
    <row r="153" spans="1:20">
      <c r="A153" s="31" t="s">
        <v>363</v>
      </c>
      <c r="B153" s="31" t="s">
        <v>364</v>
      </c>
      <c r="C153" s="31" t="s">
        <v>20</v>
      </c>
      <c r="D153" s="32" t="s">
        <v>365</v>
      </c>
      <c r="E153" s="31" t="s">
        <v>34</v>
      </c>
      <c r="F153" s="31">
        <v>240</v>
      </c>
      <c r="G153" s="42">
        <v>25.219147229999997</v>
      </c>
      <c r="H153" s="43">
        <f t="shared" ref="H153:H164" si="105">G153*F153</f>
        <v>6052.5953351999997</v>
      </c>
      <c r="I153" s="42"/>
      <c r="J153" s="67">
        <f t="shared" ref="J153:J164" si="106">I153*$G153</f>
        <v>0</v>
      </c>
      <c r="K153" s="73">
        <f t="shared" si="104"/>
        <v>0</v>
      </c>
      <c r="L153" s="71"/>
      <c r="M153" s="67">
        <f t="shared" ref="M153:M164" si="107">L153*$G153</f>
        <v>0</v>
      </c>
      <c r="N153" s="80">
        <f t="shared" si="92"/>
        <v>0</v>
      </c>
      <c r="O153" s="42">
        <f t="shared" ref="O153:O164" si="108">L153+I153</f>
        <v>0</v>
      </c>
      <c r="P153" s="67">
        <f t="shared" ref="P153:P164" si="109">O153*$G153</f>
        <v>0</v>
      </c>
      <c r="Q153" s="81">
        <f t="shared" si="96"/>
        <v>0</v>
      </c>
      <c r="R153" s="71">
        <f t="shared" ref="R153:R164" si="110">F153-O153</f>
        <v>240</v>
      </c>
      <c r="S153" s="67">
        <f t="shared" ref="S153:S164" si="111">R153*$G153</f>
        <v>6052.5953351999997</v>
      </c>
      <c r="T153" s="65">
        <f t="shared" si="94"/>
        <v>1</v>
      </c>
    </row>
    <row r="154" spans="1:20" ht="26.4">
      <c r="A154" s="31" t="s">
        <v>366</v>
      </c>
      <c r="B154" s="31" t="s">
        <v>367</v>
      </c>
      <c r="C154" s="31" t="s">
        <v>32</v>
      </c>
      <c r="D154" s="32" t="s">
        <v>368</v>
      </c>
      <c r="E154" s="31" t="s">
        <v>34</v>
      </c>
      <c r="F154" s="31">
        <v>14</v>
      </c>
      <c r="G154" s="42">
        <v>195.51458997</v>
      </c>
      <c r="H154" s="43">
        <f t="shared" si="105"/>
        <v>2737.2042595799999</v>
      </c>
      <c r="I154" s="42"/>
      <c r="J154" s="67">
        <f t="shared" si="106"/>
        <v>0</v>
      </c>
      <c r="K154" s="73">
        <f t="shared" si="104"/>
        <v>0</v>
      </c>
      <c r="L154" s="71"/>
      <c r="M154" s="67">
        <f t="shared" si="107"/>
        <v>0</v>
      </c>
      <c r="N154" s="80">
        <f t="shared" si="92"/>
        <v>0</v>
      </c>
      <c r="O154" s="42">
        <f t="shared" si="108"/>
        <v>0</v>
      </c>
      <c r="P154" s="67">
        <f t="shared" si="109"/>
        <v>0</v>
      </c>
      <c r="Q154" s="81">
        <f t="shared" si="96"/>
        <v>0</v>
      </c>
      <c r="R154" s="71">
        <f t="shared" si="110"/>
        <v>14</v>
      </c>
      <c r="S154" s="67">
        <f t="shared" si="111"/>
        <v>2737.2042595799999</v>
      </c>
      <c r="T154" s="65">
        <f t="shared" si="94"/>
        <v>1</v>
      </c>
    </row>
    <row r="155" spans="1:20">
      <c r="A155" s="31" t="s">
        <v>369</v>
      </c>
      <c r="B155" s="31" t="s">
        <v>370</v>
      </c>
      <c r="C155" s="31" t="s">
        <v>20</v>
      </c>
      <c r="D155" s="32" t="s">
        <v>371</v>
      </c>
      <c r="E155" s="31" t="s">
        <v>34</v>
      </c>
      <c r="F155" s="31">
        <v>14</v>
      </c>
      <c r="G155" s="42">
        <v>71.897342039999998</v>
      </c>
      <c r="H155" s="43">
        <f t="shared" si="105"/>
        <v>1006.5627885599999</v>
      </c>
      <c r="I155" s="42"/>
      <c r="J155" s="67">
        <f t="shared" si="106"/>
        <v>0</v>
      </c>
      <c r="K155" s="73">
        <f t="shared" si="104"/>
        <v>0</v>
      </c>
      <c r="L155" s="71"/>
      <c r="M155" s="67">
        <f t="shared" si="107"/>
        <v>0</v>
      </c>
      <c r="N155" s="80">
        <f t="shared" si="92"/>
        <v>0</v>
      </c>
      <c r="O155" s="42">
        <f t="shared" si="108"/>
        <v>0</v>
      </c>
      <c r="P155" s="67">
        <f t="shared" si="109"/>
        <v>0</v>
      </c>
      <c r="Q155" s="81">
        <f t="shared" si="96"/>
        <v>0</v>
      </c>
      <c r="R155" s="71">
        <f t="shared" si="110"/>
        <v>14</v>
      </c>
      <c r="S155" s="67">
        <f t="shared" si="111"/>
        <v>1006.5627885599999</v>
      </c>
      <c r="T155" s="65">
        <f t="shared" si="94"/>
        <v>1</v>
      </c>
    </row>
    <row r="156" spans="1:20" ht="26.4">
      <c r="A156" s="31" t="s">
        <v>372</v>
      </c>
      <c r="B156" s="31" t="s">
        <v>373</v>
      </c>
      <c r="C156" s="31" t="s">
        <v>32</v>
      </c>
      <c r="D156" s="32" t="s">
        <v>374</v>
      </c>
      <c r="E156" s="31" t="s">
        <v>34</v>
      </c>
      <c r="F156" s="31">
        <v>1</v>
      </c>
      <c r="G156" s="42">
        <v>2928.8634234299998</v>
      </c>
      <c r="H156" s="43">
        <f t="shared" si="105"/>
        <v>2928.8634234299998</v>
      </c>
      <c r="I156" s="42"/>
      <c r="J156" s="67">
        <f t="shared" si="106"/>
        <v>0</v>
      </c>
      <c r="K156" s="73">
        <f t="shared" si="104"/>
        <v>0</v>
      </c>
      <c r="L156" s="71"/>
      <c r="M156" s="67">
        <f t="shared" si="107"/>
        <v>0</v>
      </c>
      <c r="N156" s="80">
        <f t="shared" si="92"/>
        <v>0</v>
      </c>
      <c r="O156" s="42">
        <f t="shared" si="108"/>
        <v>0</v>
      </c>
      <c r="P156" s="67">
        <f t="shared" si="109"/>
        <v>0</v>
      </c>
      <c r="Q156" s="81">
        <f t="shared" si="96"/>
        <v>0</v>
      </c>
      <c r="R156" s="71">
        <f t="shared" si="110"/>
        <v>1</v>
      </c>
      <c r="S156" s="67">
        <f t="shared" si="111"/>
        <v>2928.8634234299998</v>
      </c>
      <c r="T156" s="65">
        <f t="shared" si="94"/>
        <v>1</v>
      </c>
    </row>
    <row r="157" spans="1:20" ht="26.4">
      <c r="A157" s="31" t="s">
        <v>375</v>
      </c>
      <c r="B157" s="31" t="s">
        <v>376</v>
      </c>
      <c r="C157" s="31" t="s">
        <v>20</v>
      </c>
      <c r="D157" s="32" t="s">
        <v>377</v>
      </c>
      <c r="E157" s="31" t="s">
        <v>34</v>
      </c>
      <c r="F157" s="31">
        <v>1</v>
      </c>
      <c r="G157" s="42">
        <v>248.48433179999998</v>
      </c>
      <c r="H157" s="43">
        <f t="shared" si="105"/>
        <v>248.48433179999998</v>
      </c>
      <c r="I157" s="42"/>
      <c r="J157" s="67">
        <f t="shared" si="106"/>
        <v>0</v>
      </c>
      <c r="K157" s="73">
        <f t="shared" si="104"/>
        <v>0</v>
      </c>
      <c r="L157" s="71"/>
      <c r="M157" s="67">
        <f t="shared" si="107"/>
        <v>0</v>
      </c>
      <c r="N157" s="80">
        <f t="shared" si="92"/>
        <v>0</v>
      </c>
      <c r="O157" s="42">
        <f t="shared" si="108"/>
        <v>0</v>
      </c>
      <c r="P157" s="67">
        <f t="shared" si="109"/>
        <v>0</v>
      </c>
      <c r="Q157" s="81">
        <f t="shared" si="96"/>
        <v>0</v>
      </c>
      <c r="R157" s="71">
        <f t="shared" si="110"/>
        <v>1</v>
      </c>
      <c r="S157" s="67">
        <f t="shared" si="111"/>
        <v>248.48433179999998</v>
      </c>
      <c r="T157" s="65">
        <f t="shared" si="94"/>
        <v>1</v>
      </c>
    </row>
    <row r="158" spans="1:20">
      <c r="A158" s="31" t="s">
        <v>378</v>
      </c>
      <c r="B158" s="31" t="s">
        <v>379</v>
      </c>
      <c r="C158" s="31" t="s">
        <v>20</v>
      </c>
      <c r="D158" s="32" t="s">
        <v>380</v>
      </c>
      <c r="E158" s="31" t="s">
        <v>34</v>
      </c>
      <c r="F158" s="31">
        <v>360</v>
      </c>
      <c r="G158" s="42">
        <v>28.322553419999998</v>
      </c>
      <c r="H158" s="43">
        <f t="shared" si="105"/>
        <v>10196.1192312</v>
      </c>
      <c r="I158" s="42"/>
      <c r="J158" s="67">
        <f t="shared" si="106"/>
        <v>0</v>
      </c>
      <c r="K158" s="73">
        <f t="shared" si="104"/>
        <v>0</v>
      </c>
      <c r="L158" s="71"/>
      <c r="M158" s="67">
        <f t="shared" si="107"/>
        <v>0</v>
      </c>
      <c r="N158" s="80">
        <f t="shared" si="92"/>
        <v>0</v>
      </c>
      <c r="O158" s="42">
        <f t="shared" si="108"/>
        <v>0</v>
      </c>
      <c r="P158" s="67">
        <f t="shared" si="109"/>
        <v>0</v>
      </c>
      <c r="Q158" s="81">
        <f t="shared" si="96"/>
        <v>0</v>
      </c>
      <c r="R158" s="71">
        <f t="shared" si="110"/>
        <v>360</v>
      </c>
      <c r="S158" s="67">
        <f t="shared" si="111"/>
        <v>10196.1192312</v>
      </c>
      <c r="T158" s="65">
        <f t="shared" si="94"/>
        <v>1</v>
      </c>
    </row>
    <row r="159" spans="1:20">
      <c r="A159" s="31" t="s">
        <v>381</v>
      </c>
      <c r="B159" s="31" t="s">
        <v>382</v>
      </c>
      <c r="C159" s="31" t="s">
        <v>20</v>
      </c>
      <c r="D159" s="32" t="s">
        <v>383</v>
      </c>
      <c r="E159" s="31" t="s">
        <v>34</v>
      </c>
      <c r="F159" s="31">
        <v>155</v>
      </c>
      <c r="G159" s="42">
        <v>28.619124660000001</v>
      </c>
      <c r="H159" s="43">
        <f t="shared" si="105"/>
        <v>4435.9643223000003</v>
      </c>
      <c r="I159" s="42"/>
      <c r="J159" s="67">
        <f t="shared" si="106"/>
        <v>0</v>
      </c>
      <c r="K159" s="73">
        <f t="shared" si="104"/>
        <v>0</v>
      </c>
      <c r="L159" s="71"/>
      <c r="M159" s="67">
        <f t="shared" si="107"/>
        <v>0</v>
      </c>
      <c r="N159" s="80">
        <f t="shared" si="92"/>
        <v>0</v>
      </c>
      <c r="O159" s="42">
        <f t="shared" si="108"/>
        <v>0</v>
      </c>
      <c r="P159" s="67">
        <f t="shared" si="109"/>
        <v>0</v>
      </c>
      <c r="Q159" s="81">
        <f t="shared" si="96"/>
        <v>0</v>
      </c>
      <c r="R159" s="71">
        <f t="shared" si="110"/>
        <v>155</v>
      </c>
      <c r="S159" s="67">
        <f t="shared" si="111"/>
        <v>4435.9643223000003</v>
      </c>
      <c r="T159" s="65">
        <f t="shared" si="94"/>
        <v>1</v>
      </c>
    </row>
    <row r="160" spans="1:20">
      <c r="A160" s="31" t="s">
        <v>384</v>
      </c>
      <c r="B160" s="31" t="s">
        <v>385</v>
      </c>
      <c r="C160" s="31" t="s">
        <v>20</v>
      </c>
      <c r="D160" s="32" t="s">
        <v>386</v>
      </c>
      <c r="E160" s="31" t="s">
        <v>34</v>
      </c>
      <c r="F160" s="31">
        <v>100</v>
      </c>
      <c r="G160" s="42">
        <v>26.680819769999999</v>
      </c>
      <c r="H160" s="43">
        <f t="shared" si="105"/>
        <v>2668.0819769999998</v>
      </c>
      <c r="I160" s="42"/>
      <c r="J160" s="67">
        <f t="shared" si="106"/>
        <v>0</v>
      </c>
      <c r="K160" s="73">
        <f t="shared" si="104"/>
        <v>0</v>
      </c>
      <c r="L160" s="71"/>
      <c r="M160" s="67">
        <f t="shared" si="107"/>
        <v>0</v>
      </c>
      <c r="N160" s="80">
        <f t="shared" si="92"/>
        <v>0</v>
      </c>
      <c r="O160" s="42">
        <f t="shared" si="108"/>
        <v>0</v>
      </c>
      <c r="P160" s="67">
        <f t="shared" si="109"/>
        <v>0</v>
      </c>
      <c r="Q160" s="81">
        <f t="shared" si="96"/>
        <v>0</v>
      </c>
      <c r="R160" s="71">
        <f t="shared" si="110"/>
        <v>100</v>
      </c>
      <c r="S160" s="67">
        <f t="shared" si="111"/>
        <v>2668.0819769999998</v>
      </c>
      <c r="T160" s="65">
        <f t="shared" si="94"/>
        <v>1</v>
      </c>
    </row>
    <row r="161" spans="1:20" ht="26.4">
      <c r="A161" s="31" t="s">
        <v>387</v>
      </c>
      <c r="B161" s="31" t="s">
        <v>388</v>
      </c>
      <c r="C161" s="31" t="s">
        <v>20</v>
      </c>
      <c r="D161" s="32" t="s">
        <v>389</v>
      </c>
      <c r="E161" s="31" t="s">
        <v>34</v>
      </c>
      <c r="F161" s="31">
        <v>1</v>
      </c>
      <c r="G161" s="42">
        <v>836.70161085000007</v>
      </c>
      <c r="H161" s="43">
        <f t="shared" si="105"/>
        <v>836.70161085000007</v>
      </c>
      <c r="I161" s="42"/>
      <c r="J161" s="67">
        <f t="shared" si="106"/>
        <v>0</v>
      </c>
      <c r="K161" s="73">
        <f t="shared" si="104"/>
        <v>0</v>
      </c>
      <c r="L161" s="71"/>
      <c r="M161" s="67">
        <f t="shared" si="107"/>
        <v>0</v>
      </c>
      <c r="N161" s="80">
        <f t="shared" si="92"/>
        <v>0</v>
      </c>
      <c r="O161" s="42">
        <f t="shared" si="108"/>
        <v>0</v>
      </c>
      <c r="P161" s="67">
        <f t="shared" si="109"/>
        <v>0</v>
      </c>
      <c r="Q161" s="81">
        <f t="shared" si="96"/>
        <v>0</v>
      </c>
      <c r="R161" s="71">
        <f t="shared" si="110"/>
        <v>1</v>
      </c>
      <c r="S161" s="67">
        <f t="shared" si="111"/>
        <v>836.70161085000007</v>
      </c>
      <c r="T161" s="65">
        <f t="shared" si="94"/>
        <v>1</v>
      </c>
    </row>
    <row r="162" spans="1:20" ht="26.4">
      <c r="A162" s="31" t="s">
        <v>390</v>
      </c>
      <c r="B162" s="31" t="s">
        <v>391</v>
      </c>
      <c r="C162" s="31" t="s">
        <v>32</v>
      </c>
      <c r="D162" s="32" t="s">
        <v>392</v>
      </c>
      <c r="E162" s="31" t="s">
        <v>34</v>
      </c>
      <c r="F162" s="31">
        <v>1</v>
      </c>
      <c r="G162" s="42">
        <v>275.05923326999999</v>
      </c>
      <c r="H162" s="43">
        <f t="shared" si="105"/>
        <v>275.05923326999999</v>
      </c>
      <c r="I162" s="42"/>
      <c r="J162" s="67">
        <f t="shared" si="106"/>
        <v>0</v>
      </c>
      <c r="K162" s="73">
        <f t="shared" si="104"/>
        <v>0</v>
      </c>
      <c r="L162" s="71"/>
      <c r="M162" s="67">
        <f t="shared" si="107"/>
        <v>0</v>
      </c>
      <c r="N162" s="80">
        <f t="shared" si="92"/>
        <v>0</v>
      </c>
      <c r="O162" s="42">
        <f t="shared" si="108"/>
        <v>0</v>
      </c>
      <c r="P162" s="67">
        <f t="shared" si="109"/>
        <v>0</v>
      </c>
      <c r="Q162" s="81">
        <f t="shared" si="96"/>
        <v>0</v>
      </c>
      <c r="R162" s="71">
        <f t="shared" si="110"/>
        <v>1</v>
      </c>
      <c r="S162" s="67">
        <f t="shared" si="111"/>
        <v>275.05923326999999</v>
      </c>
      <c r="T162" s="65">
        <f t="shared" si="94"/>
        <v>1</v>
      </c>
    </row>
    <row r="163" spans="1:20" ht="26.4">
      <c r="A163" s="31" t="s">
        <v>393</v>
      </c>
      <c r="B163" s="31" t="s">
        <v>394</v>
      </c>
      <c r="C163" s="31" t="s">
        <v>20</v>
      </c>
      <c r="D163" s="32" t="s">
        <v>395</v>
      </c>
      <c r="E163" s="31" t="s">
        <v>47</v>
      </c>
      <c r="F163" s="31">
        <v>5200</v>
      </c>
      <c r="G163" s="42">
        <v>39.126220019999998</v>
      </c>
      <c r="H163" s="43">
        <f t="shared" si="105"/>
        <v>203456.34410399999</v>
      </c>
      <c r="I163" s="42"/>
      <c r="J163" s="67">
        <f t="shared" si="106"/>
        <v>0</v>
      </c>
      <c r="K163" s="73">
        <f t="shared" si="104"/>
        <v>0</v>
      </c>
      <c r="L163" s="71"/>
      <c r="M163" s="67">
        <f t="shared" si="107"/>
        <v>0</v>
      </c>
      <c r="N163" s="80">
        <f t="shared" si="92"/>
        <v>0</v>
      </c>
      <c r="O163" s="42">
        <f t="shared" si="108"/>
        <v>0</v>
      </c>
      <c r="P163" s="67">
        <f t="shared" si="109"/>
        <v>0</v>
      </c>
      <c r="Q163" s="81">
        <f t="shared" si="96"/>
        <v>0</v>
      </c>
      <c r="R163" s="71">
        <f t="shared" si="110"/>
        <v>5200</v>
      </c>
      <c r="S163" s="67">
        <f t="shared" si="111"/>
        <v>203456.34410399999</v>
      </c>
      <c r="T163" s="65">
        <f t="shared" si="94"/>
        <v>1</v>
      </c>
    </row>
    <row r="164" spans="1:20" ht="26.4">
      <c r="A164" s="31" t="s">
        <v>396</v>
      </c>
      <c r="B164" s="31" t="s">
        <v>397</v>
      </c>
      <c r="C164" s="31" t="s">
        <v>32</v>
      </c>
      <c r="D164" s="32" t="s">
        <v>398</v>
      </c>
      <c r="E164" s="31" t="s">
        <v>34</v>
      </c>
      <c r="F164" s="31">
        <v>7</v>
      </c>
      <c r="G164" s="42">
        <v>669.00116646000004</v>
      </c>
      <c r="H164" s="43">
        <f t="shared" si="105"/>
        <v>4683.0081652200006</v>
      </c>
      <c r="I164" s="42"/>
      <c r="J164" s="67">
        <f t="shared" si="106"/>
        <v>0</v>
      </c>
      <c r="K164" s="73">
        <f t="shared" si="104"/>
        <v>0</v>
      </c>
      <c r="L164" s="71"/>
      <c r="M164" s="67">
        <f t="shared" si="107"/>
        <v>0</v>
      </c>
      <c r="N164" s="80">
        <f t="shared" si="92"/>
        <v>0</v>
      </c>
      <c r="O164" s="42">
        <f t="shared" si="108"/>
        <v>0</v>
      </c>
      <c r="P164" s="67">
        <f t="shared" si="109"/>
        <v>0</v>
      </c>
      <c r="Q164" s="81">
        <f t="shared" si="96"/>
        <v>0</v>
      </c>
      <c r="R164" s="71">
        <f t="shared" si="110"/>
        <v>7</v>
      </c>
      <c r="S164" s="67">
        <f t="shared" si="111"/>
        <v>4683.0081652200006</v>
      </c>
      <c r="T164" s="65">
        <f t="shared" si="94"/>
        <v>1</v>
      </c>
    </row>
    <row r="165" spans="1:20">
      <c r="A165" s="26" t="s">
        <v>399</v>
      </c>
      <c r="B165" s="26" t="s">
        <v>16</v>
      </c>
      <c r="C165" s="26"/>
      <c r="D165" s="27" t="s">
        <v>400</v>
      </c>
      <c r="E165" s="26"/>
      <c r="F165" s="26">
        <v>1</v>
      </c>
      <c r="G165" s="40"/>
      <c r="H165" s="41">
        <f>SUM(H166:H175)</f>
        <v>16217.38393326</v>
      </c>
      <c r="I165" s="40"/>
      <c r="J165" s="68">
        <f>SUM(J166:J175)</f>
        <v>0</v>
      </c>
      <c r="K165" s="72">
        <f t="shared" ref="K165:K175" si="112">J165/$H165</f>
        <v>0</v>
      </c>
      <c r="L165" s="37"/>
      <c r="M165" s="68">
        <f>SUM(M166:M175)</f>
        <v>0</v>
      </c>
      <c r="N165" s="79">
        <f t="shared" si="92"/>
        <v>0</v>
      </c>
      <c r="O165" s="40"/>
      <c r="P165" s="68">
        <f>SUM(P166:P175)</f>
        <v>0</v>
      </c>
      <c r="Q165" s="72">
        <f t="shared" si="96"/>
        <v>0</v>
      </c>
      <c r="R165" s="37"/>
      <c r="S165" s="68">
        <f>SUM(S166:S175)</f>
        <v>16217.38393326</v>
      </c>
      <c r="T165" s="37">
        <f t="shared" si="94"/>
        <v>1</v>
      </c>
    </row>
    <row r="166" spans="1:20" ht="52.8">
      <c r="A166" s="31" t="s">
        <v>401</v>
      </c>
      <c r="B166" s="31" t="s">
        <v>402</v>
      </c>
      <c r="C166" s="31" t="s">
        <v>27</v>
      </c>
      <c r="D166" s="32" t="s">
        <v>403</v>
      </c>
      <c r="E166" s="31" t="s">
        <v>250</v>
      </c>
      <c r="F166" s="31">
        <v>3</v>
      </c>
      <c r="G166" s="42">
        <v>12.117053519999999</v>
      </c>
      <c r="H166" s="43">
        <f t="shared" ref="H166:H175" si="113">G166*F166</f>
        <v>36.351160559999997</v>
      </c>
      <c r="I166" s="42"/>
      <c r="J166" s="67">
        <f t="shared" ref="J166:J175" si="114">I166*$G166</f>
        <v>0</v>
      </c>
      <c r="K166" s="73">
        <f t="shared" si="112"/>
        <v>0</v>
      </c>
      <c r="L166" s="71"/>
      <c r="M166" s="67">
        <f t="shared" ref="M166:M175" si="115">L166*$G166</f>
        <v>0</v>
      </c>
      <c r="N166" s="80">
        <f t="shared" si="92"/>
        <v>0</v>
      </c>
      <c r="O166" s="42">
        <f t="shared" ref="O166:O175" si="116">L166+I166</f>
        <v>0</v>
      </c>
      <c r="P166" s="67">
        <f t="shared" ref="P166:P175" si="117">O166*$G166</f>
        <v>0</v>
      </c>
      <c r="Q166" s="81">
        <f t="shared" si="96"/>
        <v>0</v>
      </c>
      <c r="R166" s="71">
        <f t="shared" ref="R166:R175" si="118">F166-O166</f>
        <v>3</v>
      </c>
      <c r="S166" s="67">
        <f t="shared" ref="S166:S175" si="119">R166*$G166</f>
        <v>36.351160559999997</v>
      </c>
      <c r="T166" s="65">
        <f t="shared" si="94"/>
        <v>1</v>
      </c>
    </row>
    <row r="167" spans="1:20" ht="26.4">
      <c r="A167" s="31" t="s">
        <v>404</v>
      </c>
      <c r="B167" s="31" t="s">
        <v>405</v>
      </c>
      <c r="C167" s="31" t="s">
        <v>32</v>
      </c>
      <c r="D167" s="32" t="s">
        <v>406</v>
      </c>
      <c r="E167" s="31" t="s">
        <v>34</v>
      </c>
      <c r="F167" s="31">
        <v>1</v>
      </c>
      <c r="G167" s="42">
        <v>188.67226779000001</v>
      </c>
      <c r="H167" s="43">
        <f t="shared" si="113"/>
        <v>188.67226779000001</v>
      </c>
      <c r="I167" s="42"/>
      <c r="J167" s="67">
        <f t="shared" si="114"/>
        <v>0</v>
      </c>
      <c r="K167" s="73">
        <f t="shared" si="112"/>
        <v>0</v>
      </c>
      <c r="L167" s="71"/>
      <c r="M167" s="67">
        <f t="shared" si="115"/>
        <v>0</v>
      </c>
      <c r="N167" s="80">
        <f t="shared" si="92"/>
        <v>0</v>
      </c>
      <c r="O167" s="42">
        <f t="shared" si="116"/>
        <v>0</v>
      </c>
      <c r="P167" s="67">
        <f t="shared" si="117"/>
        <v>0</v>
      </c>
      <c r="Q167" s="81">
        <f t="shared" si="96"/>
        <v>0</v>
      </c>
      <c r="R167" s="71">
        <f t="shared" si="118"/>
        <v>1</v>
      </c>
      <c r="S167" s="67">
        <f t="shared" si="119"/>
        <v>188.67226779000001</v>
      </c>
      <c r="T167" s="65">
        <f t="shared" si="94"/>
        <v>1</v>
      </c>
    </row>
    <row r="168" spans="1:20" ht="26.4">
      <c r="A168" s="31" t="s">
        <v>407</v>
      </c>
      <c r="B168" s="31" t="s">
        <v>408</v>
      </c>
      <c r="C168" s="31" t="s">
        <v>32</v>
      </c>
      <c r="D168" s="32" t="s">
        <v>409</v>
      </c>
      <c r="E168" s="31" t="s">
        <v>96</v>
      </c>
      <c r="F168" s="31">
        <v>5</v>
      </c>
      <c r="G168" s="42">
        <v>27.623492639999998</v>
      </c>
      <c r="H168" s="43">
        <f t="shared" si="113"/>
        <v>138.1174632</v>
      </c>
      <c r="I168" s="42"/>
      <c r="J168" s="67">
        <f t="shared" si="114"/>
        <v>0</v>
      </c>
      <c r="K168" s="73">
        <f t="shared" si="112"/>
        <v>0</v>
      </c>
      <c r="L168" s="71"/>
      <c r="M168" s="67">
        <f t="shared" si="115"/>
        <v>0</v>
      </c>
      <c r="N168" s="80">
        <f t="shared" si="92"/>
        <v>0</v>
      </c>
      <c r="O168" s="42">
        <f t="shared" si="116"/>
        <v>0</v>
      </c>
      <c r="P168" s="67">
        <f t="shared" si="117"/>
        <v>0</v>
      </c>
      <c r="Q168" s="81">
        <f t="shared" si="96"/>
        <v>0</v>
      </c>
      <c r="R168" s="71">
        <f t="shared" si="118"/>
        <v>5</v>
      </c>
      <c r="S168" s="67">
        <f t="shared" si="119"/>
        <v>138.1174632</v>
      </c>
      <c r="T168" s="65">
        <f t="shared" si="94"/>
        <v>1</v>
      </c>
    </row>
    <row r="169" spans="1:20" ht="39.6">
      <c r="A169" s="31" t="s">
        <v>410</v>
      </c>
      <c r="B169" s="31" t="s">
        <v>411</v>
      </c>
      <c r="C169" s="31" t="s">
        <v>20</v>
      </c>
      <c r="D169" s="32" t="s">
        <v>412</v>
      </c>
      <c r="E169" s="31" t="s">
        <v>34</v>
      </c>
      <c r="F169" s="31">
        <v>1</v>
      </c>
      <c r="G169" s="42">
        <v>9502.7886312299997</v>
      </c>
      <c r="H169" s="43">
        <f t="shared" si="113"/>
        <v>9502.7886312299997</v>
      </c>
      <c r="I169" s="42"/>
      <c r="J169" s="67">
        <f t="shared" si="114"/>
        <v>0</v>
      </c>
      <c r="K169" s="73">
        <f t="shared" si="112"/>
        <v>0</v>
      </c>
      <c r="L169" s="71"/>
      <c r="M169" s="67">
        <f t="shared" si="115"/>
        <v>0</v>
      </c>
      <c r="N169" s="80">
        <f t="shared" si="92"/>
        <v>0</v>
      </c>
      <c r="O169" s="42">
        <f t="shared" si="116"/>
        <v>0</v>
      </c>
      <c r="P169" s="67">
        <f t="shared" si="117"/>
        <v>0</v>
      </c>
      <c r="Q169" s="81">
        <f t="shared" si="96"/>
        <v>0</v>
      </c>
      <c r="R169" s="71">
        <f t="shared" si="118"/>
        <v>1</v>
      </c>
      <c r="S169" s="67">
        <f t="shared" si="119"/>
        <v>9502.7886312299997</v>
      </c>
      <c r="T169" s="65">
        <f t="shared" si="94"/>
        <v>1</v>
      </c>
    </row>
    <row r="170" spans="1:20" ht="26.4">
      <c r="A170" s="31" t="s">
        <v>413</v>
      </c>
      <c r="B170" s="31" t="s">
        <v>314</v>
      </c>
      <c r="C170" s="31" t="s">
        <v>27</v>
      </c>
      <c r="D170" s="32" t="s">
        <v>315</v>
      </c>
      <c r="E170" s="31" t="s">
        <v>250</v>
      </c>
      <c r="F170" s="31">
        <v>1</v>
      </c>
      <c r="G170" s="42">
        <v>121.89077963999999</v>
      </c>
      <c r="H170" s="43">
        <f t="shared" si="113"/>
        <v>121.89077963999999</v>
      </c>
      <c r="I170" s="42"/>
      <c r="J170" s="67">
        <f t="shared" si="114"/>
        <v>0</v>
      </c>
      <c r="K170" s="73">
        <f t="shared" si="112"/>
        <v>0</v>
      </c>
      <c r="L170" s="71"/>
      <c r="M170" s="67">
        <f t="shared" si="115"/>
        <v>0</v>
      </c>
      <c r="N170" s="80">
        <f t="shared" si="92"/>
        <v>0</v>
      </c>
      <c r="O170" s="42">
        <f t="shared" si="116"/>
        <v>0</v>
      </c>
      <c r="P170" s="67">
        <f t="shared" si="117"/>
        <v>0</v>
      </c>
      <c r="Q170" s="81">
        <f t="shared" si="96"/>
        <v>0</v>
      </c>
      <c r="R170" s="71">
        <f t="shared" si="118"/>
        <v>1</v>
      </c>
      <c r="S170" s="67">
        <f t="shared" si="119"/>
        <v>121.89077963999999</v>
      </c>
      <c r="T170" s="65">
        <f t="shared" si="94"/>
        <v>1</v>
      </c>
    </row>
    <row r="171" spans="1:20" ht="39.6">
      <c r="A171" s="31" t="s">
        <v>414</v>
      </c>
      <c r="B171" s="31" t="s">
        <v>415</v>
      </c>
      <c r="C171" s="31" t="s">
        <v>27</v>
      </c>
      <c r="D171" s="32" t="s">
        <v>416</v>
      </c>
      <c r="E171" s="31" t="s">
        <v>250</v>
      </c>
      <c r="F171" s="31">
        <v>6</v>
      </c>
      <c r="G171" s="42">
        <v>17.465927669999999</v>
      </c>
      <c r="H171" s="43">
        <f t="shared" si="113"/>
        <v>104.79556602</v>
      </c>
      <c r="I171" s="42"/>
      <c r="J171" s="67">
        <f t="shared" si="114"/>
        <v>0</v>
      </c>
      <c r="K171" s="73">
        <f t="shared" si="112"/>
        <v>0</v>
      </c>
      <c r="L171" s="71"/>
      <c r="M171" s="67">
        <f t="shared" si="115"/>
        <v>0</v>
      </c>
      <c r="N171" s="80">
        <f t="shared" si="92"/>
        <v>0</v>
      </c>
      <c r="O171" s="42">
        <f t="shared" si="116"/>
        <v>0</v>
      </c>
      <c r="P171" s="67">
        <f t="shared" si="117"/>
        <v>0</v>
      </c>
      <c r="Q171" s="81">
        <f t="shared" si="96"/>
        <v>0</v>
      </c>
      <c r="R171" s="71">
        <f t="shared" si="118"/>
        <v>6</v>
      </c>
      <c r="S171" s="67">
        <f t="shared" si="119"/>
        <v>104.79556602</v>
      </c>
      <c r="T171" s="65">
        <f t="shared" si="94"/>
        <v>1</v>
      </c>
    </row>
    <row r="172" spans="1:20" ht="26.4">
      <c r="A172" s="31" t="s">
        <v>417</v>
      </c>
      <c r="B172" s="31" t="s">
        <v>418</v>
      </c>
      <c r="C172" s="31" t="s">
        <v>32</v>
      </c>
      <c r="D172" s="32" t="s">
        <v>419</v>
      </c>
      <c r="E172" s="31" t="s">
        <v>34</v>
      </c>
      <c r="F172" s="31">
        <v>2</v>
      </c>
      <c r="G172" s="42">
        <v>24.689555729999999</v>
      </c>
      <c r="H172" s="43">
        <f t="shared" si="113"/>
        <v>49.379111459999997</v>
      </c>
      <c r="I172" s="42"/>
      <c r="J172" s="67">
        <f t="shared" si="114"/>
        <v>0</v>
      </c>
      <c r="K172" s="73">
        <f t="shared" si="112"/>
        <v>0</v>
      </c>
      <c r="L172" s="71"/>
      <c r="M172" s="67">
        <f t="shared" si="115"/>
        <v>0</v>
      </c>
      <c r="N172" s="80">
        <f t="shared" si="92"/>
        <v>0</v>
      </c>
      <c r="O172" s="42">
        <f t="shared" si="116"/>
        <v>0</v>
      </c>
      <c r="P172" s="67">
        <f t="shared" si="117"/>
        <v>0</v>
      </c>
      <c r="Q172" s="81">
        <f t="shared" si="96"/>
        <v>0</v>
      </c>
      <c r="R172" s="71">
        <f t="shared" si="118"/>
        <v>2</v>
      </c>
      <c r="S172" s="67">
        <f t="shared" si="119"/>
        <v>49.379111459999997</v>
      </c>
      <c r="T172" s="65">
        <f t="shared" si="94"/>
        <v>1</v>
      </c>
    </row>
    <row r="173" spans="1:20" ht="39.6">
      <c r="A173" s="31" t="s">
        <v>420</v>
      </c>
      <c r="B173" s="31" t="s">
        <v>421</v>
      </c>
      <c r="C173" s="31" t="s">
        <v>27</v>
      </c>
      <c r="D173" s="32" t="s">
        <v>422</v>
      </c>
      <c r="E173" s="31" t="s">
        <v>250</v>
      </c>
      <c r="F173" s="31">
        <v>2</v>
      </c>
      <c r="G173" s="42">
        <v>40.767953670000004</v>
      </c>
      <c r="H173" s="43">
        <f t="shared" si="113"/>
        <v>81.535907340000009</v>
      </c>
      <c r="I173" s="42"/>
      <c r="J173" s="67">
        <f t="shared" si="114"/>
        <v>0</v>
      </c>
      <c r="K173" s="73">
        <f t="shared" si="112"/>
        <v>0</v>
      </c>
      <c r="L173" s="71"/>
      <c r="M173" s="67">
        <f t="shared" si="115"/>
        <v>0</v>
      </c>
      <c r="N173" s="80">
        <f t="shared" si="92"/>
        <v>0</v>
      </c>
      <c r="O173" s="42">
        <f t="shared" si="116"/>
        <v>0</v>
      </c>
      <c r="P173" s="67">
        <f t="shared" si="117"/>
        <v>0</v>
      </c>
      <c r="Q173" s="81">
        <f t="shared" si="96"/>
        <v>0</v>
      </c>
      <c r="R173" s="71">
        <f t="shared" si="118"/>
        <v>2</v>
      </c>
      <c r="S173" s="67">
        <f t="shared" si="119"/>
        <v>81.535907340000009</v>
      </c>
      <c r="T173" s="65">
        <f t="shared" si="94"/>
        <v>1</v>
      </c>
    </row>
    <row r="174" spans="1:20">
      <c r="A174" s="31" t="s">
        <v>423</v>
      </c>
      <c r="B174" s="31" t="s">
        <v>424</v>
      </c>
      <c r="C174" s="31" t="s">
        <v>32</v>
      </c>
      <c r="D174" s="32" t="s">
        <v>425</v>
      </c>
      <c r="E174" s="31" t="s">
        <v>34</v>
      </c>
      <c r="F174" s="31">
        <v>1</v>
      </c>
      <c r="G174" s="42">
        <v>223.1698581</v>
      </c>
      <c r="H174" s="43">
        <f t="shared" si="113"/>
        <v>223.1698581</v>
      </c>
      <c r="I174" s="42"/>
      <c r="J174" s="67">
        <f t="shared" si="114"/>
        <v>0</v>
      </c>
      <c r="K174" s="73">
        <f t="shared" si="112"/>
        <v>0</v>
      </c>
      <c r="L174" s="71"/>
      <c r="M174" s="67">
        <f t="shared" si="115"/>
        <v>0</v>
      </c>
      <c r="N174" s="80">
        <f t="shared" si="92"/>
        <v>0</v>
      </c>
      <c r="O174" s="42">
        <f t="shared" si="116"/>
        <v>0</v>
      </c>
      <c r="P174" s="67">
        <f t="shared" si="117"/>
        <v>0</v>
      </c>
      <c r="Q174" s="81">
        <f t="shared" si="96"/>
        <v>0</v>
      </c>
      <c r="R174" s="71">
        <f t="shared" si="118"/>
        <v>1</v>
      </c>
      <c r="S174" s="67">
        <f t="shared" si="119"/>
        <v>223.1698581</v>
      </c>
      <c r="T174" s="65">
        <f t="shared" si="94"/>
        <v>1</v>
      </c>
    </row>
    <row r="175" spans="1:20" ht="39.6">
      <c r="A175" s="31" t="s">
        <v>426</v>
      </c>
      <c r="B175" s="31" t="s">
        <v>427</v>
      </c>
      <c r="C175" s="31" t="s">
        <v>20</v>
      </c>
      <c r="D175" s="32" t="s">
        <v>428</v>
      </c>
      <c r="E175" s="31" t="s">
        <v>34</v>
      </c>
      <c r="F175" s="31">
        <v>1</v>
      </c>
      <c r="G175" s="42">
        <v>5770.6831879199999</v>
      </c>
      <c r="H175" s="43">
        <f t="shared" si="113"/>
        <v>5770.6831879199999</v>
      </c>
      <c r="I175" s="42"/>
      <c r="J175" s="67">
        <f t="shared" si="114"/>
        <v>0</v>
      </c>
      <c r="K175" s="73">
        <f t="shared" si="112"/>
        <v>0</v>
      </c>
      <c r="L175" s="71"/>
      <c r="M175" s="67">
        <f t="shared" si="115"/>
        <v>0</v>
      </c>
      <c r="N175" s="80">
        <f t="shared" si="92"/>
        <v>0</v>
      </c>
      <c r="O175" s="42">
        <f t="shared" si="116"/>
        <v>0</v>
      </c>
      <c r="P175" s="67">
        <f t="shared" si="117"/>
        <v>0</v>
      </c>
      <c r="Q175" s="81">
        <f t="shared" si="96"/>
        <v>0</v>
      </c>
      <c r="R175" s="71">
        <f t="shared" si="118"/>
        <v>1</v>
      </c>
      <c r="S175" s="67">
        <f t="shared" si="119"/>
        <v>5770.6831879199999</v>
      </c>
      <c r="T175" s="65">
        <f t="shared" si="94"/>
        <v>1</v>
      </c>
    </row>
    <row r="176" spans="1:20">
      <c r="A176" s="26" t="s">
        <v>429</v>
      </c>
      <c r="B176" s="26" t="s">
        <v>16</v>
      </c>
      <c r="C176" s="26"/>
      <c r="D176" s="27" t="s">
        <v>430</v>
      </c>
      <c r="E176" s="26"/>
      <c r="F176" s="26">
        <v>1</v>
      </c>
      <c r="G176" s="40"/>
      <c r="H176" s="41">
        <f>SUM(H177:H179)</f>
        <v>4250.4590116799991</v>
      </c>
      <c r="I176" s="40"/>
      <c r="J176" s="68">
        <f>SUM(J177:J179)</f>
        <v>0</v>
      </c>
      <c r="K176" s="72">
        <f t="shared" ref="K176:K179" si="120">J176/$H176</f>
        <v>0</v>
      </c>
      <c r="L176" s="37"/>
      <c r="M176" s="68">
        <f>SUM(M177:M179)</f>
        <v>0</v>
      </c>
      <c r="N176" s="79">
        <f t="shared" si="92"/>
        <v>0</v>
      </c>
      <c r="O176" s="40"/>
      <c r="P176" s="68">
        <f>SUM(P177:P179)</f>
        <v>0</v>
      </c>
      <c r="Q176" s="72">
        <f t="shared" si="96"/>
        <v>0</v>
      </c>
      <c r="R176" s="37"/>
      <c r="S176" s="68">
        <f>SUM(S177:S179)</f>
        <v>4250.4590116799991</v>
      </c>
      <c r="T176" s="37">
        <f t="shared" si="94"/>
        <v>1</v>
      </c>
    </row>
    <row r="177" spans="1:20" ht="26.4">
      <c r="A177" s="31" t="s">
        <v>431</v>
      </c>
      <c r="B177" s="31" t="s">
        <v>432</v>
      </c>
      <c r="C177" s="31" t="s">
        <v>32</v>
      </c>
      <c r="D177" s="32" t="s">
        <v>433</v>
      </c>
      <c r="E177" s="31" t="s">
        <v>47</v>
      </c>
      <c r="F177" s="31">
        <v>35</v>
      </c>
      <c r="G177" s="42">
        <v>6.8211385200000008</v>
      </c>
      <c r="H177" s="43">
        <f>G177*F177</f>
        <v>238.73984820000004</v>
      </c>
      <c r="I177" s="42"/>
      <c r="J177" s="67">
        <f t="shared" ref="J177:J179" si="121">I177*$G177</f>
        <v>0</v>
      </c>
      <c r="K177" s="73">
        <f t="shared" si="120"/>
        <v>0</v>
      </c>
      <c r="L177" s="71"/>
      <c r="M177" s="67">
        <f t="shared" ref="M177:M179" si="122">L177*$G177</f>
        <v>0</v>
      </c>
      <c r="N177" s="80">
        <f t="shared" si="92"/>
        <v>0</v>
      </c>
      <c r="O177" s="42">
        <f t="shared" ref="O177:O179" si="123">L177+I177</f>
        <v>0</v>
      </c>
      <c r="P177" s="67">
        <f t="shared" ref="P177:P179" si="124">O177*$G177</f>
        <v>0</v>
      </c>
      <c r="Q177" s="81">
        <f t="shared" si="96"/>
        <v>0</v>
      </c>
      <c r="R177" s="71">
        <f t="shared" ref="R177:R179" si="125">F177-O177</f>
        <v>35</v>
      </c>
      <c r="S177" s="67">
        <f t="shared" ref="S177:S179" si="126">R177*$G177</f>
        <v>238.73984820000004</v>
      </c>
      <c r="T177" s="65">
        <f t="shared" si="94"/>
        <v>1</v>
      </c>
    </row>
    <row r="178" spans="1:20" ht="26.4">
      <c r="A178" s="31" t="s">
        <v>434</v>
      </c>
      <c r="B178" s="31" t="s">
        <v>435</v>
      </c>
      <c r="C178" s="31" t="s">
        <v>32</v>
      </c>
      <c r="D178" s="32" t="s">
        <v>436</v>
      </c>
      <c r="E178" s="31" t="s">
        <v>47</v>
      </c>
      <c r="F178" s="31">
        <v>36</v>
      </c>
      <c r="G178" s="42">
        <v>23.78925018</v>
      </c>
      <c r="H178" s="43">
        <f>G178*F178</f>
        <v>856.41300648000004</v>
      </c>
      <c r="I178" s="42"/>
      <c r="J178" s="67">
        <f t="shared" si="121"/>
        <v>0</v>
      </c>
      <c r="K178" s="73">
        <f t="shared" si="120"/>
        <v>0</v>
      </c>
      <c r="L178" s="71"/>
      <c r="M178" s="67">
        <f t="shared" si="122"/>
        <v>0</v>
      </c>
      <c r="N178" s="80">
        <f t="shared" si="92"/>
        <v>0</v>
      </c>
      <c r="O178" s="42">
        <f t="shared" si="123"/>
        <v>0</v>
      </c>
      <c r="P178" s="67">
        <f t="shared" si="124"/>
        <v>0</v>
      </c>
      <c r="Q178" s="81">
        <f t="shared" si="96"/>
        <v>0</v>
      </c>
      <c r="R178" s="71">
        <f t="shared" si="125"/>
        <v>36</v>
      </c>
      <c r="S178" s="67">
        <f t="shared" si="126"/>
        <v>856.41300648000004</v>
      </c>
      <c r="T178" s="65">
        <f t="shared" si="94"/>
        <v>1</v>
      </c>
    </row>
    <row r="179" spans="1:20" ht="26.4">
      <c r="A179" s="31" t="s">
        <v>437</v>
      </c>
      <c r="B179" s="31" t="s">
        <v>438</v>
      </c>
      <c r="C179" s="31" t="s">
        <v>32</v>
      </c>
      <c r="D179" s="32" t="s">
        <v>439</v>
      </c>
      <c r="E179" s="31" t="s">
        <v>47</v>
      </c>
      <c r="F179" s="31">
        <v>100</v>
      </c>
      <c r="G179" s="42">
        <v>31.553061569999997</v>
      </c>
      <c r="H179" s="43">
        <f>G179*F179</f>
        <v>3155.3061569999995</v>
      </c>
      <c r="I179" s="42"/>
      <c r="J179" s="67">
        <f t="shared" si="121"/>
        <v>0</v>
      </c>
      <c r="K179" s="73">
        <f t="shared" si="120"/>
        <v>0</v>
      </c>
      <c r="L179" s="71"/>
      <c r="M179" s="67">
        <f t="shared" si="122"/>
        <v>0</v>
      </c>
      <c r="N179" s="80">
        <f t="shared" si="92"/>
        <v>0</v>
      </c>
      <c r="O179" s="42">
        <f t="shared" si="123"/>
        <v>0</v>
      </c>
      <c r="P179" s="67">
        <f t="shared" si="124"/>
        <v>0</v>
      </c>
      <c r="Q179" s="81">
        <f t="shared" si="96"/>
        <v>0</v>
      </c>
      <c r="R179" s="71">
        <f t="shared" si="125"/>
        <v>100</v>
      </c>
      <c r="S179" s="67">
        <f t="shared" si="126"/>
        <v>3155.3061569999995</v>
      </c>
      <c r="T179" s="65">
        <f t="shared" si="94"/>
        <v>1</v>
      </c>
    </row>
    <row r="180" spans="1:20">
      <c r="A180" s="26" t="s">
        <v>440</v>
      </c>
      <c r="B180" s="26" t="s">
        <v>16</v>
      </c>
      <c r="C180" s="26"/>
      <c r="D180" s="27" t="s">
        <v>441</v>
      </c>
      <c r="E180" s="26"/>
      <c r="F180" s="26">
        <v>1</v>
      </c>
      <c r="G180" s="40"/>
      <c r="H180" s="41">
        <f>SUM(H181:H191)</f>
        <v>7302.0287856600007</v>
      </c>
      <c r="I180" s="40"/>
      <c r="J180" s="68">
        <f>SUM(J181:J191)</f>
        <v>0</v>
      </c>
      <c r="K180" s="72">
        <f t="shared" ref="K180:K191" si="127">J180/$H180</f>
        <v>0</v>
      </c>
      <c r="L180" s="37"/>
      <c r="M180" s="68">
        <f>SUM(M181:M191)</f>
        <v>0</v>
      </c>
      <c r="N180" s="79">
        <f t="shared" si="92"/>
        <v>0</v>
      </c>
      <c r="O180" s="40"/>
      <c r="P180" s="68">
        <f>SUM(P181:P191)</f>
        <v>0</v>
      </c>
      <c r="Q180" s="72">
        <f t="shared" si="96"/>
        <v>0</v>
      </c>
      <c r="R180" s="37"/>
      <c r="S180" s="68">
        <f>SUM(S181:S191)</f>
        <v>7302.0287856600007</v>
      </c>
      <c r="T180" s="37">
        <f t="shared" si="94"/>
        <v>1</v>
      </c>
    </row>
    <row r="181" spans="1:20" ht="26.4">
      <c r="A181" s="31" t="s">
        <v>442</v>
      </c>
      <c r="B181" s="31" t="s">
        <v>443</v>
      </c>
      <c r="C181" s="31" t="s">
        <v>20</v>
      </c>
      <c r="D181" s="32" t="s">
        <v>444</v>
      </c>
      <c r="E181" s="31" t="s">
        <v>34</v>
      </c>
      <c r="F181" s="31">
        <v>14</v>
      </c>
      <c r="G181" s="42">
        <v>30.81163347</v>
      </c>
      <c r="H181" s="43">
        <f t="shared" ref="H181:H191" si="128">G181*F181</f>
        <v>431.36286858</v>
      </c>
      <c r="I181" s="42"/>
      <c r="J181" s="67">
        <f t="shared" ref="J181:J191" si="129">I181*$G181</f>
        <v>0</v>
      </c>
      <c r="K181" s="73">
        <f t="shared" si="127"/>
        <v>0</v>
      </c>
      <c r="L181" s="71"/>
      <c r="M181" s="67">
        <f t="shared" ref="M181:M191" si="130">L181*$G181</f>
        <v>0</v>
      </c>
      <c r="N181" s="80">
        <f t="shared" si="92"/>
        <v>0</v>
      </c>
      <c r="O181" s="42">
        <f t="shared" ref="O181:O191" si="131">L181+I181</f>
        <v>0</v>
      </c>
      <c r="P181" s="67">
        <f t="shared" ref="P181:P191" si="132">O181*$G181</f>
        <v>0</v>
      </c>
      <c r="Q181" s="81">
        <f t="shared" si="96"/>
        <v>0</v>
      </c>
      <c r="R181" s="71">
        <f t="shared" ref="R181:R191" si="133">F181-O181</f>
        <v>14</v>
      </c>
      <c r="S181" s="67">
        <f t="shared" ref="S181:S191" si="134">R181*$G181</f>
        <v>431.36286858</v>
      </c>
      <c r="T181" s="65">
        <f t="shared" si="94"/>
        <v>1</v>
      </c>
    </row>
    <row r="182" spans="1:20" ht="26.4">
      <c r="A182" s="31" t="s">
        <v>445</v>
      </c>
      <c r="B182" s="31" t="s">
        <v>446</v>
      </c>
      <c r="C182" s="31" t="s">
        <v>20</v>
      </c>
      <c r="D182" s="32" t="s">
        <v>447</v>
      </c>
      <c r="E182" s="31" t="s">
        <v>34</v>
      </c>
      <c r="F182" s="31">
        <v>6</v>
      </c>
      <c r="G182" s="42">
        <v>53.245129410000004</v>
      </c>
      <c r="H182" s="43">
        <f t="shared" si="128"/>
        <v>319.47077646000002</v>
      </c>
      <c r="I182" s="42"/>
      <c r="J182" s="67">
        <f t="shared" si="129"/>
        <v>0</v>
      </c>
      <c r="K182" s="73">
        <f t="shared" si="127"/>
        <v>0</v>
      </c>
      <c r="L182" s="71"/>
      <c r="M182" s="67">
        <f t="shared" si="130"/>
        <v>0</v>
      </c>
      <c r="N182" s="80">
        <f t="shared" si="92"/>
        <v>0</v>
      </c>
      <c r="O182" s="42">
        <f t="shared" si="131"/>
        <v>0</v>
      </c>
      <c r="P182" s="67">
        <f t="shared" si="132"/>
        <v>0</v>
      </c>
      <c r="Q182" s="81">
        <f t="shared" si="96"/>
        <v>0</v>
      </c>
      <c r="R182" s="71">
        <f t="shared" si="133"/>
        <v>6</v>
      </c>
      <c r="S182" s="67">
        <f t="shared" si="134"/>
        <v>319.47077646000002</v>
      </c>
      <c r="T182" s="65">
        <f t="shared" si="94"/>
        <v>1</v>
      </c>
    </row>
    <row r="183" spans="1:20" ht="26.4">
      <c r="A183" s="31" t="s">
        <v>448</v>
      </c>
      <c r="B183" s="31" t="s">
        <v>449</v>
      </c>
      <c r="C183" s="31" t="s">
        <v>20</v>
      </c>
      <c r="D183" s="32" t="s">
        <v>450</v>
      </c>
      <c r="E183" s="31" t="s">
        <v>34</v>
      </c>
      <c r="F183" s="31">
        <v>4</v>
      </c>
      <c r="G183" s="42">
        <v>61.008940799999998</v>
      </c>
      <c r="H183" s="43">
        <f t="shared" si="128"/>
        <v>244.03576319999999</v>
      </c>
      <c r="I183" s="42"/>
      <c r="J183" s="67">
        <f t="shared" si="129"/>
        <v>0</v>
      </c>
      <c r="K183" s="73">
        <f t="shared" si="127"/>
        <v>0</v>
      </c>
      <c r="L183" s="71"/>
      <c r="M183" s="67">
        <f t="shared" si="130"/>
        <v>0</v>
      </c>
      <c r="N183" s="80">
        <f t="shared" si="92"/>
        <v>0</v>
      </c>
      <c r="O183" s="42">
        <f t="shared" si="131"/>
        <v>0</v>
      </c>
      <c r="P183" s="67">
        <f t="shared" si="132"/>
        <v>0</v>
      </c>
      <c r="Q183" s="81">
        <f t="shared" si="96"/>
        <v>0</v>
      </c>
      <c r="R183" s="71">
        <f t="shared" si="133"/>
        <v>4</v>
      </c>
      <c r="S183" s="67">
        <f t="shared" si="134"/>
        <v>244.03576319999999</v>
      </c>
      <c r="T183" s="65">
        <f t="shared" si="94"/>
        <v>1</v>
      </c>
    </row>
    <row r="184" spans="1:20" ht="26.4">
      <c r="A184" s="31" t="s">
        <v>451</v>
      </c>
      <c r="B184" s="31" t="s">
        <v>452</v>
      </c>
      <c r="C184" s="31" t="s">
        <v>20</v>
      </c>
      <c r="D184" s="32" t="s">
        <v>453</v>
      </c>
      <c r="E184" s="31" t="s">
        <v>34</v>
      </c>
      <c r="F184" s="31">
        <v>30</v>
      </c>
      <c r="G184" s="42">
        <v>39.083852700000001</v>
      </c>
      <c r="H184" s="43">
        <f t="shared" si="128"/>
        <v>1172.5155810000001</v>
      </c>
      <c r="I184" s="42"/>
      <c r="J184" s="67">
        <f t="shared" si="129"/>
        <v>0</v>
      </c>
      <c r="K184" s="73">
        <f t="shared" si="127"/>
        <v>0</v>
      </c>
      <c r="L184" s="71"/>
      <c r="M184" s="67">
        <f t="shared" si="130"/>
        <v>0</v>
      </c>
      <c r="N184" s="80">
        <f t="shared" si="92"/>
        <v>0</v>
      </c>
      <c r="O184" s="42">
        <f t="shared" si="131"/>
        <v>0</v>
      </c>
      <c r="P184" s="67">
        <f t="shared" si="132"/>
        <v>0</v>
      </c>
      <c r="Q184" s="81">
        <f t="shared" si="96"/>
        <v>0</v>
      </c>
      <c r="R184" s="71">
        <f t="shared" si="133"/>
        <v>30</v>
      </c>
      <c r="S184" s="67">
        <f t="shared" si="134"/>
        <v>1172.5155810000001</v>
      </c>
      <c r="T184" s="65">
        <f t="shared" si="94"/>
        <v>1</v>
      </c>
    </row>
    <row r="185" spans="1:20">
      <c r="A185" s="31" t="s">
        <v>454</v>
      </c>
      <c r="B185" s="31" t="s">
        <v>455</v>
      </c>
      <c r="C185" s="31" t="s">
        <v>32</v>
      </c>
      <c r="D185" s="32" t="s">
        <v>456</v>
      </c>
      <c r="E185" s="31" t="s">
        <v>34</v>
      </c>
      <c r="F185" s="31">
        <v>20</v>
      </c>
      <c r="G185" s="42">
        <v>33.0465096</v>
      </c>
      <c r="H185" s="43">
        <f t="shared" si="128"/>
        <v>660.93019200000003</v>
      </c>
      <c r="I185" s="42"/>
      <c r="J185" s="67">
        <f t="shared" si="129"/>
        <v>0</v>
      </c>
      <c r="K185" s="73">
        <f t="shared" si="127"/>
        <v>0</v>
      </c>
      <c r="L185" s="71"/>
      <c r="M185" s="67">
        <f t="shared" si="130"/>
        <v>0</v>
      </c>
      <c r="N185" s="80">
        <f t="shared" si="92"/>
        <v>0</v>
      </c>
      <c r="O185" s="42">
        <f t="shared" si="131"/>
        <v>0</v>
      </c>
      <c r="P185" s="67">
        <f t="shared" si="132"/>
        <v>0</v>
      </c>
      <c r="Q185" s="81">
        <f t="shared" si="96"/>
        <v>0</v>
      </c>
      <c r="R185" s="71">
        <f t="shared" si="133"/>
        <v>20</v>
      </c>
      <c r="S185" s="67">
        <f t="shared" si="134"/>
        <v>660.93019200000003</v>
      </c>
      <c r="T185" s="65">
        <f t="shared" si="94"/>
        <v>1</v>
      </c>
    </row>
    <row r="186" spans="1:20" ht="26.4">
      <c r="A186" s="31" t="s">
        <v>457</v>
      </c>
      <c r="B186" s="31" t="s">
        <v>458</v>
      </c>
      <c r="C186" s="31" t="s">
        <v>20</v>
      </c>
      <c r="D186" s="32" t="s">
        <v>459</v>
      </c>
      <c r="E186" s="31" t="s">
        <v>34</v>
      </c>
      <c r="F186" s="31">
        <v>4</v>
      </c>
      <c r="G186" s="42">
        <v>43.627747769999999</v>
      </c>
      <c r="H186" s="43">
        <f t="shared" si="128"/>
        <v>174.51099108</v>
      </c>
      <c r="I186" s="42"/>
      <c r="J186" s="67">
        <f t="shared" si="129"/>
        <v>0</v>
      </c>
      <c r="K186" s="73">
        <f t="shared" si="127"/>
        <v>0</v>
      </c>
      <c r="L186" s="71"/>
      <c r="M186" s="67">
        <f t="shared" si="130"/>
        <v>0</v>
      </c>
      <c r="N186" s="80">
        <f t="shared" si="92"/>
        <v>0</v>
      </c>
      <c r="O186" s="42">
        <f t="shared" si="131"/>
        <v>0</v>
      </c>
      <c r="P186" s="67">
        <f t="shared" si="132"/>
        <v>0</v>
      </c>
      <c r="Q186" s="81">
        <f t="shared" si="96"/>
        <v>0</v>
      </c>
      <c r="R186" s="71">
        <f t="shared" si="133"/>
        <v>4</v>
      </c>
      <c r="S186" s="67">
        <f t="shared" si="134"/>
        <v>174.51099108</v>
      </c>
      <c r="T186" s="65">
        <f t="shared" si="94"/>
        <v>1</v>
      </c>
    </row>
    <row r="187" spans="1:20" ht="26.4">
      <c r="A187" s="31" t="s">
        <v>460</v>
      </c>
      <c r="B187" s="31" t="s">
        <v>461</v>
      </c>
      <c r="C187" s="31" t="s">
        <v>20</v>
      </c>
      <c r="D187" s="32" t="s">
        <v>462</v>
      </c>
      <c r="E187" s="31" t="s">
        <v>34</v>
      </c>
      <c r="F187" s="31">
        <v>4</v>
      </c>
      <c r="G187" s="42">
        <v>39.57107688</v>
      </c>
      <c r="H187" s="43">
        <f t="shared" si="128"/>
        <v>158.28430752</v>
      </c>
      <c r="I187" s="42"/>
      <c r="J187" s="67">
        <f t="shared" si="129"/>
        <v>0</v>
      </c>
      <c r="K187" s="73">
        <f t="shared" si="127"/>
        <v>0</v>
      </c>
      <c r="L187" s="71"/>
      <c r="M187" s="67">
        <f t="shared" si="130"/>
        <v>0</v>
      </c>
      <c r="N187" s="80">
        <f t="shared" si="92"/>
        <v>0</v>
      </c>
      <c r="O187" s="42">
        <f t="shared" si="131"/>
        <v>0</v>
      </c>
      <c r="P187" s="67">
        <f t="shared" si="132"/>
        <v>0</v>
      </c>
      <c r="Q187" s="81">
        <f t="shared" si="96"/>
        <v>0</v>
      </c>
      <c r="R187" s="71">
        <f t="shared" si="133"/>
        <v>4</v>
      </c>
      <c r="S187" s="67">
        <f t="shared" si="134"/>
        <v>158.28430752</v>
      </c>
      <c r="T187" s="65">
        <f t="shared" si="94"/>
        <v>1</v>
      </c>
    </row>
    <row r="188" spans="1:20" ht="26.4">
      <c r="A188" s="31" t="s">
        <v>463</v>
      </c>
      <c r="B188" s="31" t="s">
        <v>464</v>
      </c>
      <c r="C188" s="31" t="s">
        <v>20</v>
      </c>
      <c r="D188" s="32" t="s">
        <v>465</v>
      </c>
      <c r="E188" s="31" t="s">
        <v>34</v>
      </c>
      <c r="F188" s="31">
        <v>35</v>
      </c>
      <c r="G188" s="42">
        <v>44.962318350000004</v>
      </c>
      <c r="H188" s="43">
        <f t="shared" si="128"/>
        <v>1573.6811422500002</v>
      </c>
      <c r="I188" s="42"/>
      <c r="J188" s="67">
        <f t="shared" si="129"/>
        <v>0</v>
      </c>
      <c r="K188" s="73">
        <f t="shared" si="127"/>
        <v>0</v>
      </c>
      <c r="L188" s="71"/>
      <c r="M188" s="67">
        <f t="shared" si="130"/>
        <v>0</v>
      </c>
      <c r="N188" s="80">
        <f t="shared" si="92"/>
        <v>0</v>
      </c>
      <c r="O188" s="42">
        <f t="shared" si="131"/>
        <v>0</v>
      </c>
      <c r="P188" s="67">
        <f t="shared" si="132"/>
        <v>0</v>
      </c>
      <c r="Q188" s="81">
        <f t="shared" si="96"/>
        <v>0</v>
      </c>
      <c r="R188" s="71">
        <f t="shared" si="133"/>
        <v>35</v>
      </c>
      <c r="S188" s="67">
        <f t="shared" si="134"/>
        <v>1573.6811422500002</v>
      </c>
      <c r="T188" s="65">
        <f t="shared" si="94"/>
        <v>1</v>
      </c>
    </row>
    <row r="189" spans="1:20" ht="26.4">
      <c r="A189" s="31" t="s">
        <v>466</v>
      </c>
      <c r="B189" s="31" t="s">
        <v>467</v>
      </c>
      <c r="C189" s="31" t="s">
        <v>20</v>
      </c>
      <c r="D189" s="32" t="s">
        <v>468</v>
      </c>
      <c r="E189" s="31" t="s">
        <v>34</v>
      </c>
      <c r="F189" s="31">
        <v>5</v>
      </c>
      <c r="G189" s="42">
        <v>44.78225724</v>
      </c>
      <c r="H189" s="43">
        <f t="shared" si="128"/>
        <v>223.91128620000001</v>
      </c>
      <c r="I189" s="42"/>
      <c r="J189" s="67">
        <f t="shared" si="129"/>
        <v>0</v>
      </c>
      <c r="K189" s="73">
        <f t="shared" si="127"/>
        <v>0</v>
      </c>
      <c r="L189" s="71"/>
      <c r="M189" s="67">
        <f t="shared" si="130"/>
        <v>0</v>
      </c>
      <c r="N189" s="80">
        <f t="shared" si="92"/>
        <v>0</v>
      </c>
      <c r="O189" s="42">
        <f t="shared" si="131"/>
        <v>0</v>
      </c>
      <c r="P189" s="67">
        <f t="shared" si="132"/>
        <v>0</v>
      </c>
      <c r="Q189" s="81">
        <f t="shared" si="96"/>
        <v>0</v>
      </c>
      <c r="R189" s="71">
        <f t="shared" si="133"/>
        <v>5</v>
      </c>
      <c r="S189" s="67">
        <f t="shared" si="134"/>
        <v>223.91128620000001</v>
      </c>
      <c r="T189" s="65">
        <f t="shared" si="94"/>
        <v>1</v>
      </c>
    </row>
    <row r="190" spans="1:20" ht="26.4">
      <c r="A190" s="31" t="s">
        <v>469</v>
      </c>
      <c r="B190" s="31" t="s">
        <v>470</v>
      </c>
      <c r="C190" s="31" t="s">
        <v>20</v>
      </c>
      <c r="D190" s="32" t="s">
        <v>471</v>
      </c>
      <c r="E190" s="31" t="s">
        <v>34</v>
      </c>
      <c r="F190" s="31">
        <v>4</v>
      </c>
      <c r="G190" s="42">
        <v>50.692498379999996</v>
      </c>
      <c r="H190" s="43">
        <f t="shared" si="128"/>
        <v>202.76999351999999</v>
      </c>
      <c r="I190" s="42"/>
      <c r="J190" s="67">
        <f t="shared" si="129"/>
        <v>0</v>
      </c>
      <c r="K190" s="73">
        <f t="shared" si="127"/>
        <v>0</v>
      </c>
      <c r="L190" s="71"/>
      <c r="M190" s="67">
        <f t="shared" si="130"/>
        <v>0</v>
      </c>
      <c r="N190" s="80">
        <f t="shared" si="92"/>
        <v>0</v>
      </c>
      <c r="O190" s="42">
        <f t="shared" si="131"/>
        <v>0</v>
      </c>
      <c r="P190" s="67">
        <f t="shared" si="132"/>
        <v>0</v>
      </c>
      <c r="Q190" s="81">
        <f t="shared" si="96"/>
        <v>0</v>
      </c>
      <c r="R190" s="71">
        <f t="shared" si="133"/>
        <v>4</v>
      </c>
      <c r="S190" s="67">
        <f t="shared" si="134"/>
        <v>202.76999351999999</v>
      </c>
      <c r="T190" s="65">
        <f t="shared" si="94"/>
        <v>1</v>
      </c>
    </row>
    <row r="191" spans="1:20" ht="26.4">
      <c r="A191" s="31" t="s">
        <v>472</v>
      </c>
      <c r="B191" s="31" t="s">
        <v>473</v>
      </c>
      <c r="C191" s="31" t="s">
        <v>20</v>
      </c>
      <c r="D191" s="32" t="s">
        <v>474</v>
      </c>
      <c r="E191" s="31" t="s">
        <v>34</v>
      </c>
      <c r="F191" s="31">
        <v>45</v>
      </c>
      <c r="G191" s="42">
        <v>47.567908529999997</v>
      </c>
      <c r="H191" s="43">
        <f t="shared" si="128"/>
        <v>2140.5558838499996</v>
      </c>
      <c r="I191" s="42"/>
      <c r="J191" s="67">
        <f t="shared" si="129"/>
        <v>0</v>
      </c>
      <c r="K191" s="73">
        <f t="shared" si="127"/>
        <v>0</v>
      </c>
      <c r="L191" s="71"/>
      <c r="M191" s="67">
        <f t="shared" si="130"/>
        <v>0</v>
      </c>
      <c r="N191" s="80">
        <f t="shared" si="92"/>
        <v>0</v>
      </c>
      <c r="O191" s="42">
        <f t="shared" si="131"/>
        <v>0</v>
      </c>
      <c r="P191" s="67">
        <f t="shared" si="132"/>
        <v>0</v>
      </c>
      <c r="Q191" s="81">
        <f t="shared" si="96"/>
        <v>0</v>
      </c>
      <c r="R191" s="71">
        <f t="shared" si="133"/>
        <v>45</v>
      </c>
      <c r="S191" s="67">
        <f t="shared" si="134"/>
        <v>2140.5558838499996</v>
      </c>
      <c r="T191" s="65">
        <f t="shared" si="94"/>
        <v>1</v>
      </c>
    </row>
    <row r="192" spans="1:20">
      <c r="A192" s="26" t="s">
        <v>475</v>
      </c>
      <c r="B192" s="26" t="s">
        <v>16</v>
      </c>
      <c r="C192" s="26"/>
      <c r="D192" s="27" t="s">
        <v>476</v>
      </c>
      <c r="E192" s="26"/>
      <c r="F192" s="26">
        <v>1</v>
      </c>
      <c r="G192" s="40"/>
      <c r="H192" s="41">
        <f>SUM(H193:H203)</f>
        <v>6045.6470947199996</v>
      </c>
      <c r="I192" s="40"/>
      <c r="J192" s="68">
        <f>SUM(J193:J203)</f>
        <v>0</v>
      </c>
      <c r="K192" s="72">
        <f t="shared" ref="K192:K203" si="135">J192/$H192</f>
        <v>0</v>
      </c>
      <c r="L192" s="37"/>
      <c r="M192" s="68">
        <f>SUM(M193:M203)</f>
        <v>0</v>
      </c>
      <c r="N192" s="79">
        <f t="shared" si="92"/>
        <v>0</v>
      </c>
      <c r="O192" s="40"/>
      <c r="P192" s="68">
        <f>SUM(P193:P203)</f>
        <v>0</v>
      </c>
      <c r="Q192" s="72">
        <f t="shared" si="96"/>
        <v>0</v>
      </c>
      <c r="R192" s="37"/>
      <c r="S192" s="68">
        <f>SUM(S193:S203)</f>
        <v>6045.6470947199996</v>
      </c>
      <c r="T192" s="37">
        <f t="shared" si="94"/>
        <v>1</v>
      </c>
    </row>
    <row r="193" spans="1:20">
      <c r="A193" s="31" t="s">
        <v>477</v>
      </c>
      <c r="B193" s="31" t="s">
        <v>478</v>
      </c>
      <c r="C193" s="31" t="s">
        <v>32</v>
      </c>
      <c r="D193" s="32" t="s">
        <v>479</v>
      </c>
      <c r="E193" s="31" t="s">
        <v>34</v>
      </c>
      <c r="F193" s="31">
        <v>4</v>
      </c>
      <c r="G193" s="42">
        <v>15.601765589999999</v>
      </c>
      <c r="H193" s="43">
        <f t="shared" ref="H193:H203" si="136">G193*F193</f>
        <v>62.407062359999998</v>
      </c>
      <c r="I193" s="42"/>
      <c r="J193" s="67">
        <f t="shared" ref="J193:J203" si="137">I193*$G193</f>
        <v>0</v>
      </c>
      <c r="K193" s="73">
        <f t="shared" si="135"/>
        <v>0</v>
      </c>
      <c r="L193" s="71"/>
      <c r="M193" s="67">
        <f t="shared" ref="M193:M203" si="138">L193*$G193</f>
        <v>0</v>
      </c>
      <c r="N193" s="80">
        <f t="shared" si="92"/>
        <v>0</v>
      </c>
      <c r="O193" s="42">
        <f t="shared" ref="O193:O203" si="139">L193+I193</f>
        <v>0</v>
      </c>
      <c r="P193" s="67">
        <f t="shared" ref="P193:P203" si="140">O193*$G193</f>
        <v>0</v>
      </c>
      <c r="Q193" s="81">
        <f t="shared" si="96"/>
        <v>0</v>
      </c>
      <c r="R193" s="71">
        <f t="shared" ref="R193:R203" si="141">F193-O193</f>
        <v>4</v>
      </c>
      <c r="S193" s="67">
        <f t="shared" ref="S193:S203" si="142">R193*$G193</f>
        <v>62.407062359999998</v>
      </c>
      <c r="T193" s="65">
        <f t="shared" si="94"/>
        <v>1</v>
      </c>
    </row>
    <row r="194" spans="1:20" ht="26.4">
      <c r="A194" s="31" t="s">
        <v>480</v>
      </c>
      <c r="B194" s="31" t="s">
        <v>481</v>
      </c>
      <c r="C194" s="31" t="s">
        <v>32</v>
      </c>
      <c r="D194" s="32" t="s">
        <v>482</v>
      </c>
      <c r="E194" s="31" t="s">
        <v>34</v>
      </c>
      <c r="F194" s="31">
        <v>18</v>
      </c>
      <c r="G194" s="42">
        <v>7.2130362299999993</v>
      </c>
      <c r="H194" s="43">
        <f t="shared" si="136"/>
        <v>129.83465213999997</v>
      </c>
      <c r="I194" s="42"/>
      <c r="J194" s="67">
        <f t="shared" si="137"/>
        <v>0</v>
      </c>
      <c r="K194" s="73">
        <f t="shared" si="135"/>
        <v>0</v>
      </c>
      <c r="L194" s="71"/>
      <c r="M194" s="67">
        <f t="shared" si="138"/>
        <v>0</v>
      </c>
      <c r="N194" s="80">
        <f t="shared" si="92"/>
        <v>0</v>
      </c>
      <c r="O194" s="42">
        <f t="shared" si="139"/>
        <v>0</v>
      </c>
      <c r="P194" s="67">
        <f t="shared" si="140"/>
        <v>0</v>
      </c>
      <c r="Q194" s="81">
        <f t="shared" si="96"/>
        <v>0</v>
      </c>
      <c r="R194" s="71">
        <f t="shared" si="141"/>
        <v>18</v>
      </c>
      <c r="S194" s="67">
        <f t="shared" si="142"/>
        <v>129.83465213999997</v>
      </c>
      <c r="T194" s="65">
        <f t="shared" si="94"/>
        <v>1</v>
      </c>
    </row>
    <row r="195" spans="1:20" ht="39.6">
      <c r="A195" s="31" t="s">
        <v>483</v>
      </c>
      <c r="B195" s="31" t="s">
        <v>484</v>
      </c>
      <c r="C195" s="31" t="s">
        <v>27</v>
      </c>
      <c r="D195" s="32" t="s">
        <v>485</v>
      </c>
      <c r="E195" s="31" t="s">
        <v>250</v>
      </c>
      <c r="F195" s="31">
        <v>8</v>
      </c>
      <c r="G195" s="42">
        <v>11.142605159999999</v>
      </c>
      <c r="H195" s="43">
        <f t="shared" si="136"/>
        <v>89.140841279999989</v>
      </c>
      <c r="I195" s="42"/>
      <c r="J195" s="67">
        <f t="shared" si="137"/>
        <v>0</v>
      </c>
      <c r="K195" s="73">
        <f t="shared" si="135"/>
        <v>0</v>
      </c>
      <c r="L195" s="71"/>
      <c r="M195" s="67">
        <f t="shared" si="138"/>
        <v>0</v>
      </c>
      <c r="N195" s="80">
        <f t="shared" si="92"/>
        <v>0</v>
      </c>
      <c r="O195" s="42">
        <f t="shared" si="139"/>
        <v>0</v>
      </c>
      <c r="P195" s="67">
        <f t="shared" si="140"/>
        <v>0</v>
      </c>
      <c r="Q195" s="81">
        <f t="shared" si="96"/>
        <v>0</v>
      </c>
      <c r="R195" s="71">
        <f t="shared" si="141"/>
        <v>8</v>
      </c>
      <c r="S195" s="67">
        <f t="shared" si="142"/>
        <v>89.140841279999989</v>
      </c>
      <c r="T195" s="65">
        <f t="shared" si="94"/>
        <v>1</v>
      </c>
    </row>
    <row r="196" spans="1:20" ht="39.6">
      <c r="A196" s="31" t="s">
        <v>486</v>
      </c>
      <c r="B196" s="31" t="s">
        <v>487</v>
      </c>
      <c r="C196" s="31" t="s">
        <v>27</v>
      </c>
      <c r="D196" s="32" t="s">
        <v>488</v>
      </c>
      <c r="E196" s="31" t="s">
        <v>250</v>
      </c>
      <c r="F196" s="31">
        <v>4</v>
      </c>
      <c r="G196" s="42">
        <v>16.24786722</v>
      </c>
      <c r="H196" s="43">
        <f t="shared" si="136"/>
        <v>64.991468879999999</v>
      </c>
      <c r="I196" s="42"/>
      <c r="J196" s="67">
        <f t="shared" si="137"/>
        <v>0</v>
      </c>
      <c r="K196" s="73">
        <f t="shared" si="135"/>
        <v>0</v>
      </c>
      <c r="L196" s="71"/>
      <c r="M196" s="67">
        <f t="shared" si="138"/>
        <v>0</v>
      </c>
      <c r="N196" s="80">
        <f t="shared" si="92"/>
        <v>0</v>
      </c>
      <c r="O196" s="42">
        <f t="shared" si="139"/>
        <v>0</v>
      </c>
      <c r="P196" s="67">
        <f t="shared" si="140"/>
        <v>0</v>
      </c>
      <c r="Q196" s="81">
        <f t="shared" si="96"/>
        <v>0</v>
      </c>
      <c r="R196" s="71">
        <f t="shared" si="141"/>
        <v>4</v>
      </c>
      <c r="S196" s="67">
        <f t="shared" si="142"/>
        <v>64.991468879999999</v>
      </c>
      <c r="T196" s="65">
        <f t="shared" si="94"/>
        <v>1</v>
      </c>
    </row>
    <row r="197" spans="1:20" ht="39.6">
      <c r="A197" s="31" t="s">
        <v>489</v>
      </c>
      <c r="B197" s="31" t="s">
        <v>490</v>
      </c>
      <c r="C197" s="31" t="s">
        <v>27</v>
      </c>
      <c r="D197" s="32" t="s">
        <v>491</v>
      </c>
      <c r="E197" s="31" t="s">
        <v>250</v>
      </c>
      <c r="F197" s="31">
        <v>12</v>
      </c>
      <c r="G197" s="42">
        <v>10.252891439999999</v>
      </c>
      <c r="H197" s="43">
        <f t="shared" si="136"/>
        <v>123.03469727999999</v>
      </c>
      <c r="I197" s="42"/>
      <c r="J197" s="67">
        <f t="shared" si="137"/>
        <v>0</v>
      </c>
      <c r="K197" s="73">
        <f t="shared" si="135"/>
        <v>0</v>
      </c>
      <c r="L197" s="71"/>
      <c r="M197" s="67">
        <f t="shared" si="138"/>
        <v>0</v>
      </c>
      <c r="N197" s="80">
        <f t="shared" si="92"/>
        <v>0</v>
      </c>
      <c r="O197" s="42">
        <f t="shared" si="139"/>
        <v>0</v>
      </c>
      <c r="P197" s="67">
        <f t="shared" si="140"/>
        <v>0</v>
      </c>
      <c r="Q197" s="81">
        <f t="shared" si="96"/>
        <v>0</v>
      </c>
      <c r="R197" s="71">
        <f t="shared" si="141"/>
        <v>12</v>
      </c>
      <c r="S197" s="67">
        <f t="shared" si="142"/>
        <v>123.03469727999999</v>
      </c>
      <c r="T197" s="65">
        <f t="shared" si="94"/>
        <v>1</v>
      </c>
    </row>
    <row r="198" spans="1:20" ht="39.6">
      <c r="A198" s="31" t="s">
        <v>492</v>
      </c>
      <c r="B198" s="31" t="s">
        <v>493</v>
      </c>
      <c r="C198" s="31" t="s">
        <v>27</v>
      </c>
      <c r="D198" s="32" t="s">
        <v>494</v>
      </c>
      <c r="E198" s="31" t="s">
        <v>250</v>
      </c>
      <c r="F198" s="31">
        <v>5</v>
      </c>
      <c r="G198" s="42">
        <v>16.629173099999999</v>
      </c>
      <c r="H198" s="43">
        <f t="shared" si="136"/>
        <v>83.145865499999999</v>
      </c>
      <c r="I198" s="42"/>
      <c r="J198" s="67">
        <f t="shared" si="137"/>
        <v>0</v>
      </c>
      <c r="K198" s="73">
        <f t="shared" si="135"/>
        <v>0</v>
      </c>
      <c r="L198" s="71"/>
      <c r="M198" s="67">
        <f t="shared" si="138"/>
        <v>0</v>
      </c>
      <c r="N198" s="80">
        <f t="shared" si="92"/>
        <v>0</v>
      </c>
      <c r="O198" s="42">
        <f t="shared" si="139"/>
        <v>0</v>
      </c>
      <c r="P198" s="67">
        <f t="shared" si="140"/>
        <v>0</v>
      </c>
      <c r="Q198" s="81">
        <f t="shared" si="96"/>
        <v>0</v>
      </c>
      <c r="R198" s="71">
        <f t="shared" si="141"/>
        <v>5</v>
      </c>
      <c r="S198" s="67">
        <f t="shared" si="142"/>
        <v>83.145865499999999</v>
      </c>
      <c r="T198" s="65">
        <f t="shared" si="94"/>
        <v>1</v>
      </c>
    </row>
    <row r="199" spans="1:20" ht="39.6">
      <c r="A199" s="31" t="s">
        <v>495</v>
      </c>
      <c r="B199" s="31" t="s">
        <v>496</v>
      </c>
      <c r="C199" s="31" t="s">
        <v>27</v>
      </c>
      <c r="D199" s="32" t="s">
        <v>497</v>
      </c>
      <c r="E199" s="31" t="s">
        <v>250</v>
      </c>
      <c r="F199" s="31">
        <v>25</v>
      </c>
      <c r="G199" s="42">
        <v>11.481543719999999</v>
      </c>
      <c r="H199" s="43">
        <f t="shared" si="136"/>
        <v>287.03859299999999</v>
      </c>
      <c r="I199" s="42"/>
      <c r="J199" s="67">
        <f t="shared" si="137"/>
        <v>0</v>
      </c>
      <c r="K199" s="73">
        <f t="shared" si="135"/>
        <v>0</v>
      </c>
      <c r="L199" s="71"/>
      <c r="M199" s="67">
        <f t="shared" si="138"/>
        <v>0</v>
      </c>
      <c r="N199" s="80">
        <f t="shared" si="92"/>
        <v>0</v>
      </c>
      <c r="O199" s="42">
        <f t="shared" si="139"/>
        <v>0</v>
      </c>
      <c r="P199" s="67">
        <f t="shared" si="140"/>
        <v>0</v>
      </c>
      <c r="Q199" s="81">
        <f t="shared" si="96"/>
        <v>0</v>
      </c>
      <c r="R199" s="71">
        <f t="shared" si="141"/>
        <v>25</v>
      </c>
      <c r="S199" s="67">
        <f t="shared" si="142"/>
        <v>287.03859299999999</v>
      </c>
      <c r="T199" s="65">
        <f t="shared" si="94"/>
        <v>1</v>
      </c>
    </row>
    <row r="200" spans="1:20" ht="39.6">
      <c r="A200" s="31" t="s">
        <v>498</v>
      </c>
      <c r="B200" s="31" t="s">
        <v>499</v>
      </c>
      <c r="C200" s="31" t="s">
        <v>27</v>
      </c>
      <c r="D200" s="32" t="s">
        <v>500</v>
      </c>
      <c r="E200" s="31" t="s">
        <v>250</v>
      </c>
      <c r="F200" s="31">
        <v>30</v>
      </c>
      <c r="G200" s="42">
        <v>21.194251830000002</v>
      </c>
      <c r="H200" s="43">
        <f t="shared" si="136"/>
        <v>635.82755490000011</v>
      </c>
      <c r="I200" s="42"/>
      <c r="J200" s="67">
        <f t="shared" si="137"/>
        <v>0</v>
      </c>
      <c r="K200" s="73">
        <f t="shared" si="135"/>
        <v>0</v>
      </c>
      <c r="L200" s="71"/>
      <c r="M200" s="67">
        <f t="shared" si="138"/>
        <v>0</v>
      </c>
      <c r="N200" s="80">
        <f t="shared" si="92"/>
        <v>0</v>
      </c>
      <c r="O200" s="42">
        <f t="shared" si="139"/>
        <v>0</v>
      </c>
      <c r="P200" s="67">
        <f t="shared" si="140"/>
        <v>0</v>
      </c>
      <c r="Q200" s="81">
        <f t="shared" si="96"/>
        <v>0</v>
      </c>
      <c r="R200" s="71">
        <f t="shared" si="141"/>
        <v>30</v>
      </c>
      <c r="S200" s="67">
        <f t="shared" si="142"/>
        <v>635.82755490000011</v>
      </c>
      <c r="T200" s="65">
        <f t="shared" si="94"/>
        <v>1</v>
      </c>
    </row>
    <row r="201" spans="1:20" ht="39.6">
      <c r="A201" s="31" t="s">
        <v>501</v>
      </c>
      <c r="B201" s="31" t="s">
        <v>502</v>
      </c>
      <c r="C201" s="31" t="s">
        <v>27</v>
      </c>
      <c r="D201" s="32" t="s">
        <v>503</v>
      </c>
      <c r="E201" s="31" t="s">
        <v>250</v>
      </c>
      <c r="F201" s="31">
        <v>10</v>
      </c>
      <c r="G201" s="42">
        <v>33.904447829999995</v>
      </c>
      <c r="H201" s="43">
        <f t="shared" si="136"/>
        <v>339.04447829999992</v>
      </c>
      <c r="I201" s="42"/>
      <c r="J201" s="67">
        <f t="shared" si="137"/>
        <v>0</v>
      </c>
      <c r="K201" s="73">
        <f t="shared" si="135"/>
        <v>0</v>
      </c>
      <c r="L201" s="71"/>
      <c r="M201" s="67">
        <f t="shared" si="138"/>
        <v>0</v>
      </c>
      <c r="N201" s="80">
        <f t="shared" si="92"/>
        <v>0</v>
      </c>
      <c r="O201" s="42">
        <f t="shared" si="139"/>
        <v>0</v>
      </c>
      <c r="P201" s="67">
        <f t="shared" si="140"/>
        <v>0</v>
      </c>
      <c r="Q201" s="81">
        <f t="shared" si="96"/>
        <v>0</v>
      </c>
      <c r="R201" s="71">
        <f t="shared" si="141"/>
        <v>10</v>
      </c>
      <c r="S201" s="67">
        <f t="shared" si="142"/>
        <v>339.04447829999992</v>
      </c>
      <c r="T201" s="65">
        <f t="shared" si="94"/>
        <v>1</v>
      </c>
    </row>
    <row r="202" spans="1:20" ht="39.6">
      <c r="A202" s="31" t="s">
        <v>504</v>
      </c>
      <c r="B202" s="31" t="s">
        <v>505</v>
      </c>
      <c r="C202" s="31" t="s">
        <v>27</v>
      </c>
      <c r="D202" s="32" t="s">
        <v>506</v>
      </c>
      <c r="E202" s="31" t="s">
        <v>250</v>
      </c>
      <c r="F202" s="31">
        <v>12</v>
      </c>
      <c r="G202" s="42">
        <v>7.8697296899999998</v>
      </c>
      <c r="H202" s="43">
        <f t="shared" si="136"/>
        <v>94.436756279999997</v>
      </c>
      <c r="I202" s="42"/>
      <c r="J202" s="67">
        <f t="shared" si="137"/>
        <v>0</v>
      </c>
      <c r="K202" s="73">
        <f t="shared" si="135"/>
        <v>0</v>
      </c>
      <c r="L202" s="71"/>
      <c r="M202" s="67">
        <f t="shared" si="138"/>
        <v>0</v>
      </c>
      <c r="N202" s="80">
        <f t="shared" si="92"/>
        <v>0</v>
      </c>
      <c r="O202" s="42">
        <f t="shared" si="139"/>
        <v>0</v>
      </c>
      <c r="P202" s="67">
        <f t="shared" si="140"/>
        <v>0</v>
      </c>
      <c r="Q202" s="81">
        <f t="shared" si="96"/>
        <v>0</v>
      </c>
      <c r="R202" s="71">
        <f t="shared" si="141"/>
        <v>12</v>
      </c>
      <c r="S202" s="67">
        <f t="shared" si="142"/>
        <v>94.436756279999997</v>
      </c>
      <c r="T202" s="65">
        <f t="shared" si="94"/>
        <v>1</v>
      </c>
    </row>
    <row r="203" spans="1:20" ht="52.8">
      <c r="A203" s="31" t="s">
        <v>507</v>
      </c>
      <c r="B203" s="31" t="s">
        <v>508</v>
      </c>
      <c r="C203" s="31" t="s">
        <v>27</v>
      </c>
      <c r="D203" s="32" t="s">
        <v>509</v>
      </c>
      <c r="E203" s="31" t="s">
        <v>250</v>
      </c>
      <c r="F203" s="31">
        <v>160</v>
      </c>
      <c r="G203" s="42">
        <v>25.854657029999998</v>
      </c>
      <c r="H203" s="43">
        <f t="shared" si="136"/>
        <v>4136.7451247999998</v>
      </c>
      <c r="I203" s="42"/>
      <c r="J203" s="67">
        <f t="shared" si="137"/>
        <v>0</v>
      </c>
      <c r="K203" s="73">
        <f t="shared" si="135"/>
        <v>0</v>
      </c>
      <c r="L203" s="71"/>
      <c r="M203" s="67">
        <f t="shared" si="138"/>
        <v>0</v>
      </c>
      <c r="N203" s="80">
        <f t="shared" ref="N203:N266" si="143">M203/$H203</f>
        <v>0</v>
      </c>
      <c r="O203" s="42">
        <f t="shared" si="139"/>
        <v>0</v>
      </c>
      <c r="P203" s="67">
        <f t="shared" si="140"/>
        <v>0</v>
      </c>
      <c r="Q203" s="81">
        <f t="shared" ref="Q203" si="144">P203/$H203</f>
        <v>0</v>
      </c>
      <c r="R203" s="71">
        <f t="shared" si="141"/>
        <v>160</v>
      </c>
      <c r="S203" s="67">
        <f t="shared" si="142"/>
        <v>4136.7451247999998</v>
      </c>
      <c r="T203" s="65">
        <f t="shared" ref="T203:T266" si="145">S203/$H203</f>
        <v>1</v>
      </c>
    </row>
    <row r="204" spans="1:20">
      <c r="A204" s="26" t="s">
        <v>510</v>
      </c>
      <c r="B204" s="26" t="s">
        <v>16</v>
      </c>
      <c r="C204" s="26"/>
      <c r="D204" s="27" t="s">
        <v>511</v>
      </c>
      <c r="E204" s="26"/>
      <c r="F204" s="26">
        <v>1</v>
      </c>
      <c r="G204" s="40"/>
      <c r="H204" s="41">
        <f>SUM(H205:H212)</f>
        <v>17000.024843790001</v>
      </c>
      <c r="I204" s="40"/>
      <c r="J204" s="68">
        <f>SUM(J205:J212)</f>
        <v>0</v>
      </c>
      <c r="K204" s="72">
        <f t="shared" ref="K204:K212" si="146">J204/$H204</f>
        <v>0</v>
      </c>
      <c r="L204" s="37"/>
      <c r="M204" s="68">
        <f>SUM(M205:M212)</f>
        <v>0</v>
      </c>
      <c r="N204" s="79">
        <f t="shared" si="143"/>
        <v>0</v>
      </c>
      <c r="O204" s="40"/>
      <c r="P204" s="68">
        <f>SUM(P205:P212)</f>
        <v>0</v>
      </c>
      <c r="Q204" s="72">
        <f t="shared" ref="Q204:Q266" si="147">P204/$H204</f>
        <v>0</v>
      </c>
      <c r="R204" s="37"/>
      <c r="S204" s="68">
        <f>SUM(S205:S212)</f>
        <v>17000.024843790001</v>
      </c>
      <c r="T204" s="37">
        <f t="shared" si="145"/>
        <v>1</v>
      </c>
    </row>
    <row r="205" spans="1:20">
      <c r="A205" s="31" t="s">
        <v>512</v>
      </c>
      <c r="B205" s="31" t="s">
        <v>167</v>
      </c>
      <c r="C205" s="31" t="s">
        <v>27</v>
      </c>
      <c r="D205" s="32" t="s">
        <v>168</v>
      </c>
      <c r="E205" s="31" t="s">
        <v>59</v>
      </c>
      <c r="F205" s="31">
        <v>20</v>
      </c>
      <c r="G205" s="42">
        <v>104.93325981</v>
      </c>
      <c r="H205" s="43">
        <f t="shared" ref="H205:H212" si="148">G205*F205</f>
        <v>2098.6651962000001</v>
      </c>
      <c r="I205" s="42"/>
      <c r="J205" s="67">
        <f t="shared" ref="J205:J212" si="149">I205*$G205</f>
        <v>0</v>
      </c>
      <c r="K205" s="73">
        <f t="shared" si="146"/>
        <v>0</v>
      </c>
      <c r="L205" s="71"/>
      <c r="M205" s="67">
        <f t="shared" ref="M205:M212" si="150">L205*$G205</f>
        <v>0</v>
      </c>
      <c r="N205" s="80">
        <f t="shared" si="143"/>
        <v>0</v>
      </c>
      <c r="O205" s="42">
        <f t="shared" ref="O205:O212" si="151">L205+I205</f>
        <v>0</v>
      </c>
      <c r="P205" s="67">
        <f t="shared" ref="P205:P212" si="152">O205*$G205</f>
        <v>0</v>
      </c>
      <c r="Q205" s="81">
        <f t="shared" si="147"/>
        <v>0</v>
      </c>
      <c r="R205" s="71">
        <f t="shared" ref="R205:R212" si="153">F205-O205</f>
        <v>20</v>
      </c>
      <c r="S205" s="67">
        <f t="shared" ref="S205:S212" si="154">R205*$G205</f>
        <v>2098.6651962000001</v>
      </c>
      <c r="T205" s="65">
        <f t="shared" si="145"/>
        <v>1</v>
      </c>
    </row>
    <row r="206" spans="1:20" ht="39.6">
      <c r="A206" s="31" t="s">
        <v>513</v>
      </c>
      <c r="B206" s="31" t="s">
        <v>514</v>
      </c>
      <c r="C206" s="31" t="s">
        <v>27</v>
      </c>
      <c r="D206" s="32" t="s">
        <v>515</v>
      </c>
      <c r="E206" s="31" t="s">
        <v>96</v>
      </c>
      <c r="F206" s="31">
        <v>1380</v>
      </c>
      <c r="G206" s="42">
        <v>4.59685422</v>
      </c>
      <c r="H206" s="43">
        <f t="shared" si="148"/>
        <v>6343.6588235999998</v>
      </c>
      <c r="I206" s="42"/>
      <c r="J206" s="67">
        <f t="shared" si="149"/>
        <v>0</v>
      </c>
      <c r="K206" s="73">
        <f t="shared" si="146"/>
        <v>0</v>
      </c>
      <c r="L206" s="71"/>
      <c r="M206" s="67">
        <f t="shared" si="150"/>
        <v>0</v>
      </c>
      <c r="N206" s="80">
        <f t="shared" si="143"/>
        <v>0</v>
      </c>
      <c r="O206" s="42">
        <f t="shared" si="151"/>
        <v>0</v>
      </c>
      <c r="P206" s="67">
        <f t="shared" si="152"/>
        <v>0</v>
      </c>
      <c r="Q206" s="81">
        <f t="shared" si="147"/>
        <v>0</v>
      </c>
      <c r="R206" s="71">
        <f t="shared" si="153"/>
        <v>1380</v>
      </c>
      <c r="S206" s="67">
        <f t="shared" si="154"/>
        <v>6343.6588235999998</v>
      </c>
      <c r="T206" s="65">
        <f t="shared" si="145"/>
        <v>1</v>
      </c>
    </row>
    <row r="207" spans="1:20" ht="39.6">
      <c r="A207" s="31" t="s">
        <v>516</v>
      </c>
      <c r="B207" s="31" t="s">
        <v>517</v>
      </c>
      <c r="C207" s="31" t="s">
        <v>20</v>
      </c>
      <c r="D207" s="32" t="s">
        <v>518</v>
      </c>
      <c r="E207" s="31" t="s">
        <v>47</v>
      </c>
      <c r="F207" s="31">
        <v>365</v>
      </c>
      <c r="G207" s="42">
        <v>17.010478979999998</v>
      </c>
      <c r="H207" s="43">
        <f t="shared" si="148"/>
        <v>6208.8248276999993</v>
      </c>
      <c r="I207" s="42"/>
      <c r="J207" s="67">
        <f t="shared" si="149"/>
        <v>0</v>
      </c>
      <c r="K207" s="73">
        <f t="shared" si="146"/>
        <v>0</v>
      </c>
      <c r="L207" s="71"/>
      <c r="M207" s="67">
        <f t="shared" si="150"/>
        <v>0</v>
      </c>
      <c r="N207" s="80">
        <f t="shared" si="143"/>
        <v>0</v>
      </c>
      <c r="O207" s="42">
        <f t="shared" si="151"/>
        <v>0</v>
      </c>
      <c r="P207" s="67">
        <f t="shared" si="152"/>
        <v>0</v>
      </c>
      <c r="Q207" s="81">
        <f t="shared" si="147"/>
        <v>0</v>
      </c>
      <c r="R207" s="71">
        <f t="shared" si="153"/>
        <v>365</v>
      </c>
      <c r="S207" s="67">
        <f t="shared" si="154"/>
        <v>6208.8248276999993</v>
      </c>
      <c r="T207" s="65">
        <f t="shared" si="145"/>
        <v>1</v>
      </c>
    </row>
    <row r="208" spans="1:20" ht="39.6">
      <c r="A208" s="31" t="s">
        <v>519</v>
      </c>
      <c r="B208" s="31" t="s">
        <v>520</v>
      </c>
      <c r="C208" s="31" t="s">
        <v>20</v>
      </c>
      <c r="D208" s="32" t="s">
        <v>521</v>
      </c>
      <c r="E208" s="31" t="s">
        <v>47</v>
      </c>
      <c r="F208" s="31">
        <v>35</v>
      </c>
      <c r="G208" s="42">
        <v>18.313274069999999</v>
      </c>
      <c r="H208" s="43">
        <f t="shared" si="148"/>
        <v>640.96459244999994</v>
      </c>
      <c r="I208" s="42"/>
      <c r="J208" s="67">
        <f t="shared" si="149"/>
        <v>0</v>
      </c>
      <c r="K208" s="73">
        <f t="shared" si="146"/>
        <v>0</v>
      </c>
      <c r="L208" s="71"/>
      <c r="M208" s="67">
        <f t="shared" si="150"/>
        <v>0</v>
      </c>
      <c r="N208" s="80">
        <f t="shared" si="143"/>
        <v>0</v>
      </c>
      <c r="O208" s="42">
        <f t="shared" si="151"/>
        <v>0</v>
      </c>
      <c r="P208" s="67">
        <f t="shared" si="152"/>
        <v>0</v>
      </c>
      <c r="Q208" s="81">
        <f t="shared" si="147"/>
        <v>0</v>
      </c>
      <c r="R208" s="71">
        <f t="shared" si="153"/>
        <v>35</v>
      </c>
      <c r="S208" s="67">
        <f t="shared" si="154"/>
        <v>640.96459244999994</v>
      </c>
      <c r="T208" s="65">
        <f t="shared" si="145"/>
        <v>1</v>
      </c>
    </row>
    <row r="209" spans="1:20" ht="39.6">
      <c r="A209" s="31" t="s">
        <v>522</v>
      </c>
      <c r="B209" s="31" t="s">
        <v>523</v>
      </c>
      <c r="C209" s="31" t="s">
        <v>27</v>
      </c>
      <c r="D209" s="32" t="s">
        <v>524</v>
      </c>
      <c r="E209" s="31" t="s">
        <v>250</v>
      </c>
      <c r="F209" s="31">
        <v>14</v>
      </c>
      <c r="G209" s="42">
        <v>7.8591378599999997</v>
      </c>
      <c r="H209" s="43">
        <f t="shared" si="148"/>
        <v>110.02793004</v>
      </c>
      <c r="I209" s="42"/>
      <c r="J209" s="67">
        <f t="shared" si="149"/>
        <v>0</v>
      </c>
      <c r="K209" s="73">
        <f t="shared" si="146"/>
        <v>0</v>
      </c>
      <c r="L209" s="71"/>
      <c r="M209" s="67">
        <f t="shared" si="150"/>
        <v>0</v>
      </c>
      <c r="N209" s="80">
        <f t="shared" si="143"/>
        <v>0</v>
      </c>
      <c r="O209" s="42">
        <f t="shared" si="151"/>
        <v>0</v>
      </c>
      <c r="P209" s="67">
        <f t="shared" si="152"/>
        <v>0</v>
      </c>
      <c r="Q209" s="81">
        <f t="shared" si="147"/>
        <v>0</v>
      </c>
      <c r="R209" s="71">
        <f t="shared" si="153"/>
        <v>14</v>
      </c>
      <c r="S209" s="67">
        <f t="shared" si="154"/>
        <v>110.02793004</v>
      </c>
      <c r="T209" s="65">
        <f t="shared" si="145"/>
        <v>1</v>
      </c>
    </row>
    <row r="210" spans="1:20" ht="39.6">
      <c r="A210" s="31" t="s">
        <v>525</v>
      </c>
      <c r="B210" s="31" t="s">
        <v>526</v>
      </c>
      <c r="C210" s="31" t="s">
        <v>27</v>
      </c>
      <c r="D210" s="32" t="s">
        <v>527</v>
      </c>
      <c r="E210" s="31" t="s">
        <v>250</v>
      </c>
      <c r="F210" s="31">
        <v>4</v>
      </c>
      <c r="G210" s="42">
        <v>9.7656672600000007</v>
      </c>
      <c r="H210" s="43">
        <f t="shared" si="148"/>
        <v>39.062669040000003</v>
      </c>
      <c r="I210" s="42"/>
      <c r="J210" s="67">
        <f t="shared" si="149"/>
        <v>0</v>
      </c>
      <c r="K210" s="73">
        <f t="shared" si="146"/>
        <v>0</v>
      </c>
      <c r="L210" s="71"/>
      <c r="M210" s="67">
        <f t="shared" si="150"/>
        <v>0</v>
      </c>
      <c r="N210" s="80">
        <f t="shared" si="143"/>
        <v>0</v>
      </c>
      <c r="O210" s="42">
        <f t="shared" si="151"/>
        <v>0</v>
      </c>
      <c r="P210" s="67">
        <f t="shared" si="152"/>
        <v>0</v>
      </c>
      <c r="Q210" s="81">
        <f t="shared" si="147"/>
        <v>0</v>
      </c>
      <c r="R210" s="71">
        <f t="shared" si="153"/>
        <v>4</v>
      </c>
      <c r="S210" s="67">
        <f t="shared" si="154"/>
        <v>39.062669040000003</v>
      </c>
      <c r="T210" s="65">
        <f t="shared" si="145"/>
        <v>1</v>
      </c>
    </row>
    <row r="211" spans="1:20" ht="26.4">
      <c r="A211" s="31" t="s">
        <v>528</v>
      </c>
      <c r="B211" s="31" t="s">
        <v>529</v>
      </c>
      <c r="C211" s="31" t="s">
        <v>20</v>
      </c>
      <c r="D211" s="32" t="s">
        <v>530</v>
      </c>
      <c r="E211" s="31" t="s">
        <v>34</v>
      </c>
      <c r="F211" s="31">
        <v>8</v>
      </c>
      <c r="G211" s="42">
        <v>81.228744269999993</v>
      </c>
      <c r="H211" s="43">
        <f t="shared" si="148"/>
        <v>649.82995415999994</v>
      </c>
      <c r="I211" s="42"/>
      <c r="J211" s="67">
        <f t="shared" si="149"/>
        <v>0</v>
      </c>
      <c r="K211" s="73">
        <f t="shared" si="146"/>
        <v>0</v>
      </c>
      <c r="L211" s="71"/>
      <c r="M211" s="67">
        <f t="shared" si="150"/>
        <v>0</v>
      </c>
      <c r="N211" s="80">
        <f t="shared" si="143"/>
        <v>0</v>
      </c>
      <c r="O211" s="42">
        <f t="shared" si="151"/>
        <v>0</v>
      </c>
      <c r="P211" s="67">
        <f t="shared" si="152"/>
        <v>0</v>
      </c>
      <c r="Q211" s="81">
        <f t="shared" si="147"/>
        <v>0</v>
      </c>
      <c r="R211" s="71">
        <f t="shared" si="153"/>
        <v>8</v>
      </c>
      <c r="S211" s="67">
        <f t="shared" si="154"/>
        <v>649.82995415999994</v>
      </c>
      <c r="T211" s="65">
        <f t="shared" si="145"/>
        <v>1</v>
      </c>
    </row>
    <row r="212" spans="1:20" ht="26.4">
      <c r="A212" s="31" t="s">
        <v>531</v>
      </c>
      <c r="B212" s="31" t="s">
        <v>182</v>
      </c>
      <c r="C212" s="31" t="s">
        <v>32</v>
      </c>
      <c r="D212" s="32" t="s">
        <v>183</v>
      </c>
      <c r="E212" s="31" t="s">
        <v>59</v>
      </c>
      <c r="F212" s="31">
        <v>20</v>
      </c>
      <c r="G212" s="42">
        <v>45.449542529999995</v>
      </c>
      <c r="H212" s="43">
        <f t="shared" si="148"/>
        <v>908.99085059999993</v>
      </c>
      <c r="I212" s="42"/>
      <c r="J212" s="67">
        <f t="shared" si="149"/>
        <v>0</v>
      </c>
      <c r="K212" s="73">
        <f t="shared" si="146"/>
        <v>0</v>
      </c>
      <c r="L212" s="71"/>
      <c r="M212" s="67">
        <f t="shared" si="150"/>
        <v>0</v>
      </c>
      <c r="N212" s="80">
        <f t="shared" si="143"/>
        <v>0</v>
      </c>
      <c r="O212" s="42">
        <f t="shared" si="151"/>
        <v>0</v>
      </c>
      <c r="P212" s="67">
        <f t="shared" si="152"/>
        <v>0</v>
      </c>
      <c r="Q212" s="81">
        <f t="shared" si="147"/>
        <v>0</v>
      </c>
      <c r="R212" s="71">
        <f t="shared" si="153"/>
        <v>20</v>
      </c>
      <c r="S212" s="67">
        <f t="shared" si="154"/>
        <v>908.99085059999993</v>
      </c>
      <c r="T212" s="65">
        <f t="shared" si="145"/>
        <v>1</v>
      </c>
    </row>
    <row r="213" spans="1:20">
      <c r="A213" s="26" t="s">
        <v>532</v>
      </c>
      <c r="B213" s="26" t="s">
        <v>16</v>
      </c>
      <c r="C213" s="26"/>
      <c r="D213" s="27" t="s">
        <v>533</v>
      </c>
      <c r="E213" s="26"/>
      <c r="F213" s="26">
        <v>1</v>
      </c>
      <c r="G213" s="40"/>
      <c r="H213" s="41">
        <f>SUM(H214:H229)</f>
        <v>24573.739364864996</v>
      </c>
      <c r="I213" s="40"/>
      <c r="J213" s="68">
        <f>SUM(J214:J229)</f>
        <v>0</v>
      </c>
      <c r="K213" s="72">
        <f t="shared" ref="K213:K229" si="155">J213/$H213</f>
        <v>0</v>
      </c>
      <c r="L213" s="37"/>
      <c r="M213" s="68">
        <f>SUM(M214:M229)</f>
        <v>0</v>
      </c>
      <c r="N213" s="79">
        <f t="shared" si="143"/>
        <v>0</v>
      </c>
      <c r="O213" s="40"/>
      <c r="P213" s="68">
        <f>SUM(P214:P229)</f>
        <v>0</v>
      </c>
      <c r="Q213" s="72">
        <f t="shared" si="147"/>
        <v>0</v>
      </c>
      <c r="R213" s="37"/>
      <c r="S213" s="68">
        <f>SUM(S214:S229)</f>
        <v>24573.739364864996</v>
      </c>
      <c r="T213" s="37">
        <f t="shared" si="145"/>
        <v>1</v>
      </c>
    </row>
    <row r="214" spans="1:20">
      <c r="A214" s="31" t="s">
        <v>534</v>
      </c>
      <c r="B214" s="31" t="s">
        <v>167</v>
      </c>
      <c r="C214" s="31" t="s">
        <v>27</v>
      </c>
      <c r="D214" s="32" t="s">
        <v>168</v>
      </c>
      <c r="E214" s="31" t="s">
        <v>59</v>
      </c>
      <c r="F214" s="31">
        <v>4.5599999999999996</v>
      </c>
      <c r="G214" s="42">
        <v>104.93325981</v>
      </c>
      <c r="H214" s="43">
        <f t="shared" ref="H214:H229" si="156">G214*F214</f>
        <v>478.49566473359994</v>
      </c>
      <c r="I214" s="42"/>
      <c r="J214" s="67">
        <f t="shared" ref="J214:J229" si="157">I214*$G214</f>
        <v>0</v>
      </c>
      <c r="K214" s="73">
        <f t="shared" si="155"/>
        <v>0</v>
      </c>
      <c r="L214" s="71"/>
      <c r="M214" s="67">
        <f t="shared" ref="M214:M229" si="158">L214*$G214</f>
        <v>0</v>
      </c>
      <c r="N214" s="80">
        <f t="shared" si="143"/>
        <v>0</v>
      </c>
      <c r="O214" s="42">
        <f t="shared" ref="O214:O229" si="159">L214+I214</f>
        <v>0</v>
      </c>
      <c r="P214" s="67">
        <f t="shared" ref="P214:P229" si="160">O214*$G214</f>
        <v>0</v>
      </c>
      <c r="Q214" s="81">
        <f t="shared" si="147"/>
        <v>0</v>
      </c>
      <c r="R214" s="71">
        <f t="shared" ref="R214:R229" si="161">F214-O214</f>
        <v>4.5599999999999996</v>
      </c>
      <c r="S214" s="67">
        <f t="shared" ref="S214:S229" si="162">R214*$G214</f>
        <v>478.49566473359994</v>
      </c>
      <c r="T214" s="65">
        <f t="shared" si="145"/>
        <v>1</v>
      </c>
    </row>
    <row r="215" spans="1:20" ht="39.6">
      <c r="A215" s="31" t="s">
        <v>535</v>
      </c>
      <c r="B215" s="31" t="s">
        <v>170</v>
      </c>
      <c r="C215" s="31" t="s">
        <v>27</v>
      </c>
      <c r="D215" s="32" t="s">
        <v>171</v>
      </c>
      <c r="E215" s="31" t="s">
        <v>29</v>
      </c>
      <c r="F215" s="31">
        <v>16.52</v>
      </c>
      <c r="G215" s="42">
        <v>47.398439250000003</v>
      </c>
      <c r="H215" s="43">
        <f t="shared" si="156"/>
        <v>783.02221641000006</v>
      </c>
      <c r="I215" s="42"/>
      <c r="J215" s="67">
        <f t="shared" si="157"/>
        <v>0</v>
      </c>
      <c r="K215" s="73">
        <f t="shared" si="155"/>
        <v>0</v>
      </c>
      <c r="L215" s="71"/>
      <c r="M215" s="67">
        <f t="shared" si="158"/>
        <v>0</v>
      </c>
      <c r="N215" s="80">
        <f t="shared" si="143"/>
        <v>0</v>
      </c>
      <c r="O215" s="42">
        <f t="shared" si="159"/>
        <v>0</v>
      </c>
      <c r="P215" s="67">
        <f t="shared" si="160"/>
        <v>0</v>
      </c>
      <c r="Q215" s="81">
        <f t="shared" si="147"/>
        <v>0</v>
      </c>
      <c r="R215" s="71">
        <f t="shared" si="161"/>
        <v>16.52</v>
      </c>
      <c r="S215" s="67">
        <f t="shared" si="162"/>
        <v>783.02221641000006</v>
      </c>
      <c r="T215" s="65">
        <f t="shared" si="145"/>
        <v>1</v>
      </c>
    </row>
    <row r="216" spans="1:20" ht="26.4">
      <c r="A216" s="31" t="s">
        <v>536</v>
      </c>
      <c r="B216" s="31" t="s">
        <v>176</v>
      </c>
      <c r="C216" s="31" t="s">
        <v>20</v>
      </c>
      <c r="D216" s="32" t="s">
        <v>177</v>
      </c>
      <c r="E216" s="31" t="s">
        <v>59</v>
      </c>
      <c r="F216" s="31">
        <v>3.8</v>
      </c>
      <c r="G216" s="42">
        <v>815.84629757999994</v>
      </c>
      <c r="H216" s="43">
        <f t="shared" si="156"/>
        <v>3100.2159308039995</v>
      </c>
      <c r="I216" s="42"/>
      <c r="J216" s="67">
        <f t="shared" si="157"/>
        <v>0</v>
      </c>
      <c r="K216" s="73">
        <f t="shared" si="155"/>
        <v>0</v>
      </c>
      <c r="L216" s="71"/>
      <c r="M216" s="67">
        <f t="shared" si="158"/>
        <v>0</v>
      </c>
      <c r="N216" s="80">
        <f t="shared" si="143"/>
        <v>0</v>
      </c>
      <c r="O216" s="42">
        <f t="shared" si="159"/>
        <v>0</v>
      </c>
      <c r="P216" s="67">
        <f t="shared" si="160"/>
        <v>0</v>
      </c>
      <c r="Q216" s="81">
        <f t="shared" si="147"/>
        <v>0</v>
      </c>
      <c r="R216" s="71">
        <f t="shared" si="161"/>
        <v>3.8</v>
      </c>
      <c r="S216" s="67">
        <f t="shared" si="162"/>
        <v>3100.2159308039995</v>
      </c>
      <c r="T216" s="65">
        <f t="shared" si="145"/>
        <v>1</v>
      </c>
    </row>
    <row r="217" spans="1:20" ht="39.6">
      <c r="A217" s="31" t="s">
        <v>537</v>
      </c>
      <c r="B217" s="31" t="s">
        <v>179</v>
      </c>
      <c r="C217" s="31" t="s">
        <v>20</v>
      </c>
      <c r="D217" s="32" t="s">
        <v>180</v>
      </c>
      <c r="E217" s="31" t="s">
        <v>59</v>
      </c>
      <c r="F217" s="31">
        <v>3.8</v>
      </c>
      <c r="G217" s="42">
        <v>826.02504621000003</v>
      </c>
      <c r="H217" s="43">
        <f t="shared" si="156"/>
        <v>3138.8951755980002</v>
      </c>
      <c r="I217" s="42"/>
      <c r="J217" s="67">
        <f t="shared" si="157"/>
        <v>0</v>
      </c>
      <c r="K217" s="73">
        <f t="shared" si="155"/>
        <v>0</v>
      </c>
      <c r="L217" s="71"/>
      <c r="M217" s="67">
        <f t="shared" si="158"/>
        <v>0</v>
      </c>
      <c r="N217" s="80">
        <f t="shared" si="143"/>
        <v>0</v>
      </c>
      <c r="O217" s="42">
        <f t="shared" si="159"/>
        <v>0</v>
      </c>
      <c r="P217" s="67">
        <f t="shared" si="160"/>
        <v>0</v>
      </c>
      <c r="Q217" s="81">
        <f t="shared" si="147"/>
        <v>0</v>
      </c>
      <c r="R217" s="71">
        <f t="shared" si="161"/>
        <v>3.8</v>
      </c>
      <c r="S217" s="67">
        <f t="shared" si="162"/>
        <v>3138.8951755980002</v>
      </c>
      <c r="T217" s="65">
        <f t="shared" si="145"/>
        <v>1</v>
      </c>
    </row>
    <row r="218" spans="1:20" ht="26.4">
      <c r="A218" s="31" t="s">
        <v>538</v>
      </c>
      <c r="B218" s="31" t="s">
        <v>182</v>
      </c>
      <c r="C218" s="31" t="s">
        <v>32</v>
      </c>
      <c r="D218" s="32" t="s">
        <v>183</v>
      </c>
      <c r="E218" s="31" t="s">
        <v>59</v>
      </c>
      <c r="F218" s="31">
        <v>7.06</v>
      </c>
      <c r="G218" s="42">
        <v>45.449542529999995</v>
      </c>
      <c r="H218" s="43">
        <f t="shared" si="156"/>
        <v>320.87377026179996</v>
      </c>
      <c r="I218" s="42"/>
      <c r="J218" s="67">
        <f t="shared" si="157"/>
        <v>0</v>
      </c>
      <c r="K218" s="73">
        <f t="shared" si="155"/>
        <v>0</v>
      </c>
      <c r="L218" s="71"/>
      <c r="M218" s="67">
        <f t="shared" si="158"/>
        <v>0</v>
      </c>
      <c r="N218" s="80">
        <f t="shared" si="143"/>
        <v>0</v>
      </c>
      <c r="O218" s="42">
        <f t="shared" si="159"/>
        <v>0</v>
      </c>
      <c r="P218" s="67">
        <f t="shared" si="160"/>
        <v>0</v>
      </c>
      <c r="Q218" s="81">
        <f t="shared" si="147"/>
        <v>0</v>
      </c>
      <c r="R218" s="71">
        <f t="shared" si="161"/>
        <v>7.06</v>
      </c>
      <c r="S218" s="67">
        <f t="shared" si="162"/>
        <v>320.87377026179996</v>
      </c>
      <c r="T218" s="65">
        <f t="shared" si="145"/>
        <v>1</v>
      </c>
    </row>
    <row r="219" spans="1:20" ht="26.4">
      <c r="A219" s="31" t="s">
        <v>539</v>
      </c>
      <c r="B219" s="31" t="s">
        <v>540</v>
      </c>
      <c r="C219" s="31" t="s">
        <v>20</v>
      </c>
      <c r="D219" s="32" t="s">
        <v>541</v>
      </c>
      <c r="E219" s="31" t="s">
        <v>96</v>
      </c>
      <c r="F219" s="31">
        <v>49.8</v>
      </c>
      <c r="G219" s="42">
        <v>81.56768283000001</v>
      </c>
      <c r="H219" s="43">
        <f t="shared" si="156"/>
        <v>4062.0706049340001</v>
      </c>
      <c r="I219" s="42"/>
      <c r="J219" s="67">
        <f t="shared" si="157"/>
        <v>0</v>
      </c>
      <c r="K219" s="73">
        <f t="shared" si="155"/>
        <v>0</v>
      </c>
      <c r="L219" s="71"/>
      <c r="M219" s="67">
        <f t="shared" si="158"/>
        <v>0</v>
      </c>
      <c r="N219" s="80">
        <f t="shared" si="143"/>
        <v>0</v>
      </c>
      <c r="O219" s="42">
        <f t="shared" si="159"/>
        <v>0</v>
      </c>
      <c r="P219" s="67">
        <f t="shared" si="160"/>
        <v>0</v>
      </c>
      <c r="Q219" s="81">
        <f t="shared" si="147"/>
        <v>0</v>
      </c>
      <c r="R219" s="71">
        <f t="shared" si="161"/>
        <v>49.8</v>
      </c>
      <c r="S219" s="67">
        <f t="shared" si="162"/>
        <v>4062.0706049340001</v>
      </c>
      <c r="T219" s="65">
        <f t="shared" si="145"/>
        <v>1</v>
      </c>
    </row>
    <row r="220" spans="1:20" ht="52.8">
      <c r="A220" s="31" t="s">
        <v>542</v>
      </c>
      <c r="B220" s="31" t="s">
        <v>543</v>
      </c>
      <c r="C220" s="31" t="s">
        <v>20</v>
      </c>
      <c r="D220" s="32" t="s">
        <v>544</v>
      </c>
      <c r="E220" s="31" t="s">
        <v>29</v>
      </c>
      <c r="F220" s="31">
        <v>3.31</v>
      </c>
      <c r="G220" s="42">
        <v>208.23537779999998</v>
      </c>
      <c r="H220" s="43">
        <f t="shared" si="156"/>
        <v>689.25910051799997</v>
      </c>
      <c r="I220" s="42"/>
      <c r="J220" s="67">
        <f t="shared" si="157"/>
        <v>0</v>
      </c>
      <c r="K220" s="73">
        <f t="shared" si="155"/>
        <v>0</v>
      </c>
      <c r="L220" s="71"/>
      <c r="M220" s="67">
        <f t="shared" si="158"/>
        <v>0</v>
      </c>
      <c r="N220" s="80">
        <f t="shared" si="143"/>
        <v>0</v>
      </c>
      <c r="O220" s="42">
        <f t="shared" si="159"/>
        <v>0</v>
      </c>
      <c r="P220" s="67">
        <f t="shared" si="160"/>
        <v>0</v>
      </c>
      <c r="Q220" s="81">
        <f t="shared" si="147"/>
        <v>0</v>
      </c>
      <c r="R220" s="71">
        <f t="shared" si="161"/>
        <v>3.31</v>
      </c>
      <c r="S220" s="67">
        <f t="shared" si="162"/>
        <v>689.25910051799997</v>
      </c>
      <c r="T220" s="65">
        <f t="shared" si="145"/>
        <v>1</v>
      </c>
    </row>
    <row r="221" spans="1:20" ht="52.8">
      <c r="A221" s="31" t="s">
        <v>545</v>
      </c>
      <c r="B221" s="31" t="s">
        <v>546</v>
      </c>
      <c r="C221" s="31" t="s">
        <v>27</v>
      </c>
      <c r="D221" s="32" t="s">
        <v>547</v>
      </c>
      <c r="E221" s="31" t="s">
        <v>29</v>
      </c>
      <c r="F221" s="31">
        <v>30.72</v>
      </c>
      <c r="G221" s="42">
        <v>263.2069755</v>
      </c>
      <c r="H221" s="43">
        <f t="shared" si="156"/>
        <v>8085.7182873599995</v>
      </c>
      <c r="I221" s="42"/>
      <c r="J221" s="67">
        <f t="shared" si="157"/>
        <v>0</v>
      </c>
      <c r="K221" s="73">
        <f t="shared" si="155"/>
        <v>0</v>
      </c>
      <c r="L221" s="71"/>
      <c r="M221" s="67">
        <f t="shared" si="158"/>
        <v>0</v>
      </c>
      <c r="N221" s="80">
        <f t="shared" si="143"/>
        <v>0</v>
      </c>
      <c r="O221" s="42">
        <f t="shared" si="159"/>
        <v>0</v>
      </c>
      <c r="P221" s="67">
        <f t="shared" si="160"/>
        <v>0</v>
      </c>
      <c r="Q221" s="81">
        <f t="shared" si="147"/>
        <v>0</v>
      </c>
      <c r="R221" s="71">
        <f t="shared" si="161"/>
        <v>30.72</v>
      </c>
      <c r="S221" s="67">
        <f t="shared" si="162"/>
        <v>8085.7182873599995</v>
      </c>
      <c r="T221" s="65">
        <f t="shared" si="145"/>
        <v>1</v>
      </c>
    </row>
    <row r="222" spans="1:20" ht="52.8">
      <c r="A222" s="31" t="s">
        <v>548</v>
      </c>
      <c r="B222" s="31" t="s">
        <v>156</v>
      </c>
      <c r="C222" s="31" t="s">
        <v>27</v>
      </c>
      <c r="D222" s="32" t="s">
        <v>157</v>
      </c>
      <c r="E222" s="31" t="s">
        <v>29</v>
      </c>
      <c r="F222" s="31">
        <v>16.8</v>
      </c>
      <c r="G222" s="42">
        <v>8.4734639999999999</v>
      </c>
      <c r="H222" s="43">
        <f t="shared" si="156"/>
        <v>142.35419519999999</v>
      </c>
      <c r="I222" s="42"/>
      <c r="J222" s="67">
        <f t="shared" si="157"/>
        <v>0</v>
      </c>
      <c r="K222" s="73">
        <f t="shared" si="155"/>
        <v>0</v>
      </c>
      <c r="L222" s="71"/>
      <c r="M222" s="67">
        <f t="shared" si="158"/>
        <v>0</v>
      </c>
      <c r="N222" s="80">
        <f t="shared" si="143"/>
        <v>0</v>
      </c>
      <c r="O222" s="42">
        <f t="shared" si="159"/>
        <v>0</v>
      </c>
      <c r="P222" s="67">
        <f t="shared" si="160"/>
        <v>0</v>
      </c>
      <c r="Q222" s="81">
        <f t="shared" si="147"/>
        <v>0</v>
      </c>
      <c r="R222" s="71">
        <f t="shared" si="161"/>
        <v>16.8</v>
      </c>
      <c r="S222" s="67">
        <f t="shared" si="162"/>
        <v>142.35419519999999</v>
      </c>
      <c r="T222" s="65">
        <f t="shared" si="145"/>
        <v>1</v>
      </c>
    </row>
    <row r="223" spans="1:20" ht="52.8">
      <c r="A223" s="31" t="s">
        <v>549</v>
      </c>
      <c r="B223" s="31" t="s">
        <v>550</v>
      </c>
      <c r="C223" s="31" t="s">
        <v>27</v>
      </c>
      <c r="D223" s="32" t="s">
        <v>551</v>
      </c>
      <c r="E223" s="31" t="s">
        <v>29</v>
      </c>
      <c r="F223" s="31">
        <v>16.8</v>
      </c>
      <c r="G223" s="42">
        <v>32.739346529999999</v>
      </c>
      <c r="H223" s="43">
        <f t="shared" si="156"/>
        <v>550.02102170399996</v>
      </c>
      <c r="I223" s="42"/>
      <c r="J223" s="67">
        <f t="shared" si="157"/>
        <v>0</v>
      </c>
      <c r="K223" s="73">
        <f t="shared" si="155"/>
        <v>0</v>
      </c>
      <c r="L223" s="71"/>
      <c r="M223" s="67">
        <f t="shared" si="158"/>
        <v>0</v>
      </c>
      <c r="N223" s="80">
        <f t="shared" si="143"/>
        <v>0</v>
      </c>
      <c r="O223" s="42">
        <f t="shared" si="159"/>
        <v>0</v>
      </c>
      <c r="P223" s="67">
        <f t="shared" si="160"/>
        <v>0</v>
      </c>
      <c r="Q223" s="81">
        <f t="shared" si="147"/>
        <v>0</v>
      </c>
      <c r="R223" s="71">
        <f t="shared" si="161"/>
        <v>16.8</v>
      </c>
      <c r="S223" s="67">
        <f t="shared" si="162"/>
        <v>550.02102170399996</v>
      </c>
      <c r="T223" s="65">
        <f t="shared" si="145"/>
        <v>1</v>
      </c>
    </row>
    <row r="224" spans="1:20" ht="26.4">
      <c r="A224" s="31" t="s">
        <v>552</v>
      </c>
      <c r="B224" s="31" t="s">
        <v>553</v>
      </c>
      <c r="C224" s="31" t="s">
        <v>27</v>
      </c>
      <c r="D224" s="32" t="s">
        <v>554</v>
      </c>
      <c r="E224" s="31" t="s">
        <v>29</v>
      </c>
      <c r="F224" s="31">
        <v>52.5</v>
      </c>
      <c r="G224" s="42">
        <v>12.05350254</v>
      </c>
      <c r="H224" s="43">
        <f t="shared" si="156"/>
        <v>632.80888334999997</v>
      </c>
      <c r="I224" s="42"/>
      <c r="J224" s="67">
        <f t="shared" si="157"/>
        <v>0</v>
      </c>
      <c r="K224" s="73">
        <f t="shared" si="155"/>
        <v>0</v>
      </c>
      <c r="L224" s="71"/>
      <c r="M224" s="67">
        <f t="shared" si="158"/>
        <v>0</v>
      </c>
      <c r="N224" s="80">
        <f t="shared" si="143"/>
        <v>0</v>
      </c>
      <c r="O224" s="42">
        <f t="shared" si="159"/>
        <v>0</v>
      </c>
      <c r="P224" s="67">
        <f t="shared" si="160"/>
        <v>0</v>
      </c>
      <c r="Q224" s="81">
        <f t="shared" si="147"/>
        <v>0</v>
      </c>
      <c r="R224" s="71">
        <f t="shared" si="161"/>
        <v>52.5</v>
      </c>
      <c r="S224" s="67">
        <f t="shared" si="162"/>
        <v>632.80888334999997</v>
      </c>
      <c r="T224" s="65">
        <f t="shared" si="145"/>
        <v>1</v>
      </c>
    </row>
    <row r="225" spans="1:20" ht="26.4">
      <c r="A225" s="31" t="s">
        <v>555</v>
      </c>
      <c r="B225" s="31" t="s">
        <v>556</v>
      </c>
      <c r="C225" s="31" t="s">
        <v>27</v>
      </c>
      <c r="D225" s="32" t="s">
        <v>557</v>
      </c>
      <c r="E225" s="31" t="s">
        <v>29</v>
      </c>
      <c r="F225" s="31">
        <v>0.76</v>
      </c>
      <c r="G225" s="42">
        <v>828.27051416999996</v>
      </c>
      <c r="H225" s="43">
        <f t="shared" si="156"/>
        <v>629.48559076920003</v>
      </c>
      <c r="I225" s="42"/>
      <c r="J225" s="67">
        <f t="shared" si="157"/>
        <v>0</v>
      </c>
      <c r="K225" s="73">
        <f t="shared" si="155"/>
        <v>0</v>
      </c>
      <c r="L225" s="71"/>
      <c r="M225" s="67">
        <f t="shared" si="158"/>
        <v>0</v>
      </c>
      <c r="N225" s="80">
        <f t="shared" si="143"/>
        <v>0</v>
      </c>
      <c r="O225" s="42">
        <f t="shared" si="159"/>
        <v>0</v>
      </c>
      <c r="P225" s="67">
        <f t="shared" si="160"/>
        <v>0</v>
      </c>
      <c r="Q225" s="81">
        <f t="shared" si="147"/>
        <v>0</v>
      </c>
      <c r="R225" s="71">
        <f t="shared" si="161"/>
        <v>0.76</v>
      </c>
      <c r="S225" s="67">
        <f t="shared" si="162"/>
        <v>629.48559076920003</v>
      </c>
      <c r="T225" s="65">
        <f t="shared" si="145"/>
        <v>1</v>
      </c>
    </row>
    <row r="226" spans="1:20" ht="52.8">
      <c r="A226" s="31" t="s">
        <v>558</v>
      </c>
      <c r="B226" s="31" t="s">
        <v>559</v>
      </c>
      <c r="C226" s="31" t="s">
        <v>27</v>
      </c>
      <c r="D226" s="32" t="s">
        <v>560</v>
      </c>
      <c r="E226" s="31" t="s">
        <v>29</v>
      </c>
      <c r="F226" s="31">
        <v>1.52</v>
      </c>
      <c r="G226" s="42">
        <v>30.95991909</v>
      </c>
      <c r="H226" s="43">
        <f t="shared" si="156"/>
        <v>47.059077016800003</v>
      </c>
      <c r="I226" s="42"/>
      <c r="J226" s="67">
        <f t="shared" si="157"/>
        <v>0</v>
      </c>
      <c r="K226" s="73">
        <f t="shared" si="155"/>
        <v>0</v>
      </c>
      <c r="L226" s="71"/>
      <c r="M226" s="67">
        <f t="shared" si="158"/>
        <v>0</v>
      </c>
      <c r="N226" s="80">
        <f t="shared" si="143"/>
        <v>0</v>
      </c>
      <c r="O226" s="42">
        <f t="shared" si="159"/>
        <v>0</v>
      </c>
      <c r="P226" s="67">
        <f t="shared" si="160"/>
        <v>0</v>
      </c>
      <c r="Q226" s="81">
        <f t="shared" si="147"/>
        <v>0</v>
      </c>
      <c r="R226" s="71">
        <f t="shared" si="161"/>
        <v>1.52</v>
      </c>
      <c r="S226" s="67">
        <f t="shared" si="162"/>
        <v>47.059077016800003</v>
      </c>
      <c r="T226" s="65">
        <f t="shared" si="145"/>
        <v>1</v>
      </c>
    </row>
    <row r="227" spans="1:20" ht="39.6">
      <c r="A227" s="31" t="s">
        <v>561</v>
      </c>
      <c r="B227" s="31" t="s">
        <v>562</v>
      </c>
      <c r="C227" s="31" t="s">
        <v>20</v>
      </c>
      <c r="D227" s="32" t="s">
        <v>563</v>
      </c>
      <c r="E227" s="31" t="s">
        <v>96</v>
      </c>
      <c r="F227" s="31">
        <v>4</v>
      </c>
      <c r="G227" s="42">
        <v>116.56308915</v>
      </c>
      <c r="H227" s="43">
        <f t="shared" si="156"/>
        <v>466.25235659999998</v>
      </c>
      <c r="I227" s="42"/>
      <c r="J227" s="67">
        <f t="shared" si="157"/>
        <v>0</v>
      </c>
      <c r="K227" s="73">
        <f t="shared" si="155"/>
        <v>0</v>
      </c>
      <c r="L227" s="71"/>
      <c r="M227" s="67">
        <f t="shared" si="158"/>
        <v>0</v>
      </c>
      <c r="N227" s="80">
        <f t="shared" si="143"/>
        <v>0</v>
      </c>
      <c r="O227" s="42">
        <f t="shared" si="159"/>
        <v>0</v>
      </c>
      <c r="P227" s="67">
        <f t="shared" si="160"/>
        <v>0</v>
      </c>
      <c r="Q227" s="81">
        <f t="shared" si="147"/>
        <v>0</v>
      </c>
      <c r="R227" s="71">
        <f t="shared" si="161"/>
        <v>4</v>
      </c>
      <c r="S227" s="67">
        <f t="shared" si="162"/>
        <v>466.25235659999998</v>
      </c>
      <c r="T227" s="65">
        <f t="shared" si="145"/>
        <v>1</v>
      </c>
    </row>
    <row r="228" spans="1:20" ht="52.8">
      <c r="A228" s="31" t="s">
        <v>564</v>
      </c>
      <c r="B228" s="31" t="s">
        <v>565</v>
      </c>
      <c r="C228" s="31" t="s">
        <v>27</v>
      </c>
      <c r="D228" s="32" t="s">
        <v>566</v>
      </c>
      <c r="E228" s="31" t="s">
        <v>29</v>
      </c>
      <c r="F228" s="31">
        <v>3.52</v>
      </c>
      <c r="G228" s="42">
        <v>63.455653529999992</v>
      </c>
      <c r="H228" s="43">
        <f t="shared" si="156"/>
        <v>223.36390042559998</v>
      </c>
      <c r="I228" s="42"/>
      <c r="J228" s="67">
        <f t="shared" si="157"/>
        <v>0</v>
      </c>
      <c r="K228" s="73">
        <f t="shared" si="155"/>
        <v>0</v>
      </c>
      <c r="L228" s="71"/>
      <c r="M228" s="67">
        <f t="shared" si="158"/>
        <v>0</v>
      </c>
      <c r="N228" s="80">
        <f t="shared" si="143"/>
        <v>0</v>
      </c>
      <c r="O228" s="42">
        <f t="shared" si="159"/>
        <v>0</v>
      </c>
      <c r="P228" s="67">
        <f t="shared" si="160"/>
        <v>0</v>
      </c>
      <c r="Q228" s="81">
        <f t="shared" si="147"/>
        <v>0</v>
      </c>
      <c r="R228" s="71">
        <f t="shared" si="161"/>
        <v>3.52</v>
      </c>
      <c r="S228" s="67">
        <f t="shared" si="162"/>
        <v>223.36390042559998</v>
      </c>
      <c r="T228" s="65">
        <f t="shared" si="145"/>
        <v>1</v>
      </c>
    </row>
    <row r="229" spans="1:20" ht="26.4">
      <c r="A229" s="31" t="s">
        <v>567</v>
      </c>
      <c r="B229" s="31" t="s">
        <v>568</v>
      </c>
      <c r="C229" s="31" t="s">
        <v>20</v>
      </c>
      <c r="D229" s="32" t="s">
        <v>569</v>
      </c>
      <c r="E229" s="31" t="s">
        <v>250</v>
      </c>
      <c r="F229" s="31">
        <v>1</v>
      </c>
      <c r="G229" s="42">
        <v>1223.84358918</v>
      </c>
      <c r="H229" s="43">
        <f t="shared" si="156"/>
        <v>1223.84358918</v>
      </c>
      <c r="I229" s="42"/>
      <c r="J229" s="67">
        <f t="shared" si="157"/>
        <v>0</v>
      </c>
      <c r="K229" s="73">
        <f t="shared" si="155"/>
        <v>0</v>
      </c>
      <c r="L229" s="71"/>
      <c r="M229" s="67">
        <f t="shared" si="158"/>
        <v>0</v>
      </c>
      <c r="N229" s="80">
        <f t="shared" si="143"/>
        <v>0</v>
      </c>
      <c r="O229" s="42">
        <f t="shared" si="159"/>
        <v>0</v>
      </c>
      <c r="P229" s="67">
        <f t="shared" si="160"/>
        <v>0</v>
      </c>
      <c r="Q229" s="81">
        <f t="shared" si="147"/>
        <v>0</v>
      </c>
      <c r="R229" s="71">
        <f t="shared" si="161"/>
        <v>1</v>
      </c>
      <c r="S229" s="67">
        <f t="shared" si="162"/>
        <v>1223.84358918</v>
      </c>
      <c r="T229" s="65">
        <f t="shared" si="145"/>
        <v>1</v>
      </c>
    </row>
    <row r="230" spans="1:20">
      <c r="A230" s="26" t="s">
        <v>570</v>
      </c>
      <c r="B230" s="26" t="s">
        <v>16</v>
      </c>
      <c r="C230" s="26"/>
      <c r="D230" s="27" t="s">
        <v>571</v>
      </c>
      <c r="E230" s="26"/>
      <c r="F230" s="26">
        <v>1</v>
      </c>
      <c r="G230" s="40"/>
      <c r="H230" s="41">
        <f>SUM(H231:H241)</f>
        <v>113373.96116144399</v>
      </c>
      <c r="I230" s="40"/>
      <c r="J230" s="68">
        <f>SUM(J231:J241)</f>
        <v>0</v>
      </c>
      <c r="K230" s="72">
        <f t="shared" ref="K230:K241" si="163">J230/$H230</f>
        <v>0</v>
      </c>
      <c r="L230" s="37"/>
      <c r="M230" s="68">
        <f>SUM(M231:M241)</f>
        <v>0</v>
      </c>
      <c r="N230" s="79">
        <f t="shared" si="143"/>
        <v>0</v>
      </c>
      <c r="O230" s="40"/>
      <c r="P230" s="68">
        <f>SUM(P231:P241)</f>
        <v>0</v>
      </c>
      <c r="Q230" s="72">
        <f t="shared" si="147"/>
        <v>0</v>
      </c>
      <c r="R230" s="37"/>
      <c r="S230" s="68">
        <f>SUM(S231:S241)</f>
        <v>113373.96116144399</v>
      </c>
      <c r="T230" s="37">
        <f t="shared" si="145"/>
        <v>1</v>
      </c>
    </row>
    <row r="231" spans="1:20" ht="26.4">
      <c r="A231" s="31" t="s">
        <v>572</v>
      </c>
      <c r="B231" s="31" t="s">
        <v>573</v>
      </c>
      <c r="C231" s="31" t="s">
        <v>27</v>
      </c>
      <c r="D231" s="32" t="s">
        <v>574</v>
      </c>
      <c r="E231" s="31" t="s">
        <v>250</v>
      </c>
      <c r="F231" s="31">
        <v>6</v>
      </c>
      <c r="G231" s="42">
        <v>835.71657066</v>
      </c>
      <c r="H231" s="43">
        <f t="shared" ref="H231:H241" si="164">G231*F231</f>
        <v>5014.2994239600002</v>
      </c>
      <c r="I231" s="42"/>
      <c r="J231" s="67">
        <f t="shared" ref="J231:J241" si="165">I231*$G231</f>
        <v>0</v>
      </c>
      <c r="K231" s="73">
        <f t="shared" si="163"/>
        <v>0</v>
      </c>
      <c r="L231" s="71"/>
      <c r="M231" s="67">
        <f t="shared" ref="M231:M241" si="166">L231*$G231</f>
        <v>0</v>
      </c>
      <c r="N231" s="80">
        <f t="shared" si="143"/>
        <v>0</v>
      </c>
      <c r="O231" s="42">
        <f t="shared" ref="O231:O241" si="167">L231+I231</f>
        <v>0</v>
      </c>
      <c r="P231" s="67">
        <f t="shared" ref="P231:P241" si="168">O231*$G231</f>
        <v>0</v>
      </c>
      <c r="Q231" s="81">
        <f t="shared" si="147"/>
        <v>0</v>
      </c>
      <c r="R231" s="71">
        <f t="shared" ref="R231:R241" si="169">F231-O231</f>
        <v>6</v>
      </c>
      <c r="S231" s="67">
        <f t="shared" ref="S231:S241" si="170">R231*$G231</f>
        <v>5014.2994239600002</v>
      </c>
      <c r="T231" s="65">
        <f t="shared" si="145"/>
        <v>1</v>
      </c>
    </row>
    <row r="232" spans="1:20" ht="39.6">
      <c r="A232" s="31" t="s">
        <v>575</v>
      </c>
      <c r="B232" s="31" t="s">
        <v>576</v>
      </c>
      <c r="C232" s="31" t="s">
        <v>27</v>
      </c>
      <c r="D232" s="32" t="s">
        <v>577</v>
      </c>
      <c r="E232" s="31" t="s">
        <v>250</v>
      </c>
      <c r="F232" s="31">
        <v>4</v>
      </c>
      <c r="G232" s="42">
        <v>399.56619491999999</v>
      </c>
      <c r="H232" s="43">
        <f t="shared" si="164"/>
        <v>1598.2647796799999</v>
      </c>
      <c r="I232" s="42"/>
      <c r="J232" s="67">
        <f t="shared" si="165"/>
        <v>0</v>
      </c>
      <c r="K232" s="73">
        <f t="shared" si="163"/>
        <v>0</v>
      </c>
      <c r="L232" s="71"/>
      <c r="M232" s="67">
        <f t="shared" si="166"/>
        <v>0</v>
      </c>
      <c r="N232" s="80">
        <f t="shared" si="143"/>
        <v>0</v>
      </c>
      <c r="O232" s="42">
        <f t="shared" si="167"/>
        <v>0</v>
      </c>
      <c r="P232" s="67">
        <f t="shared" si="168"/>
        <v>0</v>
      </c>
      <c r="Q232" s="81">
        <f t="shared" si="147"/>
        <v>0</v>
      </c>
      <c r="R232" s="71">
        <f t="shared" si="169"/>
        <v>4</v>
      </c>
      <c r="S232" s="67">
        <f t="shared" si="170"/>
        <v>1598.2647796799999</v>
      </c>
      <c r="T232" s="65">
        <f t="shared" si="145"/>
        <v>1</v>
      </c>
    </row>
    <row r="233" spans="1:20" ht="39.6">
      <c r="A233" s="31" t="s">
        <v>578</v>
      </c>
      <c r="B233" s="31" t="s">
        <v>579</v>
      </c>
      <c r="C233" s="31" t="s">
        <v>27</v>
      </c>
      <c r="D233" s="32" t="s">
        <v>580</v>
      </c>
      <c r="E233" s="31" t="s">
        <v>250</v>
      </c>
      <c r="F233" s="31">
        <v>2</v>
      </c>
      <c r="G233" s="42">
        <v>144.38782655999998</v>
      </c>
      <c r="H233" s="43">
        <f t="shared" si="164"/>
        <v>288.77565311999996</v>
      </c>
      <c r="I233" s="42"/>
      <c r="J233" s="67">
        <f t="shared" si="165"/>
        <v>0</v>
      </c>
      <c r="K233" s="73">
        <f t="shared" si="163"/>
        <v>0</v>
      </c>
      <c r="L233" s="71"/>
      <c r="M233" s="67">
        <f t="shared" si="166"/>
        <v>0</v>
      </c>
      <c r="N233" s="80">
        <f t="shared" si="143"/>
        <v>0</v>
      </c>
      <c r="O233" s="42">
        <f t="shared" si="167"/>
        <v>0</v>
      </c>
      <c r="P233" s="67">
        <f t="shared" si="168"/>
        <v>0</v>
      </c>
      <c r="Q233" s="81">
        <f t="shared" si="147"/>
        <v>0</v>
      </c>
      <c r="R233" s="71">
        <f t="shared" si="169"/>
        <v>2</v>
      </c>
      <c r="S233" s="67">
        <f t="shared" si="170"/>
        <v>288.77565311999996</v>
      </c>
      <c r="T233" s="65">
        <f t="shared" si="145"/>
        <v>1</v>
      </c>
    </row>
    <row r="234" spans="1:20">
      <c r="A234" s="31" t="s">
        <v>581</v>
      </c>
      <c r="B234" s="31" t="s">
        <v>582</v>
      </c>
      <c r="C234" s="31" t="s">
        <v>32</v>
      </c>
      <c r="D234" s="32" t="s">
        <v>583</v>
      </c>
      <c r="E234" s="31" t="s">
        <v>59</v>
      </c>
      <c r="F234" s="31">
        <v>152.63</v>
      </c>
      <c r="G234" s="42">
        <v>139.45203377999999</v>
      </c>
      <c r="H234" s="43">
        <f t="shared" si="164"/>
        <v>21284.563915841398</v>
      </c>
      <c r="I234" s="42"/>
      <c r="J234" s="67">
        <f t="shared" si="165"/>
        <v>0</v>
      </c>
      <c r="K234" s="73">
        <f t="shared" si="163"/>
        <v>0</v>
      </c>
      <c r="L234" s="71"/>
      <c r="M234" s="67">
        <f t="shared" si="166"/>
        <v>0</v>
      </c>
      <c r="N234" s="80">
        <f t="shared" si="143"/>
        <v>0</v>
      </c>
      <c r="O234" s="42">
        <f t="shared" si="167"/>
        <v>0</v>
      </c>
      <c r="P234" s="67">
        <f t="shared" si="168"/>
        <v>0</v>
      </c>
      <c r="Q234" s="81">
        <f t="shared" si="147"/>
        <v>0</v>
      </c>
      <c r="R234" s="71">
        <f t="shared" si="169"/>
        <v>152.63</v>
      </c>
      <c r="S234" s="67">
        <f t="shared" si="170"/>
        <v>21284.563915841398</v>
      </c>
      <c r="T234" s="65">
        <f t="shared" si="145"/>
        <v>1</v>
      </c>
    </row>
    <row r="235" spans="1:20">
      <c r="A235" s="31" t="s">
        <v>584</v>
      </c>
      <c r="B235" s="31" t="s">
        <v>585</v>
      </c>
      <c r="C235" s="31" t="s">
        <v>32</v>
      </c>
      <c r="D235" s="32" t="s">
        <v>586</v>
      </c>
      <c r="E235" s="31" t="s">
        <v>29</v>
      </c>
      <c r="F235" s="31">
        <v>1326.59</v>
      </c>
      <c r="G235" s="42">
        <v>32.389816140000001</v>
      </c>
      <c r="H235" s="43">
        <f t="shared" si="164"/>
        <v>42968.006193162597</v>
      </c>
      <c r="I235" s="42"/>
      <c r="J235" s="67">
        <f t="shared" si="165"/>
        <v>0</v>
      </c>
      <c r="K235" s="73">
        <f t="shared" si="163"/>
        <v>0</v>
      </c>
      <c r="L235" s="71"/>
      <c r="M235" s="67">
        <f t="shared" si="166"/>
        <v>0</v>
      </c>
      <c r="N235" s="80">
        <f t="shared" si="143"/>
        <v>0</v>
      </c>
      <c r="O235" s="42">
        <f t="shared" si="167"/>
        <v>0</v>
      </c>
      <c r="P235" s="67">
        <f t="shared" si="168"/>
        <v>0</v>
      </c>
      <c r="Q235" s="81">
        <f t="shared" si="147"/>
        <v>0</v>
      </c>
      <c r="R235" s="71">
        <f t="shared" si="169"/>
        <v>1326.59</v>
      </c>
      <c r="S235" s="67">
        <f t="shared" si="170"/>
        <v>42968.006193162597</v>
      </c>
      <c r="T235" s="65">
        <f t="shared" si="145"/>
        <v>1</v>
      </c>
    </row>
    <row r="236" spans="1:20" ht="26.4">
      <c r="A236" s="31" t="s">
        <v>587</v>
      </c>
      <c r="B236" s="31" t="s">
        <v>588</v>
      </c>
      <c r="C236" s="31" t="s">
        <v>20</v>
      </c>
      <c r="D236" s="32" t="s">
        <v>589</v>
      </c>
      <c r="E236" s="31" t="s">
        <v>250</v>
      </c>
      <c r="F236" s="31">
        <v>2354</v>
      </c>
      <c r="G236" s="42">
        <v>8.4840558299999991</v>
      </c>
      <c r="H236" s="43">
        <f t="shared" si="164"/>
        <v>19971.467423819999</v>
      </c>
      <c r="I236" s="42"/>
      <c r="J236" s="67">
        <f t="shared" si="165"/>
        <v>0</v>
      </c>
      <c r="K236" s="73">
        <f t="shared" si="163"/>
        <v>0</v>
      </c>
      <c r="L236" s="71"/>
      <c r="M236" s="67">
        <f t="shared" si="166"/>
        <v>0</v>
      </c>
      <c r="N236" s="80">
        <f t="shared" si="143"/>
        <v>0</v>
      </c>
      <c r="O236" s="42">
        <f t="shared" si="167"/>
        <v>0</v>
      </c>
      <c r="P236" s="67">
        <f t="shared" si="168"/>
        <v>0</v>
      </c>
      <c r="Q236" s="81">
        <f t="shared" si="147"/>
        <v>0</v>
      </c>
      <c r="R236" s="71">
        <f t="shared" si="169"/>
        <v>2354</v>
      </c>
      <c r="S236" s="67">
        <f t="shared" si="170"/>
        <v>19971.467423819999</v>
      </c>
      <c r="T236" s="65">
        <f t="shared" si="145"/>
        <v>1</v>
      </c>
    </row>
    <row r="237" spans="1:20" ht="26.4">
      <c r="A237" s="31" t="s">
        <v>590</v>
      </c>
      <c r="B237" s="31" t="s">
        <v>591</v>
      </c>
      <c r="C237" s="31" t="s">
        <v>20</v>
      </c>
      <c r="D237" s="32" t="s">
        <v>592</v>
      </c>
      <c r="E237" s="31" t="s">
        <v>34</v>
      </c>
      <c r="F237" s="31">
        <v>702</v>
      </c>
      <c r="G237" s="42">
        <v>3.9613444200000001</v>
      </c>
      <c r="H237" s="43">
        <f t="shared" si="164"/>
        <v>2780.8637828400001</v>
      </c>
      <c r="I237" s="42"/>
      <c r="J237" s="67">
        <f t="shared" si="165"/>
        <v>0</v>
      </c>
      <c r="K237" s="73">
        <f t="shared" si="163"/>
        <v>0</v>
      </c>
      <c r="L237" s="71"/>
      <c r="M237" s="67">
        <f t="shared" si="166"/>
        <v>0</v>
      </c>
      <c r="N237" s="80">
        <f t="shared" si="143"/>
        <v>0</v>
      </c>
      <c r="O237" s="42">
        <f t="shared" si="167"/>
        <v>0</v>
      </c>
      <c r="P237" s="67">
        <f t="shared" si="168"/>
        <v>0</v>
      </c>
      <c r="Q237" s="81">
        <f t="shared" si="147"/>
        <v>0</v>
      </c>
      <c r="R237" s="71">
        <f t="shared" si="169"/>
        <v>702</v>
      </c>
      <c r="S237" s="67">
        <f t="shared" si="170"/>
        <v>2780.8637828400001</v>
      </c>
      <c r="T237" s="65">
        <f t="shared" si="145"/>
        <v>1</v>
      </c>
    </row>
    <row r="238" spans="1:20">
      <c r="A238" s="31" t="s">
        <v>593</v>
      </c>
      <c r="B238" s="31" t="s">
        <v>594</v>
      </c>
      <c r="C238" s="31" t="s">
        <v>32</v>
      </c>
      <c r="D238" s="32" t="s">
        <v>595</v>
      </c>
      <c r="E238" s="31" t="s">
        <v>34</v>
      </c>
      <c r="F238" s="31">
        <v>437</v>
      </c>
      <c r="G238" s="42">
        <v>10.274075099999999</v>
      </c>
      <c r="H238" s="43">
        <f t="shared" si="164"/>
        <v>4489.7708186999998</v>
      </c>
      <c r="I238" s="42"/>
      <c r="J238" s="67">
        <f t="shared" si="165"/>
        <v>0</v>
      </c>
      <c r="K238" s="73">
        <f t="shared" si="163"/>
        <v>0</v>
      </c>
      <c r="L238" s="71"/>
      <c r="M238" s="67">
        <f t="shared" si="166"/>
        <v>0</v>
      </c>
      <c r="N238" s="80">
        <f t="shared" si="143"/>
        <v>0</v>
      </c>
      <c r="O238" s="42">
        <f t="shared" si="167"/>
        <v>0</v>
      </c>
      <c r="P238" s="67">
        <f t="shared" si="168"/>
        <v>0</v>
      </c>
      <c r="Q238" s="81">
        <f t="shared" si="147"/>
        <v>0</v>
      </c>
      <c r="R238" s="71">
        <f t="shared" si="169"/>
        <v>437</v>
      </c>
      <c r="S238" s="67">
        <f t="shared" si="170"/>
        <v>4489.7708186999998</v>
      </c>
      <c r="T238" s="65">
        <f t="shared" si="145"/>
        <v>1</v>
      </c>
    </row>
    <row r="239" spans="1:20">
      <c r="A239" s="31" t="s">
        <v>596</v>
      </c>
      <c r="B239" s="31" t="s">
        <v>597</v>
      </c>
      <c r="C239" s="31" t="s">
        <v>27</v>
      </c>
      <c r="D239" s="32" t="s">
        <v>598</v>
      </c>
      <c r="E239" s="31" t="s">
        <v>250</v>
      </c>
      <c r="F239" s="31">
        <v>84</v>
      </c>
      <c r="G239" s="42">
        <v>76.949644950000007</v>
      </c>
      <c r="H239" s="43">
        <f t="shared" si="164"/>
        <v>6463.7701758000003</v>
      </c>
      <c r="I239" s="42"/>
      <c r="J239" s="67">
        <f t="shared" si="165"/>
        <v>0</v>
      </c>
      <c r="K239" s="73">
        <f t="shared" si="163"/>
        <v>0</v>
      </c>
      <c r="L239" s="71"/>
      <c r="M239" s="67">
        <f t="shared" si="166"/>
        <v>0</v>
      </c>
      <c r="N239" s="80">
        <f t="shared" si="143"/>
        <v>0</v>
      </c>
      <c r="O239" s="42">
        <f t="shared" si="167"/>
        <v>0</v>
      </c>
      <c r="P239" s="67">
        <f t="shared" si="168"/>
        <v>0</v>
      </c>
      <c r="Q239" s="81">
        <f t="shared" si="147"/>
        <v>0</v>
      </c>
      <c r="R239" s="71">
        <f t="shared" si="169"/>
        <v>84</v>
      </c>
      <c r="S239" s="67">
        <f t="shared" si="170"/>
        <v>6463.7701758000003</v>
      </c>
      <c r="T239" s="65">
        <f t="shared" si="145"/>
        <v>1</v>
      </c>
    </row>
    <row r="240" spans="1:20">
      <c r="A240" s="31" t="s">
        <v>599</v>
      </c>
      <c r="B240" s="31" t="s">
        <v>600</v>
      </c>
      <c r="C240" s="31" t="s">
        <v>32</v>
      </c>
      <c r="D240" s="32" t="s">
        <v>601</v>
      </c>
      <c r="E240" s="31" t="s">
        <v>34</v>
      </c>
      <c r="F240" s="31">
        <v>18</v>
      </c>
      <c r="G240" s="42">
        <v>66.813263640000002</v>
      </c>
      <c r="H240" s="43">
        <f t="shared" si="164"/>
        <v>1202.6387455200002</v>
      </c>
      <c r="I240" s="42"/>
      <c r="J240" s="67">
        <f t="shared" si="165"/>
        <v>0</v>
      </c>
      <c r="K240" s="73">
        <f t="shared" si="163"/>
        <v>0</v>
      </c>
      <c r="L240" s="71"/>
      <c r="M240" s="67">
        <f t="shared" si="166"/>
        <v>0</v>
      </c>
      <c r="N240" s="80">
        <f t="shared" si="143"/>
        <v>0</v>
      </c>
      <c r="O240" s="42">
        <f t="shared" si="167"/>
        <v>0</v>
      </c>
      <c r="P240" s="67">
        <f t="shared" si="168"/>
        <v>0</v>
      </c>
      <c r="Q240" s="81">
        <f t="shared" si="147"/>
        <v>0</v>
      </c>
      <c r="R240" s="71">
        <f t="shared" si="169"/>
        <v>18</v>
      </c>
      <c r="S240" s="67">
        <f t="shared" si="170"/>
        <v>1202.6387455200002</v>
      </c>
      <c r="T240" s="65">
        <f t="shared" si="145"/>
        <v>1</v>
      </c>
    </row>
    <row r="241" spans="1:20" ht="26.4">
      <c r="A241" s="31" t="s">
        <v>602</v>
      </c>
      <c r="B241" s="31" t="s">
        <v>603</v>
      </c>
      <c r="C241" s="31" t="s">
        <v>27</v>
      </c>
      <c r="D241" s="32" t="s">
        <v>604</v>
      </c>
      <c r="E241" s="31" t="s">
        <v>250</v>
      </c>
      <c r="F241" s="31">
        <v>59</v>
      </c>
      <c r="G241" s="42">
        <v>123.92441099999999</v>
      </c>
      <c r="H241" s="43">
        <f t="shared" si="164"/>
        <v>7311.5402489999997</v>
      </c>
      <c r="I241" s="42"/>
      <c r="J241" s="67">
        <f t="shared" si="165"/>
        <v>0</v>
      </c>
      <c r="K241" s="73">
        <f t="shared" si="163"/>
        <v>0</v>
      </c>
      <c r="L241" s="71"/>
      <c r="M241" s="67">
        <f t="shared" si="166"/>
        <v>0</v>
      </c>
      <c r="N241" s="80">
        <f t="shared" si="143"/>
        <v>0</v>
      </c>
      <c r="O241" s="42">
        <f t="shared" si="167"/>
        <v>0</v>
      </c>
      <c r="P241" s="67">
        <f t="shared" si="168"/>
        <v>0</v>
      </c>
      <c r="Q241" s="81">
        <f t="shared" si="147"/>
        <v>0</v>
      </c>
      <c r="R241" s="71">
        <f t="shared" si="169"/>
        <v>59</v>
      </c>
      <c r="S241" s="67">
        <f t="shared" si="170"/>
        <v>7311.5402489999997</v>
      </c>
      <c r="T241" s="65">
        <f t="shared" si="145"/>
        <v>1</v>
      </c>
    </row>
    <row r="242" spans="1:20">
      <c r="A242" s="26" t="s">
        <v>605</v>
      </c>
      <c r="B242" s="26" t="s">
        <v>16</v>
      </c>
      <c r="C242" s="26"/>
      <c r="D242" s="27" t="s">
        <v>606</v>
      </c>
      <c r="E242" s="26"/>
      <c r="F242" s="26">
        <v>1</v>
      </c>
      <c r="G242" s="40"/>
      <c r="H242" s="41">
        <f>SUM(H243:H250)</f>
        <v>36722.184315109196</v>
      </c>
      <c r="I242" s="40"/>
      <c r="J242" s="68">
        <f>SUM(J243:J250)</f>
        <v>0</v>
      </c>
      <c r="K242" s="72">
        <f t="shared" ref="K242:K250" si="171">J242/$H242</f>
        <v>0</v>
      </c>
      <c r="L242" s="37"/>
      <c r="M242" s="68">
        <f>SUM(M243:M250)</f>
        <v>0</v>
      </c>
      <c r="N242" s="79">
        <f t="shared" si="143"/>
        <v>0</v>
      </c>
      <c r="O242" s="40"/>
      <c r="P242" s="68">
        <f>SUM(P243:P250)</f>
        <v>0</v>
      </c>
      <c r="Q242" s="72">
        <f t="shared" si="147"/>
        <v>0</v>
      </c>
      <c r="R242" s="37"/>
      <c r="S242" s="68">
        <f>SUM(S243:S250)</f>
        <v>36722.184315109196</v>
      </c>
      <c r="T242" s="37">
        <f t="shared" si="145"/>
        <v>1</v>
      </c>
    </row>
    <row r="243" spans="1:20" ht="39.6">
      <c r="A243" s="31" t="s">
        <v>607</v>
      </c>
      <c r="B243" s="31" t="s">
        <v>608</v>
      </c>
      <c r="C243" s="31" t="s">
        <v>32</v>
      </c>
      <c r="D243" s="32" t="s">
        <v>609</v>
      </c>
      <c r="E243" s="31" t="s">
        <v>29</v>
      </c>
      <c r="F243" s="31">
        <v>725.33</v>
      </c>
      <c r="G243" s="42">
        <v>15.125133239999998</v>
      </c>
      <c r="H243" s="43">
        <f t="shared" ref="H243:H250" si="172">G243*F243</f>
        <v>10970.712892969199</v>
      </c>
      <c r="I243" s="42"/>
      <c r="J243" s="67">
        <f t="shared" ref="J243:J250" si="173">I243*$G243</f>
        <v>0</v>
      </c>
      <c r="K243" s="73">
        <f t="shared" si="171"/>
        <v>0</v>
      </c>
      <c r="L243" s="71"/>
      <c r="M243" s="67">
        <f t="shared" ref="M243:M250" si="174">L243*$G243</f>
        <v>0</v>
      </c>
      <c r="N243" s="80">
        <f t="shared" si="143"/>
        <v>0</v>
      </c>
      <c r="O243" s="42">
        <f t="shared" ref="O243:O250" si="175">L243+I243</f>
        <v>0</v>
      </c>
      <c r="P243" s="67">
        <f t="shared" ref="P243:P250" si="176">O243*$G243</f>
        <v>0</v>
      </c>
      <c r="Q243" s="81">
        <f t="shared" si="147"/>
        <v>0</v>
      </c>
      <c r="R243" s="71">
        <f t="shared" ref="R243:R250" si="177">F243-O243</f>
        <v>725.33</v>
      </c>
      <c r="S243" s="67">
        <f t="shared" ref="S243:S250" si="178">R243*$G243</f>
        <v>10970.712892969199</v>
      </c>
      <c r="T243" s="65">
        <f t="shared" si="145"/>
        <v>1</v>
      </c>
    </row>
    <row r="244" spans="1:20" ht="26.4">
      <c r="A244" s="31" t="s">
        <v>610</v>
      </c>
      <c r="B244" s="31" t="s">
        <v>611</v>
      </c>
      <c r="C244" s="31" t="s">
        <v>32</v>
      </c>
      <c r="D244" s="32" t="s">
        <v>612</v>
      </c>
      <c r="E244" s="31" t="s">
        <v>34</v>
      </c>
      <c r="F244" s="31">
        <v>17</v>
      </c>
      <c r="G244" s="42">
        <v>135.1517508</v>
      </c>
      <c r="H244" s="43">
        <f t="shared" si="172"/>
        <v>2297.5797636000002</v>
      </c>
      <c r="I244" s="42"/>
      <c r="J244" s="67">
        <f t="shared" si="173"/>
        <v>0</v>
      </c>
      <c r="K244" s="73">
        <f t="shared" si="171"/>
        <v>0</v>
      </c>
      <c r="L244" s="71"/>
      <c r="M244" s="67">
        <f t="shared" si="174"/>
        <v>0</v>
      </c>
      <c r="N244" s="80">
        <f t="shared" si="143"/>
        <v>0</v>
      </c>
      <c r="O244" s="42">
        <f t="shared" si="175"/>
        <v>0</v>
      </c>
      <c r="P244" s="67">
        <f t="shared" si="176"/>
        <v>0</v>
      </c>
      <c r="Q244" s="81">
        <f t="shared" si="147"/>
        <v>0</v>
      </c>
      <c r="R244" s="71">
        <f t="shared" si="177"/>
        <v>17</v>
      </c>
      <c r="S244" s="67">
        <f t="shared" si="178"/>
        <v>2297.5797636000002</v>
      </c>
      <c r="T244" s="65">
        <f t="shared" si="145"/>
        <v>1</v>
      </c>
    </row>
    <row r="245" spans="1:20" ht="52.8">
      <c r="A245" s="31" t="s">
        <v>613</v>
      </c>
      <c r="B245" s="31" t="s">
        <v>614</v>
      </c>
      <c r="C245" s="31" t="s">
        <v>32</v>
      </c>
      <c r="D245" s="32" t="s">
        <v>615</v>
      </c>
      <c r="E245" s="31" t="s">
        <v>616</v>
      </c>
      <c r="F245" s="31">
        <v>13</v>
      </c>
      <c r="G245" s="42">
        <v>188.38628838000002</v>
      </c>
      <c r="H245" s="43">
        <f t="shared" si="172"/>
        <v>2449.0217489400002</v>
      </c>
      <c r="I245" s="42"/>
      <c r="J245" s="67">
        <f t="shared" si="173"/>
        <v>0</v>
      </c>
      <c r="K245" s="73">
        <f t="shared" si="171"/>
        <v>0</v>
      </c>
      <c r="L245" s="71"/>
      <c r="M245" s="67">
        <f t="shared" si="174"/>
        <v>0</v>
      </c>
      <c r="N245" s="80">
        <f t="shared" si="143"/>
        <v>0</v>
      </c>
      <c r="O245" s="42">
        <f t="shared" si="175"/>
        <v>0</v>
      </c>
      <c r="P245" s="67">
        <f t="shared" si="176"/>
        <v>0</v>
      </c>
      <c r="Q245" s="81">
        <f t="shared" si="147"/>
        <v>0</v>
      </c>
      <c r="R245" s="71">
        <f t="shared" si="177"/>
        <v>13</v>
      </c>
      <c r="S245" s="67">
        <f t="shared" si="178"/>
        <v>2449.0217489400002</v>
      </c>
      <c r="T245" s="65">
        <f t="shared" si="145"/>
        <v>1</v>
      </c>
    </row>
    <row r="246" spans="1:20" ht="26.4">
      <c r="A246" s="31" t="s">
        <v>617</v>
      </c>
      <c r="B246" s="31" t="s">
        <v>618</v>
      </c>
      <c r="C246" s="31" t="s">
        <v>20</v>
      </c>
      <c r="D246" s="32" t="s">
        <v>619</v>
      </c>
      <c r="E246" s="31" t="s">
        <v>34</v>
      </c>
      <c r="F246" s="31">
        <v>13</v>
      </c>
      <c r="G246" s="42">
        <v>295.87217921999996</v>
      </c>
      <c r="H246" s="43">
        <f t="shared" si="172"/>
        <v>3846.3383298599997</v>
      </c>
      <c r="I246" s="42"/>
      <c r="J246" s="67">
        <f t="shared" si="173"/>
        <v>0</v>
      </c>
      <c r="K246" s="73">
        <f t="shared" si="171"/>
        <v>0</v>
      </c>
      <c r="L246" s="71"/>
      <c r="M246" s="67">
        <f t="shared" si="174"/>
        <v>0</v>
      </c>
      <c r="N246" s="80">
        <f t="shared" si="143"/>
        <v>0</v>
      </c>
      <c r="O246" s="42">
        <f t="shared" si="175"/>
        <v>0</v>
      </c>
      <c r="P246" s="67">
        <f t="shared" si="176"/>
        <v>0</v>
      </c>
      <c r="Q246" s="81">
        <f t="shared" si="147"/>
        <v>0</v>
      </c>
      <c r="R246" s="71">
        <f t="shared" si="177"/>
        <v>13</v>
      </c>
      <c r="S246" s="67">
        <f t="shared" si="178"/>
        <v>3846.3383298599997</v>
      </c>
      <c r="T246" s="65">
        <f t="shared" si="145"/>
        <v>1</v>
      </c>
    </row>
    <row r="247" spans="1:20" ht="52.8">
      <c r="A247" s="31" t="s">
        <v>620</v>
      </c>
      <c r="B247" s="31" t="s">
        <v>621</v>
      </c>
      <c r="C247" s="31" t="s">
        <v>32</v>
      </c>
      <c r="D247" s="32" t="s">
        <v>622</v>
      </c>
      <c r="E247" s="31" t="s">
        <v>34</v>
      </c>
      <c r="F247" s="31">
        <v>8</v>
      </c>
      <c r="G247" s="42">
        <v>808.45320024</v>
      </c>
      <c r="H247" s="43">
        <f t="shared" si="172"/>
        <v>6467.62560192</v>
      </c>
      <c r="I247" s="42"/>
      <c r="J247" s="67">
        <f t="shared" si="173"/>
        <v>0</v>
      </c>
      <c r="K247" s="73">
        <f t="shared" si="171"/>
        <v>0</v>
      </c>
      <c r="L247" s="71"/>
      <c r="M247" s="67">
        <f t="shared" si="174"/>
        <v>0</v>
      </c>
      <c r="N247" s="80">
        <f t="shared" si="143"/>
        <v>0</v>
      </c>
      <c r="O247" s="42">
        <f t="shared" si="175"/>
        <v>0</v>
      </c>
      <c r="P247" s="67">
        <f t="shared" si="176"/>
        <v>0</v>
      </c>
      <c r="Q247" s="81">
        <f t="shared" si="147"/>
        <v>0</v>
      </c>
      <c r="R247" s="71">
        <f t="shared" si="177"/>
        <v>8</v>
      </c>
      <c r="S247" s="67">
        <f t="shared" si="178"/>
        <v>6467.62560192</v>
      </c>
      <c r="T247" s="65">
        <f t="shared" si="145"/>
        <v>1</v>
      </c>
    </row>
    <row r="248" spans="1:20" ht="52.8">
      <c r="A248" s="31" t="s">
        <v>623</v>
      </c>
      <c r="B248" s="31" t="s">
        <v>624</v>
      </c>
      <c r="C248" s="31" t="s">
        <v>32</v>
      </c>
      <c r="D248" s="32" t="s">
        <v>625</v>
      </c>
      <c r="E248" s="31" t="s">
        <v>34</v>
      </c>
      <c r="F248" s="31">
        <v>8</v>
      </c>
      <c r="G248" s="42">
        <v>799.32304277999992</v>
      </c>
      <c r="H248" s="43">
        <f t="shared" si="172"/>
        <v>6394.5843422399994</v>
      </c>
      <c r="I248" s="42"/>
      <c r="J248" s="67">
        <f t="shared" si="173"/>
        <v>0</v>
      </c>
      <c r="K248" s="73">
        <f t="shared" si="171"/>
        <v>0</v>
      </c>
      <c r="L248" s="71"/>
      <c r="M248" s="67">
        <f t="shared" si="174"/>
        <v>0</v>
      </c>
      <c r="N248" s="80">
        <f t="shared" si="143"/>
        <v>0</v>
      </c>
      <c r="O248" s="42">
        <f t="shared" si="175"/>
        <v>0</v>
      </c>
      <c r="P248" s="67">
        <f t="shared" si="176"/>
        <v>0</v>
      </c>
      <c r="Q248" s="81">
        <f t="shared" si="147"/>
        <v>0</v>
      </c>
      <c r="R248" s="71">
        <f t="shared" si="177"/>
        <v>8</v>
      </c>
      <c r="S248" s="67">
        <f t="shared" si="178"/>
        <v>6394.5843422399994</v>
      </c>
      <c r="T248" s="65">
        <f t="shared" si="145"/>
        <v>1</v>
      </c>
    </row>
    <row r="249" spans="1:20" ht="39.6">
      <c r="A249" s="31" t="s">
        <v>626</v>
      </c>
      <c r="B249" s="31" t="s">
        <v>627</v>
      </c>
      <c r="C249" s="31" t="s">
        <v>20</v>
      </c>
      <c r="D249" s="32" t="s">
        <v>628</v>
      </c>
      <c r="E249" s="31" t="s">
        <v>34</v>
      </c>
      <c r="F249" s="31">
        <v>4</v>
      </c>
      <c r="G249" s="42">
        <v>295.87217921999996</v>
      </c>
      <c r="H249" s="43">
        <f t="shared" si="172"/>
        <v>1183.4887168799999</v>
      </c>
      <c r="I249" s="42"/>
      <c r="J249" s="67">
        <f t="shared" si="173"/>
        <v>0</v>
      </c>
      <c r="K249" s="73">
        <f t="shared" si="171"/>
        <v>0</v>
      </c>
      <c r="L249" s="71"/>
      <c r="M249" s="67">
        <f t="shared" si="174"/>
        <v>0</v>
      </c>
      <c r="N249" s="80">
        <f t="shared" si="143"/>
        <v>0</v>
      </c>
      <c r="O249" s="42">
        <f t="shared" si="175"/>
        <v>0</v>
      </c>
      <c r="P249" s="67">
        <f t="shared" si="176"/>
        <v>0</v>
      </c>
      <c r="Q249" s="81">
        <f t="shared" si="147"/>
        <v>0</v>
      </c>
      <c r="R249" s="71">
        <f t="shared" si="177"/>
        <v>4</v>
      </c>
      <c r="S249" s="67">
        <f t="shared" si="178"/>
        <v>1183.4887168799999</v>
      </c>
      <c r="T249" s="65">
        <f t="shared" si="145"/>
        <v>1</v>
      </c>
    </row>
    <row r="250" spans="1:20">
      <c r="A250" s="31" t="s">
        <v>629</v>
      </c>
      <c r="B250" s="31" t="s">
        <v>630</v>
      </c>
      <c r="C250" s="31" t="s">
        <v>20</v>
      </c>
      <c r="D250" s="32" t="s">
        <v>631</v>
      </c>
      <c r="E250" s="31" t="s">
        <v>250</v>
      </c>
      <c r="F250" s="31">
        <v>10</v>
      </c>
      <c r="G250" s="42">
        <v>311.28329186999997</v>
      </c>
      <c r="H250" s="43">
        <f t="shared" si="172"/>
        <v>3112.8329186999999</v>
      </c>
      <c r="I250" s="42"/>
      <c r="J250" s="67">
        <f t="shared" si="173"/>
        <v>0</v>
      </c>
      <c r="K250" s="73">
        <f t="shared" si="171"/>
        <v>0</v>
      </c>
      <c r="L250" s="71"/>
      <c r="M250" s="67">
        <f t="shared" si="174"/>
        <v>0</v>
      </c>
      <c r="N250" s="80">
        <f t="shared" si="143"/>
        <v>0</v>
      </c>
      <c r="O250" s="42">
        <f t="shared" si="175"/>
        <v>0</v>
      </c>
      <c r="P250" s="67">
        <f t="shared" si="176"/>
        <v>0</v>
      </c>
      <c r="Q250" s="81">
        <f t="shared" si="147"/>
        <v>0</v>
      </c>
      <c r="R250" s="71">
        <f t="shared" si="177"/>
        <v>10</v>
      </c>
      <c r="S250" s="67">
        <f t="shared" si="178"/>
        <v>3112.8329186999999</v>
      </c>
      <c r="T250" s="65">
        <f t="shared" si="145"/>
        <v>1</v>
      </c>
    </row>
    <row r="251" spans="1:20">
      <c r="A251" s="26" t="s">
        <v>632</v>
      </c>
      <c r="B251" s="26" t="s">
        <v>16</v>
      </c>
      <c r="C251" s="26"/>
      <c r="D251" s="27" t="s">
        <v>633</v>
      </c>
      <c r="E251" s="26"/>
      <c r="F251" s="26">
        <v>1</v>
      </c>
      <c r="G251" s="40"/>
      <c r="H251" s="41">
        <f>SUM(H252:H259)</f>
        <v>335890.99033651862</v>
      </c>
      <c r="I251" s="40"/>
      <c r="J251" s="68">
        <f>SUM(J252:J259)</f>
        <v>0</v>
      </c>
      <c r="K251" s="72">
        <f t="shared" ref="K251:K318" si="179">J251/$H251</f>
        <v>0</v>
      </c>
      <c r="L251" s="37"/>
      <c r="M251" s="68">
        <f>SUM(M252:M259)</f>
        <v>0</v>
      </c>
      <c r="N251" s="79">
        <f t="shared" si="143"/>
        <v>0</v>
      </c>
      <c r="O251" s="40"/>
      <c r="P251" s="68">
        <f>SUM(P252:P259)</f>
        <v>0</v>
      </c>
      <c r="Q251" s="72">
        <f t="shared" si="147"/>
        <v>0</v>
      </c>
      <c r="R251" s="37"/>
      <c r="S251" s="68">
        <f>SUM(S252:S259)</f>
        <v>335890.99033651862</v>
      </c>
      <c r="T251" s="37">
        <f t="shared" si="145"/>
        <v>1</v>
      </c>
    </row>
    <row r="252" spans="1:20" s="28" customFormat="1" ht="26.4">
      <c r="A252" s="31" t="s">
        <v>634</v>
      </c>
      <c r="B252" s="31" t="s">
        <v>635</v>
      </c>
      <c r="C252" s="31" t="s">
        <v>20</v>
      </c>
      <c r="D252" s="32" t="s">
        <v>636</v>
      </c>
      <c r="E252" s="33" t="s">
        <v>34</v>
      </c>
      <c r="F252" s="33">
        <v>53</v>
      </c>
      <c r="G252" s="42">
        <v>4673.3446191885077</v>
      </c>
      <c r="H252" s="43">
        <f t="shared" ref="H252:H259" si="180">G252*F252</f>
        <v>247687.26481699091</v>
      </c>
      <c r="I252" s="42"/>
      <c r="J252" s="67">
        <f t="shared" ref="J252:J259" si="181">I252*$G252</f>
        <v>0</v>
      </c>
      <c r="K252" s="73">
        <f t="shared" si="179"/>
        <v>0</v>
      </c>
      <c r="L252" s="71"/>
      <c r="M252" s="67">
        <f t="shared" ref="M252:M259" si="182">L252*$G252</f>
        <v>0</v>
      </c>
      <c r="N252" s="80">
        <f t="shared" si="143"/>
        <v>0</v>
      </c>
      <c r="O252" s="42">
        <f t="shared" ref="O252:O259" si="183">L252+I252</f>
        <v>0</v>
      </c>
      <c r="P252" s="67">
        <f t="shared" ref="P252:P259" si="184">O252*$G252</f>
        <v>0</v>
      </c>
      <c r="Q252" s="81">
        <f t="shared" si="147"/>
        <v>0</v>
      </c>
      <c r="R252" s="71">
        <f t="shared" ref="R252:R259" si="185">F252-O252</f>
        <v>53</v>
      </c>
      <c r="S252" s="67">
        <f t="shared" ref="S252:S259" si="186">R252*$G252</f>
        <v>247687.26481699091</v>
      </c>
      <c r="T252" s="65">
        <f t="shared" si="145"/>
        <v>1</v>
      </c>
    </row>
    <row r="253" spans="1:20" ht="39.6">
      <c r="A253" s="31" t="s">
        <v>637</v>
      </c>
      <c r="B253" s="31" t="s">
        <v>638</v>
      </c>
      <c r="C253" s="31" t="s">
        <v>32</v>
      </c>
      <c r="D253" s="32" t="s">
        <v>639</v>
      </c>
      <c r="E253" s="31" t="s">
        <v>47</v>
      </c>
      <c r="F253" s="31">
        <v>55.36</v>
      </c>
      <c r="G253" s="42">
        <v>263.73656699999998</v>
      </c>
      <c r="H253" s="43">
        <f t="shared" si="180"/>
        <v>14600.456349119999</v>
      </c>
      <c r="I253" s="42"/>
      <c r="J253" s="67">
        <f t="shared" si="181"/>
        <v>0</v>
      </c>
      <c r="K253" s="73">
        <f t="shared" si="179"/>
        <v>0</v>
      </c>
      <c r="L253" s="71"/>
      <c r="M253" s="67">
        <f t="shared" si="182"/>
        <v>0</v>
      </c>
      <c r="N253" s="80">
        <f t="shared" si="143"/>
        <v>0</v>
      </c>
      <c r="O253" s="42">
        <f t="shared" si="183"/>
        <v>0</v>
      </c>
      <c r="P253" s="67">
        <f t="shared" si="184"/>
        <v>0</v>
      </c>
      <c r="Q253" s="81">
        <f t="shared" si="147"/>
        <v>0</v>
      </c>
      <c r="R253" s="71">
        <f t="shared" si="185"/>
        <v>55.36</v>
      </c>
      <c r="S253" s="67">
        <f t="shared" si="186"/>
        <v>14600.456349119999</v>
      </c>
      <c r="T253" s="65">
        <f t="shared" si="145"/>
        <v>1</v>
      </c>
    </row>
    <row r="254" spans="1:20">
      <c r="A254" s="31" t="s">
        <v>640</v>
      </c>
      <c r="B254" s="31" t="s">
        <v>641</v>
      </c>
      <c r="C254" s="31" t="s">
        <v>32</v>
      </c>
      <c r="D254" s="32" t="s">
        <v>642</v>
      </c>
      <c r="E254" s="31" t="s">
        <v>616</v>
      </c>
      <c r="F254" s="31">
        <v>6</v>
      </c>
      <c r="G254" s="42">
        <v>1072.2427263899999</v>
      </c>
      <c r="H254" s="43">
        <f t="shared" si="180"/>
        <v>6433.4563583399995</v>
      </c>
      <c r="I254" s="42"/>
      <c r="J254" s="67">
        <f t="shared" si="181"/>
        <v>0</v>
      </c>
      <c r="K254" s="73">
        <f t="shared" si="179"/>
        <v>0</v>
      </c>
      <c r="L254" s="71"/>
      <c r="M254" s="67">
        <f t="shared" si="182"/>
        <v>0</v>
      </c>
      <c r="N254" s="80">
        <f t="shared" si="143"/>
        <v>0</v>
      </c>
      <c r="O254" s="42">
        <f t="shared" si="183"/>
        <v>0</v>
      </c>
      <c r="P254" s="67">
        <f t="shared" si="184"/>
        <v>0</v>
      </c>
      <c r="Q254" s="81">
        <f t="shared" si="147"/>
        <v>0</v>
      </c>
      <c r="R254" s="71">
        <f t="shared" si="185"/>
        <v>6</v>
      </c>
      <c r="S254" s="67">
        <f t="shared" si="186"/>
        <v>6433.4563583399995</v>
      </c>
      <c r="T254" s="65">
        <f t="shared" si="145"/>
        <v>1</v>
      </c>
    </row>
    <row r="255" spans="1:20" ht="52.8">
      <c r="A255" s="31" t="s">
        <v>643</v>
      </c>
      <c r="B255" s="31" t="s">
        <v>644</v>
      </c>
      <c r="C255" s="31" t="s">
        <v>27</v>
      </c>
      <c r="D255" s="32" t="s">
        <v>645</v>
      </c>
      <c r="E255" s="31" t="s">
        <v>250</v>
      </c>
      <c r="F255" s="31">
        <v>28</v>
      </c>
      <c r="G255" s="42">
        <v>1670.7658560300001</v>
      </c>
      <c r="H255" s="43">
        <f t="shared" si="180"/>
        <v>46781.443968840002</v>
      </c>
      <c r="I255" s="42"/>
      <c r="J255" s="67">
        <f t="shared" si="181"/>
        <v>0</v>
      </c>
      <c r="K255" s="73">
        <f t="shared" si="179"/>
        <v>0</v>
      </c>
      <c r="L255" s="71"/>
      <c r="M255" s="67">
        <f t="shared" si="182"/>
        <v>0</v>
      </c>
      <c r="N255" s="80">
        <f t="shared" si="143"/>
        <v>0</v>
      </c>
      <c r="O255" s="42">
        <f t="shared" si="183"/>
        <v>0</v>
      </c>
      <c r="P255" s="67">
        <f t="shared" si="184"/>
        <v>0</v>
      </c>
      <c r="Q255" s="81">
        <f t="shared" si="147"/>
        <v>0</v>
      </c>
      <c r="R255" s="71">
        <f t="shared" si="185"/>
        <v>28</v>
      </c>
      <c r="S255" s="67">
        <f t="shared" si="186"/>
        <v>46781.443968840002</v>
      </c>
      <c r="T255" s="65">
        <f t="shared" si="145"/>
        <v>1</v>
      </c>
    </row>
    <row r="256" spans="1:20" ht="26.4">
      <c r="A256" s="31" t="s">
        <v>646</v>
      </c>
      <c r="B256" s="31" t="s">
        <v>647</v>
      </c>
      <c r="C256" s="31" t="s">
        <v>20</v>
      </c>
      <c r="D256" s="32" t="s">
        <v>648</v>
      </c>
      <c r="E256" s="31" t="s">
        <v>34</v>
      </c>
      <c r="F256" s="31">
        <v>1</v>
      </c>
      <c r="G256" s="42">
        <v>13127.20693893</v>
      </c>
      <c r="H256" s="43">
        <f t="shared" si="180"/>
        <v>13127.20693893</v>
      </c>
      <c r="I256" s="42"/>
      <c r="J256" s="67">
        <f t="shared" si="181"/>
        <v>0</v>
      </c>
      <c r="K256" s="73">
        <f t="shared" si="179"/>
        <v>0</v>
      </c>
      <c r="L256" s="71"/>
      <c r="M256" s="67">
        <f t="shared" si="182"/>
        <v>0</v>
      </c>
      <c r="N256" s="80">
        <f t="shared" si="143"/>
        <v>0</v>
      </c>
      <c r="O256" s="42">
        <f t="shared" si="183"/>
        <v>0</v>
      </c>
      <c r="P256" s="67">
        <f t="shared" si="184"/>
        <v>0</v>
      </c>
      <c r="Q256" s="81">
        <f t="shared" si="147"/>
        <v>0</v>
      </c>
      <c r="R256" s="71">
        <f t="shared" si="185"/>
        <v>1</v>
      </c>
      <c r="S256" s="67">
        <f t="shared" si="186"/>
        <v>13127.20693893</v>
      </c>
      <c r="T256" s="65">
        <f t="shared" si="145"/>
        <v>1</v>
      </c>
    </row>
    <row r="257" spans="1:20" ht="39.6">
      <c r="A257" s="31" t="s">
        <v>649</v>
      </c>
      <c r="B257" s="31" t="s">
        <v>650</v>
      </c>
      <c r="C257" s="31" t="s">
        <v>32</v>
      </c>
      <c r="D257" s="32" t="s">
        <v>651</v>
      </c>
      <c r="E257" s="31" t="s">
        <v>34</v>
      </c>
      <c r="F257" s="31">
        <v>16</v>
      </c>
      <c r="G257" s="42">
        <v>398.59174655999999</v>
      </c>
      <c r="H257" s="43">
        <f t="shared" si="180"/>
        <v>6377.4679449599998</v>
      </c>
      <c r="I257" s="42"/>
      <c r="J257" s="67">
        <f t="shared" si="181"/>
        <v>0</v>
      </c>
      <c r="K257" s="73">
        <f t="shared" si="179"/>
        <v>0</v>
      </c>
      <c r="L257" s="71"/>
      <c r="M257" s="67">
        <f t="shared" si="182"/>
        <v>0</v>
      </c>
      <c r="N257" s="80">
        <f t="shared" si="143"/>
        <v>0</v>
      </c>
      <c r="O257" s="42">
        <f t="shared" si="183"/>
        <v>0</v>
      </c>
      <c r="P257" s="67">
        <f t="shared" si="184"/>
        <v>0</v>
      </c>
      <c r="Q257" s="81">
        <f t="shared" si="147"/>
        <v>0</v>
      </c>
      <c r="R257" s="71">
        <f t="shared" si="185"/>
        <v>16</v>
      </c>
      <c r="S257" s="67">
        <f t="shared" si="186"/>
        <v>6377.4679449599998</v>
      </c>
      <c r="T257" s="65">
        <f t="shared" si="145"/>
        <v>1</v>
      </c>
    </row>
    <row r="258" spans="1:20" ht="26.4">
      <c r="A258" s="31" t="s">
        <v>652</v>
      </c>
      <c r="B258" s="31" t="s">
        <v>653</v>
      </c>
      <c r="C258" s="31" t="s">
        <v>27</v>
      </c>
      <c r="D258" s="32" t="s">
        <v>654</v>
      </c>
      <c r="E258" s="31" t="s">
        <v>250</v>
      </c>
      <c r="F258" s="31">
        <v>38</v>
      </c>
      <c r="G258" s="42">
        <v>6.1220777399999999</v>
      </c>
      <c r="H258" s="43">
        <f t="shared" si="180"/>
        <v>232.63895411999999</v>
      </c>
      <c r="I258" s="42"/>
      <c r="J258" s="67">
        <f t="shared" si="181"/>
        <v>0</v>
      </c>
      <c r="K258" s="73">
        <f t="shared" si="179"/>
        <v>0</v>
      </c>
      <c r="L258" s="71"/>
      <c r="M258" s="67">
        <f t="shared" si="182"/>
        <v>0</v>
      </c>
      <c r="N258" s="80">
        <f t="shared" si="143"/>
        <v>0</v>
      </c>
      <c r="O258" s="42">
        <f t="shared" si="183"/>
        <v>0</v>
      </c>
      <c r="P258" s="67">
        <f t="shared" si="184"/>
        <v>0</v>
      </c>
      <c r="Q258" s="81">
        <f t="shared" si="147"/>
        <v>0</v>
      </c>
      <c r="R258" s="71">
        <f t="shared" si="185"/>
        <v>38</v>
      </c>
      <c r="S258" s="67">
        <f t="shared" si="186"/>
        <v>232.63895411999999</v>
      </c>
      <c r="T258" s="65">
        <f t="shared" si="145"/>
        <v>1</v>
      </c>
    </row>
    <row r="259" spans="1:20" ht="52.8">
      <c r="A259" s="31" t="s">
        <v>655</v>
      </c>
      <c r="B259" s="31" t="s">
        <v>565</v>
      </c>
      <c r="C259" s="31" t="s">
        <v>27</v>
      </c>
      <c r="D259" s="32" t="s">
        <v>566</v>
      </c>
      <c r="E259" s="31" t="s">
        <v>29</v>
      </c>
      <c r="F259" s="31">
        <v>10.26</v>
      </c>
      <c r="G259" s="42">
        <v>63.455653529999992</v>
      </c>
      <c r="H259" s="43">
        <f t="shared" si="180"/>
        <v>651.05500521779993</v>
      </c>
      <c r="I259" s="42"/>
      <c r="J259" s="67">
        <f t="shared" si="181"/>
        <v>0</v>
      </c>
      <c r="K259" s="73">
        <f t="shared" si="179"/>
        <v>0</v>
      </c>
      <c r="L259" s="71"/>
      <c r="M259" s="67">
        <f t="shared" si="182"/>
        <v>0</v>
      </c>
      <c r="N259" s="80">
        <f t="shared" si="143"/>
        <v>0</v>
      </c>
      <c r="O259" s="42">
        <f t="shared" si="183"/>
        <v>0</v>
      </c>
      <c r="P259" s="67">
        <f t="shared" si="184"/>
        <v>0</v>
      </c>
      <c r="Q259" s="81">
        <f t="shared" si="147"/>
        <v>0</v>
      </c>
      <c r="R259" s="71">
        <f t="shared" si="185"/>
        <v>10.26</v>
      </c>
      <c r="S259" s="67">
        <f t="shared" si="186"/>
        <v>651.05500521779993</v>
      </c>
      <c r="T259" s="65">
        <f t="shared" si="145"/>
        <v>1</v>
      </c>
    </row>
    <row r="260" spans="1:20">
      <c r="A260" s="26" t="s">
        <v>656</v>
      </c>
      <c r="B260" s="26" t="s">
        <v>16</v>
      </c>
      <c r="C260" s="26"/>
      <c r="D260" s="27" t="s">
        <v>657</v>
      </c>
      <c r="E260" s="26"/>
      <c r="F260" s="26">
        <v>1</v>
      </c>
      <c r="G260" s="40"/>
      <c r="H260" s="41">
        <f>H261+H269+H285+H277</f>
        <v>390781.79903510574</v>
      </c>
      <c r="I260" s="40"/>
      <c r="J260" s="68">
        <f>J261+J269+J285+J277</f>
        <v>0</v>
      </c>
      <c r="K260" s="72">
        <f t="shared" ref="K260:K261" si="187">J260/$H260</f>
        <v>0</v>
      </c>
      <c r="L260" s="37"/>
      <c r="M260" s="68">
        <f>M261+M269+M285+M277</f>
        <v>0</v>
      </c>
      <c r="N260" s="79">
        <f t="shared" si="143"/>
        <v>0</v>
      </c>
      <c r="O260" s="40"/>
      <c r="P260" s="68">
        <f>P261+P269+P285+P277</f>
        <v>0</v>
      </c>
      <c r="Q260" s="72">
        <f t="shared" si="147"/>
        <v>0</v>
      </c>
      <c r="R260" s="37"/>
      <c r="S260" s="68">
        <f>S261+S269+S285+S277</f>
        <v>390781.79903510574</v>
      </c>
      <c r="T260" s="37">
        <f t="shared" si="145"/>
        <v>1</v>
      </c>
    </row>
    <row r="261" spans="1:20">
      <c r="A261" s="26" t="s">
        <v>658</v>
      </c>
      <c r="B261" s="26" t="s">
        <v>16</v>
      </c>
      <c r="C261" s="26"/>
      <c r="D261" s="27" t="s">
        <v>659</v>
      </c>
      <c r="E261" s="26"/>
      <c r="F261" s="26">
        <v>1</v>
      </c>
      <c r="G261" s="40"/>
      <c r="H261" s="41">
        <f>SUM(H262:H268)</f>
        <v>37707.339108709799</v>
      </c>
      <c r="I261" s="40"/>
      <c r="J261" s="68">
        <f>SUM(J262:J268)</f>
        <v>0</v>
      </c>
      <c r="K261" s="72">
        <f t="shared" si="187"/>
        <v>0</v>
      </c>
      <c r="L261" s="37"/>
      <c r="M261" s="68">
        <f>SUM(M262:M268)</f>
        <v>0</v>
      </c>
      <c r="N261" s="79">
        <f t="shared" si="143"/>
        <v>0</v>
      </c>
      <c r="O261" s="40"/>
      <c r="P261" s="68">
        <f>SUM(P262:P268)</f>
        <v>0</v>
      </c>
      <c r="Q261" s="72">
        <f t="shared" si="147"/>
        <v>0</v>
      </c>
      <c r="R261" s="37"/>
      <c r="S261" s="68">
        <f>SUM(S262:S268)</f>
        <v>37707.339108709799</v>
      </c>
      <c r="T261" s="37">
        <f t="shared" si="145"/>
        <v>1</v>
      </c>
    </row>
    <row r="262" spans="1:20">
      <c r="A262" s="31" t="s">
        <v>660</v>
      </c>
      <c r="B262" s="31" t="s">
        <v>167</v>
      </c>
      <c r="C262" s="31" t="s">
        <v>27</v>
      </c>
      <c r="D262" s="32" t="s">
        <v>168</v>
      </c>
      <c r="E262" s="31" t="s">
        <v>59</v>
      </c>
      <c r="F262" s="31">
        <v>1.06</v>
      </c>
      <c r="G262" s="42">
        <v>104.93325981</v>
      </c>
      <c r="H262" s="43">
        <f t="shared" ref="H262:H268" si="188">G262*F262</f>
        <v>111.2292553986</v>
      </c>
      <c r="I262" s="42"/>
      <c r="J262" s="67">
        <f t="shared" ref="J262:J268" si="189">I262*$G262</f>
        <v>0</v>
      </c>
      <c r="K262" s="73">
        <f t="shared" si="179"/>
        <v>0</v>
      </c>
      <c r="L262" s="71"/>
      <c r="M262" s="67">
        <f t="shared" ref="M262:M268" si="190">L262*$G262</f>
        <v>0</v>
      </c>
      <c r="N262" s="80">
        <f t="shared" si="143"/>
        <v>0</v>
      </c>
      <c r="O262" s="42">
        <f t="shared" ref="O262:O268" si="191">L262+I262</f>
        <v>0</v>
      </c>
      <c r="P262" s="67">
        <f t="shared" ref="P262:P268" si="192">O262*$G262</f>
        <v>0</v>
      </c>
      <c r="Q262" s="81">
        <f t="shared" si="147"/>
        <v>0</v>
      </c>
      <c r="R262" s="71">
        <f t="shared" ref="R262:R268" si="193">F262-O262</f>
        <v>1.06</v>
      </c>
      <c r="S262" s="67">
        <f t="shared" ref="S262:S268" si="194">R262*$G262</f>
        <v>111.2292553986</v>
      </c>
      <c r="T262" s="65">
        <f t="shared" si="145"/>
        <v>1</v>
      </c>
    </row>
    <row r="263" spans="1:20" ht="39.6">
      <c r="A263" s="31" t="s">
        <v>661</v>
      </c>
      <c r="B263" s="31" t="s">
        <v>170</v>
      </c>
      <c r="C263" s="31" t="s">
        <v>27</v>
      </c>
      <c r="D263" s="32" t="s">
        <v>171</v>
      </c>
      <c r="E263" s="31" t="s">
        <v>29</v>
      </c>
      <c r="F263" s="31">
        <v>1.92</v>
      </c>
      <c r="G263" s="42">
        <v>47.398439250000003</v>
      </c>
      <c r="H263" s="43">
        <f t="shared" si="188"/>
        <v>91.005003360000003</v>
      </c>
      <c r="I263" s="42"/>
      <c r="J263" s="67">
        <f t="shared" si="189"/>
        <v>0</v>
      </c>
      <c r="K263" s="73">
        <f t="shared" si="179"/>
        <v>0</v>
      </c>
      <c r="L263" s="71"/>
      <c r="M263" s="67">
        <f t="shared" si="190"/>
        <v>0</v>
      </c>
      <c r="N263" s="80">
        <f t="shared" si="143"/>
        <v>0</v>
      </c>
      <c r="O263" s="42">
        <f t="shared" si="191"/>
        <v>0</v>
      </c>
      <c r="P263" s="67">
        <f t="shared" si="192"/>
        <v>0</v>
      </c>
      <c r="Q263" s="81">
        <f t="shared" si="147"/>
        <v>0</v>
      </c>
      <c r="R263" s="71">
        <f t="shared" si="193"/>
        <v>1.92</v>
      </c>
      <c r="S263" s="67">
        <f t="shared" si="194"/>
        <v>91.005003360000003</v>
      </c>
      <c r="T263" s="65">
        <f t="shared" si="145"/>
        <v>1</v>
      </c>
    </row>
    <row r="264" spans="1:20" ht="26.4">
      <c r="A264" s="31" t="s">
        <v>662</v>
      </c>
      <c r="B264" s="31" t="s">
        <v>663</v>
      </c>
      <c r="C264" s="31" t="s">
        <v>20</v>
      </c>
      <c r="D264" s="32" t="s">
        <v>664</v>
      </c>
      <c r="E264" s="31" t="s">
        <v>29</v>
      </c>
      <c r="F264" s="31">
        <v>11.52</v>
      </c>
      <c r="G264" s="42">
        <v>70.658097929999997</v>
      </c>
      <c r="H264" s="43">
        <f t="shared" si="188"/>
        <v>813.98128815359996</v>
      </c>
      <c r="I264" s="42"/>
      <c r="J264" s="67">
        <f t="shared" si="189"/>
        <v>0</v>
      </c>
      <c r="K264" s="73">
        <f t="shared" si="179"/>
        <v>0</v>
      </c>
      <c r="L264" s="71"/>
      <c r="M264" s="67">
        <f t="shared" si="190"/>
        <v>0</v>
      </c>
      <c r="N264" s="80">
        <f t="shared" si="143"/>
        <v>0</v>
      </c>
      <c r="O264" s="42">
        <f t="shared" si="191"/>
        <v>0</v>
      </c>
      <c r="P264" s="67">
        <f t="shared" si="192"/>
        <v>0</v>
      </c>
      <c r="Q264" s="81">
        <f t="shared" si="147"/>
        <v>0</v>
      </c>
      <c r="R264" s="71">
        <f t="shared" si="193"/>
        <v>11.52</v>
      </c>
      <c r="S264" s="67">
        <f t="shared" si="194"/>
        <v>813.98128815359996</v>
      </c>
      <c r="T264" s="65">
        <f t="shared" si="145"/>
        <v>1</v>
      </c>
    </row>
    <row r="265" spans="1:20" ht="39.6">
      <c r="A265" s="31" t="s">
        <v>665</v>
      </c>
      <c r="B265" s="31" t="s">
        <v>227</v>
      </c>
      <c r="C265" s="31" t="s">
        <v>27</v>
      </c>
      <c r="D265" s="32" t="s">
        <v>228</v>
      </c>
      <c r="E265" s="31" t="s">
        <v>59</v>
      </c>
      <c r="F265" s="31">
        <v>1.1499999999999999</v>
      </c>
      <c r="G265" s="42">
        <v>667.09463706000008</v>
      </c>
      <c r="H265" s="43">
        <f t="shared" si="188"/>
        <v>767.15883261900001</v>
      </c>
      <c r="I265" s="42"/>
      <c r="J265" s="67">
        <f t="shared" si="189"/>
        <v>0</v>
      </c>
      <c r="K265" s="73">
        <f t="shared" si="179"/>
        <v>0</v>
      </c>
      <c r="L265" s="71"/>
      <c r="M265" s="67">
        <f t="shared" si="190"/>
        <v>0</v>
      </c>
      <c r="N265" s="80">
        <f t="shared" si="143"/>
        <v>0</v>
      </c>
      <c r="O265" s="42">
        <f t="shared" si="191"/>
        <v>0</v>
      </c>
      <c r="P265" s="67">
        <f t="shared" si="192"/>
        <v>0</v>
      </c>
      <c r="Q265" s="81">
        <f t="shared" si="147"/>
        <v>0</v>
      </c>
      <c r="R265" s="71">
        <f t="shared" si="193"/>
        <v>1.1499999999999999</v>
      </c>
      <c r="S265" s="67">
        <f t="shared" si="194"/>
        <v>767.15883261900001</v>
      </c>
      <c r="T265" s="65">
        <f t="shared" si="145"/>
        <v>1</v>
      </c>
    </row>
    <row r="266" spans="1:20" ht="26.4">
      <c r="A266" s="31" t="s">
        <v>666</v>
      </c>
      <c r="B266" s="31" t="s">
        <v>667</v>
      </c>
      <c r="C266" s="31" t="s">
        <v>32</v>
      </c>
      <c r="D266" s="32" t="s">
        <v>668</v>
      </c>
      <c r="E266" s="31" t="s">
        <v>59</v>
      </c>
      <c r="F266" s="31">
        <v>1.1499999999999999</v>
      </c>
      <c r="G266" s="42">
        <v>38.342424600000001</v>
      </c>
      <c r="H266" s="43">
        <f t="shared" si="188"/>
        <v>44.093788289999999</v>
      </c>
      <c r="I266" s="42"/>
      <c r="J266" s="67">
        <f t="shared" si="189"/>
        <v>0</v>
      </c>
      <c r="K266" s="73">
        <f t="shared" si="179"/>
        <v>0</v>
      </c>
      <c r="L266" s="71"/>
      <c r="M266" s="67">
        <f t="shared" si="190"/>
        <v>0</v>
      </c>
      <c r="N266" s="80">
        <f t="shared" si="143"/>
        <v>0</v>
      </c>
      <c r="O266" s="42">
        <f t="shared" si="191"/>
        <v>0</v>
      </c>
      <c r="P266" s="67">
        <f t="shared" si="192"/>
        <v>0</v>
      </c>
      <c r="Q266" s="81">
        <f t="shared" si="147"/>
        <v>0</v>
      </c>
      <c r="R266" s="71">
        <f t="shared" si="193"/>
        <v>1.1499999999999999</v>
      </c>
      <c r="S266" s="67">
        <f t="shared" si="194"/>
        <v>44.093788289999999</v>
      </c>
      <c r="T266" s="65">
        <f t="shared" si="145"/>
        <v>1</v>
      </c>
    </row>
    <row r="267" spans="1:20" ht="26.4">
      <c r="A267" s="31" t="s">
        <v>669</v>
      </c>
      <c r="B267" s="31" t="s">
        <v>670</v>
      </c>
      <c r="C267" s="31" t="s">
        <v>32</v>
      </c>
      <c r="D267" s="32" t="s">
        <v>671</v>
      </c>
      <c r="E267" s="31" t="s">
        <v>59</v>
      </c>
      <c r="F267" s="31">
        <v>3.76</v>
      </c>
      <c r="G267" s="42">
        <v>8588.9573143199996</v>
      </c>
      <c r="H267" s="43">
        <f t="shared" si="188"/>
        <v>32294.479501843198</v>
      </c>
      <c r="I267" s="42"/>
      <c r="J267" s="67">
        <f t="shared" si="189"/>
        <v>0</v>
      </c>
      <c r="K267" s="73">
        <f t="shared" si="179"/>
        <v>0</v>
      </c>
      <c r="L267" s="71"/>
      <c r="M267" s="67">
        <f t="shared" si="190"/>
        <v>0</v>
      </c>
      <c r="N267" s="80">
        <f t="shared" ref="N267:N330" si="195">M267/$H267</f>
        <v>0</v>
      </c>
      <c r="O267" s="42">
        <f t="shared" si="191"/>
        <v>0</v>
      </c>
      <c r="P267" s="67">
        <f t="shared" si="192"/>
        <v>0</v>
      </c>
      <c r="Q267" s="81">
        <f t="shared" ref="Q267:Q268" si="196">P267/$H267</f>
        <v>0</v>
      </c>
      <c r="R267" s="71">
        <f t="shared" si="193"/>
        <v>3.76</v>
      </c>
      <c r="S267" s="67">
        <f t="shared" si="194"/>
        <v>32294.479501843198</v>
      </c>
      <c r="T267" s="65">
        <f t="shared" ref="T267:T330" si="197">S267/$H267</f>
        <v>1</v>
      </c>
    </row>
    <row r="268" spans="1:20" ht="26.4">
      <c r="A268" s="31" t="s">
        <v>672</v>
      </c>
      <c r="B268" s="31" t="s">
        <v>673</v>
      </c>
      <c r="C268" s="31" t="s">
        <v>32</v>
      </c>
      <c r="D268" s="32" t="s">
        <v>674</v>
      </c>
      <c r="E268" s="31" t="s">
        <v>29</v>
      </c>
      <c r="F268" s="31">
        <v>150.38</v>
      </c>
      <c r="G268" s="42">
        <v>23.842209330000003</v>
      </c>
      <c r="H268" s="43">
        <f t="shared" si="188"/>
        <v>3585.3914390454001</v>
      </c>
      <c r="I268" s="42"/>
      <c r="J268" s="67">
        <f t="shared" si="189"/>
        <v>0</v>
      </c>
      <c r="K268" s="73">
        <f t="shared" si="179"/>
        <v>0</v>
      </c>
      <c r="L268" s="71"/>
      <c r="M268" s="67">
        <f t="shared" si="190"/>
        <v>0</v>
      </c>
      <c r="N268" s="80">
        <f t="shared" si="195"/>
        <v>0</v>
      </c>
      <c r="O268" s="42">
        <f t="shared" si="191"/>
        <v>0</v>
      </c>
      <c r="P268" s="67">
        <f t="shared" si="192"/>
        <v>0</v>
      </c>
      <c r="Q268" s="81">
        <f t="shared" si="196"/>
        <v>0</v>
      </c>
      <c r="R268" s="71">
        <f t="shared" si="193"/>
        <v>150.38</v>
      </c>
      <c r="S268" s="67">
        <f t="shared" si="194"/>
        <v>3585.3914390454001</v>
      </c>
      <c r="T268" s="65">
        <f t="shared" si="197"/>
        <v>1</v>
      </c>
    </row>
    <row r="269" spans="1:20">
      <c r="A269" s="26" t="s">
        <v>675</v>
      </c>
      <c r="B269" s="26" t="s">
        <v>16</v>
      </c>
      <c r="C269" s="26"/>
      <c r="D269" s="27" t="s">
        <v>676</v>
      </c>
      <c r="E269" s="26"/>
      <c r="F269" s="26">
        <v>1</v>
      </c>
      <c r="G269" s="40"/>
      <c r="H269" s="41">
        <f>ROUNDUP(SUM(H270:H276),2)</f>
        <v>178454.45</v>
      </c>
      <c r="I269" s="40"/>
      <c r="J269" s="68">
        <f>ROUNDUP(SUM(J270:J276),2)</f>
        <v>0</v>
      </c>
      <c r="K269" s="72">
        <f t="shared" ref="K269" si="198">J269/$H269</f>
        <v>0</v>
      </c>
      <c r="L269" s="37"/>
      <c r="M269" s="68">
        <f>ROUNDUP(SUM(M270:M276),2)</f>
        <v>0</v>
      </c>
      <c r="N269" s="79">
        <f t="shared" si="195"/>
        <v>0</v>
      </c>
      <c r="O269" s="40"/>
      <c r="P269" s="68">
        <f>ROUNDUP(SUM(P270:P276),2)</f>
        <v>0</v>
      </c>
      <c r="Q269" s="72">
        <f t="shared" ref="Q269:Q330" si="199">P269/$H269</f>
        <v>0</v>
      </c>
      <c r="R269" s="37"/>
      <c r="S269" s="68">
        <f>ROUNDUP(SUM(S270:S276),2)</f>
        <v>178454.45</v>
      </c>
      <c r="T269" s="37">
        <f t="shared" si="197"/>
        <v>1</v>
      </c>
    </row>
    <row r="270" spans="1:20">
      <c r="A270" s="31" t="s">
        <v>677</v>
      </c>
      <c r="B270" s="31" t="s">
        <v>167</v>
      </c>
      <c r="C270" s="31" t="s">
        <v>27</v>
      </c>
      <c r="D270" s="32" t="s">
        <v>168</v>
      </c>
      <c r="E270" s="31" t="s">
        <v>59</v>
      </c>
      <c r="F270" s="31">
        <v>4.62</v>
      </c>
      <c r="G270" s="42">
        <v>104.93325981</v>
      </c>
      <c r="H270" s="43">
        <f t="shared" ref="H270:H276" si="200">G270*F270</f>
        <v>484.79166032220002</v>
      </c>
      <c r="I270" s="42"/>
      <c r="J270" s="67">
        <f t="shared" ref="J270:J276" si="201">I270*$G270</f>
        <v>0</v>
      </c>
      <c r="K270" s="73">
        <f t="shared" si="179"/>
        <v>0</v>
      </c>
      <c r="L270" s="71"/>
      <c r="M270" s="67">
        <f t="shared" ref="M270:M276" si="202">L270*$G270</f>
        <v>0</v>
      </c>
      <c r="N270" s="80">
        <f t="shared" si="195"/>
        <v>0</v>
      </c>
      <c r="O270" s="42">
        <f t="shared" ref="O270:O276" si="203">L270+I270</f>
        <v>0</v>
      </c>
      <c r="P270" s="67">
        <f t="shared" ref="P270:P276" si="204">O270*$G270</f>
        <v>0</v>
      </c>
      <c r="Q270" s="81">
        <f t="shared" si="199"/>
        <v>0</v>
      </c>
      <c r="R270" s="71">
        <f t="shared" ref="R270:R276" si="205">F270-O270</f>
        <v>4.62</v>
      </c>
      <c r="S270" s="67">
        <f t="shared" ref="S270:S276" si="206">R270*$G270</f>
        <v>484.79166032220002</v>
      </c>
      <c r="T270" s="65">
        <f t="shared" si="197"/>
        <v>1</v>
      </c>
    </row>
    <row r="271" spans="1:20" ht="39.6">
      <c r="A271" s="31" t="s">
        <v>678</v>
      </c>
      <c r="B271" s="31" t="s">
        <v>170</v>
      </c>
      <c r="C271" s="31" t="s">
        <v>27</v>
      </c>
      <c r="D271" s="32" t="s">
        <v>171</v>
      </c>
      <c r="E271" s="31" t="s">
        <v>29</v>
      </c>
      <c r="F271" s="31">
        <v>8.4</v>
      </c>
      <c r="G271" s="42">
        <v>47.398439250000003</v>
      </c>
      <c r="H271" s="43">
        <f t="shared" si="200"/>
        <v>398.14688970000003</v>
      </c>
      <c r="I271" s="42"/>
      <c r="J271" s="67">
        <f t="shared" si="201"/>
        <v>0</v>
      </c>
      <c r="K271" s="73">
        <f t="shared" si="179"/>
        <v>0</v>
      </c>
      <c r="L271" s="71"/>
      <c r="M271" s="67">
        <f t="shared" si="202"/>
        <v>0</v>
      </c>
      <c r="N271" s="80">
        <f t="shared" si="195"/>
        <v>0</v>
      </c>
      <c r="O271" s="42">
        <f t="shared" si="203"/>
        <v>0</v>
      </c>
      <c r="P271" s="67">
        <f t="shared" si="204"/>
        <v>0</v>
      </c>
      <c r="Q271" s="81">
        <f t="shared" si="199"/>
        <v>0</v>
      </c>
      <c r="R271" s="71">
        <f t="shared" si="205"/>
        <v>8.4</v>
      </c>
      <c r="S271" s="67">
        <f t="shared" si="206"/>
        <v>398.14688970000003</v>
      </c>
      <c r="T271" s="65">
        <f t="shared" si="197"/>
        <v>1</v>
      </c>
    </row>
    <row r="272" spans="1:20" ht="26.4">
      <c r="A272" s="31" t="s">
        <v>679</v>
      </c>
      <c r="B272" s="31" t="s">
        <v>663</v>
      </c>
      <c r="C272" s="31" t="s">
        <v>20</v>
      </c>
      <c r="D272" s="32" t="s">
        <v>664</v>
      </c>
      <c r="E272" s="31" t="s">
        <v>29</v>
      </c>
      <c r="F272" s="31">
        <v>11.52</v>
      </c>
      <c r="G272" s="42">
        <v>70.658097929999997</v>
      </c>
      <c r="H272" s="43">
        <f t="shared" si="200"/>
        <v>813.98128815359996</v>
      </c>
      <c r="I272" s="42"/>
      <c r="J272" s="67">
        <f t="shared" si="201"/>
        <v>0</v>
      </c>
      <c r="K272" s="73">
        <f t="shared" si="179"/>
        <v>0</v>
      </c>
      <c r="L272" s="71"/>
      <c r="M272" s="67">
        <f t="shared" si="202"/>
        <v>0</v>
      </c>
      <c r="N272" s="80">
        <f t="shared" si="195"/>
        <v>0</v>
      </c>
      <c r="O272" s="42">
        <f t="shared" si="203"/>
        <v>0</v>
      </c>
      <c r="P272" s="67">
        <f t="shared" si="204"/>
        <v>0</v>
      </c>
      <c r="Q272" s="81">
        <f t="shared" si="199"/>
        <v>0</v>
      </c>
      <c r="R272" s="71">
        <f t="shared" si="205"/>
        <v>11.52</v>
      </c>
      <c r="S272" s="67">
        <f t="shared" si="206"/>
        <v>813.98128815359996</v>
      </c>
      <c r="T272" s="65">
        <f t="shared" si="197"/>
        <v>1</v>
      </c>
    </row>
    <row r="273" spans="1:20" ht="39.6">
      <c r="A273" s="31" t="s">
        <v>680</v>
      </c>
      <c r="B273" s="31" t="s">
        <v>227</v>
      </c>
      <c r="C273" s="31" t="s">
        <v>27</v>
      </c>
      <c r="D273" s="32" t="s">
        <v>228</v>
      </c>
      <c r="E273" s="31" t="s">
        <v>59</v>
      </c>
      <c r="F273" s="31">
        <v>5.04</v>
      </c>
      <c r="G273" s="42">
        <v>667.09463706000008</v>
      </c>
      <c r="H273" s="43">
        <f t="shared" si="200"/>
        <v>3362.1569707824005</v>
      </c>
      <c r="I273" s="42"/>
      <c r="J273" s="67">
        <f t="shared" si="201"/>
        <v>0</v>
      </c>
      <c r="K273" s="73">
        <f t="shared" si="179"/>
        <v>0</v>
      </c>
      <c r="L273" s="71"/>
      <c r="M273" s="67">
        <f t="shared" si="202"/>
        <v>0</v>
      </c>
      <c r="N273" s="80">
        <f t="shared" si="195"/>
        <v>0</v>
      </c>
      <c r="O273" s="42">
        <f t="shared" si="203"/>
        <v>0</v>
      </c>
      <c r="P273" s="67">
        <f t="shared" si="204"/>
        <v>0</v>
      </c>
      <c r="Q273" s="81">
        <f t="shared" si="199"/>
        <v>0</v>
      </c>
      <c r="R273" s="71">
        <f t="shared" si="205"/>
        <v>5.04</v>
      </c>
      <c r="S273" s="67">
        <f t="shared" si="206"/>
        <v>3362.1569707824005</v>
      </c>
      <c r="T273" s="65">
        <f t="shared" si="197"/>
        <v>1</v>
      </c>
    </row>
    <row r="274" spans="1:20" ht="26.4">
      <c r="A274" s="31" t="s">
        <v>681</v>
      </c>
      <c r="B274" s="31" t="s">
        <v>667</v>
      </c>
      <c r="C274" s="31" t="s">
        <v>32</v>
      </c>
      <c r="D274" s="32" t="s">
        <v>668</v>
      </c>
      <c r="E274" s="31" t="s">
        <v>59</v>
      </c>
      <c r="F274" s="31">
        <v>5.04</v>
      </c>
      <c r="G274" s="42">
        <v>38.342424600000001</v>
      </c>
      <c r="H274" s="43">
        <f t="shared" si="200"/>
        <v>193.24581998400001</v>
      </c>
      <c r="I274" s="42"/>
      <c r="J274" s="67">
        <f t="shared" si="201"/>
        <v>0</v>
      </c>
      <c r="K274" s="73">
        <f t="shared" si="179"/>
        <v>0</v>
      </c>
      <c r="L274" s="71"/>
      <c r="M274" s="67">
        <f t="shared" si="202"/>
        <v>0</v>
      </c>
      <c r="N274" s="80">
        <f t="shared" si="195"/>
        <v>0</v>
      </c>
      <c r="O274" s="42">
        <f t="shared" si="203"/>
        <v>0</v>
      </c>
      <c r="P274" s="67">
        <f t="shared" si="204"/>
        <v>0</v>
      </c>
      <c r="Q274" s="81">
        <f t="shared" si="199"/>
        <v>0</v>
      </c>
      <c r="R274" s="71">
        <f t="shared" si="205"/>
        <v>5.04</v>
      </c>
      <c r="S274" s="67">
        <f t="shared" si="206"/>
        <v>193.24581998400001</v>
      </c>
      <c r="T274" s="65">
        <f t="shared" si="197"/>
        <v>1</v>
      </c>
    </row>
    <row r="275" spans="1:20" ht="26.4">
      <c r="A275" s="31" t="s">
        <v>682</v>
      </c>
      <c r="B275" s="31" t="s">
        <v>670</v>
      </c>
      <c r="C275" s="31" t="s">
        <v>32</v>
      </c>
      <c r="D275" s="32" t="s">
        <v>671</v>
      </c>
      <c r="E275" s="31" t="s">
        <v>59</v>
      </c>
      <c r="F275" s="31">
        <v>18.149999999999999</v>
      </c>
      <c r="G275" s="42">
        <v>8588.9573143199996</v>
      </c>
      <c r="H275" s="43">
        <f t="shared" si="200"/>
        <v>155889.57525490798</v>
      </c>
      <c r="I275" s="42"/>
      <c r="J275" s="67">
        <f t="shared" si="201"/>
        <v>0</v>
      </c>
      <c r="K275" s="73">
        <f t="shared" si="179"/>
        <v>0</v>
      </c>
      <c r="L275" s="71"/>
      <c r="M275" s="67">
        <f t="shared" si="202"/>
        <v>0</v>
      </c>
      <c r="N275" s="80">
        <f t="shared" si="195"/>
        <v>0</v>
      </c>
      <c r="O275" s="42">
        <f t="shared" si="203"/>
        <v>0</v>
      </c>
      <c r="P275" s="67">
        <f t="shared" si="204"/>
        <v>0</v>
      </c>
      <c r="Q275" s="81">
        <f t="shared" si="199"/>
        <v>0</v>
      </c>
      <c r="R275" s="71">
        <f t="shared" si="205"/>
        <v>18.149999999999999</v>
      </c>
      <c r="S275" s="67">
        <f t="shared" si="206"/>
        <v>155889.57525490798</v>
      </c>
      <c r="T275" s="65">
        <f t="shared" si="197"/>
        <v>1</v>
      </c>
    </row>
    <row r="276" spans="1:20" ht="26.4">
      <c r="A276" s="31" t="s">
        <v>683</v>
      </c>
      <c r="B276" s="31" t="s">
        <v>673</v>
      </c>
      <c r="C276" s="31" t="s">
        <v>32</v>
      </c>
      <c r="D276" s="32" t="s">
        <v>674</v>
      </c>
      <c r="E276" s="31" t="s">
        <v>29</v>
      </c>
      <c r="F276" s="31">
        <v>726.13</v>
      </c>
      <c r="G276" s="42">
        <v>23.842209330000003</v>
      </c>
      <c r="H276" s="43">
        <f t="shared" si="200"/>
        <v>17312.543460792902</v>
      </c>
      <c r="I276" s="42"/>
      <c r="J276" s="67">
        <f t="shared" si="201"/>
        <v>0</v>
      </c>
      <c r="K276" s="73">
        <f t="shared" si="179"/>
        <v>0</v>
      </c>
      <c r="L276" s="71"/>
      <c r="M276" s="67">
        <f t="shared" si="202"/>
        <v>0</v>
      </c>
      <c r="N276" s="80">
        <f t="shared" si="195"/>
        <v>0</v>
      </c>
      <c r="O276" s="42">
        <f t="shared" si="203"/>
        <v>0</v>
      </c>
      <c r="P276" s="67">
        <f t="shared" si="204"/>
        <v>0</v>
      </c>
      <c r="Q276" s="81">
        <f t="shared" si="199"/>
        <v>0</v>
      </c>
      <c r="R276" s="71">
        <f t="shared" si="205"/>
        <v>726.13</v>
      </c>
      <c r="S276" s="67">
        <f t="shared" si="206"/>
        <v>17312.543460792902</v>
      </c>
      <c r="T276" s="65">
        <f t="shared" si="197"/>
        <v>1</v>
      </c>
    </row>
    <row r="277" spans="1:20">
      <c r="A277" s="26" t="s">
        <v>684</v>
      </c>
      <c r="B277" s="26" t="s">
        <v>16</v>
      </c>
      <c r="C277" s="26"/>
      <c r="D277" s="27" t="s">
        <v>685</v>
      </c>
      <c r="E277" s="26"/>
      <c r="F277" s="26">
        <v>1</v>
      </c>
      <c r="G277" s="40"/>
      <c r="H277" s="41">
        <f>SUM(H278:H284)</f>
        <v>87787.733302807203</v>
      </c>
      <c r="I277" s="40"/>
      <c r="J277" s="68">
        <f>SUM(J278:J284)</f>
        <v>0</v>
      </c>
      <c r="K277" s="72">
        <f t="shared" ref="K277" si="207">J277/$H277</f>
        <v>0</v>
      </c>
      <c r="L277" s="37"/>
      <c r="M277" s="68">
        <f>SUM(M278:M284)</f>
        <v>0</v>
      </c>
      <c r="N277" s="79">
        <f t="shared" si="195"/>
        <v>0</v>
      </c>
      <c r="O277" s="40"/>
      <c r="P277" s="68">
        <f>SUM(P278:P284)</f>
        <v>0</v>
      </c>
      <c r="Q277" s="72">
        <f t="shared" si="199"/>
        <v>0</v>
      </c>
      <c r="R277" s="37"/>
      <c r="S277" s="68">
        <f>SUM(S278:S284)</f>
        <v>87787.733302807203</v>
      </c>
      <c r="T277" s="37">
        <f t="shared" si="197"/>
        <v>1</v>
      </c>
    </row>
    <row r="278" spans="1:20">
      <c r="A278" s="31" t="s">
        <v>686</v>
      </c>
      <c r="B278" s="31" t="s">
        <v>167</v>
      </c>
      <c r="C278" s="31" t="s">
        <v>27</v>
      </c>
      <c r="D278" s="32" t="s">
        <v>168</v>
      </c>
      <c r="E278" s="31" t="s">
        <v>59</v>
      </c>
      <c r="F278" s="31">
        <v>1.98</v>
      </c>
      <c r="G278" s="42">
        <v>104.93325981</v>
      </c>
      <c r="H278" s="43">
        <f t="shared" ref="H278:H284" si="208">G278*F278</f>
        <v>207.7678544238</v>
      </c>
      <c r="I278" s="42"/>
      <c r="J278" s="67">
        <f t="shared" ref="J278:J284" si="209">I278*$G278</f>
        <v>0</v>
      </c>
      <c r="K278" s="73">
        <f t="shared" si="179"/>
        <v>0</v>
      </c>
      <c r="L278" s="71"/>
      <c r="M278" s="67">
        <f t="shared" ref="M278:M284" si="210">L278*$G278</f>
        <v>0</v>
      </c>
      <c r="N278" s="80">
        <f t="shared" si="195"/>
        <v>0</v>
      </c>
      <c r="O278" s="42">
        <f t="shared" ref="O278:O284" si="211">L278+I278</f>
        <v>0</v>
      </c>
      <c r="P278" s="67">
        <f t="shared" ref="P278:P284" si="212">O278*$G278</f>
        <v>0</v>
      </c>
      <c r="Q278" s="81">
        <f t="shared" si="199"/>
        <v>0</v>
      </c>
      <c r="R278" s="71">
        <f t="shared" ref="R278:R284" si="213">F278-O278</f>
        <v>1.98</v>
      </c>
      <c r="S278" s="67">
        <f t="shared" ref="S278:S284" si="214">R278*$G278</f>
        <v>207.7678544238</v>
      </c>
      <c r="T278" s="65">
        <f t="shared" si="197"/>
        <v>1</v>
      </c>
    </row>
    <row r="279" spans="1:20" ht="39.6">
      <c r="A279" s="31" t="s">
        <v>687</v>
      </c>
      <c r="B279" s="31" t="s">
        <v>170</v>
      </c>
      <c r="C279" s="31" t="s">
        <v>27</v>
      </c>
      <c r="D279" s="32" t="s">
        <v>171</v>
      </c>
      <c r="E279" s="31" t="s">
        <v>29</v>
      </c>
      <c r="F279" s="31">
        <v>3.6</v>
      </c>
      <c r="G279" s="42">
        <v>47.398439250000003</v>
      </c>
      <c r="H279" s="43">
        <f t="shared" si="208"/>
        <v>170.6343813</v>
      </c>
      <c r="I279" s="42"/>
      <c r="J279" s="67">
        <f t="shared" si="209"/>
        <v>0</v>
      </c>
      <c r="K279" s="73">
        <f t="shared" si="179"/>
        <v>0</v>
      </c>
      <c r="L279" s="71"/>
      <c r="M279" s="67">
        <f t="shared" si="210"/>
        <v>0</v>
      </c>
      <c r="N279" s="80">
        <f t="shared" si="195"/>
        <v>0</v>
      </c>
      <c r="O279" s="42">
        <f t="shared" si="211"/>
        <v>0</v>
      </c>
      <c r="P279" s="67">
        <f t="shared" si="212"/>
        <v>0</v>
      </c>
      <c r="Q279" s="81">
        <f t="shared" si="199"/>
        <v>0</v>
      </c>
      <c r="R279" s="71">
        <f t="shared" si="213"/>
        <v>3.6</v>
      </c>
      <c r="S279" s="67">
        <f t="shared" si="214"/>
        <v>170.6343813</v>
      </c>
      <c r="T279" s="65">
        <f t="shared" si="197"/>
        <v>1</v>
      </c>
    </row>
    <row r="280" spans="1:20" ht="26.4">
      <c r="A280" s="31" t="s">
        <v>688</v>
      </c>
      <c r="B280" s="31" t="s">
        <v>663</v>
      </c>
      <c r="C280" s="31" t="s">
        <v>20</v>
      </c>
      <c r="D280" s="32" t="s">
        <v>664</v>
      </c>
      <c r="E280" s="31" t="s">
        <v>29</v>
      </c>
      <c r="F280" s="31">
        <v>21.6</v>
      </c>
      <c r="G280" s="42">
        <v>70.658097929999997</v>
      </c>
      <c r="H280" s="43">
        <f t="shared" si="208"/>
        <v>1526.2149152879999</v>
      </c>
      <c r="I280" s="42"/>
      <c r="J280" s="67">
        <f t="shared" si="209"/>
        <v>0</v>
      </c>
      <c r="K280" s="73">
        <f t="shared" si="179"/>
        <v>0</v>
      </c>
      <c r="L280" s="71"/>
      <c r="M280" s="67">
        <f t="shared" si="210"/>
        <v>0</v>
      </c>
      <c r="N280" s="80">
        <f t="shared" si="195"/>
        <v>0</v>
      </c>
      <c r="O280" s="42">
        <f t="shared" si="211"/>
        <v>0</v>
      </c>
      <c r="P280" s="67">
        <f t="shared" si="212"/>
        <v>0</v>
      </c>
      <c r="Q280" s="81">
        <f t="shared" si="199"/>
        <v>0</v>
      </c>
      <c r="R280" s="71">
        <f t="shared" si="213"/>
        <v>21.6</v>
      </c>
      <c r="S280" s="67">
        <f t="shared" si="214"/>
        <v>1526.2149152879999</v>
      </c>
      <c r="T280" s="65">
        <f t="shared" si="197"/>
        <v>1</v>
      </c>
    </row>
    <row r="281" spans="1:20" ht="39.6">
      <c r="A281" s="31" t="s">
        <v>689</v>
      </c>
      <c r="B281" s="31" t="s">
        <v>227</v>
      </c>
      <c r="C281" s="31" t="s">
        <v>27</v>
      </c>
      <c r="D281" s="32" t="s">
        <v>228</v>
      </c>
      <c r="E281" s="31" t="s">
        <v>59</v>
      </c>
      <c r="F281" s="31">
        <v>2.16</v>
      </c>
      <c r="G281" s="42">
        <v>667.09463706000008</v>
      </c>
      <c r="H281" s="43">
        <f t="shared" si="208"/>
        <v>1440.9244160496003</v>
      </c>
      <c r="I281" s="42"/>
      <c r="J281" s="67">
        <f t="shared" si="209"/>
        <v>0</v>
      </c>
      <c r="K281" s="73">
        <f t="shared" si="179"/>
        <v>0</v>
      </c>
      <c r="L281" s="71"/>
      <c r="M281" s="67">
        <f t="shared" si="210"/>
        <v>0</v>
      </c>
      <c r="N281" s="80">
        <f t="shared" si="195"/>
        <v>0</v>
      </c>
      <c r="O281" s="42">
        <f t="shared" si="211"/>
        <v>0</v>
      </c>
      <c r="P281" s="67">
        <f t="shared" si="212"/>
        <v>0</v>
      </c>
      <c r="Q281" s="81">
        <f t="shared" si="199"/>
        <v>0</v>
      </c>
      <c r="R281" s="71">
        <f t="shared" si="213"/>
        <v>2.16</v>
      </c>
      <c r="S281" s="67">
        <f t="shared" si="214"/>
        <v>1440.9244160496003</v>
      </c>
      <c r="T281" s="65">
        <f t="shared" si="197"/>
        <v>1</v>
      </c>
    </row>
    <row r="282" spans="1:20" ht="26.4">
      <c r="A282" s="31" t="s">
        <v>690</v>
      </c>
      <c r="B282" s="31" t="s">
        <v>667</v>
      </c>
      <c r="C282" s="31" t="s">
        <v>32</v>
      </c>
      <c r="D282" s="32" t="s">
        <v>668</v>
      </c>
      <c r="E282" s="31" t="s">
        <v>59</v>
      </c>
      <c r="F282" s="31">
        <v>2.16</v>
      </c>
      <c r="G282" s="42">
        <v>38.342424600000001</v>
      </c>
      <c r="H282" s="43">
        <f t="shared" si="208"/>
        <v>82.819637136000011</v>
      </c>
      <c r="I282" s="42"/>
      <c r="J282" s="67">
        <f t="shared" si="209"/>
        <v>0</v>
      </c>
      <c r="K282" s="73">
        <f t="shared" si="179"/>
        <v>0</v>
      </c>
      <c r="L282" s="71"/>
      <c r="M282" s="67">
        <f t="shared" si="210"/>
        <v>0</v>
      </c>
      <c r="N282" s="80">
        <f t="shared" si="195"/>
        <v>0</v>
      </c>
      <c r="O282" s="42">
        <f t="shared" si="211"/>
        <v>0</v>
      </c>
      <c r="P282" s="67">
        <f t="shared" si="212"/>
        <v>0</v>
      </c>
      <c r="Q282" s="81">
        <f t="shared" si="199"/>
        <v>0</v>
      </c>
      <c r="R282" s="71">
        <f t="shared" si="213"/>
        <v>2.16</v>
      </c>
      <c r="S282" s="67">
        <f t="shared" si="214"/>
        <v>82.819637136000011</v>
      </c>
      <c r="T282" s="65">
        <f t="shared" si="197"/>
        <v>1</v>
      </c>
    </row>
    <row r="283" spans="1:20" ht="26.4">
      <c r="A283" s="31" t="s">
        <v>691</v>
      </c>
      <c r="B283" s="31" t="s">
        <v>670</v>
      </c>
      <c r="C283" s="31" t="s">
        <v>32</v>
      </c>
      <c r="D283" s="32" t="s">
        <v>671</v>
      </c>
      <c r="E283" s="31" t="s">
        <v>59</v>
      </c>
      <c r="F283" s="31">
        <v>8.84</v>
      </c>
      <c r="G283" s="42">
        <v>8588.9573143199996</v>
      </c>
      <c r="H283" s="43">
        <f t="shared" si="208"/>
        <v>75926.382658588802</v>
      </c>
      <c r="I283" s="42"/>
      <c r="J283" s="67">
        <f t="shared" si="209"/>
        <v>0</v>
      </c>
      <c r="K283" s="73">
        <f t="shared" si="179"/>
        <v>0</v>
      </c>
      <c r="L283" s="71"/>
      <c r="M283" s="67">
        <f t="shared" si="210"/>
        <v>0</v>
      </c>
      <c r="N283" s="80">
        <f t="shared" si="195"/>
        <v>0</v>
      </c>
      <c r="O283" s="42">
        <f t="shared" si="211"/>
        <v>0</v>
      </c>
      <c r="P283" s="67">
        <f t="shared" si="212"/>
        <v>0</v>
      </c>
      <c r="Q283" s="81">
        <f t="shared" si="199"/>
        <v>0</v>
      </c>
      <c r="R283" s="71">
        <f t="shared" si="213"/>
        <v>8.84</v>
      </c>
      <c r="S283" s="67">
        <f t="shared" si="214"/>
        <v>75926.382658588802</v>
      </c>
      <c r="T283" s="65">
        <f t="shared" si="197"/>
        <v>1</v>
      </c>
    </row>
    <row r="284" spans="1:20" ht="26.4">
      <c r="A284" s="31" t="s">
        <v>692</v>
      </c>
      <c r="B284" s="31" t="s">
        <v>673</v>
      </c>
      <c r="C284" s="31" t="s">
        <v>32</v>
      </c>
      <c r="D284" s="32" t="s">
        <v>674</v>
      </c>
      <c r="E284" s="31" t="s">
        <v>29</v>
      </c>
      <c r="F284" s="31">
        <v>353.7</v>
      </c>
      <c r="G284" s="42">
        <v>23.842209330000003</v>
      </c>
      <c r="H284" s="43">
        <f t="shared" si="208"/>
        <v>8432.9894400210014</v>
      </c>
      <c r="I284" s="42"/>
      <c r="J284" s="67">
        <f t="shared" si="209"/>
        <v>0</v>
      </c>
      <c r="K284" s="73">
        <f t="shared" si="179"/>
        <v>0</v>
      </c>
      <c r="L284" s="71"/>
      <c r="M284" s="67">
        <f t="shared" si="210"/>
        <v>0</v>
      </c>
      <c r="N284" s="80">
        <f t="shared" si="195"/>
        <v>0</v>
      </c>
      <c r="O284" s="42">
        <f t="shared" si="211"/>
        <v>0</v>
      </c>
      <c r="P284" s="67">
        <f t="shared" si="212"/>
        <v>0</v>
      </c>
      <c r="Q284" s="81">
        <f t="shared" si="199"/>
        <v>0</v>
      </c>
      <c r="R284" s="71">
        <f t="shared" si="213"/>
        <v>353.7</v>
      </c>
      <c r="S284" s="67">
        <f t="shared" si="214"/>
        <v>8432.9894400210014</v>
      </c>
      <c r="T284" s="65">
        <f t="shared" si="197"/>
        <v>1</v>
      </c>
    </row>
    <row r="285" spans="1:20">
      <c r="A285" s="26" t="s">
        <v>693</v>
      </c>
      <c r="B285" s="26" t="s">
        <v>16</v>
      </c>
      <c r="C285" s="26"/>
      <c r="D285" s="27" t="s">
        <v>694</v>
      </c>
      <c r="E285" s="26"/>
      <c r="F285" s="26">
        <v>1</v>
      </c>
      <c r="G285" s="40"/>
      <c r="H285" s="41">
        <f>SUM(H286:H292)</f>
        <v>86832.276623588696</v>
      </c>
      <c r="I285" s="40"/>
      <c r="J285" s="68">
        <f>SUM(J286:J292)</f>
        <v>0</v>
      </c>
      <c r="K285" s="72">
        <f t="shared" ref="K285" si="215">J285/$H285</f>
        <v>0</v>
      </c>
      <c r="L285" s="37"/>
      <c r="M285" s="68">
        <f>SUM(M286:M292)</f>
        <v>0</v>
      </c>
      <c r="N285" s="79">
        <f t="shared" si="195"/>
        <v>0</v>
      </c>
      <c r="O285" s="40"/>
      <c r="P285" s="68">
        <f>SUM(P286:P292)</f>
        <v>0</v>
      </c>
      <c r="Q285" s="72">
        <f t="shared" si="199"/>
        <v>0</v>
      </c>
      <c r="R285" s="37"/>
      <c r="S285" s="68">
        <f>SUM(S286:S292)</f>
        <v>86832.276623588696</v>
      </c>
      <c r="T285" s="37">
        <f t="shared" si="197"/>
        <v>1</v>
      </c>
    </row>
    <row r="286" spans="1:20">
      <c r="A286" s="31" t="s">
        <v>695</v>
      </c>
      <c r="B286" s="31" t="s">
        <v>167</v>
      </c>
      <c r="C286" s="31" t="s">
        <v>27</v>
      </c>
      <c r="D286" s="32" t="s">
        <v>168</v>
      </c>
      <c r="E286" s="31" t="s">
        <v>59</v>
      </c>
      <c r="F286" s="31">
        <v>1.98</v>
      </c>
      <c r="G286" s="42">
        <v>104.93325981</v>
      </c>
      <c r="H286" s="43">
        <f t="shared" ref="H286:H292" si="216">G286*F286</f>
        <v>207.7678544238</v>
      </c>
      <c r="I286" s="42"/>
      <c r="J286" s="67">
        <f t="shared" ref="J286:J292" si="217">I286*$G286</f>
        <v>0</v>
      </c>
      <c r="K286" s="73">
        <f t="shared" si="179"/>
        <v>0</v>
      </c>
      <c r="L286" s="71"/>
      <c r="M286" s="67">
        <f t="shared" ref="M286:M292" si="218">L286*$G286</f>
        <v>0</v>
      </c>
      <c r="N286" s="80">
        <f t="shared" si="195"/>
        <v>0</v>
      </c>
      <c r="O286" s="42">
        <f t="shared" ref="O286:O292" si="219">L286+I286</f>
        <v>0</v>
      </c>
      <c r="P286" s="67">
        <f t="shared" ref="P286:P292" si="220">O286*$G286</f>
        <v>0</v>
      </c>
      <c r="Q286" s="81">
        <f t="shared" si="199"/>
        <v>0</v>
      </c>
      <c r="R286" s="71">
        <f t="shared" ref="R286:R292" si="221">F286-O286</f>
        <v>1.98</v>
      </c>
      <c r="S286" s="67">
        <f t="shared" ref="S286:S292" si="222">R286*$G286</f>
        <v>207.7678544238</v>
      </c>
      <c r="T286" s="65">
        <f t="shared" si="197"/>
        <v>1</v>
      </c>
    </row>
    <row r="287" spans="1:20" ht="39.6">
      <c r="A287" s="31" t="s">
        <v>696</v>
      </c>
      <c r="B287" s="31" t="s">
        <v>170</v>
      </c>
      <c r="C287" s="31" t="s">
        <v>27</v>
      </c>
      <c r="D287" s="32" t="s">
        <v>171</v>
      </c>
      <c r="E287" s="31" t="s">
        <v>29</v>
      </c>
      <c r="F287" s="31">
        <v>3.6</v>
      </c>
      <c r="G287" s="42">
        <v>47.398439250000003</v>
      </c>
      <c r="H287" s="43">
        <f t="shared" si="216"/>
        <v>170.6343813</v>
      </c>
      <c r="I287" s="42"/>
      <c r="J287" s="67">
        <f t="shared" si="217"/>
        <v>0</v>
      </c>
      <c r="K287" s="73">
        <f t="shared" si="179"/>
        <v>0</v>
      </c>
      <c r="L287" s="71"/>
      <c r="M287" s="67">
        <f t="shared" si="218"/>
        <v>0</v>
      </c>
      <c r="N287" s="80">
        <f t="shared" si="195"/>
        <v>0</v>
      </c>
      <c r="O287" s="42">
        <f t="shared" si="219"/>
        <v>0</v>
      </c>
      <c r="P287" s="67">
        <f t="shared" si="220"/>
        <v>0</v>
      </c>
      <c r="Q287" s="81">
        <f t="shared" si="199"/>
        <v>0</v>
      </c>
      <c r="R287" s="71">
        <f t="shared" si="221"/>
        <v>3.6</v>
      </c>
      <c r="S287" s="67">
        <f t="shared" si="222"/>
        <v>170.6343813</v>
      </c>
      <c r="T287" s="65">
        <f t="shared" si="197"/>
        <v>1</v>
      </c>
    </row>
    <row r="288" spans="1:20" ht="26.4">
      <c r="A288" s="31" t="s">
        <v>697</v>
      </c>
      <c r="B288" s="31" t="s">
        <v>663</v>
      </c>
      <c r="C288" s="31" t="s">
        <v>20</v>
      </c>
      <c r="D288" s="32" t="s">
        <v>664</v>
      </c>
      <c r="E288" s="31" t="s">
        <v>29</v>
      </c>
      <c r="F288" s="31">
        <v>21.6</v>
      </c>
      <c r="G288" s="42">
        <v>70.658097929999997</v>
      </c>
      <c r="H288" s="43">
        <f t="shared" si="216"/>
        <v>1526.2149152879999</v>
      </c>
      <c r="I288" s="42"/>
      <c r="J288" s="67">
        <f t="shared" si="217"/>
        <v>0</v>
      </c>
      <c r="K288" s="73">
        <f t="shared" si="179"/>
        <v>0</v>
      </c>
      <c r="L288" s="71"/>
      <c r="M288" s="67">
        <f t="shared" si="218"/>
        <v>0</v>
      </c>
      <c r="N288" s="80">
        <f t="shared" si="195"/>
        <v>0</v>
      </c>
      <c r="O288" s="42">
        <f t="shared" si="219"/>
        <v>0</v>
      </c>
      <c r="P288" s="67">
        <f t="shared" si="220"/>
        <v>0</v>
      </c>
      <c r="Q288" s="81">
        <f t="shared" si="199"/>
        <v>0</v>
      </c>
      <c r="R288" s="71">
        <f t="shared" si="221"/>
        <v>21.6</v>
      </c>
      <c r="S288" s="67">
        <f t="shared" si="222"/>
        <v>1526.2149152879999</v>
      </c>
      <c r="T288" s="65">
        <f t="shared" si="197"/>
        <v>1</v>
      </c>
    </row>
    <row r="289" spans="1:20" ht="39.6">
      <c r="A289" s="31" t="s">
        <v>698</v>
      </c>
      <c r="B289" s="31" t="s">
        <v>227</v>
      </c>
      <c r="C289" s="31" t="s">
        <v>27</v>
      </c>
      <c r="D289" s="32" t="s">
        <v>228</v>
      </c>
      <c r="E289" s="31" t="s">
        <v>59</v>
      </c>
      <c r="F289" s="31">
        <v>2.16</v>
      </c>
      <c r="G289" s="42">
        <v>667.09463706000008</v>
      </c>
      <c r="H289" s="43">
        <f t="shared" si="216"/>
        <v>1440.9244160496003</v>
      </c>
      <c r="I289" s="42"/>
      <c r="J289" s="67">
        <f t="shared" si="217"/>
        <v>0</v>
      </c>
      <c r="K289" s="73">
        <f t="shared" si="179"/>
        <v>0</v>
      </c>
      <c r="L289" s="71"/>
      <c r="M289" s="67">
        <f t="shared" si="218"/>
        <v>0</v>
      </c>
      <c r="N289" s="80">
        <f t="shared" si="195"/>
        <v>0</v>
      </c>
      <c r="O289" s="42">
        <f t="shared" si="219"/>
        <v>0</v>
      </c>
      <c r="P289" s="67">
        <f t="shared" si="220"/>
        <v>0</v>
      </c>
      <c r="Q289" s="81">
        <f t="shared" si="199"/>
        <v>0</v>
      </c>
      <c r="R289" s="71">
        <f t="shared" si="221"/>
        <v>2.16</v>
      </c>
      <c r="S289" s="67">
        <f t="shared" si="222"/>
        <v>1440.9244160496003</v>
      </c>
      <c r="T289" s="65">
        <f t="shared" si="197"/>
        <v>1</v>
      </c>
    </row>
    <row r="290" spans="1:20" ht="26.4">
      <c r="A290" s="31" t="s">
        <v>699</v>
      </c>
      <c r="B290" s="31" t="s">
        <v>667</v>
      </c>
      <c r="C290" s="31" t="s">
        <v>32</v>
      </c>
      <c r="D290" s="32" t="s">
        <v>668</v>
      </c>
      <c r="E290" s="31" t="s">
        <v>59</v>
      </c>
      <c r="F290" s="31">
        <v>2.16</v>
      </c>
      <c r="G290" s="42">
        <v>38.342424600000001</v>
      </c>
      <c r="H290" s="43">
        <f t="shared" si="216"/>
        <v>82.819637136000011</v>
      </c>
      <c r="I290" s="42"/>
      <c r="J290" s="67">
        <f t="shared" si="217"/>
        <v>0</v>
      </c>
      <c r="K290" s="73">
        <f t="shared" si="179"/>
        <v>0</v>
      </c>
      <c r="L290" s="71"/>
      <c r="M290" s="67">
        <f t="shared" si="218"/>
        <v>0</v>
      </c>
      <c r="N290" s="80">
        <f t="shared" si="195"/>
        <v>0</v>
      </c>
      <c r="O290" s="42">
        <f t="shared" si="219"/>
        <v>0</v>
      </c>
      <c r="P290" s="67">
        <f t="shared" si="220"/>
        <v>0</v>
      </c>
      <c r="Q290" s="81">
        <f t="shared" si="199"/>
        <v>0</v>
      </c>
      <c r="R290" s="71">
        <f t="shared" si="221"/>
        <v>2.16</v>
      </c>
      <c r="S290" s="67">
        <f t="shared" si="222"/>
        <v>82.819637136000011</v>
      </c>
      <c r="T290" s="65">
        <f t="shared" si="197"/>
        <v>1</v>
      </c>
    </row>
    <row r="291" spans="1:20" ht="26.4">
      <c r="A291" s="31" t="s">
        <v>700</v>
      </c>
      <c r="B291" s="31" t="s">
        <v>670</v>
      </c>
      <c r="C291" s="31" t="s">
        <v>32</v>
      </c>
      <c r="D291" s="32" t="s">
        <v>671</v>
      </c>
      <c r="E291" s="31" t="s">
        <v>59</v>
      </c>
      <c r="F291" s="31">
        <v>8.74</v>
      </c>
      <c r="G291" s="42">
        <v>8588.9573143199996</v>
      </c>
      <c r="H291" s="43">
        <f t="shared" si="216"/>
        <v>75067.486927156802</v>
      </c>
      <c r="I291" s="42"/>
      <c r="J291" s="67">
        <f t="shared" si="217"/>
        <v>0</v>
      </c>
      <c r="K291" s="73">
        <f t="shared" si="179"/>
        <v>0</v>
      </c>
      <c r="L291" s="71"/>
      <c r="M291" s="67">
        <f t="shared" si="218"/>
        <v>0</v>
      </c>
      <c r="N291" s="80">
        <f t="shared" si="195"/>
        <v>0</v>
      </c>
      <c r="O291" s="42">
        <f t="shared" si="219"/>
        <v>0</v>
      </c>
      <c r="P291" s="67">
        <f t="shared" si="220"/>
        <v>0</v>
      </c>
      <c r="Q291" s="81">
        <f t="shared" si="199"/>
        <v>0</v>
      </c>
      <c r="R291" s="71">
        <f t="shared" si="221"/>
        <v>8.74</v>
      </c>
      <c r="S291" s="67">
        <f t="shared" si="222"/>
        <v>75067.486927156802</v>
      </c>
      <c r="T291" s="65">
        <f t="shared" si="197"/>
        <v>1</v>
      </c>
    </row>
    <row r="292" spans="1:20" ht="26.4">
      <c r="A292" s="31" t="s">
        <v>701</v>
      </c>
      <c r="B292" s="31" t="s">
        <v>673</v>
      </c>
      <c r="C292" s="31" t="s">
        <v>32</v>
      </c>
      <c r="D292" s="32" t="s">
        <v>674</v>
      </c>
      <c r="E292" s="31" t="s">
        <v>29</v>
      </c>
      <c r="F292" s="31">
        <v>349.65</v>
      </c>
      <c r="G292" s="42">
        <v>23.842209330000003</v>
      </c>
      <c r="H292" s="43">
        <f t="shared" si="216"/>
        <v>8336.4284922344996</v>
      </c>
      <c r="I292" s="42"/>
      <c r="J292" s="67">
        <f t="shared" si="217"/>
        <v>0</v>
      </c>
      <c r="K292" s="73">
        <f t="shared" si="179"/>
        <v>0</v>
      </c>
      <c r="L292" s="71"/>
      <c r="M292" s="67">
        <f t="shared" si="218"/>
        <v>0</v>
      </c>
      <c r="N292" s="80">
        <f t="shared" si="195"/>
        <v>0</v>
      </c>
      <c r="O292" s="42">
        <f t="shared" si="219"/>
        <v>0</v>
      </c>
      <c r="P292" s="67">
        <f t="shared" si="220"/>
        <v>0</v>
      </c>
      <c r="Q292" s="81">
        <f t="shared" si="199"/>
        <v>0</v>
      </c>
      <c r="R292" s="71">
        <f t="shared" si="221"/>
        <v>349.65</v>
      </c>
      <c r="S292" s="67">
        <f t="shared" si="222"/>
        <v>8336.4284922344996</v>
      </c>
      <c r="T292" s="65">
        <f t="shared" si="197"/>
        <v>1</v>
      </c>
    </row>
    <row r="293" spans="1:20">
      <c r="A293" s="26" t="s">
        <v>702</v>
      </c>
      <c r="B293" s="26" t="s">
        <v>16</v>
      </c>
      <c r="C293" s="26"/>
      <c r="D293" s="27" t="s">
        <v>703</v>
      </c>
      <c r="E293" s="26"/>
      <c r="F293" s="26">
        <v>1</v>
      </c>
      <c r="G293" s="40"/>
      <c r="H293" s="41">
        <f>SUM(H294:H298)</f>
        <v>19966.245651630001</v>
      </c>
      <c r="I293" s="40"/>
      <c r="J293" s="68">
        <f>SUM(J294:J298)</f>
        <v>0</v>
      </c>
      <c r="K293" s="72">
        <f t="shared" ref="K293" si="223">J293/$H293</f>
        <v>0</v>
      </c>
      <c r="L293" s="37"/>
      <c r="M293" s="68">
        <f>SUM(M294:M298)</f>
        <v>0</v>
      </c>
      <c r="N293" s="79">
        <f t="shared" si="195"/>
        <v>0</v>
      </c>
      <c r="O293" s="40"/>
      <c r="P293" s="68">
        <f>SUM(P294:P298)</f>
        <v>0</v>
      </c>
      <c r="Q293" s="72">
        <f t="shared" si="199"/>
        <v>0</v>
      </c>
      <c r="R293" s="37"/>
      <c r="S293" s="68">
        <f>SUM(S294:S298)</f>
        <v>19966.245651630001</v>
      </c>
      <c r="T293" s="37">
        <f t="shared" si="197"/>
        <v>1</v>
      </c>
    </row>
    <row r="294" spans="1:20" ht="26.4">
      <c r="A294" s="31" t="s">
        <v>704</v>
      </c>
      <c r="B294" s="31" t="s">
        <v>705</v>
      </c>
      <c r="C294" s="31" t="s">
        <v>32</v>
      </c>
      <c r="D294" s="32" t="s">
        <v>706</v>
      </c>
      <c r="E294" s="31" t="s">
        <v>616</v>
      </c>
      <c r="F294" s="31">
        <v>1</v>
      </c>
      <c r="G294" s="42">
        <v>2434.69100295</v>
      </c>
      <c r="H294" s="43">
        <f>G294*F294</f>
        <v>2434.69100295</v>
      </c>
      <c r="I294" s="42"/>
      <c r="J294" s="67">
        <f t="shared" ref="J294:J298" si="224">I294*$G294</f>
        <v>0</v>
      </c>
      <c r="K294" s="73">
        <f t="shared" si="179"/>
        <v>0</v>
      </c>
      <c r="L294" s="71"/>
      <c r="M294" s="67">
        <f t="shared" ref="M294:M298" si="225">L294*$G294</f>
        <v>0</v>
      </c>
      <c r="N294" s="80">
        <f t="shared" si="195"/>
        <v>0</v>
      </c>
      <c r="O294" s="42">
        <f t="shared" ref="O294:O298" si="226">L294+I294</f>
        <v>0</v>
      </c>
      <c r="P294" s="67">
        <f t="shared" ref="P294:P298" si="227">O294*$G294</f>
        <v>0</v>
      </c>
      <c r="Q294" s="81">
        <f t="shared" si="199"/>
        <v>0</v>
      </c>
      <c r="R294" s="71">
        <f t="shared" ref="R294:R298" si="228">F294-O294</f>
        <v>1</v>
      </c>
      <c r="S294" s="67">
        <f t="shared" ref="S294:S298" si="229">R294*$G294</f>
        <v>2434.69100295</v>
      </c>
      <c r="T294" s="65">
        <f t="shared" si="197"/>
        <v>1</v>
      </c>
    </row>
    <row r="295" spans="1:20" ht="26.4">
      <c r="A295" s="31" t="s">
        <v>707</v>
      </c>
      <c r="B295" s="31" t="s">
        <v>708</v>
      </c>
      <c r="C295" s="31" t="s">
        <v>32</v>
      </c>
      <c r="D295" s="32" t="s">
        <v>709</v>
      </c>
      <c r="E295" s="31" t="s">
        <v>34</v>
      </c>
      <c r="F295" s="31">
        <v>1</v>
      </c>
      <c r="G295" s="42">
        <v>3676.6995805800002</v>
      </c>
      <c r="H295" s="43">
        <f>G295*F295</f>
        <v>3676.6995805800002</v>
      </c>
      <c r="I295" s="42"/>
      <c r="J295" s="67">
        <f t="shared" si="224"/>
        <v>0</v>
      </c>
      <c r="K295" s="73">
        <f t="shared" si="179"/>
        <v>0</v>
      </c>
      <c r="L295" s="71"/>
      <c r="M295" s="67">
        <f t="shared" si="225"/>
        <v>0</v>
      </c>
      <c r="N295" s="80">
        <f t="shared" si="195"/>
        <v>0</v>
      </c>
      <c r="O295" s="42">
        <f t="shared" si="226"/>
        <v>0</v>
      </c>
      <c r="P295" s="67">
        <f t="shared" si="227"/>
        <v>0</v>
      </c>
      <c r="Q295" s="81">
        <f t="shared" si="199"/>
        <v>0</v>
      </c>
      <c r="R295" s="71">
        <f t="shared" si="228"/>
        <v>1</v>
      </c>
      <c r="S295" s="67">
        <f t="shared" si="229"/>
        <v>3676.6995805800002</v>
      </c>
      <c r="T295" s="65">
        <f t="shared" si="197"/>
        <v>1</v>
      </c>
    </row>
    <row r="296" spans="1:20" ht="26.4">
      <c r="A296" s="31" t="s">
        <v>710</v>
      </c>
      <c r="B296" s="31" t="s">
        <v>711</v>
      </c>
      <c r="C296" s="31" t="s">
        <v>32</v>
      </c>
      <c r="D296" s="32" t="s">
        <v>712</v>
      </c>
      <c r="E296" s="31" t="s">
        <v>34</v>
      </c>
      <c r="F296" s="31">
        <v>1</v>
      </c>
      <c r="G296" s="42">
        <v>5183.75811213</v>
      </c>
      <c r="H296" s="43">
        <f>G296*F296</f>
        <v>5183.75811213</v>
      </c>
      <c r="I296" s="42"/>
      <c r="J296" s="67">
        <f t="shared" si="224"/>
        <v>0</v>
      </c>
      <c r="K296" s="73">
        <f t="shared" si="179"/>
        <v>0</v>
      </c>
      <c r="L296" s="71"/>
      <c r="M296" s="67">
        <f t="shared" si="225"/>
        <v>0</v>
      </c>
      <c r="N296" s="80">
        <f t="shared" si="195"/>
        <v>0</v>
      </c>
      <c r="O296" s="42">
        <f t="shared" si="226"/>
        <v>0</v>
      </c>
      <c r="P296" s="67">
        <f t="shared" si="227"/>
        <v>0</v>
      </c>
      <c r="Q296" s="81">
        <f t="shared" si="199"/>
        <v>0</v>
      </c>
      <c r="R296" s="71">
        <f t="shared" si="228"/>
        <v>1</v>
      </c>
      <c r="S296" s="67">
        <f t="shared" si="229"/>
        <v>5183.75811213</v>
      </c>
      <c r="T296" s="65">
        <f t="shared" si="197"/>
        <v>1</v>
      </c>
    </row>
    <row r="297" spans="1:20" ht="39.6">
      <c r="A297" s="31" t="s">
        <v>713</v>
      </c>
      <c r="B297" s="31" t="s">
        <v>714</v>
      </c>
      <c r="C297" s="31" t="s">
        <v>32</v>
      </c>
      <c r="D297" s="32" t="s">
        <v>715</v>
      </c>
      <c r="E297" s="31" t="s">
        <v>34</v>
      </c>
      <c r="F297" s="31">
        <v>1</v>
      </c>
      <c r="G297" s="42">
        <v>5059.0499057099996</v>
      </c>
      <c r="H297" s="43">
        <f>G297*F297</f>
        <v>5059.0499057099996</v>
      </c>
      <c r="I297" s="42"/>
      <c r="J297" s="67">
        <f t="shared" si="224"/>
        <v>0</v>
      </c>
      <c r="K297" s="73">
        <f t="shared" si="179"/>
        <v>0</v>
      </c>
      <c r="L297" s="71"/>
      <c r="M297" s="67">
        <f t="shared" si="225"/>
        <v>0</v>
      </c>
      <c r="N297" s="80">
        <f t="shared" si="195"/>
        <v>0</v>
      </c>
      <c r="O297" s="42">
        <f t="shared" si="226"/>
        <v>0</v>
      </c>
      <c r="P297" s="67">
        <f t="shared" si="227"/>
        <v>0</v>
      </c>
      <c r="Q297" s="81">
        <f t="shared" si="199"/>
        <v>0</v>
      </c>
      <c r="R297" s="71">
        <f t="shared" si="228"/>
        <v>1</v>
      </c>
      <c r="S297" s="67">
        <f t="shared" si="229"/>
        <v>5059.0499057099996</v>
      </c>
      <c r="T297" s="65">
        <f t="shared" si="197"/>
        <v>1</v>
      </c>
    </row>
    <row r="298" spans="1:20" ht="39.6">
      <c r="A298" s="31" t="s">
        <v>716</v>
      </c>
      <c r="B298" s="31" t="s">
        <v>717</v>
      </c>
      <c r="C298" s="31" t="s">
        <v>32</v>
      </c>
      <c r="D298" s="32" t="s">
        <v>718</v>
      </c>
      <c r="E298" s="31" t="s">
        <v>34</v>
      </c>
      <c r="F298" s="31">
        <v>1</v>
      </c>
      <c r="G298" s="42">
        <v>3612.0470502599997</v>
      </c>
      <c r="H298" s="43">
        <f>G298*F298</f>
        <v>3612.0470502599997</v>
      </c>
      <c r="I298" s="42"/>
      <c r="J298" s="67">
        <f t="shared" si="224"/>
        <v>0</v>
      </c>
      <c r="K298" s="73">
        <f t="shared" si="179"/>
        <v>0</v>
      </c>
      <c r="L298" s="71"/>
      <c r="M298" s="67">
        <f t="shared" si="225"/>
        <v>0</v>
      </c>
      <c r="N298" s="80">
        <f t="shared" si="195"/>
        <v>0</v>
      </c>
      <c r="O298" s="42">
        <f t="shared" si="226"/>
        <v>0</v>
      </c>
      <c r="P298" s="67">
        <f t="shared" si="227"/>
        <v>0</v>
      </c>
      <c r="Q298" s="81">
        <f t="shared" si="199"/>
        <v>0</v>
      </c>
      <c r="R298" s="71">
        <f t="shared" si="228"/>
        <v>1</v>
      </c>
      <c r="S298" s="67">
        <f t="shared" si="229"/>
        <v>3612.0470502599997</v>
      </c>
      <c r="T298" s="65">
        <f t="shared" si="197"/>
        <v>1</v>
      </c>
    </row>
    <row r="299" spans="1:20">
      <c r="A299" s="26" t="s">
        <v>719</v>
      </c>
      <c r="B299" s="26" t="s">
        <v>16</v>
      </c>
      <c r="C299" s="26"/>
      <c r="D299" s="27" t="s">
        <v>720</v>
      </c>
      <c r="E299" s="26"/>
      <c r="F299" s="26">
        <v>1</v>
      </c>
      <c r="G299" s="40"/>
      <c r="H299" s="41">
        <f>SUM(H300:H303)</f>
        <v>91848.992149889993</v>
      </c>
      <c r="I299" s="40"/>
      <c r="J299" s="68">
        <f>SUM(J300:J303)</f>
        <v>0</v>
      </c>
      <c r="K299" s="72">
        <f t="shared" ref="K299" si="230">J299/$H299</f>
        <v>0</v>
      </c>
      <c r="L299" s="37"/>
      <c r="M299" s="68">
        <f>SUM(M300:M303)</f>
        <v>0</v>
      </c>
      <c r="N299" s="79">
        <f t="shared" si="195"/>
        <v>0</v>
      </c>
      <c r="O299" s="40"/>
      <c r="P299" s="68">
        <f>SUM(P300:P303)</f>
        <v>0</v>
      </c>
      <c r="Q299" s="72">
        <f t="shared" si="199"/>
        <v>0</v>
      </c>
      <c r="R299" s="37"/>
      <c r="S299" s="68">
        <f>SUM(S300:S303)</f>
        <v>91848.992149889993</v>
      </c>
      <c r="T299" s="37">
        <f t="shared" si="197"/>
        <v>1</v>
      </c>
    </row>
    <row r="300" spans="1:20" ht="26.4">
      <c r="A300" s="31" t="s">
        <v>721</v>
      </c>
      <c r="B300" s="31" t="s">
        <v>722</v>
      </c>
      <c r="C300" s="31" t="s">
        <v>20</v>
      </c>
      <c r="D300" s="32" t="s">
        <v>723</v>
      </c>
      <c r="E300" s="31" t="s">
        <v>29</v>
      </c>
      <c r="F300" s="31">
        <v>10400</v>
      </c>
      <c r="G300" s="42">
        <v>1.30279509</v>
      </c>
      <c r="H300" s="43">
        <f>G300*F300</f>
        <v>13549.068936</v>
      </c>
      <c r="I300" s="42"/>
      <c r="J300" s="67">
        <f t="shared" ref="J300:J303" si="231">I300*$G300</f>
        <v>0</v>
      </c>
      <c r="K300" s="73">
        <f t="shared" si="179"/>
        <v>0</v>
      </c>
      <c r="L300" s="71"/>
      <c r="M300" s="67">
        <f t="shared" ref="M300:M303" si="232">L300*$G300</f>
        <v>0</v>
      </c>
      <c r="N300" s="80">
        <f t="shared" si="195"/>
        <v>0</v>
      </c>
      <c r="O300" s="42">
        <f t="shared" ref="O300:O303" si="233">L300+I300</f>
        <v>0</v>
      </c>
      <c r="P300" s="67">
        <f t="shared" ref="P300:P303" si="234">O300*$G300</f>
        <v>0</v>
      </c>
      <c r="Q300" s="81">
        <f t="shared" si="199"/>
        <v>0</v>
      </c>
      <c r="R300" s="71">
        <f t="shared" ref="R300:R303" si="235">F300-O300</f>
        <v>10400</v>
      </c>
      <c r="S300" s="67">
        <f t="shared" ref="S300:S303" si="236">R300*$G300</f>
        <v>13549.068936</v>
      </c>
      <c r="T300" s="65">
        <f t="shared" si="197"/>
        <v>1</v>
      </c>
    </row>
    <row r="301" spans="1:20">
      <c r="A301" s="31" t="s">
        <v>724</v>
      </c>
      <c r="B301" s="31" t="s">
        <v>725</v>
      </c>
      <c r="C301" s="31" t="s">
        <v>20</v>
      </c>
      <c r="D301" s="32" t="s">
        <v>726</v>
      </c>
      <c r="E301" s="31" t="s">
        <v>29</v>
      </c>
      <c r="F301" s="31">
        <v>10400</v>
      </c>
      <c r="G301" s="42">
        <v>5.0311192499999997</v>
      </c>
      <c r="H301" s="43">
        <f>G301*F301</f>
        <v>52323.640199999994</v>
      </c>
      <c r="I301" s="42"/>
      <c r="J301" s="67">
        <f t="shared" si="231"/>
        <v>0</v>
      </c>
      <c r="K301" s="73">
        <f t="shared" si="179"/>
        <v>0</v>
      </c>
      <c r="L301" s="71"/>
      <c r="M301" s="67">
        <f t="shared" si="232"/>
        <v>0</v>
      </c>
      <c r="N301" s="80">
        <f t="shared" si="195"/>
        <v>0</v>
      </c>
      <c r="O301" s="42">
        <f t="shared" si="233"/>
        <v>0</v>
      </c>
      <c r="P301" s="67">
        <f t="shared" si="234"/>
        <v>0</v>
      </c>
      <c r="Q301" s="81">
        <f t="shared" si="199"/>
        <v>0</v>
      </c>
      <c r="R301" s="71">
        <f t="shared" si="235"/>
        <v>10400</v>
      </c>
      <c r="S301" s="67">
        <f t="shared" si="236"/>
        <v>52323.640199999994</v>
      </c>
      <c r="T301" s="65">
        <f t="shared" si="197"/>
        <v>1</v>
      </c>
    </row>
    <row r="302" spans="1:20" ht="39.6">
      <c r="A302" s="31" t="s">
        <v>727</v>
      </c>
      <c r="B302" s="31" t="s">
        <v>728</v>
      </c>
      <c r="C302" s="31" t="s">
        <v>32</v>
      </c>
      <c r="D302" s="32" t="s">
        <v>729</v>
      </c>
      <c r="E302" s="31" t="s">
        <v>34</v>
      </c>
      <c r="F302" s="31">
        <v>3</v>
      </c>
      <c r="G302" s="42">
        <v>7743.4009335899991</v>
      </c>
      <c r="H302" s="43">
        <f>G302*F302</f>
        <v>23230.202800769999</v>
      </c>
      <c r="I302" s="42"/>
      <c r="J302" s="67">
        <f t="shared" si="231"/>
        <v>0</v>
      </c>
      <c r="K302" s="73">
        <f t="shared" si="179"/>
        <v>0</v>
      </c>
      <c r="L302" s="71"/>
      <c r="M302" s="67">
        <f t="shared" si="232"/>
        <v>0</v>
      </c>
      <c r="N302" s="80">
        <f t="shared" si="195"/>
        <v>0</v>
      </c>
      <c r="O302" s="42">
        <f t="shared" si="233"/>
        <v>0</v>
      </c>
      <c r="P302" s="67">
        <f t="shared" si="234"/>
        <v>0</v>
      </c>
      <c r="Q302" s="81">
        <f t="shared" si="199"/>
        <v>0</v>
      </c>
      <c r="R302" s="71">
        <f t="shared" si="235"/>
        <v>3</v>
      </c>
      <c r="S302" s="67">
        <f t="shared" si="236"/>
        <v>23230.202800769999</v>
      </c>
      <c r="T302" s="65">
        <f t="shared" si="197"/>
        <v>1</v>
      </c>
    </row>
    <row r="303" spans="1:20">
      <c r="A303" s="31" t="s">
        <v>730</v>
      </c>
      <c r="B303" s="31" t="s">
        <v>121</v>
      </c>
      <c r="C303" s="31" t="s">
        <v>32</v>
      </c>
      <c r="D303" s="32" t="s">
        <v>731</v>
      </c>
      <c r="E303" s="31" t="s">
        <v>34</v>
      </c>
      <c r="F303" s="31">
        <v>1</v>
      </c>
      <c r="G303" s="42">
        <v>2746.0802131199998</v>
      </c>
      <c r="H303" s="43">
        <f>G303*F303</f>
        <v>2746.0802131199998</v>
      </c>
      <c r="I303" s="42"/>
      <c r="J303" s="67">
        <f t="shared" si="231"/>
        <v>0</v>
      </c>
      <c r="K303" s="73">
        <f t="shared" si="179"/>
        <v>0</v>
      </c>
      <c r="L303" s="71"/>
      <c r="M303" s="67">
        <f t="shared" si="232"/>
        <v>0</v>
      </c>
      <c r="N303" s="80">
        <f t="shared" si="195"/>
        <v>0</v>
      </c>
      <c r="O303" s="42">
        <f t="shared" si="233"/>
        <v>0</v>
      </c>
      <c r="P303" s="67">
        <f t="shared" si="234"/>
        <v>0</v>
      </c>
      <c r="Q303" s="81">
        <f t="shared" si="199"/>
        <v>0</v>
      </c>
      <c r="R303" s="71">
        <f t="shared" si="235"/>
        <v>1</v>
      </c>
      <c r="S303" s="67">
        <f t="shared" si="236"/>
        <v>2746.0802131199998</v>
      </c>
      <c r="T303" s="65">
        <f t="shared" si="197"/>
        <v>1</v>
      </c>
    </row>
    <row r="304" spans="1:20">
      <c r="A304" s="26" t="s">
        <v>732</v>
      </c>
      <c r="B304" s="26" t="s">
        <v>16</v>
      </c>
      <c r="C304" s="26"/>
      <c r="D304" s="27" t="s">
        <v>733</v>
      </c>
      <c r="E304" s="26"/>
      <c r="F304" s="26">
        <v>1</v>
      </c>
      <c r="G304" s="40"/>
      <c r="H304" s="41">
        <f>SUM(H305:H306)</f>
        <v>11201.153830527601</v>
      </c>
      <c r="I304" s="40"/>
      <c r="J304" s="68">
        <f>SUM(J305:J306)</f>
        <v>0</v>
      </c>
      <c r="K304" s="72">
        <f t="shared" ref="K304" si="237">J304/$H304</f>
        <v>0</v>
      </c>
      <c r="L304" s="37"/>
      <c r="M304" s="68">
        <f>SUM(M305:M306)</f>
        <v>0</v>
      </c>
      <c r="N304" s="79">
        <f t="shared" si="195"/>
        <v>0</v>
      </c>
      <c r="O304" s="40"/>
      <c r="P304" s="68">
        <f>SUM(P305:P306)</f>
        <v>0</v>
      </c>
      <c r="Q304" s="72">
        <f t="shared" si="199"/>
        <v>0</v>
      </c>
      <c r="R304" s="37"/>
      <c r="S304" s="68">
        <f>SUM(S305:S306)</f>
        <v>11201.153830527601</v>
      </c>
      <c r="T304" s="37">
        <f t="shared" si="197"/>
        <v>1</v>
      </c>
    </row>
    <row r="305" spans="1:20">
      <c r="A305" s="31" t="s">
        <v>734</v>
      </c>
      <c r="B305" s="31" t="s">
        <v>735</v>
      </c>
      <c r="C305" s="31" t="s">
        <v>27</v>
      </c>
      <c r="D305" s="32" t="s">
        <v>736</v>
      </c>
      <c r="E305" s="31" t="s">
        <v>29</v>
      </c>
      <c r="F305" s="31">
        <v>74.8</v>
      </c>
      <c r="G305" s="42">
        <v>127.81161261</v>
      </c>
      <c r="H305" s="43">
        <f>G305*F305</f>
        <v>9560.3086232280002</v>
      </c>
      <c r="I305" s="42"/>
      <c r="J305" s="67">
        <f t="shared" ref="J305:J306" si="238">I305*$G305</f>
        <v>0</v>
      </c>
      <c r="K305" s="73">
        <f t="shared" si="179"/>
        <v>0</v>
      </c>
      <c r="L305" s="71"/>
      <c r="M305" s="67">
        <f t="shared" ref="M305:M306" si="239">L305*$G305</f>
        <v>0</v>
      </c>
      <c r="N305" s="80">
        <f t="shared" si="195"/>
        <v>0</v>
      </c>
      <c r="O305" s="42">
        <f t="shared" ref="O305:O306" si="240">L305+I305</f>
        <v>0</v>
      </c>
      <c r="P305" s="67">
        <f t="shared" ref="P305:P306" si="241">O305*$G305</f>
        <v>0</v>
      </c>
      <c r="Q305" s="81">
        <f t="shared" si="199"/>
        <v>0</v>
      </c>
      <c r="R305" s="71">
        <f t="shared" ref="R305:R306" si="242">F305-O305</f>
        <v>74.8</v>
      </c>
      <c r="S305" s="67">
        <f t="shared" ref="S305:S306" si="243">R305*$G305</f>
        <v>9560.3086232280002</v>
      </c>
      <c r="T305" s="65">
        <f t="shared" si="197"/>
        <v>1</v>
      </c>
    </row>
    <row r="306" spans="1:20" ht="26.4">
      <c r="A306" s="31" t="s">
        <v>737</v>
      </c>
      <c r="B306" s="31" t="s">
        <v>738</v>
      </c>
      <c r="C306" s="31" t="s">
        <v>32</v>
      </c>
      <c r="D306" s="32" t="s">
        <v>739</v>
      </c>
      <c r="E306" s="31" t="s">
        <v>740</v>
      </c>
      <c r="F306" s="31">
        <v>39.14</v>
      </c>
      <c r="G306" s="42">
        <v>41.922463139999998</v>
      </c>
      <c r="H306" s="43">
        <f>G306*F306</f>
        <v>1640.8452072995999</v>
      </c>
      <c r="I306" s="42"/>
      <c r="J306" s="67">
        <f t="shared" si="238"/>
        <v>0</v>
      </c>
      <c r="K306" s="73">
        <f t="shared" si="179"/>
        <v>0</v>
      </c>
      <c r="L306" s="71"/>
      <c r="M306" s="67">
        <f t="shared" si="239"/>
        <v>0</v>
      </c>
      <c r="N306" s="80">
        <f t="shared" si="195"/>
        <v>0</v>
      </c>
      <c r="O306" s="42">
        <f t="shared" si="240"/>
        <v>0</v>
      </c>
      <c r="P306" s="67">
        <f t="shared" si="241"/>
        <v>0</v>
      </c>
      <c r="Q306" s="81">
        <f t="shared" si="199"/>
        <v>0</v>
      </c>
      <c r="R306" s="71">
        <f t="shared" si="242"/>
        <v>39.14</v>
      </c>
      <c r="S306" s="67">
        <f t="shared" si="243"/>
        <v>1640.8452072995999</v>
      </c>
      <c r="T306" s="65">
        <f t="shared" si="197"/>
        <v>1</v>
      </c>
    </row>
    <row r="307" spans="1:20">
      <c r="A307" s="26" t="s">
        <v>741</v>
      </c>
      <c r="B307" s="26" t="s">
        <v>16</v>
      </c>
      <c r="C307" s="26"/>
      <c r="D307" s="27" t="s">
        <v>742</v>
      </c>
      <c r="E307" s="26"/>
      <c r="F307" s="26">
        <v>1</v>
      </c>
      <c r="G307" s="40"/>
      <c r="H307" s="41">
        <f>SUM(H308:H314)</f>
        <v>536.04255997979999</v>
      </c>
      <c r="I307" s="40"/>
      <c r="J307" s="68">
        <f>SUM(J308:J314)</f>
        <v>0</v>
      </c>
      <c r="K307" s="72">
        <f t="shared" ref="K307" si="244">J307/$H307</f>
        <v>0</v>
      </c>
      <c r="L307" s="37"/>
      <c r="M307" s="68">
        <f>SUM(M308:M314)</f>
        <v>0</v>
      </c>
      <c r="N307" s="79">
        <f t="shared" si="195"/>
        <v>0</v>
      </c>
      <c r="O307" s="40"/>
      <c r="P307" s="68">
        <f>SUM(P308:P314)</f>
        <v>0</v>
      </c>
      <c r="Q307" s="72">
        <f t="shared" si="199"/>
        <v>0</v>
      </c>
      <c r="R307" s="37"/>
      <c r="S307" s="68">
        <f>SUM(S308:S314)</f>
        <v>536.04255997979999</v>
      </c>
      <c r="T307" s="37">
        <f t="shared" si="197"/>
        <v>1</v>
      </c>
    </row>
    <row r="308" spans="1:20" ht="39.6">
      <c r="A308" s="31" t="s">
        <v>743</v>
      </c>
      <c r="B308" s="31" t="s">
        <v>744</v>
      </c>
      <c r="C308" s="31" t="s">
        <v>27</v>
      </c>
      <c r="D308" s="32" t="s">
        <v>745</v>
      </c>
      <c r="E308" s="31" t="s">
        <v>96</v>
      </c>
      <c r="F308" s="31">
        <v>36</v>
      </c>
      <c r="G308" s="42">
        <v>0.86853005999999988</v>
      </c>
      <c r="H308" s="43">
        <f t="shared" ref="H308:H314" si="245">G308*F308</f>
        <v>31.267082159999994</v>
      </c>
      <c r="I308" s="42"/>
      <c r="J308" s="67">
        <f t="shared" ref="J308:J314" si="246">I308*$G308</f>
        <v>0</v>
      </c>
      <c r="K308" s="73">
        <f t="shared" si="179"/>
        <v>0</v>
      </c>
      <c r="L308" s="71"/>
      <c r="M308" s="67">
        <f t="shared" ref="M308:M314" si="247">L308*$G308</f>
        <v>0</v>
      </c>
      <c r="N308" s="80">
        <f t="shared" si="195"/>
        <v>0</v>
      </c>
      <c r="O308" s="42">
        <f t="shared" ref="O308:O314" si="248">L308+I308</f>
        <v>0</v>
      </c>
      <c r="P308" s="67">
        <f t="shared" ref="P308:P314" si="249">O308*$G308</f>
        <v>0</v>
      </c>
      <c r="Q308" s="81">
        <f t="shared" si="199"/>
        <v>0</v>
      </c>
      <c r="R308" s="71">
        <f t="shared" ref="R308:R314" si="250">F308-O308</f>
        <v>36</v>
      </c>
      <c r="S308" s="67">
        <f t="shared" ref="S308:S314" si="251">R308*$G308</f>
        <v>31.267082159999994</v>
      </c>
      <c r="T308" s="65">
        <f t="shared" si="197"/>
        <v>1</v>
      </c>
    </row>
    <row r="309" spans="1:20" ht="26.4">
      <c r="A309" s="31" t="s">
        <v>746</v>
      </c>
      <c r="B309" s="31" t="s">
        <v>747</v>
      </c>
      <c r="C309" s="31" t="s">
        <v>27</v>
      </c>
      <c r="D309" s="32" t="s">
        <v>748</v>
      </c>
      <c r="E309" s="31" t="s">
        <v>250</v>
      </c>
      <c r="F309" s="31">
        <v>1</v>
      </c>
      <c r="G309" s="42">
        <v>0.81557091000000004</v>
      </c>
      <c r="H309" s="43">
        <f t="shared" si="245"/>
        <v>0.81557091000000004</v>
      </c>
      <c r="I309" s="42"/>
      <c r="J309" s="67">
        <f t="shared" si="246"/>
        <v>0</v>
      </c>
      <c r="K309" s="73">
        <f t="shared" si="179"/>
        <v>0</v>
      </c>
      <c r="L309" s="71"/>
      <c r="M309" s="67">
        <f t="shared" si="247"/>
        <v>0</v>
      </c>
      <c r="N309" s="80">
        <f t="shared" si="195"/>
        <v>0</v>
      </c>
      <c r="O309" s="42">
        <f t="shared" si="248"/>
        <v>0</v>
      </c>
      <c r="P309" s="67">
        <f t="shared" si="249"/>
        <v>0</v>
      </c>
      <c r="Q309" s="81">
        <f t="shared" si="199"/>
        <v>0</v>
      </c>
      <c r="R309" s="71">
        <f t="shared" si="250"/>
        <v>1</v>
      </c>
      <c r="S309" s="67">
        <f t="shared" si="251"/>
        <v>0.81557091000000004</v>
      </c>
      <c r="T309" s="65">
        <f t="shared" si="197"/>
        <v>1</v>
      </c>
    </row>
    <row r="310" spans="1:20">
      <c r="A310" s="31" t="s">
        <v>749</v>
      </c>
      <c r="B310" s="31" t="s">
        <v>750</v>
      </c>
      <c r="C310" s="31" t="s">
        <v>32</v>
      </c>
      <c r="D310" s="32" t="s">
        <v>751</v>
      </c>
      <c r="E310" s="31" t="s">
        <v>34</v>
      </c>
      <c r="F310" s="31">
        <v>1</v>
      </c>
      <c r="G310" s="42">
        <v>52.344823859999998</v>
      </c>
      <c r="H310" s="43">
        <f t="shared" si="245"/>
        <v>52.344823859999998</v>
      </c>
      <c r="I310" s="42"/>
      <c r="J310" s="67">
        <f t="shared" si="246"/>
        <v>0</v>
      </c>
      <c r="K310" s="73">
        <f t="shared" si="179"/>
        <v>0</v>
      </c>
      <c r="L310" s="71"/>
      <c r="M310" s="67">
        <f t="shared" si="247"/>
        <v>0</v>
      </c>
      <c r="N310" s="80">
        <f t="shared" si="195"/>
        <v>0</v>
      </c>
      <c r="O310" s="42">
        <f t="shared" si="248"/>
        <v>0</v>
      </c>
      <c r="P310" s="67">
        <f t="shared" si="249"/>
        <v>0</v>
      </c>
      <c r="Q310" s="81">
        <f t="shared" si="199"/>
        <v>0</v>
      </c>
      <c r="R310" s="71">
        <f t="shared" si="250"/>
        <v>1</v>
      </c>
      <c r="S310" s="67">
        <f t="shared" si="251"/>
        <v>52.344823859999998</v>
      </c>
      <c r="T310" s="65">
        <f t="shared" si="197"/>
        <v>1</v>
      </c>
    </row>
    <row r="311" spans="1:20">
      <c r="A311" s="31" t="s">
        <v>752</v>
      </c>
      <c r="B311" s="31" t="s">
        <v>753</v>
      </c>
      <c r="C311" s="31" t="s">
        <v>20</v>
      </c>
      <c r="D311" s="32" t="s">
        <v>754</v>
      </c>
      <c r="E311" s="31" t="s">
        <v>34</v>
      </c>
      <c r="F311" s="31">
        <v>2</v>
      </c>
      <c r="G311" s="42">
        <v>16.2054999</v>
      </c>
      <c r="H311" s="43">
        <f t="shared" si="245"/>
        <v>32.410999799999999</v>
      </c>
      <c r="I311" s="42"/>
      <c r="J311" s="67">
        <f t="shared" si="246"/>
        <v>0</v>
      </c>
      <c r="K311" s="73">
        <f t="shared" si="179"/>
        <v>0</v>
      </c>
      <c r="L311" s="71"/>
      <c r="M311" s="67">
        <f t="shared" si="247"/>
        <v>0</v>
      </c>
      <c r="N311" s="80">
        <f t="shared" si="195"/>
        <v>0</v>
      </c>
      <c r="O311" s="42">
        <f t="shared" si="248"/>
        <v>0</v>
      </c>
      <c r="P311" s="67">
        <f t="shared" si="249"/>
        <v>0</v>
      </c>
      <c r="Q311" s="81">
        <f t="shared" si="199"/>
        <v>0</v>
      </c>
      <c r="R311" s="71">
        <f t="shared" si="250"/>
        <v>2</v>
      </c>
      <c r="S311" s="67">
        <f t="shared" si="251"/>
        <v>32.410999799999999</v>
      </c>
      <c r="T311" s="65">
        <f t="shared" si="197"/>
        <v>1</v>
      </c>
    </row>
    <row r="312" spans="1:20">
      <c r="A312" s="31" t="s">
        <v>755</v>
      </c>
      <c r="B312" s="31" t="s">
        <v>756</v>
      </c>
      <c r="C312" s="31" t="s">
        <v>32</v>
      </c>
      <c r="D312" s="32" t="s">
        <v>757</v>
      </c>
      <c r="E312" s="31" t="s">
        <v>29</v>
      </c>
      <c r="F312" s="31">
        <v>1.97</v>
      </c>
      <c r="G312" s="42">
        <v>14.786194680000001</v>
      </c>
      <c r="H312" s="43">
        <f t="shared" si="245"/>
        <v>29.128803519600002</v>
      </c>
      <c r="I312" s="42"/>
      <c r="J312" s="67">
        <f t="shared" si="246"/>
        <v>0</v>
      </c>
      <c r="K312" s="73">
        <f t="shared" si="179"/>
        <v>0</v>
      </c>
      <c r="L312" s="71"/>
      <c r="M312" s="67">
        <f t="shared" si="247"/>
        <v>0</v>
      </c>
      <c r="N312" s="80">
        <f t="shared" si="195"/>
        <v>0</v>
      </c>
      <c r="O312" s="42">
        <f t="shared" si="248"/>
        <v>0</v>
      </c>
      <c r="P312" s="67">
        <f t="shared" si="249"/>
        <v>0</v>
      </c>
      <c r="Q312" s="81">
        <f t="shared" si="199"/>
        <v>0</v>
      </c>
      <c r="R312" s="71">
        <f t="shared" si="250"/>
        <v>1.97</v>
      </c>
      <c r="S312" s="67">
        <f t="shared" si="251"/>
        <v>29.128803519600002</v>
      </c>
      <c r="T312" s="65">
        <f t="shared" si="197"/>
        <v>1</v>
      </c>
    </row>
    <row r="313" spans="1:20" ht="52.8">
      <c r="A313" s="31" t="s">
        <v>758</v>
      </c>
      <c r="B313" s="31" t="s">
        <v>85</v>
      </c>
      <c r="C313" s="31" t="s">
        <v>27</v>
      </c>
      <c r="D313" s="32" t="s">
        <v>86</v>
      </c>
      <c r="E313" s="31" t="s">
        <v>59</v>
      </c>
      <c r="F313" s="31">
        <v>2.94</v>
      </c>
      <c r="G313" s="42">
        <v>11.767523129999999</v>
      </c>
      <c r="H313" s="43">
        <f t="shared" si="245"/>
        <v>34.596518002199993</v>
      </c>
      <c r="I313" s="42"/>
      <c r="J313" s="67">
        <f t="shared" si="246"/>
        <v>0</v>
      </c>
      <c r="K313" s="73">
        <f t="shared" si="179"/>
        <v>0</v>
      </c>
      <c r="L313" s="71"/>
      <c r="M313" s="67">
        <f t="shared" si="247"/>
        <v>0</v>
      </c>
      <c r="N313" s="80">
        <f t="shared" si="195"/>
        <v>0</v>
      </c>
      <c r="O313" s="42">
        <f t="shared" si="248"/>
        <v>0</v>
      </c>
      <c r="P313" s="67">
        <f t="shared" si="249"/>
        <v>0</v>
      </c>
      <c r="Q313" s="81">
        <f t="shared" si="199"/>
        <v>0</v>
      </c>
      <c r="R313" s="71">
        <f t="shared" si="250"/>
        <v>2.94</v>
      </c>
      <c r="S313" s="67">
        <f t="shared" si="251"/>
        <v>34.596518002199993</v>
      </c>
      <c r="T313" s="65">
        <f t="shared" si="197"/>
        <v>1</v>
      </c>
    </row>
    <row r="314" spans="1:20" ht="39.6">
      <c r="A314" s="31" t="s">
        <v>759</v>
      </c>
      <c r="B314" s="31" t="s">
        <v>760</v>
      </c>
      <c r="C314" s="31" t="s">
        <v>27</v>
      </c>
      <c r="D314" s="32" t="s">
        <v>761</v>
      </c>
      <c r="E314" s="31" t="s">
        <v>762</v>
      </c>
      <c r="F314" s="31">
        <v>88.32</v>
      </c>
      <c r="G314" s="42">
        <v>4.0248954000000001</v>
      </c>
      <c r="H314" s="43">
        <f t="shared" si="245"/>
        <v>355.47876172799999</v>
      </c>
      <c r="I314" s="42"/>
      <c r="J314" s="67">
        <f t="shared" si="246"/>
        <v>0</v>
      </c>
      <c r="K314" s="73">
        <f t="shared" si="179"/>
        <v>0</v>
      </c>
      <c r="L314" s="71"/>
      <c r="M314" s="67">
        <f t="shared" si="247"/>
        <v>0</v>
      </c>
      <c r="N314" s="80">
        <f t="shared" si="195"/>
        <v>0</v>
      </c>
      <c r="O314" s="42">
        <f t="shared" si="248"/>
        <v>0</v>
      </c>
      <c r="P314" s="67">
        <f t="shared" si="249"/>
        <v>0</v>
      </c>
      <c r="Q314" s="81">
        <f t="shared" si="199"/>
        <v>0</v>
      </c>
      <c r="R314" s="71">
        <f t="shared" si="250"/>
        <v>88.32</v>
      </c>
      <c r="S314" s="67">
        <f t="shared" si="251"/>
        <v>355.47876172799999</v>
      </c>
      <c r="T314" s="65">
        <f t="shared" si="197"/>
        <v>1</v>
      </c>
    </row>
    <row r="315" spans="1:20">
      <c r="A315" s="26" t="s">
        <v>763</v>
      </c>
      <c r="B315" s="26" t="s">
        <v>16</v>
      </c>
      <c r="C315" s="26"/>
      <c r="D315" s="27" t="s">
        <v>764</v>
      </c>
      <c r="E315" s="26"/>
      <c r="F315" s="26">
        <v>1</v>
      </c>
      <c r="G315" s="40"/>
      <c r="H315" s="41">
        <f>H316</f>
        <v>12063.6925159698</v>
      </c>
      <c r="I315" s="40"/>
      <c r="J315" s="68">
        <f>J316</f>
        <v>0</v>
      </c>
      <c r="K315" s="72">
        <f t="shared" ref="K315" si="252">J315/$H315</f>
        <v>0</v>
      </c>
      <c r="L315" s="37"/>
      <c r="M315" s="68">
        <f>M316</f>
        <v>0</v>
      </c>
      <c r="N315" s="79">
        <f t="shared" si="195"/>
        <v>0</v>
      </c>
      <c r="O315" s="40"/>
      <c r="P315" s="68">
        <f>P316</f>
        <v>0</v>
      </c>
      <c r="Q315" s="72">
        <f t="shared" si="199"/>
        <v>0</v>
      </c>
      <c r="R315" s="37"/>
      <c r="S315" s="68">
        <f>S316</f>
        <v>12063.6925159698</v>
      </c>
      <c r="T315" s="37">
        <f t="shared" si="197"/>
        <v>1</v>
      </c>
    </row>
    <row r="316" spans="1:20" ht="39.6">
      <c r="A316" s="31" t="s">
        <v>765</v>
      </c>
      <c r="B316" s="31" t="s">
        <v>766</v>
      </c>
      <c r="C316" s="31" t="s">
        <v>20</v>
      </c>
      <c r="D316" s="32" t="s">
        <v>767</v>
      </c>
      <c r="E316" s="31" t="s">
        <v>29</v>
      </c>
      <c r="F316" s="31">
        <v>118.26</v>
      </c>
      <c r="G316" s="42">
        <v>102.00991473000001</v>
      </c>
      <c r="H316" s="43">
        <f>G316*F316</f>
        <v>12063.6925159698</v>
      </c>
      <c r="I316" s="42"/>
      <c r="J316" s="67">
        <f t="shared" ref="J316" si="253">I316*$G316</f>
        <v>0</v>
      </c>
      <c r="K316" s="73">
        <f t="shared" si="179"/>
        <v>0</v>
      </c>
      <c r="L316" s="71"/>
      <c r="M316" s="67">
        <f t="shared" ref="M316" si="254">L316*$G316</f>
        <v>0</v>
      </c>
      <c r="N316" s="80">
        <f t="shared" si="195"/>
        <v>0</v>
      </c>
      <c r="O316" s="42">
        <f>L316+I316</f>
        <v>0</v>
      </c>
      <c r="P316" s="67">
        <f>O316*$G316</f>
        <v>0</v>
      </c>
      <c r="Q316" s="81">
        <f>P316/$H316</f>
        <v>0</v>
      </c>
      <c r="R316" s="71">
        <f>F316-O316</f>
        <v>118.26</v>
      </c>
      <c r="S316" s="67">
        <f t="shared" ref="S316" si="255">R316*$G316</f>
        <v>12063.6925159698</v>
      </c>
      <c r="T316" s="65">
        <f t="shared" si="197"/>
        <v>1</v>
      </c>
    </row>
    <row r="317" spans="1:20">
      <c r="A317" s="26" t="s">
        <v>73</v>
      </c>
      <c r="B317" s="26" t="s">
        <v>16</v>
      </c>
      <c r="C317" s="26"/>
      <c r="D317" s="27" t="s">
        <v>768</v>
      </c>
      <c r="E317" s="26"/>
      <c r="F317" s="26">
        <v>1</v>
      </c>
      <c r="G317" s="40"/>
      <c r="H317" s="41">
        <f>SUM(H318:H320)</f>
        <v>4589.1812865113998</v>
      </c>
      <c r="I317" s="40"/>
      <c r="J317" s="68">
        <f>SUM(J318:J320)</f>
        <v>0</v>
      </c>
      <c r="K317" s="72">
        <f t="shared" ref="K317" si="256">J317/$H317</f>
        <v>0</v>
      </c>
      <c r="L317" s="37"/>
      <c r="M317" s="68">
        <f>SUM(M318:M320)</f>
        <v>0</v>
      </c>
      <c r="N317" s="79">
        <f t="shared" si="195"/>
        <v>0</v>
      </c>
      <c r="O317" s="40"/>
      <c r="P317" s="68">
        <f>SUM(P318:P320)</f>
        <v>0</v>
      </c>
      <c r="Q317" s="72">
        <f t="shared" si="199"/>
        <v>0</v>
      </c>
      <c r="R317" s="37"/>
      <c r="S317" s="68">
        <f>SUM(S318:S320)</f>
        <v>4589.1812865113998</v>
      </c>
      <c r="T317" s="37">
        <f t="shared" si="197"/>
        <v>1</v>
      </c>
    </row>
    <row r="318" spans="1:20" ht="26.4">
      <c r="A318" s="31" t="s">
        <v>769</v>
      </c>
      <c r="B318" s="31" t="s">
        <v>770</v>
      </c>
      <c r="C318" s="31" t="s">
        <v>32</v>
      </c>
      <c r="D318" s="32" t="s">
        <v>771</v>
      </c>
      <c r="E318" s="31" t="s">
        <v>29</v>
      </c>
      <c r="F318" s="31">
        <v>26.42</v>
      </c>
      <c r="G318" s="42">
        <v>18.874641059999998</v>
      </c>
      <c r="H318" s="43">
        <f>G318*F318</f>
        <v>498.66801680520001</v>
      </c>
      <c r="I318" s="42"/>
      <c r="J318" s="67">
        <f t="shared" ref="J318:J320" si="257">I318*$G318</f>
        <v>0</v>
      </c>
      <c r="K318" s="73">
        <f t="shared" si="179"/>
        <v>0</v>
      </c>
      <c r="L318" s="71"/>
      <c r="M318" s="67">
        <f t="shared" ref="M318:M320" si="258">L318*$G318</f>
        <v>0</v>
      </c>
      <c r="N318" s="80">
        <f t="shared" si="195"/>
        <v>0</v>
      </c>
      <c r="O318" s="42">
        <f t="shared" ref="O318:O320" si="259">L318+I318</f>
        <v>0</v>
      </c>
      <c r="P318" s="67">
        <f t="shared" ref="P318:P320" si="260">O318*$G318</f>
        <v>0</v>
      </c>
      <c r="Q318" s="81">
        <f t="shared" si="199"/>
        <v>0</v>
      </c>
      <c r="R318" s="71">
        <f t="shared" ref="R318:R320" si="261">F318-O318</f>
        <v>26.42</v>
      </c>
      <c r="S318" s="67">
        <f t="shared" ref="S318:S320" si="262">R318*$G318</f>
        <v>498.66801680520001</v>
      </c>
      <c r="T318" s="65">
        <f t="shared" si="197"/>
        <v>1</v>
      </c>
    </row>
    <row r="319" spans="1:20" ht="39.6">
      <c r="A319" s="31" t="s">
        <v>772</v>
      </c>
      <c r="B319" s="31" t="s">
        <v>773</v>
      </c>
      <c r="C319" s="31" t="s">
        <v>20</v>
      </c>
      <c r="D319" s="32" t="s">
        <v>774</v>
      </c>
      <c r="E319" s="31" t="s">
        <v>29</v>
      </c>
      <c r="F319" s="31">
        <v>26.42</v>
      </c>
      <c r="G319" s="42">
        <v>150.28747586999998</v>
      </c>
      <c r="H319" s="43">
        <f>G319*F319</f>
        <v>3970.5951124853996</v>
      </c>
      <c r="I319" s="42"/>
      <c r="J319" s="67">
        <f t="shared" si="257"/>
        <v>0</v>
      </c>
      <c r="K319" s="73">
        <f t="shared" ref="K319:K320" si="263">J319/$H319</f>
        <v>0</v>
      </c>
      <c r="L319" s="71"/>
      <c r="M319" s="67">
        <f t="shared" si="258"/>
        <v>0</v>
      </c>
      <c r="N319" s="80">
        <f t="shared" si="195"/>
        <v>0</v>
      </c>
      <c r="O319" s="42">
        <f t="shared" si="259"/>
        <v>0</v>
      </c>
      <c r="P319" s="67">
        <f t="shared" si="260"/>
        <v>0</v>
      </c>
      <c r="Q319" s="81">
        <f t="shared" si="199"/>
        <v>0</v>
      </c>
      <c r="R319" s="71">
        <f t="shared" si="261"/>
        <v>26.42</v>
      </c>
      <c r="S319" s="67">
        <f t="shared" si="262"/>
        <v>3970.5951124853996</v>
      </c>
      <c r="T319" s="65">
        <f t="shared" si="197"/>
        <v>1</v>
      </c>
    </row>
    <row r="320" spans="1:20" ht="26.4">
      <c r="A320" s="31" t="s">
        <v>775</v>
      </c>
      <c r="B320" s="31" t="s">
        <v>776</v>
      </c>
      <c r="C320" s="31" t="s">
        <v>20</v>
      </c>
      <c r="D320" s="32" t="s">
        <v>777</v>
      </c>
      <c r="E320" s="31" t="s">
        <v>96</v>
      </c>
      <c r="F320" s="31">
        <v>4.12</v>
      </c>
      <c r="G320" s="42">
        <v>29.106348839999999</v>
      </c>
      <c r="H320" s="43">
        <f>G320*F320</f>
        <v>119.9181572208</v>
      </c>
      <c r="I320" s="42"/>
      <c r="J320" s="67">
        <f t="shared" si="257"/>
        <v>0</v>
      </c>
      <c r="K320" s="73">
        <f t="shared" si="263"/>
        <v>0</v>
      </c>
      <c r="L320" s="71"/>
      <c r="M320" s="67">
        <f t="shared" si="258"/>
        <v>0</v>
      </c>
      <c r="N320" s="80">
        <f t="shared" si="195"/>
        <v>0</v>
      </c>
      <c r="O320" s="42">
        <f t="shared" si="259"/>
        <v>0</v>
      </c>
      <c r="P320" s="67">
        <f t="shared" si="260"/>
        <v>0</v>
      </c>
      <c r="Q320" s="81">
        <f t="shared" si="199"/>
        <v>0</v>
      </c>
      <c r="R320" s="71">
        <f t="shared" si="261"/>
        <v>4.12</v>
      </c>
      <c r="S320" s="67">
        <f t="shared" si="262"/>
        <v>119.9181572208</v>
      </c>
      <c r="T320" s="65">
        <f t="shared" si="197"/>
        <v>1</v>
      </c>
    </row>
    <row r="321" spans="1:20">
      <c r="A321" s="26" t="s">
        <v>76</v>
      </c>
      <c r="B321" s="26" t="s">
        <v>16</v>
      </c>
      <c r="C321" s="26"/>
      <c r="D321" s="27" t="s">
        <v>778</v>
      </c>
      <c r="E321" s="26"/>
      <c r="F321" s="26">
        <v>1</v>
      </c>
      <c r="G321" s="40"/>
      <c r="H321" s="41">
        <f>H322+H325+H327</f>
        <v>3173.3545294016999</v>
      </c>
      <c r="I321" s="40"/>
      <c r="J321" s="68">
        <f>J322+J325+J327</f>
        <v>0</v>
      </c>
      <c r="K321" s="72">
        <f t="shared" ref="K321:K324" si="264">J321/$H321</f>
        <v>0</v>
      </c>
      <c r="L321" s="37"/>
      <c r="M321" s="68">
        <f>M322+M325+M327</f>
        <v>0</v>
      </c>
      <c r="N321" s="79">
        <f t="shared" si="195"/>
        <v>0</v>
      </c>
      <c r="O321" s="40"/>
      <c r="P321" s="68">
        <f>P322+P325+P327</f>
        <v>0</v>
      </c>
      <c r="Q321" s="72">
        <f t="shared" si="199"/>
        <v>0</v>
      </c>
      <c r="R321" s="37"/>
      <c r="S321" s="68">
        <f>S322+S325+S327</f>
        <v>3173.3545294016999</v>
      </c>
      <c r="T321" s="37">
        <f t="shared" si="197"/>
        <v>1</v>
      </c>
    </row>
    <row r="322" spans="1:20">
      <c r="A322" s="26" t="s">
        <v>779</v>
      </c>
      <c r="B322" s="26" t="s">
        <v>16</v>
      </c>
      <c r="C322" s="26"/>
      <c r="D322" s="27" t="s">
        <v>780</v>
      </c>
      <c r="E322" s="26"/>
      <c r="F322" s="26">
        <v>1</v>
      </c>
      <c r="G322" s="40"/>
      <c r="H322" s="41">
        <f>SUM(H323:H324)</f>
        <v>2377.0798152957</v>
      </c>
      <c r="I322" s="40"/>
      <c r="J322" s="68">
        <f>SUM(J323:J324)</f>
        <v>0</v>
      </c>
      <c r="K322" s="72">
        <f t="shared" si="264"/>
        <v>0</v>
      </c>
      <c r="L322" s="37"/>
      <c r="M322" s="68">
        <f>SUM(M323:M324)</f>
        <v>0</v>
      </c>
      <c r="N322" s="79">
        <f t="shared" si="195"/>
        <v>0</v>
      </c>
      <c r="O322" s="40"/>
      <c r="P322" s="68">
        <f>SUM(P323:P324)</f>
        <v>0</v>
      </c>
      <c r="Q322" s="72">
        <f t="shared" si="199"/>
        <v>0</v>
      </c>
      <c r="R322" s="37"/>
      <c r="S322" s="68">
        <f>SUM(S323:S324)</f>
        <v>2377.0798152957</v>
      </c>
      <c r="T322" s="37">
        <f t="shared" si="197"/>
        <v>1</v>
      </c>
    </row>
    <row r="323" spans="1:20" ht="26.4">
      <c r="A323" s="31" t="s">
        <v>781</v>
      </c>
      <c r="B323" s="31" t="s">
        <v>782</v>
      </c>
      <c r="C323" s="31" t="s">
        <v>32</v>
      </c>
      <c r="D323" s="32" t="s">
        <v>783</v>
      </c>
      <c r="E323" s="31" t="s">
        <v>29</v>
      </c>
      <c r="F323" s="31">
        <v>1.89</v>
      </c>
      <c r="G323" s="42">
        <v>444.97337013000003</v>
      </c>
      <c r="H323" s="43">
        <f>G323*F323</f>
        <v>840.99966954570004</v>
      </c>
      <c r="I323" s="42"/>
      <c r="J323" s="67">
        <f t="shared" ref="J323:J324" si="265">I323*$G323</f>
        <v>0</v>
      </c>
      <c r="K323" s="73">
        <f t="shared" si="264"/>
        <v>0</v>
      </c>
      <c r="L323" s="71"/>
      <c r="M323" s="67">
        <f t="shared" ref="M323:M324" si="266">L323*$G323</f>
        <v>0</v>
      </c>
      <c r="N323" s="80">
        <f t="shared" si="195"/>
        <v>0</v>
      </c>
      <c r="O323" s="42">
        <f t="shared" ref="O323:O324" si="267">L323+I323</f>
        <v>0</v>
      </c>
      <c r="P323" s="67">
        <f t="shared" ref="P323:P324" si="268">O323*$G323</f>
        <v>0</v>
      </c>
      <c r="Q323" s="81">
        <f t="shared" si="199"/>
        <v>0</v>
      </c>
      <c r="R323" s="71">
        <f t="shared" ref="R323:R324" si="269">F323-O323</f>
        <v>1.89</v>
      </c>
      <c r="S323" s="67">
        <f t="shared" ref="S323:S324" si="270">R323*$G323</f>
        <v>840.99966954570004</v>
      </c>
      <c r="T323" s="65">
        <f t="shared" si="197"/>
        <v>1</v>
      </c>
    </row>
    <row r="324" spans="1:20" ht="52.8">
      <c r="A324" s="31" t="s">
        <v>784</v>
      </c>
      <c r="B324" s="31" t="s">
        <v>785</v>
      </c>
      <c r="C324" s="31" t="s">
        <v>27</v>
      </c>
      <c r="D324" s="32" t="s">
        <v>786</v>
      </c>
      <c r="E324" s="31" t="s">
        <v>250</v>
      </c>
      <c r="F324" s="31">
        <v>1</v>
      </c>
      <c r="G324" s="42">
        <v>1536.0801457499999</v>
      </c>
      <c r="H324" s="43">
        <f>G324*F324</f>
        <v>1536.0801457499999</v>
      </c>
      <c r="I324" s="42"/>
      <c r="J324" s="67">
        <f t="shared" si="265"/>
        <v>0</v>
      </c>
      <c r="K324" s="73">
        <f t="shared" si="264"/>
        <v>0</v>
      </c>
      <c r="L324" s="71"/>
      <c r="M324" s="67">
        <f t="shared" si="266"/>
        <v>0</v>
      </c>
      <c r="N324" s="80">
        <f t="shared" si="195"/>
        <v>0</v>
      </c>
      <c r="O324" s="42">
        <f t="shared" si="267"/>
        <v>0</v>
      </c>
      <c r="P324" s="67">
        <f t="shared" si="268"/>
        <v>0</v>
      </c>
      <c r="Q324" s="81">
        <f t="shared" si="199"/>
        <v>0</v>
      </c>
      <c r="R324" s="71">
        <f t="shared" si="269"/>
        <v>1</v>
      </c>
      <c r="S324" s="67">
        <f t="shared" si="270"/>
        <v>1536.0801457499999</v>
      </c>
      <c r="T324" s="65">
        <f t="shared" si="197"/>
        <v>1</v>
      </c>
    </row>
    <row r="325" spans="1:20">
      <c r="A325" s="26" t="s">
        <v>787</v>
      </c>
      <c r="B325" s="26" t="s">
        <v>16</v>
      </c>
      <c r="C325" s="26"/>
      <c r="D325" s="27" t="s">
        <v>788</v>
      </c>
      <c r="E325" s="26"/>
      <c r="F325" s="26">
        <v>1</v>
      </c>
      <c r="G325" s="40"/>
      <c r="H325" s="41">
        <f>H326</f>
        <v>772.6019740559999</v>
      </c>
      <c r="I325" s="40"/>
      <c r="J325" s="68">
        <f>J326</f>
        <v>0</v>
      </c>
      <c r="K325" s="72">
        <f t="shared" ref="K325:K326" si="271">J325/$H325</f>
        <v>0</v>
      </c>
      <c r="L325" s="37"/>
      <c r="M325" s="68">
        <f>M326</f>
        <v>0</v>
      </c>
      <c r="N325" s="79">
        <f t="shared" si="195"/>
        <v>0</v>
      </c>
      <c r="O325" s="40"/>
      <c r="P325" s="68">
        <f>P326</f>
        <v>0</v>
      </c>
      <c r="Q325" s="72">
        <f t="shared" si="199"/>
        <v>0</v>
      </c>
      <c r="R325" s="37"/>
      <c r="S325" s="68">
        <f>S326</f>
        <v>772.6019740559999</v>
      </c>
      <c r="T325" s="37">
        <f t="shared" si="197"/>
        <v>1</v>
      </c>
    </row>
    <row r="326" spans="1:20" ht="39.6">
      <c r="A326" s="31" t="s">
        <v>789</v>
      </c>
      <c r="B326" s="31" t="s">
        <v>790</v>
      </c>
      <c r="C326" s="31" t="s">
        <v>27</v>
      </c>
      <c r="D326" s="32" t="s">
        <v>791</v>
      </c>
      <c r="E326" s="31" t="s">
        <v>29</v>
      </c>
      <c r="F326" s="31">
        <v>0.99</v>
      </c>
      <c r="G326" s="42">
        <v>780.40603439999995</v>
      </c>
      <c r="H326" s="43">
        <f>G326*F326</f>
        <v>772.6019740559999</v>
      </c>
      <c r="I326" s="42"/>
      <c r="J326" s="67">
        <f t="shared" ref="J326" si="272">I326*$G326</f>
        <v>0</v>
      </c>
      <c r="K326" s="73">
        <f t="shared" si="271"/>
        <v>0</v>
      </c>
      <c r="L326" s="71"/>
      <c r="M326" s="67">
        <f t="shared" ref="M326" si="273">L326*$G326</f>
        <v>0</v>
      </c>
      <c r="N326" s="80">
        <f t="shared" si="195"/>
        <v>0</v>
      </c>
      <c r="O326" s="42">
        <f>L326+I326</f>
        <v>0</v>
      </c>
      <c r="P326" s="67">
        <f>O326*$G326</f>
        <v>0</v>
      </c>
      <c r="Q326" s="81">
        <f>P326/$H326</f>
        <v>0</v>
      </c>
      <c r="R326" s="71">
        <f>F326-O326</f>
        <v>0.99</v>
      </c>
      <c r="S326" s="67">
        <f t="shared" ref="S326" si="274">R326*$G326</f>
        <v>772.6019740559999</v>
      </c>
      <c r="T326" s="65">
        <f t="shared" si="197"/>
        <v>1</v>
      </c>
    </row>
    <row r="327" spans="1:20">
      <c r="A327" s="26" t="s">
        <v>792</v>
      </c>
      <c r="B327" s="26" t="s">
        <v>16</v>
      </c>
      <c r="C327" s="26"/>
      <c r="D327" s="27" t="s">
        <v>793</v>
      </c>
      <c r="E327" s="26"/>
      <c r="F327" s="26">
        <v>1</v>
      </c>
      <c r="G327" s="40"/>
      <c r="H327" s="41">
        <f>H328</f>
        <v>23.672740050000002</v>
      </c>
      <c r="I327" s="40"/>
      <c r="J327" s="68">
        <f>J328</f>
        <v>0</v>
      </c>
      <c r="K327" s="72">
        <f t="shared" ref="K327:K328" si="275">J327/$H327</f>
        <v>0</v>
      </c>
      <c r="L327" s="37"/>
      <c r="M327" s="68">
        <f>M328</f>
        <v>0</v>
      </c>
      <c r="N327" s="79">
        <f t="shared" si="195"/>
        <v>0</v>
      </c>
      <c r="O327" s="40"/>
      <c r="P327" s="68">
        <f>P328</f>
        <v>0</v>
      </c>
      <c r="Q327" s="72">
        <f t="shared" si="199"/>
        <v>0</v>
      </c>
      <c r="R327" s="37"/>
      <c r="S327" s="68">
        <f>S328</f>
        <v>23.672740050000002</v>
      </c>
      <c r="T327" s="37">
        <f t="shared" si="197"/>
        <v>1</v>
      </c>
    </row>
    <row r="328" spans="1:20" ht="39.6">
      <c r="A328" s="31" t="s">
        <v>794</v>
      </c>
      <c r="B328" s="31" t="s">
        <v>795</v>
      </c>
      <c r="C328" s="31" t="s">
        <v>32</v>
      </c>
      <c r="D328" s="32" t="s">
        <v>796</v>
      </c>
      <c r="E328" s="31" t="s">
        <v>34</v>
      </c>
      <c r="F328" s="31">
        <v>1</v>
      </c>
      <c r="G328" s="42">
        <v>23.672740050000002</v>
      </c>
      <c r="H328" s="43">
        <f>G328*F328</f>
        <v>23.672740050000002</v>
      </c>
      <c r="I328" s="42"/>
      <c r="J328" s="67">
        <f t="shared" ref="J328" si="276">I328*$G328</f>
        <v>0</v>
      </c>
      <c r="K328" s="73">
        <f t="shared" si="275"/>
        <v>0</v>
      </c>
      <c r="L328" s="71"/>
      <c r="M328" s="67">
        <f t="shared" ref="M328" si="277">L328*$G328</f>
        <v>0</v>
      </c>
      <c r="N328" s="80">
        <f t="shared" si="195"/>
        <v>0</v>
      </c>
      <c r="O328" s="42">
        <f>L328+I328</f>
        <v>0</v>
      </c>
      <c r="P328" s="67">
        <f>O328*$G328</f>
        <v>0</v>
      </c>
      <c r="Q328" s="81">
        <f>P328/$H328</f>
        <v>0</v>
      </c>
      <c r="R328" s="71">
        <f>F328-O328</f>
        <v>1</v>
      </c>
      <c r="S328" s="67">
        <f t="shared" ref="S328" si="278">R328*$G328</f>
        <v>23.672740050000002</v>
      </c>
      <c r="T328" s="65">
        <f t="shared" si="197"/>
        <v>1</v>
      </c>
    </row>
    <row r="329" spans="1:20">
      <c r="A329" s="26" t="s">
        <v>797</v>
      </c>
      <c r="B329" s="26" t="s">
        <v>16</v>
      </c>
      <c r="C329" s="26"/>
      <c r="D329" s="27" t="s">
        <v>798</v>
      </c>
      <c r="E329" s="26"/>
      <c r="F329" s="26">
        <v>1</v>
      </c>
      <c r="G329" s="40"/>
      <c r="H329" s="41">
        <f>SUM(H330:H331)</f>
        <v>1764.0407944773001</v>
      </c>
      <c r="I329" s="40"/>
      <c r="J329" s="68">
        <f>SUM(J330:J331)</f>
        <v>0</v>
      </c>
      <c r="K329" s="72">
        <f t="shared" ref="K329:K331" si="279">J329/$H329</f>
        <v>0</v>
      </c>
      <c r="L329" s="37"/>
      <c r="M329" s="68">
        <f>SUM(M330:M331)</f>
        <v>0</v>
      </c>
      <c r="N329" s="79">
        <f t="shared" si="195"/>
        <v>0</v>
      </c>
      <c r="O329" s="40"/>
      <c r="P329" s="68">
        <f>SUM(P330:P331)</f>
        <v>0</v>
      </c>
      <c r="Q329" s="72">
        <f t="shared" si="199"/>
        <v>0</v>
      </c>
      <c r="R329" s="37"/>
      <c r="S329" s="68">
        <f>SUM(S330:S331)</f>
        <v>1764.0407944773001</v>
      </c>
      <c r="T329" s="37">
        <f t="shared" si="197"/>
        <v>1</v>
      </c>
    </row>
    <row r="330" spans="1:20">
      <c r="A330" s="31" t="s">
        <v>799</v>
      </c>
      <c r="B330" s="31" t="s">
        <v>800</v>
      </c>
      <c r="C330" s="31" t="s">
        <v>32</v>
      </c>
      <c r="D330" s="32" t="s">
        <v>801</v>
      </c>
      <c r="E330" s="31" t="s">
        <v>29</v>
      </c>
      <c r="F330" s="31">
        <v>20.04</v>
      </c>
      <c r="G330" s="42">
        <v>36.372344220000002</v>
      </c>
      <c r="H330" s="43">
        <f>G330*F330</f>
        <v>728.90177816879998</v>
      </c>
      <c r="I330" s="42"/>
      <c r="J330" s="67">
        <f t="shared" ref="J330:J331" si="280">I330*$G330</f>
        <v>0</v>
      </c>
      <c r="K330" s="73">
        <f t="shared" si="279"/>
        <v>0</v>
      </c>
      <c r="L330" s="71"/>
      <c r="M330" s="67">
        <f t="shared" ref="M330:M331" si="281">L330*$G330</f>
        <v>0</v>
      </c>
      <c r="N330" s="80">
        <f t="shared" si="195"/>
        <v>0</v>
      </c>
      <c r="O330" s="42">
        <f t="shared" ref="O330:O331" si="282">L330+I330</f>
        <v>0</v>
      </c>
      <c r="P330" s="67">
        <f t="shared" ref="P330:P331" si="283">O330*$G330</f>
        <v>0</v>
      </c>
      <c r="Q330" s="81">
        <f t="shared" si="199"/>
        <v>0</v>
      </c>
      <c r="R330" s="71">
        <f t="shared" ref="R330:R331" si="284">F330-O330</f>
        <v>20.04</v>
      </c>
      <c r="S330" s="67">
        <f t="shared" ref="S330:S331" si="285">R330*$G330</f>
        <v>728.90177816879998</v>
      </c>
      <c r="T330" s="65">
        <f t="shared" si="197"/>
        <v>1</v>
      </c>
    </row>
    <row r="331" spans="1:20" ht="52.8">
      <c r="A331" s="31" t="s">
        <v>802</v>
      </c>
      <c r="B331" s="31" t="s">
        <v>185</v>
      </c>
      <c r="C331" s="31" t="s">
        <v>27</v>
      </c>
      <c r="D331" s="32" t="s">
        <v>186</v>
      </c>
      <c r="E331" s="31" t="s">
        <v>59</v>
      </c>
      <c r="F331" s="31">
        <v>1.1100000000000001</v>
      </c>
      <c r="G331" s="42">
        <v>932.55767235000008</v>
      </c>
      <c r="H331" s="43">
        <f>G331*F331</f>
        <v>1035.1390163085002</v>
      </c>
      <c r="I331" s="42"/>
      <c r="J331" s="67">
        <f t="shared" si="280"/>
        <v>0</v>
      </c>
      <c r="K331" s="73">
        <f t="shared" si="279"/>
        <v>0</v>
      </c>
      <c r="L331" s="71"/>
      <c r="M331" s="67">
        <f t="shared" si="281"/>
        <v>0</v>
      </c>
      <c r="N331" s="80">
        <f t="shared" ref="N331:N394" si="286">M331/$H331</f>
        <v>0</v>
      </c>
      <c r="O331" s="42">
        <f t="shared" si="282"/>
        <v>0</v>
      </c>
      <c r="P331" s="67">
        <f t="shared" si="283"/>
        <v>0</v>
      </c>
      <c r="Q331" s="81">
        <f t="shared" ref="Q331" si="287">P331/$H331</f>
        <v>0</v>
      </c>
      <c r="R331" s="71">
        <f t="shared" si="284"/>
        <v>1.1100000000000001</v>
      </c>
      <c r="S331" s="67">
        <f t="shared" si="285"/>
        <v>1035.1390163085002</v>
      </c>
      <c r="T331" s="65">
        <f t="shared" ref="T331:T394" si="288">S331/$H331</f>
        <v>1</v>
      </c>
    </row>
    <row r="332" spans="1:20">
      <c r="A332" s="26" t="s">
        <v>803</v>
      </c>
      <c r="B332" s="26" t="s">
        <v>16</v>
      </c>
      <c r="C332" s="26"/>
      <c r="D332" s="27" t="s">
        <v>804</v>
      </c>
      <c r="E332" s="26"/>
      <c r="F332" s="26">
        <v>1</v>
      </c>
      <c r="G332" s="40"/>
      <c r="H332" s="41">
        <f>SUM(H333:H336)</f>
        <v>2438.1560142161998</v>
      </c>
      <c r="I332" s="40"/>
      <c r="J332" s="68">
        <f>SUM(J333:J336)</f>
        <v>0</v>
      </c>
      <c r="K332" s="72">
        <f t="shared" ref="K332:K336" si="289">J332/$H332</f>
        <v>0</v>
      </c>
      <c r="L332" s="37"/>
      <c r="M332" s="68">
        <f>SUM(M333:M336)</f>
        <v>0</v>
      </c>
      <c r="N332" s="79">
        <f t="shared" si="286"/>
        <v>0</v>
      </c>
      <c r="O332" s="40"/>
      <c r="P332" s="68">
        <f>SUM(P333:P336)</f>
        <v>0</v>
      </c>
      <c r="Q332" s="72">
        <f t="shared" ref="Q332:Q394" si="290">P332/$H332</f>
        <v>0</v>
      </c>
      <c r="R332" s="37"/>
      <c r="S332" s="68">
        <f>SUM(S333:S336)</f>
        <v>2438.1560142161998</v>
      </c>
      <c r="T332" s="37">
        <f t="shared" si="288"/>
        <v>1</v>
      </c>
    </row>
    <row r="333" spans="1:20" ht="39.6">
      <c r="A333" s="31" t="s">
        <v>805</v>
      </c>
      <c r="B333" s="31" t="s">
        <v>806</v>
      </c>
      <c r="C333" s="31" t="s">
        <v>20</v>
      </c>
      <c r="D333" s="32" t="s">
        <v>807</v>
      </c>
      <c r="E333" s="31" t="s">
        <v>29</v>
      </c>
      <c r="F333" s="31">
        <v>118.26</v>
      </c>
      <c r="G333" s="42">
        <v>13.250379329999999</v>
      </c>
      <c r="H333" s="43">
        <f>G333*F333</f>
        <v>1566.9898595658001</v>
      </c>
      <c r="I333" s="42"/>
      <c r="J333" s="67">
        <f t="shared" ref="J333:J336" si="291">I333*$G333</f>
        <v>0</v>
      </c>
      <c r="K333" s="73">
        <f t="shared" si="289"/>
        <v>0</v>
      </c>
      <c r="L333" s="71"/>
      <c r="M333" s="67">
        <f t="shared" ref="M333:M336" si="292">L333*$G333</f>
        <v>0</v>
      </c>
      <c r="N333" s="80">
        <f t="shared" si="286"/>
        <v>0</v>
      </c>
      <c r="O333" s="42">
        <f t="shared" ref="O333:O336" si="293">L333+I333</f>
        <v>0</v>
      </c>
      <c r="P333" s="67">
        <f t="shared" ref="P333:P336" si="294">O333*$G333</f>
        <v>0</v>
      </c>
      <c r="Q333" s="81">
        <f t="shared" si="290"/>
        <v>0</v>
      </c>
      <c r="R333" s="71">
        <f t="shared" ref="R333:R336" si="295">F333-O333</f>
        <v>118.26</v>
      </c>
      <c r="S333" s="67">
        <f t="shared" ref="S333:S336" si="296">R333*$G333</f>
        <v>1566.9898595658001</v>
      </c>
      <c r="T333" s="65">
        <f t="shared" si="288"/>
        <v>1</v>
      </c>
    </row>
    <row r="334" spans="1:20" ht="39.6">
      <c r="A334" s="31" t="s">
        <v>808</v>
      </c>
      <c r="B334" s="31" t="s">
        <v>809</v>
      </c>
      <c r="C334" s="31" t="s">
        <v>20</v>
      </c>
      <c r="D334" s="32" t="s">
        <v>810</v>
      </c>
      <c r="E334" s="31" t="s">
        <v>29</v>
      </c>
      <c r="F334" s="31">
        <v>12.99</v>
      </c>
      <c r="G334" s="42">
        <v>38.427159240000002</v>
      </c>
      <c r="H334" s="43">
        <f>G334*F334</f>
        <v>499.16879852760002</v>
      </c>
      <c r="I334" s="42"/>
      <c r="J334" s="67">
        <f t="shared" si="291"/>
        <v>0</v>
      </c>
      <c r="K334" s="73">
        <f t="shared" si="289"/>
        <v>0</v>
      </c>
      <c r="L334" s="71"/>
      <c r="M334" s="67">
        <f t="shared" si="292"/>
        <v>0</v>
      </c>
      <c r="N334" s="80">
        <f t="shared" si="286"/>
        <v>0</v>
      </c>
      <c r="O334" s="42">
        <f t="shared" si="293"/>
        <v>0</v>
      </c>
      <c r="P334" s="67">
        <f t="shared" si="294"/>
        <v>0</v>
      </c>
      <c r="Q334" s="81">
        <f t="shared" si="290"/>
        <v>0</v>
      </c>
      <c r="R334" s="71">
        <f t="shared" si="295"/>
        <v>12.99</v>
      </c>
      <c r="S334" s="67">
        <f t="shared" si="296"/>
        <v>499.16879852760002</v>
      </c>
      <c r="T334" s="65">
        <f t="shared" si="288"/>
        <v>1</v>
      </c>
    </row>
    <row r="335" spans="1:20" ht="52.8">
      <c r="A335" s="31" t="s">
        <v>811</v>
      </c>
      <c r="B335" s="31" t="s">
        <v>559</v>
      </c>
      <c r="C335" s="31" t="s">
        <v>27</v>
      </c>
      <c r="D335" s="32" t="s">
        <v>560</v>
      </c>
      <c r="E335" s="31" t="s">
        <v>29</v>
      </c>
      <c r="F335" s="31">
        <v>3.94</v>
      </c>
      <c r="G335" s="42">
        <v>30.95991909</v>
      </c>
      <c r="H335" s="43">
        <f>G335*F335</f>
        <v>121.9820812146</v>
      </c>
      <c r="I335" s="42"/>
      <c r="J335" s="67">
        <f t="shared" si="291"/>
        <v>0</v>
      </c>
      <c r="K335" s="73">
        <f t="shared" si="289"/>
        <v>0</v>
      </c>
      <c r="L335" s="71"/>
      <c r="M335" s="67">
        <f t="shared" si="292"/>
        <v>0</v>
      </c>
      <c r="N335" s="80">
        <f t="shared" si="286"/>
        <v>0</v>
      </c>
      <c r="O335" s="42">
        <f t="shared" si="293"/>
        <v>0</v>
      </c>
      <c r="P335" s="67">
        <f t="shared" si="294"/>
        <v>0</v>
      </c>
      <c r="Q335" s="81">
        <f t="shared" si="290"/>
        <v>0</v>
      </c>
      <c r="R335" s="71">
        <f t="shared" si="295"/>
        <v>3.94</v>
      </c>
      <c r="S335" s="67">
        <f t="shared" si="296"/>
        <v>121.9820812146</v>
      </c>
      <c r="T335" s="65">
        <f t="shared" si="288"/>
        <v>1</v>
      </c>
    </row>
    <row r="336" spans="1:20" ht="52.8">
      <c r="A336" s="31" t="s">
        <v>812</v>
      </c>
      <c r="B336" s="31" t="s">
        <v>565</v>
      </c>
      <c r="C336" s="31" t="s">
        <v>27</v>
      </c>
      <c r="D336" s="32" t="s">
        <v>566</v>
      </c>
      <c r="E336" s="31" t="s">
        <v>29</v>
      </c>
      <c r="F336" s="31">
        <v>3.94</v>
      </c>
      <c r="G336" s="42">
        <v>63.455653529999992</v>
      </c>
      <c r="H336" s="43">
        <f>G336*F336</f>
        <v>250.01527490819996</v>
      </c>
      <c r="I336" s="42"/>
      <c r="J336" s="67">
        <f t="shared" si="291"/>
        <v>0</v>
      </c>
      <c r="K336" s="73">
        <f t="shared" si="289"/>
        <v>0</v>
      </c>
      <c r="L336" s="71"/>
      <c r="M336" s="67">
        <f t="shared" si="292"/>
        <v>0</v>
      </c>
      <c r="N336" s="80">
        <f t="shared" si="286"/>
        <v>0</v>
      </c>
      <c r="O336" s="42">
        <f t="shared" si="293"/>
        <v>0</v>
      </c>
      <c r="P336" s="67">
        <f t="shared" si="294"/>
        <v>0</v>
      </c>
      <c r="Q336" s="81">
        <f t="shared" si="290"/>
        <v>0</v>
      </c>
      <c r="R336" s="71">
        <f t="shared" si="295"/>
        <v>3.94</v>
      </c>
      <c r="S336" s="67">
        <f t="shared" si="296"/>
        <v>250.01527490819996</v>
      </c>
      <c r="T336" s="65">
        <f t="shared" si="288"/>
        <v>1</v>
      </c>
    </row>
    <row r="337" spans="1:20">
      <c r="A337" s="26" t="s">
        <v>813</v>
      </c>
      <c r="B337" s="26" t="s">
        <v>16</v>
      </c>
      <c r="C337" s="26"/>
      <c r="D337" s="27" t="s">
        <v>814</v>
      </c>
      <c r="E337" s="26"/>
      <c r="F337" s="26">
        <v>1</v>
      </c>
      <c r="G337" s="40"/>
      <c r="H337" s="41">
        <f>H338+H341+H345+H354+H364+H358</f>
        <v>13346.235391500002</v>
      </c>
      <c r="I337" s="40"/>
      <c r="J337" s="68">
        <f>J338+J341+J345+J354+J364+J358</f>
        <v>0</v>
      </c>
      <c r="K337" s="72">
        <f t="shared" ref="K337:K340" si="297">J337/$H337</f>
        <v>0</v>
      </c>
      <c r="L337" s="37"/>
      <c r="M337" s="68">
        <f>M338+M341+M345+M354+M364+M358</f>
        <v>0</v>
      </c>
      <c r="N337" s="79">
        <f t="shared" si="286"/>
        <v>0</v>
      </c>
      <c r="O337" s="40"/>
      <c r="P337" s="68">
        <f>P338+P341+P345+P354+P364+P358</f>
        <v>0</v>
      </c>
      <c r="Q337" s="72">
        <f t="shared" si="290"/>
        <v>0</v>
      </c>
      <c r="R337" s="37"/>
      <c r="S337" s="68">
        <f>S338+S341+S345+S354+S364+S358</f>
        <v>13346.235391500002</v>
      </c>
      <c r="T337" s="37">
        <f t="shared" si="288"/>
        <v>1</v>
      </c>
    </row>
    <row r="338" spans="1:20">
      <c r="A338" s="26" t="s">
        <v>815</v>
      </c>
      <c r="B338" s="26" t="s">
        <v>16</v>
      </c>
      <c r="C338" s="26"/>
      <c r="D338" s="27" t="s">
        <v>816</v>
      </c>
      <c r="E338" s="26"/>
      <c r="F338" s="26">
        <v>1</v>
      </c>
      <c r="G338" s="40"/>
      <c r="H338" s="41">
        <f>SUM(H339:H340)</f>
        <v>475.6790853</v>
      </c>
      <c r="I338" s="40"/>
      <c r="J338" s="68">
        <f>SUM(J339:J340)</f>
        <v>0</v>
      </c>
      <c r="K338" s="72">
        <f t="shared" si="297"/>
        <v>0</v>
      </c>
      <c r="L338" s="37"/>
      <c r="M338" s="68">
        <f>SUM(M339:M340)</f>
        <v>0</v>
      </c>
      <c r="N338" s="79">
        <f t="shared" si="286"/>
        <v>0</v>
      </c>
      <c r="O338" s="40"/>
      <c r="P338" s="68">
        <f>SUM(P339:P340)</f>
        <v>0</v>
      </c>
      <c r="Q338" s="72">
        <f t="shared" si="290"/>
        <v>0</v>
      </c>
      <c r="R338" s="37"/>
      <c r="S338" s="68">
        <f>SUM(S339:S340)</f>
        <v>475.6790853</v>
      </c>
      <c r="T338" s="37">
        <f t="shared" si="288"/>
        <v>1</v>
      </c>
    </row>
    <row r="339" spans="1:20" ht="39.6">
      <c r="A339" s="31" t="s">
        <v>817</v>
      </c>
      <c r="B339" s="31" t="s">
        <v>818</v>
      </c>
      <c r="C339" s="31" t="s">
        <v>27</v>
      </c>
      <c r="D339" s="32" t="s">
        <v>819</v>
      </c>
      <c r="E339" s="31" t="s">
        <v>96</v>
      </c>
      <c r="F339" s="31">
        <v>25</v>
      </c>
      <c r="G339" s="42">
        <v>16.353785519999999</v>
      </c>
      <c r="H339" s="43">
        <f>G339*F339</f>
        <v>408.84463799999997</v>
      </c>
      <c r="I339" s="42"/>
      <c r="J339" s="67">
        <f t="shared" ref="J339:J344" si="298">I339*$G339</f>
        <v>0</v>
      </c>
      <c r="K339" s="73">
        <f t="shared" si="297"/>
        <v>0</v>
      </c>
      <c r="L339" s="71"/>
      <c r="M339" s="67">
        <f t="shared" ref="M339:M344" si="299">L339*$G339</f>
        <v>0</v>
      </c>
      <c r="N339" s="80">
        <f t="shared" si="286"/>
        <v>0</v>
      </c>
      <c r="O339" s="42">
        <f t="shared" ref="O339:O340" si="300">L339+I339</f>
        <v>0</v>
      </c>
      <c r="P339" s="67">
        <f t="shared" ref="P339:P340" si="301">O339*$G339</f>
        <v>0</v>
      </c>
      <c r="Q339" s="81">
        <f t="shared" si="290"/>
        <v>0</v>
      </c>
      <c r="R339" s="71">
        <f t="shared" ref="R339:R340" si="302">F339-O339</f>
        <v>25</v>
      </c>
      <c r="S339" s="67">
        <f t="shared" ref="S339:S344" si="303">R339*$G339</f>
        <v>408.84463799999997</v>
      </c>
      <c r="T339" s="65">
        <f t="shared" si="288"/>
        <v>1</v>
      </c>
    </row>
    <row r="340" spans="1:20" ht="39.6">
      <c r="A340" s="31" t="s">
        <v>820</v>
      </c>
      <c r="B340" s="31" t="s">
        <v>821</v>
      </c>
      <c r="C340" s="31" t="s">
        <v>27</v>
      </c>
      <c r="D340" s="32" t="s">
        <v>822</v>
      </c>
      <c r="E340" s="31" t="s">
        <v>250</v>
      </c>
      <c r="F340" s="31">
        <v>5</v>
      </c>
      <c r="G340" s="42">
        <v>13.366889459999999</v>
      </c>
      <c r="H340" s="43">
        <f>G340*F340</f>
        <v>66.834447299999994</v>
      </c>
      <c r="I340" s="42"/>
      <c r="J340" s="67">
        <f t="shared" si="298"/>
        <v>0</v>
      </c>
      <c r="K340" s="73">
        <f t="shared" si="297"/>
        <v>0</v>
      </c>
      <c r="L340" s="71"/>
      <c r="M340" s="67">
        <f t="shared" si="299"/>
        <v>0</v>
      </c>
      <c r="N340" s="80">
        <f t="shared" si="286"/>
        <v>0</v>
      </c>
      <c r="O340" s="42">
        <f t="shared" si="300"/>
        <v>0</v>
      </c>
      <c r="P340" s="67">
        <f t="shared" si="301"/>
        <v>0</v>
      </c>
      <c r="Q340" s="81">
        <f t="shared" si="290"/>
        <v>0</v>
      </c>
      <c r="R340" s="71">
        <f t="shared" si="302"/>
        <v>5</v>
      </c>
      <c r="S340" s="67">
        <f t="shared" si="303"/>
        <v>66.834447299999994</v>
      </c>
      <c r="T340" s="65">
        <f t="shared" si="288"/>
        <v>1</v>
      </c>
    </row>
    <row r="341" spans="1:20">
      <c r="A341" s="26" t="s">
        <v>823</v>
      </c>
      <c r="B341" s="26" t="s">
        <v>16</v>
      </c>
      <c r="C341" s="26"/>
      <c r="D341" s="27" t="s">
        <v>824</v>
      </c>
      <c r="E341" s="26"/>
      <c r="F341" s="26">
        <v>1</v>
      </c>
      <c r="G341" s="40"/>
      <c r="H341" s="41">
        <f>SUM(H342:H344)</f>
        <v>1809.12693132</v>
      </c>
      <c r="I341" s="40"/>
      <c r="J341" s="68">
        <f>SUM(J342:J344)</f>
        <v>0</v>
      </c>
      <c r="K341" s="72">
        <f t="shared" ref="K341:K344" si="304">J341/$H341</f>
        <v>0</v>
      </c>
      <c r="L341" s="37"/>
      <c r="M341" s="68">
        <f>SUM(M342:M344)</f>
        <v>0</v>
      </c>
      <c r="N341" s="79">
        <f t="shared" si="286"/>
        <v>0</v>
      </c>
      <c r="O341" s="40"/>
      <c r="P341" s="68">
        <f>SUM(P342:P344)</f>
        <v>0</v>
      </c>
      <c r="Q341" s="72">
        <f t="shared" si="290"/>
        <v>0</v>
      </c>
      <c r="R341" s="37"/>
      <c r="S341" s="68">
        <f>SUM(S342:S344)</f>
        <v>1809.12693132</v>
      </c>
      <c r="T341" s="37">
        <f t="shared" si="288"/>
        <v>1</v>
      </c>
    </row>
    <row r="342" spans="1:20" ht="39.6">
      <c r="A342" s="31" t="s">
        <v>825</v>
      </c>
      <c r="B342" s="31" t="s">
        <v>319</v>
      </c>
      <c r="C342" s="31" t="s">
        <v>27</v>
      </c>
      <c r="D342" s="32" t="s">
        <v>320</v>
      </c>
      <c r="E342" s="31" t="s">
        <v>96</v>
      </c>
      <c r="F342" s="31">
        <v>305</v>
      </c>
      <c r="G342" s="42">
        <v>3.7918751400000001</v>
      </c>
      <c r="H342" s="43">
        <f>G342*F342</f>
        <v>1156.5219177000001</v>
      </c>
      <c r="I342" s="42"/>
      <c r="J342" s="67">
        <f t="shared" si="298"/>
        <v>0</v>
      </c>
      <c r="K342" s="73">
        <f t="shared" si="304"/>
        <v>0</v>
      </c>
      <c r="L342" s="71"/>
      <c r="M342" s="67">
        <f t="shared" si="299"/>
        <v>0</v>
      </c>
      <c r="N342" s="80">
        <f t="shared" si="286"/>
        <v>0</v>
      </c>
      <c r="O342" s="42">
        <f t="shared" ref="O342:O344" si="305">L342+I342</f>
        <v>0</v>
      </c>
      <c r="P342" s="67">
        <f t="shared" ref="P342:P344" si="306">O342*$G342</f>
        <v>0</v>
      </c>
      <c r="Q342" s="81">
        <f t="shared" si="290"/>
        <v>0</v>
      </c>
      <c r="R342" s="71">
        <f t="shared" ref="R342:R344" si="307">F342-O342</f>
        <v>305</v>
      </c>
      <c r="S342" s="67">
        <f t="shared" si="303"/>
        <v>1156.5219177000001</v>
      </c>
      <c r="T342" s="65">
        <f t="shared" si="288"/>
        <v>1</v>
      </c>
    </row>
    <row r="343" spans="1:20" ht="39.6">
      <c r="A343" s="31" t="s">
        <v>826</v>
      </c>
      <c r="B343" s="31" t="s">
        <v>325</v>
      </c>
      <c r="C343" s="31" t="s">
        <v>27</v>
      </c>
      <c r="D343" s="32" t="s">
        <v>326</v>
      </c>
      <c r="E343" s="31" t="s">
        <v>96</v>
      </c>
      <c r="F343" s="31">
        <v>90</v>
      </c>
      <c r="G343" s="42">
        <v>5.5183434299999998</v>
      </c>
      <c r="H343" s="43">
        <f>G343*F343</f>
        <v>496.6509087</v>
      </c>
      <c r="I343" s="42"/>
      <c r="J343" s="67">
        <f t="shared" si="298"/>
        <v>0</v>
      </c>
      <c r="K343" s="73">
        <f t="shared" si="304"/>
        <v>0</v>
      </c>
      <c r="L343" s="71"/>
      <c r="M343" s="67">
        <f t="shared" si="299"/>
        <v>0</v>
      </c>
      <c r="N343" s="80">
        <f t="shared" si="286"/>
        <v>0</v>
      </c>
      <c r="O343" s="42">
        <f t="shared" si="305"/>
        <v>0</v>
      </c>
      <c r="P343" s="67">
        <f t="shared" si="306"/>
        <v>0</v>
      </c>
      <c r="Q343" s="81">
        <f t="shared" si="290"/>
        <v>0</v>
      </c>
      <c r="R343" s="71">
        <f t="shared" si="307"/>
        <v>90</v>
      </c>
      <c r="S343" s="67">
        <f t="shared" si="303"/>
        <v>496.6509087</v>
      </c>
      <c r="T343" s="65">
        <f t="shared" si="288"/>
        <v>1</v>
      </c>
    </row>
    <row r="344" spans="1:20" ht="39.6">
      <c r="A344" s="31" t="s">
        <v>827</v>
      </c>
      <c r="B344" s="31" t="s">
        <v>334</v>
      </c>
      <c r="C344" s="31" t="s">
        <v>27</v>
      </c>
      <c r="D344" s="32" t="s">
        <v>335</v>
      </c>
      <c r="E344" s="31" t="s">
        <v>96</v>
      </c>
      <c r="F344" s="31">
        <v>12</v>
      </c>
      <c r="G344" s="42">
        <v>12.996175409999999</v>
      </c>
      <c r="H344" s="43">
        <f>G344*F344</f>
        <v>155.95410491999999</v>
      </c>
      <c r="I344" s="42"/>
      <c r="J344" s="67">
        <f t="shared" si="298"/>
        <v>0</v>
      </c>
      <c r="K344" s="73">
        <f t="shared" si="304"/>
        <v>0</v>
      </c>
      <c r="L344" s="71"/>
      <c r="M344" s="67">
        <f t="shared" si="299"/>
        <v>0</v>
      </c>
      <c r="N344" s="80">
        <f t="shared" si="286"/>
        <v>0</v>
      </c>
      <c r="O344" s="42">
        <f t="shared" si="305"/>
        <v>0</v>
      </c>
      <c r="P344" s="67">
        <f t="shared" si="306"/>
        <v>0</v>
      </c>
      <c r="Q344" s="81">
        <f t="shared" si="290"/>
        <v>0</v>
      </c>
      <c r="R344" s="71">
        <f t="shared" si="307"/>
        <v>12</v>
      </c>
      <c r="S344" s="67">
        <f t="shared" si="303"/>
        <v>155.95410491999999</v>
      </c>
      <c r="T344" s="65">
        <f t="shared" si="288"/>
        <v>1</v>
      </c>
    </row>
    <row r="345" spans="1:20">
      <c r="A345" s="26" t="s">
        <v>828</v>
      </c>
      <c r="B345" s="26" t="s">
        <v>16</v>
      </c>
      <c r="C345" s="26"/>
      <c r="D345" s="27" t="s">
        <v>829</v>
      </c>
      <c r="E345" s="26"/>
      <c r="F345" s="26">
        <v>1</v>
      </c>
      <c r="G345" s="40"/>
      <c r="H345" s="41">
        <f>SUM(H346:H353)</f>
        <v>636.61135031999981</v>
      </c>
      <c r="I345" s="40"/>
      <c r="J345" s="68">
        <f>SUM(J346:J353)</f>
        <v>0</v>
      </c>
      <c r="K345" s="72">
        <f t="shared" ref="K345:K353" si="308">J345/$H345</f>
        <v>0</v>
      </c>
      <c r="L345" s="37"/>
      <c r="M345" s="68">
        <f>SUM(M346:M353)</f>
        <v>0</v>
      </c>
      <c r="N345" s="79">
        <f t="shared" si="286"/>
        <v>0</v>
      </c>
      <c r="O345" s="40"/>
      <c r="P345" s="68">
        <f>SUM(P346:P353)</f>
        <v>0</v>
      </c>
      <c r="Q345" s="72">
        <f t="shared" si="290"/>
        <v>0</v>
      </c>
      <c r="R345" s="37"/>
      <c r="S345" s="68">
        <f>SUM(S346:S353)</f>
        <v>636.61135031999981</v>
      </c>
      <c r="T345" s="37">
        <f t="shared" si="288"/>
        <v>1</v>
      </c>
    </row>
    <row r="346" spans="1:20" ht="26.4">
      <c r="A346" s="31" t="s">
        <v>830</v>
      </c>
      <c r="B346" s="31" t="s">
        <v>831</v>
      </c>
      <c r="C346" s="31" t="s">
        <v>32</v>
      </c>
      <c r="D346" s="32" t="s">
        <v>832</v>
      </c>
      <c r="E346" s="31" t="s">
        <v>34</v>
      </c>
      <c r="F346" s="31">
        <v>1</v>
      </c>
      <c r="G346" s="42">
        <v>36.022813829999997</v>
      </c>
      <c r="H346" s="43">
        <f t="shared" ref="H346:H353" si="309">G346*F346</f>
        <v>36.022813829999997</v>
      </c>
      <c r="I346" s="42"/>
      <c r="J346" s="67">
        <f t="shared" ref="J346:J353" si="310">I346*$G346</f>
        <v>0</v>
      </c>
      <c r="K346" s="73">
        <f t="shared" si="308"/>
        <v>0</v>
      </c>
      <c r="L346" s="71"/>
      <c r="M346" s="67">
        <f t="shared" ref="M346:M353" si="311">L346*$G346</f>
        <v>0</v>
      </c>
      <c r="N346" s="80">
        <f t="shared" si="286"/>
        <v>0</v>
      </c>
      <c r="O346" s="42">
        <f t="shared" ref="O346:O353" si="312">L346+I346</f>
        <v>0</v>
      </c>
      <c r="P346" s="67">
        <f t="shared" ref="P346:P353" si="313">O346*$G346</f>
        <v>0</v>
      </c>
      <c r="Q346" s="81">
        <f t="shared" si="290"/>
        <v>0</v>
      </c>
      <c r="R346" s="71">
        <f t="shared" ref="R346:R353" si="314">F346-O346</f>
        <v>1</v>
      </c>
      <c r="S346" s="67">
        <f t="shared" ref="S346:S353" si="315">R346*$G346</f>
        <v>36.022813829999997</v>
      </c>
      <c r="T346" s="65">
        <f t="shared" si="288"/>
        <v>1</v>
      </c>
    </row>
    <row r="347" spans="1:20" ht="39.6">
      <c r="A347" s="31" t="s">
        <v>833</v>
      </c>
      <c r="B347" s="31" t="s">
        <v>834</v>
      </c>
      <c r="C347" s="31" t="s">
        <v>27</v>
      </c>
      <c r="D347" s="32" t="s">
        <v>835</v>
      </c>
      <c r="E347" s="31" t="s">
        <v>250</v>
      </c>
      <c r="F347" s="31">
        <v>8</v>
      </c>
      <c r="G347" s="42">
        <v>21.109517189999998</v>
      </c>
      <c r="H347" s="43">
        <f t="shared" si="309"/>
        <v>168.87613751999999</v>
      </c>
      <c r="I347" s="42"/>
      <c r="J347" s="67">
        <f t="shared" si="310"/>
        <v>0</v>
      </c>
      <c r="K347" s="73">
        <f t="shared" si="308"/>
        <v>0</v>
      </c>
      <c r="L347" s="71"/>
      <c r="M347" s="67">
        <f t="shared" si="311"/>
        <v>0</v>
      </c>
      <c r="N347" s="80">
        <f t="shared" si="286"/>
        <v>0</v>
      </c>
      <c r="O347" s="42">
        <f t="shared" si="312"/>
        <v>0</v>
      </c>
      <c r="P347" s="67">
        <f t="shared" si="313"/>
        <v>0</v>
      </c>
      <c r="Q347" s="81">
        <f t="shared" si="290"/>
        <v>0</v>
      </c>
      <c r="R347" s="71">
        <f t="shared" si="314"/>
        <v>8</v>
      </c>
      <c r="S347" s="67">
        <f t="shared" si="315"/>
        <v>168.87613751999999</v>
      </c>
      <c r="T347" s="65">
        <f t="shared" si="288"/>
        <v>1</v>
      </c>
    </row>
    <row r="348" spans="1:20" ht="39.6">
      <c r="A348" s="31" t="s">
        <v>836</v>
      </c>
      <c r="B348" s="31" t="s">
        <v>837</v>
      </c>
      <c r="C348" s="31" t="s">
        <v>27</v>
      </c>
      <c r="D348" s="32" t="s">
        <v>838</v>
      </c>
      <c r="E348" s="31" t="s">
        <v>250</v>
      </c>
      <c r="F348" s="31">
        <v>2</v>
      </c>
      <c r="G348" s="42">
        <v>64.377142739999996</v>
      </c>
      <c r="H348" s="43">
        <f t="shared" si="309"/>
        <v>128.75428547999999</v>
      </c>
      <c r="I348" s="42"/>
      <c r="J348" s="67">
        <f t="shared" si="310"/>
        <v>0</v>
      </c>
      <c r="K348" s="73">
        <f t="shared" si="308"/>
        <v>0</v>
      </c>
      <c r="L348" s="71"/>
      <c r="M348" s="67">
        <f t="shared" si="311"/>
        <v>0</v>
      </c>
      <c r="N348" s="80">
        <f t="shared" si="286"/>
        <v>0</v>
      </c>
      <c r="O348" s="42">
        <f t="shared" si="312"/>
        <v>0</v>
      </c>
      <c r="P348" s="67">
        <f t="shared" si="313"/>
        <v>0</v>
      </c>
      <c r="Q348" s="81">
        <f t="shared" si="290"/>
        <v>0</v>
      </c>
      <c r="R348" s="71">
        <f t="shared" si="314"/>
        <v>2</v>
      </c>
      <c r="S348" s="67">
        <f t="shared" si="315"/>
        <v>128.75428547999999</v>
      </c>
      <c r="T348" s="65">
        <f t="shared" si="288"/>
        <v>1</v>
      </c>
    </row>
    <row r="349" spans="1:20" ht="39.6">
      <c r="A349" s="31" t="s">
        <v>839</v>
      </c>
      <c r="B349" s="31" t="s">
        <v>840</v>
      </c>
      <c r="C349" s="31" t="s">
        <v>27</v>
      </c>
      <c r="D349" s="32" t="s">
        <v>841</v>
      </c>
      <c r="E349" s="31" t="s">
        <v>250</v>
      </c>
      <c r="F349" s="31">
        <v>4</v>
      </c>
      <c r="G349" s="42">
        <v>40.376055959999995</v>
      </c>
      <c r="H349" s="43">
        <f t="shared" si="309"/>
        <v>161.50422383999998</v>
      </c>
      <c r="I349" s="42"/>
      <c r="J349" s="67">
        <f t="shared" si="310"/>
        <v>0</v>
      </c>
      <c r="K349" s="73">
        <f t="shared" si="308"/>
        <v>0</v>
      </c>
      <c r="L349" s="71"/>
      <c r="M349" s="67">
        <f t="shared" si="311"/>
        <v>0</v>
      </c>
      <c r="N349" s="80">
        <f t="shared" si="286"/>
        <v>0</v>
      </c>
      <c r="O349" s="42">
        <f t="shared" si="312"/>
        <v>0</v>
      </c>
      <c r="P349" s="67">
        <f t="shared" si="313"/>
        <v>0</v>
      </c>
      <c r="Q349" s="81">
        <f t="shared" si="290"/>
        <v>0</v>
      </c>
      <c r="R349" s="71">
        <f t="shared" si="314"/>
        <v>4</v>
      </c>
      <c r="S349" s="67">
        <f t="shared" si="315"/>
        <v>161.50422383999998</v>
      </c>
      <c r="T349" s="65">
        <f t="shared" si="288"/>
        <v>1</v>
      </c>
    </row>
    <row r="350" spans="1:20" ht="39.6">
      <c r="A350" s="31" t="s">
        <v>842</v>
      </c>
      <c r="B350" s="31" t="s">
        <v>843</v>
      </c>
      <c r="C350" s="31" t="s">
        <v>27</v>
      </c>
      <c r="D350" s="32" t="s">
        <v>844</v>
      </c>
      <c r="E350" s="31" t="s">
        <v>250</v>
      </c>
      <c r="F350" s="31">
        <v>1</v>
      </c>
      <c r="G350" s="42">
        <v>51.868191509999996</v>
      </c>
      <c r="H350" s="43">
        <f t="shared" si="309"/>
        <v>51.868191509999996</v>
      </c>
      <c r="I350" s="42"/>
      <c r="J350" s="67">
        <f t="shared" si="310"/>
        <v>0</v>
      </c>
      <c r="K350" s="73">
        <f t="shared" si="308"/>
        <v>0</v>
      </c>
      <c r="L350" s="71"/>
      <c r="M350" s="67">
        <f t="shared" si="311"/>
        <v>0</v>
      </c>
      <c r="N350" s="80">
        <f t="shared" si="286"/>
        <v>0</v>
      </c>
      <c r="O350" s="42">
        <f t="shared" si="312"/>
        <v>0</v>
      </c>
      <c r="P350" s="67">
        <f t="shared" si="313"/>
        <v>0</v>
      </c>
      <c r="Q350" s="81">
        <f t="shared" si="290"/>
        <v>0</v>
      </c>
      <c r="R350" s="71">
        <f t="shared" si="314"/>
        <v>1</v>
      </c>
      <c r="S350" s="67">
        <f t="shared" si="315"/>
        <v>51.868191509999996</v>
      </c>
      <c r="T350" s="65">
        <f t="shared" si="288"/>
        <v>1</v>
      </c>
    </row>
    <row r="351" spans="1:20" ht="39.6">
      <c r="A351" s="31" t="s">
        <v>845</v>
      </c>
      <c r="B351" s="31" t="s">
        <v>846</v>
      </c>
      <c r="C351" s="31" t="s">
        <v>27</v>
      </c>
      <c r="D351" s="32" t="s">
        <v>847</v>
      </c>
      <c r="E351" s="31" t="s">
        <v>250</v>
      </c>
      <c r="F351" s="31">
        <v>1</v>
      </c>
      <c r="G351" s="42">
        <v>34.11628443</v>
      </c>
      <c r="H351" s="43">
        <f t="shared" si="309"/>
        <v>34.11628443</v>
      </c>
      <c r="I351" s="42"/>
      <c r="J351" s="67">
        <f t="shared" si="310"/>
        <v>0</v>
      </c>
      <c r="K351" s="73">
        <f t="shared" si="308"/>
        <v>0</v>
      </c>
      <c r="L351" s="71"/>
      <c r="M351" s="67">
        <f t="shared" si="311"/>
        <v>0</v>
      </c>
      <c r="N351" s="80">
        <f t="shared" si="286"/>
        <v>0</v>
      </c>
      <c r="O351" s="42">
        <f t="shared" si="312"/>
        <v>0</v>
      </c>
      <c r="P351" s="67">
        <f t="shared" si="313"/>
        <v>0</v>
      </c>
      <c r="Q351" s="81">
        <f t="shared" si="290"/>
        <v>0</v>
      </c>
      <c r="R351" s="71">
        <f t="shared" si="314"/>
        <v>1</v>
      </c>
      <c r="S351" s="67">
        <f t="shared" si="315"/>
        <v>34.11628443</v>
      </c>
      <c r="T351" s="65">
        <f t="shared" si="288"/>
        <v>1</v>
      </c>
    </row>
    <row r="352" spans="1:20" ht="26.4">
      <c r="A352" s="31" t="s">
        <v>848</v>
      </c>
      <c r="B352" s="31" t="s">
        <v>849</v>
      </c>
      <c r="C352" s="31" t="s">
        <v>32</v>
      </c>
      <c r="D352" s="32" t="s">
        <v>850</v>
      </c>
      <c r="E352" s="31" t="s">
        <v>34</v>
      </c>
      <c r="F352" s="31">
        <v>1</v>
      </c>
      <c r="G352" s="42">
        <v>8.2616274000000001</v>
      </c>
      <c r="H352" s="43">
        <f t="shared" si="309"/>
        <v>8.2616274000000001</v>
      </c>
      <c r="I352" s="42"/>
      <c r="J352" s="67">
        <f t="shared" si="310"/>
        <v>0</v>
      </c>
      <c r="K352" s="73">
        <f t="shared" si="308"/>
        <v>0</v>
      </c>
      <c r="L352" s="71"/>
      <c r="M352" s="67">
        <f t="shared" si="311"/>
        <v>0</v>
      </c>
      <c r="N352" s="80">
        <f t="shared" si="286"/>
        <v>0</v>
      </c>
      <c r="O352" s="42">
        <f t="shared" si="312"/>
        <v>0</v>
      </c>
      <c r="P352" s="67">
        <f t="shared" si="313"/>
        <v>0</v>
      </c>
      <c r="Q352" s="81">
        <f t="shared" si="290"/>
        <v>0</v>
      </c>
      <c r="R352" s="71">
        <f t="shared" si="314"/>
        <v>1</v>
      </c>
      <c r="S352" s="67">
        <f t="shared" si="315"/>
        <v>8.2616274000000001</v>
      </c>
      <c r="T352" s="65">
        <f t="shared" si="288"/>
        <v>1</v>
      </c>
    </row>
    <row r="353" spans="1:20" ht="39.6">
      <c r="A353" s="31" t="s">
        <v>851</v>
      </c>
      <c r="B353" s="31" t="s">
        <v>852</v>
      </c>
      <c r="C353" s="31" t="s">
        <v>27</v>
      </c>
      <c r="D353" s="32" t="s">
        <v>853</v>
      </c>
      <c r="E353" s="31" t="s">
        <v>250</v>
      </c>
      <c r="F353" s="31">
        <v>1</v>
      </c>
      <c r="G353" s="42">
        <v>47.207786310000003</v>
      </c>
      <c r="H353" s="43">
        <f t="shared" si="309"/>
        <v>47.207786310000003</v>
      </c>
      <c r="I353" s="42"/>
      <c r="J353" s="67">
        <f t="shared" si="310"/>
        <v>0</v>
      </c>
      <c r="K353" s="73">
        <f t="shared" si="308"/>
        <v>0</v>
      </c>
      <c r="L353" s="71"/>
      <c r="M353" s="67">
        <f t="shared" si="311"/>
        <v>0</v>
      </c>
      <c r="N353" s="80">
        <f t="shared" si="286"/>
        <v>0</v>
      </c>
      <c r="O353" s="42">
        <f t="shared" si="312"/>
        <v>0</v>
      </c>
      <c r="P353" s="67">
        <f t="shared" si="313"/>
        <v>0</v>
      </c>
      <c r="Q353" s="81">
        <f t="shared" si="290"/>
        <v>0</v>
      </c>
      <c r="R353" s="71">
        <f t="shared" si="314"/>
        <v>1</v>
      </c>
      <c r="S353" s="67">
        <f t="shared" si="315"/>
        <v>47.207786310000003</v>
      </c>
      <c r="T353" s="65">
        <f t="shared" si="288"/>
        <v>1</v>
      </c>
    </row>
    <row r="354" spans="1:20">
      <c r="A354" s="26" t="s">
        <v>854</v>
      </c>
      <c r="B354" s="26" t="s">
        <v>16</v>
      </c>
      <c r="C354" s="26"/>
      <c r="D354" s="27" t="s">
        <v>855</v>
      </c>
      <c r="E354" s="26"/>
      <c r="F354" s="26">
        <v>1</v>
      </c>
      <c r="G354" s="40"/>
      <c r="H354" s="41">
        <f>SUM(H355:H357)</f>
        <v>9456.8306808600009</v>
      </c>
      <c r="I354" s="40"/>
      <c r="J354" s="68">
        <f>SUM(J355:J357)</f>
        <v>0</v>
      </c>
      <c r="K354" s="72">
        <f t="shared" ref="K354:K357" si="316">J354/$H354</f>
        <v>0</v>
      </c>
      <c r="L354" s="37"/>
      <c r="M354" s="68">
        <f>SUM(M355:M357)</f>
        <v>0</v>
      </c>
      <c r="N354" s="79">
        <f t="shared" si="286"/>
        <v>0</v>
      </c>
      <c r="O354" s="40"/>
      <c r="P354" s="68">
        <f>SUM(P355:P357)</f>
        <v>0</v>
      </c>
      <c r="Q354" s="72">
        <f t="shared" si="290"/>
        <v>0</v>
      </c>
      <c r="R354" s="37"/>
      <c r="S354" s="68">
        <f>SUM(S355:S357)</f>
        <v>9456.8306808600009</v>
      </c>
      <c r="T354" s="37">
        <f t="shared" si="288"/>
        <v>1</v>
      </c>
    </row>
    <row r="355" spans="1:20" ht="26.4">
      <c r="A355" s="31" t="s">
        <v>856</v>
      </c>
      <c r="B355" s="31" t="s">
        <v>857</v>
      </c>
      <c r="C355" s="31" t="s">
        <v>32</v>
      </c>
      <c r="D355" s="32" t="s">
        <v>858</v>
      </c>
      <c r="E355" s="31" t="s">
        <v>34</v>
      </c>
      <c r="F355" s="31">
        <v>6</v>
      </c>
      <c r="G355" s="42">
        <v>371.24364149999997</v>
      </c>
      <c r="H355" s="43">
        <f>G355*F355</f>
        <v>2227.4618489999998</v>
      </c>
      <c r="I355" s="42"/>
      <c r="J355" s="67">
        <f t="shared" ref="J355:J357" si="317">I355*$G355</f>
        <v>0</v>
      </c>
      <c r="K355" s="73">
        <f t="shared" si="316"/>
        <v>0</v>
      </c>
      <c r="L355" s="71"/>
      <c r="M355" s="67">
        <f t="shared" ref="M355:M357" si="318">L355*$G355</f>
        <v>0</v>
      </c>
      <c r="N355" s="80">
        <f t="shared" si="286"/>
        <v>0</v>
      </c>
      <c r="O355" s="42">
        <f t="shared" ref="O355:O357" si="319">L355+I355</f>
        <v>0</v>
      </c>
      <c r="P355" s="67">
        <f t="shared" ref="P355:P357" si="320">O355*$G355</f>
        <v>0</v>
      </c>
      <c r="Q355" s="81">
        <f t="shared" si="290"/>
        <v>0</v>
      </c>
      <c r="R355" s="71">
        <f t="shared" ref="R355:R357" si="321">F355-O355</f>
        <v>6</v>
      </c>
      <c r="S355" s="67">
        <f t="shared" ref="S355:S357" si="322">R355*$G355</f>
        <v>2227.4618489999998</v>
      </c>
      <c r="T355" s="65">
        <f t="shared" si="288"/>
        <v>1</v>
      </c>
    </row>
    <row r="356" spans="1:20" ht="105.6">
      <c r="A356" s="31" t="s">
        <v>859</v>
      </c>
      <c r="B356" s="31" t="s">
        <v>860</v>
      </c>
      <c r="C356" s="31" t="s">
        <v>20</v>
      </c>
      <c r="D356" s="32" t="s">
        <v>861</v>
      </c>
      <c r="E356" s="31" t="s">
        <v>34</v>
      </c>
      <c r="F356" s="31">
        <v>10</v>
      </c>
      <c r="G356" s="42">
        <v>710.05509954000001</v>
      </c>
      <c r="H356" s="43">
        <f>G356*F356</f>
        <v>7100.5509953999999</v>
      </c>
      <c r="I356" s="42"/>
      <c r="J356" s="67">
        <f t="shared" si="317"/>
        <v>0</v>
      </c>
      <c r="K356" s="73">
        <f t="shared" si="316"/>
        <v>0</v>
      </c>
      <c r="L356" s="71"/>
      <c r="M356" s="67">
        <f t="shared" si="318"/>
        <v>0</v>
      </c>
      <c r="N356" s="80">
        <f t="shared" si="286"/>
        <v>0</v>
      </c>
      <c r="O356" s="42">
        <f t="shared" si="319"/>
        <v>0</v>
      </c>
      <c r="P356" s="67">
        <f t="shared" si="320"/>
        <v>0</v>
      </c>
      <c r="Q356" s="81">
        <f t="shared" si="290"/>
        <v>0</v>
      </c>
      <c r="R356" s="71">
        <f t="shared" si="321"/>
        <v>10</v>
      </c>
      <c r="S356" s="67">
        <f t="shared" si="322"/>
        <v>7100.5509953999999</v>
      </c>
      <c r="T356" s="65">
        <f t="shared" si="288"/>
        <v>1</v>
      </c>
    </row>
    <row r="357" spans="1:20">
      <c r="A357" s="31" t="s">
        <v>862</v>
      </c>
      <c r="B357" s="31" t="s">
        <v>863</v>
      </c>
      <c r="C357" s="31" t="s">
        <v>32</v>
      </c>
      <c r="D357" s="32" t="s">
        <v>864</v>
      </c>
      <c r="E357" s="31" t="s">
        <v>34</v>
      </c>
      <c r="F357" s="31">
        <v>1</v>
      </c>
      <c r="G357" s="42">
        <v>128.81783646</v>
      </c>
      <c r="H357" s="43">
        <f>G357*F357</f>
        <v>128.81783646</v>
      </c>
      <c r="I357" s="42"/>
      <c r="J357" s="67">
        <f t="shared" si="317"/>
        <v>0</v>
      </c>
      <c r="K357" s="73">
        <f t="shared" si="316"/>
        <v>0</v>
      </c>
      <c r="L357" s="71"/>
      <c r="M357" s="67">
        <f t="shared" si="318"/>
        <v>0</v>
      </c>
      <c r="N357" s="80">
        <f t="shared" si="286"/>
        <v>0</v>
      </c>
      <c r="O357" s="42">
        <f t="shared" si="319"/>
        <v>0</v>
      </c>
      <c r="P357" s="67">
        <f t="shared" si="320"/>
        <v>0</v>
      </c>
      <c r="Q357" s="81">
        <f t="shared" si="290"/>
        <v>0</v>
      </c>
      <c r="R357" s="71">
        <f t="shared" si="321"/>
        <v>1</v>
      </c>
      <c r="S357" s="67">
        <f t="shared" si="322"/>
        <v>128.81783646</v>
      </c>
      <c r="T357" s="65">
        <f t="shared" si="288"/>
        <v>1</v>
      </c>
    </row>
    <row r="358" spans="1:20">
      <c r="A358" s="26" t="s">
        <v>865</v>
      </c>
      <c r="B358" s="26" t="s">
        <v>16</v>
      </c>
      <c r="C358" s="26"/>
      <c r="D358" s="27" t="s">
        <v>866</v>
      </c>
      <c r="E358" s="26"/>
      <c r="F358" s="26">
        <v>1</v>
      </c>
      <c r="G358" s="40"/>
      <c r="H358" s="41">
        <f>SUM(H359:H363)</f>
        <v>447.38830737000001</v>
      </c>
      <c r="I358" s="40"/>
      <c r="J358" s="68">
        <f>SUM(J359:J363)</f>
        <v>0</v>
      </c>
      <c r="K358" s="72">
        <f t="shared" ref="K358:K363" si="323">J358/$H358</f>
        <v>0</v>
      </c>
      <c r="L358" s="37"/>
      <c r="M358" s="68">
        <f>SUM(M359:M363)</f>
        <v>0</v>
      </c>
      <c r="N358" s="79">
        <f t="shared" si="286"/>
        <v>0</v>
      </c>
      <c r="O358" s="40"/>
      <c r="P358" s="68">
        <f>SUM(P359:P363)</f>
        <v>0</v>
      </c>
      <c r="Q358" s="72">
        <f t="shared" si="290"/>
        <v>0</v>
      </c>
      <c r="R358" s="37"/>
      <c r="S358" s="68">
        <f>SUM(S359:S363)</f>
        <v>447.38830737000001</v>
      </c>
      <c r="T358" s="37">
        <f t="shared" si="288"/>
        <v>1</v>
      </c>
    </row>
    <row r="359" spans="1:20" ht="26.4">
      <c r="A359" s="31" t="s">
        <v>867</v>
      </c>
      <c r="B359" s="31" t="s">
        <v>868</v>
      </c>
      <c r="C359" s="31" t="s">
        <v>27</v>
      </c>
      <c r="D359" s="32" t="s">
        <v>869</v>
      </c>
      <c r="E359" s="31" t="s">
        <v>250</v>
      </c>
      <c r="F359" s="31">
        <v>2</v>
      </c>
      <c r="G359" s="42">
        <v>14.4048888</v>
      </c>
      <c r="H359" s="43">
        <f>G359*F359</f>
        <v>28.8097776</v>
      </c>
      <c r="I359" s="42"/>
      <c r="J359" s="67">
        <f t="shared" ref="J359:J363" si="324">I359*$G359</f>
        <v>0</v>
      </c>
      <c r="K359" s="73">
        <f t="shared" si="323"/>
        <v>0</v>
      </c>
      <c r="L359" s="71"/>
      <c r="M359" s="67">
        <f t="shared" ref="M359:M363" si="325">L359*$G359</f>
        <v>0</v>
      </c>
      <c r="N359" s="80">
        <f t="shared" si="286"/>
        <v>0</v>
      </c>
      <c r="O359" s="42">
        <f t="shared" ref="O359:O363" si="326">L359+I359</f>
        <v>0</v>
      </c>
      <c r="P359" s="67">
        <f t="shared" ref="P359:P363" si="327">O359*$G359</f>
        <v>0</v>
      </c>
      <c r="Q359" s="81">
        <f t="shared" si="290"/>
        <v>0</v>
      </c>
      <c r="R359" s="71">
        <f t="shared" ref="R359:R363" si="328">F359-O359</f>
        <v>2</v>
      </c>
      <c r="S359" s="67">
        <f t="shared" ref="S359:S363" si="329">R359*$G359</f>
        <v>28.8097776</v>
      </c>
      <c r="T359" s="65">
        <f t="shared" si="288"/>
        <v>1</v>
      </c>
    </row>
    <row r="360" spans="1:20" ht="26.4">
      <c r="A360" s="31" t="s">
        <v>870</v>
      </c>
      <c r="B360" s="31" t="s">
        <v>871</v>
      </c>
      <c r="C360" s="31" t="s">
        <v>27</v>
      </c>
      <c r="D360" s="32" t="s">
        <v>872</v>
      </c>
      <c r="E360" s="31" t="s">
        <v>250</v>
      </c>
      <c r="F360" s="31">
        <v>1</v>
      </c>
      <c r="G360" s="42">
        <v>15.17809239</v>
      </c>
      <c r="H360" s="43">
        <f>G360*F360</f>
        <v>15.17809239</v>
      </c>
      <c r="I360" s="42"/>
      <c r="J360" s="67">
        <f t="shared" si="324"/>
        <v>0</v>
      </c>
      <c r="K360" s="73">
        <f t="shared" si="323"/>
        <v>0</v>
      </c>
      <c r="L360" s="71"/>
      <c r="M360" s="67">
        <f t="shared" si="325"/>
        <v>0</v>
      </c>
      <c r="N360" s="80">
        <f t="shared" si="286"/>
        <v>0</v>
      </c>
      <c r="O360" s="42">
        <f t="shared" si="326"/>
        <v>0</v>
      </c>
      <c r="P360" s="67">
        <f t="shared" si="327"/>
        <v>0</v>
      </c>
      <c r="Q360" s="81">
        <f t="shared" si="290"/>
        <v>0</v>
      </c>
      <c r="R360" s="71">
        <f t="shared" si="328"/>
        <v>1</v>
      </c>
      <c r="S360" s="67">
        <f t="shared" si="329"/>
        <v>15.17809239</v>
      </c>
      <c r="T360" s="65">
        <f t="shared" si="288"/>
        <v>1</v>
      </c>
    </row>
    <row r="361" spans="1:20" ht="26.4">
      <c r="A361" s="31" t="s">
        <v>873</v>
      </c>
      <c r="B361" s="31" t="s">
        <v>874</v>
      </c>
      <c r="C361" s="31" t="s">
        <v>27</v>
      </c>
      <c r="D361" s="32" t="s">
        <v>875</v>
      </c>
      <c r="E361" s="31" t="s">
        <v>250</v>
      </c>
      <c r="F361" s="31">
        <v>1</v>
      </c>
      <c r="G361" s="42">
        <v>18.535702499999999</v>
      </c>
      <c r="H361" s="43">
        <f>G361*F361</f>
        <v>18.535702499999999</v>
      </c>
      <c r="I361" s="42"/>
      <c r="J361" s="67">
        <f t="shared" si="324"/>
        <v>0</v>
      </c>
      <c r="K361" s="73">
        <f t="shared" si="323"/>
        <v>0</v>
      </c>
      <c r="L361" s="71"/>
      <c r="M361" s="67">
        <f t="shared" si="325"/>
        <v>0</v>
      </c>
      <c r="N361" s="80">
        <f t="shared" si="286"/>
        <v>0</v>
      </c>
      <c r="O361" s="42">
        <f t="shared" si="326"/>
        <v>0</v>
      </c>
      <c r="P361" s="67">
        <f t="shared" si="327"/>
        <v>0</v>
      </c>
      <c r="Q361" s="81">
        <f t="shared" si="290"/>
        <v>0</v>
      </c>
      <c r="R361" s="71">
        <f t="shared" si="328"/>
        <v>1</v>
      </c>
      <c r="S361" s="67">
        <f t="shared" si="329"/>
        <v>18.535702499999999</v>
      </c>
      <c r="T361" s="65">
        <f t="shared" si="288"/>
        <v>1</v>
      </c>
    </row>
    <row r="362" spans="1:20">
      <c r="A362" s="31" t="s">
        <v>876</v>
      </c>
      <c r="B362" s="31" t="s">
        <v>877</v>
      </c>
      <c r="C362" s="31" t="s">
        <v>20</v>
      </c>
      <c r="D362" s="32" t="s">
        <v>878</v>
      </c>
      <c r="E362" s="31" t="s">
        <v>34</v>
      </c>
      <c r="F362" s="31">
        <v>2</v>
      </c>
      <c r="G362" s="42">
        <v>104.30834184</v>
      </c>
      <c r="H362" s="43">
        <f>G362*F362</f>
        <v>208.61668367999999</v>
      </c>
      <c r="I362" s="42"/>
      <c r="J362" s="67">
        <f t="shared" si="324"/>
        <v>0</v>
      </c>
      <c r="K362" s="73">
        <f t="shared" si="323"/>
        <v>0</v>
      </c>
      <c r="L362" s="71"/>
      <c r="M362" s="67">
        <f t="shared" si="325"/>
        <v>0</v>
      </c>
      <c r="N362" s="80">
        <f t="shared" si="286"/>
        <v>0</v>
      </c>
      <c r="O362" s="42">
        <f t="shared" si="326"/>
        <v>0</v>
      </c>
      <c r="P362" s="67">
        <f t="shared" si="327"/>
        <v>0</v>
      </c>
      <c r="Q362" s="81">
        <f t="shared" si="290"/>
        <v>0</v>
      </c>
      <c r="R362" s="71">
        <f t="shared" si="328"/>
        <v>2</v>
      </c>
      <c r="S362" s="67">
        <f t="shared" si="329"/>
        <v>208.61668367999999</v>
      </c>
      <c r="T362" s="65">
        <f t="shared" si="288"/>
        <v>1</v>
      </c>
    </row>
    <row r="363" spans="1:20" ht="26.4">
      <c r="A363" s="31" t="s">
        <v>879</v>
      </c>
      <c r="B363" s="31" t="s">
        <v>880</v>
      </c>
      <c r="C363" s="31" t="s">
        <v>20</v>
      </c>
      <c r="D363" s="32" t="s">
        <v>881</v>
      </c>
      <c r="E363" s="31" t="s">
        <v>250</v>
      </c>
      <c r="F363" s="31">
        <v>1</v>
      </c>
      <c r="G363" s="42">
        <v>176.24805119999999</v>
      </c>
      <c r="H363" s="43">
        <f>G363*F363</f>
        <v>176.24805119999999</v>
      </c>
      <c r="I363" s="42"/>
      <c r="J363" s="67">
        <f t="shared" si="324"/>
        <v>0</v>
      </c>
      <c r="K363" s="73">
        <f t="shared" si="323"/>
        <v>0</v>
      </c>
      <c r="L363" s="71"/>
      <c r="M363" s="67">
        <f t="shared" si="325"/>
        <v>0</v>
      </c>
      <c r="N363" s="80">
        <f t="shared" si="286"/>
        <v>0</v>
      </c>
      <c r="O363" s="42">
        <f t="shared" si="326"/>
        <v>0</v>
      </c>
      <c r="P363" s="67">
        <f t="shared" si="327"/>
        <v>0</v>
      </c>
      <c r="Q363" s="81">
        <f t="shared" si="290"/>
        <v>0</v>
      </c>
      <c r="R363" s="71">
        <f t="shared" si="328"/>
        <v>1</v>
      </c>
      <c r="S363" s="67">
        <f t="shared" si="329"/>
        <v>176.24805119999999</v>
      </c>
      <c r="T363" s="65">
        <f t="shared" si="288"/>
        <v>1</v>
      </c>
    </row>
    <row r="364" spans="1:20">
      <c r="A364" s="26" t="s">
        <v>882</v>
      </c>
      <c r="B364" s="26" t="s">
        <v>16</v>
      </c>
      <c r="C364" s="26"/>
      <c r="D364" s="27" t="s">
        <v>883</v>
      </c>
      <c r="E364" s="26"/>
      <c r="F364" s="26">
        <v>1</v>
      </c>
      <c r="G364" s="40"/>
      <c r="H364" s="41">
        <f>SUM(H365:H366)</f>
        <v>520.59903632999999</v>
      </c>
      <c r="I364" s="40"/>
      <c r="J364" s="68">
        <f>SUM(J365:J366)</f>
        <v>0</v>
      </c>
      <c r="K364" s="72">
        <f t="shared" ref="K364:K366" si="330">J364/$H364</f>
        <v>0</v>
      </c>
      <c r="L364" s="37"/>
      <c r="M364" s="68">
        <f>SUM(M365:M366)</f>
        <v>0</v>
      </c>
      <c r="N364" s="79">
        <f t="shared" si="286"/>
        <v>0</v>
      </c>
      <c r="O364" s="40"/>
      <c r="P364" s="68">
        <f>SUM(P365:P366)</f>
        <v>0</v>
      </c>
      <c r="Q364" s="72">
        <f t="shared" si="290"/>
        <v>0</v>
      </c>
      <c r="R364" s="37"/>
      <c r="S364" s="68">
        <f>SUM(S365:S366)</f>
        <v>520.59903632999999</v>
      </c>
      <c r="T364" s="37">
        <f t="shared" si="288"/>
        <v>1</v>
      </c>
    </row>
    <row r="365" spans="1:20" ht="39.6">
      <c r="A365" s="31" t="s">
        <v>884</v>
      </c>
      <c r="B365" s="31" t="s">
        <v>885</v>
      </c>
      <c r="C365" s="31" t="s">
        <v>32</v>
      </c>
      <c r="D365" s="32" t="s">
        <v>886</v>
      </c>
      <c r="E365" s="31" t="s">
        <v>34</v>
      </c>
      <c r="F365" s="31">
        <v>1</v>
      </c>
      <c r="G365" s="42">
        <v>178.54647831</v>
      </c>
      <c r="H365" s="43">
        <f>G365*F365</f>
        <v>178.54647831</v>
      </c>
      <c r="I365" s="42"/>
      <c r="J365" s="67">
        <f t="shared" ref="J365:J366" si="331">I365*$G365</f>
        <v>0</v>
      </c>
      <c r="K365" s="73">
        <f t="shared" si="330"/>
        <v>0</v>
      </c>
      <c r="L365" s="71"/>
      <c r="M365" s="67">
        <f t="shared" ref="M365:M366" si="332">L365*$G365</f>
        <v>0</v>
      </c>
      <c r="N365" s="80">
        <f t="shared" si="286"/>
        <v>0</v>
      </c>
      <c r="O365" s="42">
        <f t="shared" ref="O365:O366" si="333">L365+I365</f>
        <v>0</v>
      </c>
      <c r="P365" s="67">
        <f t="shared" ref="P365:P366" si="334">O365*$G365</f>
        <v>0</v>
      </c>
      <c r="Q365" s="81">
        <f t="shared" si="290"/>
        <v>0</v>
      </c>
      <c r="R365" s="71">
        <f t="shared" ref="R365:R366" si="335">F365-O365</f>
        <v>1</v>
      </c>
      <c r="S365" s="67">
        <f t="shared" ref="S365:S366" si="336">R365*$G365</f>
        <v>178.54647831</v>
      </c>
      <c r="T365" s="65">
        <f t="shared" si="288"/>
        <v>1</v>
      </c>
    </row>
    <row r="366" spans="1:20">
      <c r="A366" s="31" t="s">
        <v>887</v>
      </c>
      <c r="B366" s="31" t="s">
        <v>888</v>
      </c>
      <c r="C366" s="31" t="s">
        <v>32</v>
      </c>
      <c r="D366" s="32" t="s">
        <v>889</v>
      </c>
      <c r="E366" s="31" t="s">
        <v>34</v>
      </c>
      <c r="F366" s="31">
        <v>1</v>
      </c>
      <c r="G366" s="42">
        <v>342.05255801999999</v>
      </c>
      <c r="H366" s="43">
        <f>G366*F366</f>
        <v>342.05255801999999</v>
      </c>
      <c r="I366" s="42"/>
      <c r="J366" s="67">
        <f t="shared" si="331"/>
        <v>0</v>
      </c>
      <c r="K366" s="73">
        <f t="shared" si="330"/>
        <v>0</v>
      </c>
      <c r="L366" s="71"/>
      <c r="M366" s="67">
        <f t="shared" si="332"/>
        <v>0</v>
      </c>
      <c r="N366" s="80">
        <f t="shared" si="286"/>
        <v>0</v>
      </c>
      <c r="O366" s="42">
        <f t="shared" si="333"/>
        <v>0</v>
      </c>
      <c r="P366" s="67">
        <f t="shared" si="334"/>
        <v>0</v>
      </c>
      <c r="Q366" s="81">
        <f t="shared" si="290"/>
        <v>0</v>
      </c>
      <c r="R366" s="71">
        <f t="shared" si="335"/>
        <v>1</v>
      </c>
      <c r="S366" s="67">
        <f t="shared" si="336"/>
        <v>342.05255801999999</v>
      </c>
      <c r="T366" s="65">
        <f t="shared" si="288"/>
        <v>1</v>
      </c>
    </row>
    <row r="367" spans="1:20">
      <c r="A367" s="26" t="s">
        <v>890</v>
      </c>
      <c r="B367" s="26" t="s">
        <v>16</v>
      </c>
      <c r="C367" s="26"/>
      <c r="D367" s="27" t="s">
        <v>891</v>
      </c>
      <c r="E367" s="26"/>
      <c r="F367" s="26">
        <v>1</v>
      </c>
      <c r="G367" s="40"/>
      <c r="H367" s="41">
        <f>SUM(H368:H371)</f>
        <v>744.76452645000006</v>
      </c>
      <c r="I367" s="40"/>
      <c r="J367" s="68">
        <f>SUM(J368:J371)</f>
        <v>0</v>
      </c>
      <c r="K367" s="72">
        <f t="shared" ref="K367:K371" si="337">J367/$H367</f>
        <v>0</v>
      </c>
      <c r="L367" s="37"/>
      <c r="M367" s="68">
        <f>SUM(M368:M371)</f>
        <v>0</v>
      </c>
      <c r="N367" s="79">
        <f t="shared" si="286"/>
        <v>0</v>
      </c>
      <c r="O367" s="40"/>
      <c r="P367" s="68">
        <f>SUM(P368:P371)</f>
        <v>0</v>
      </c>
      <c r="Q367" s="72">
        <f t="shared" si="290"/>
        <v>0</v>
      </c>
      <c r="R367" s="37"/>
      <c r="S367" s="68">
        <f>SUM(S368:S371)</f>
        <v>744.76452645000006</v>
      </c>
      <c r="T367" s="37">
        <f t="shared" si="288"/>
        <v>1</v>
      </c>
    </row>
    <row r="368" spans="1:20" ht="26.4">
      <c r="A368" s="31" t="s">
        <v>892</v>
      </c>
      <c r="B368" s="31" t="s">
        <v>893</v>
      </c>
      <c r="C368" s="31" t="s">
        <v>32</v>
      </c>
      <c r="D368" s="32" t="s">
        <v>894</v>
      </c>
      <c r="E368" s="31" t="s">
        <v>34</v>
      </c>
      <c r="F368" s="31">
        <v>1</v>
      </c>
      <c r="G368" s="42">
        <v>293.88091517999999</v>
      </c>
      <c r="H368" s="43">
        <f>G368*F368</f>
        <v>293.88091517999999</v>
      </c>
      <c r="I368" s="42"/>
      <c r="J368" s="67">
        <f t="shared" ref="J368:J371" si="338">I368*$G368</f>
        <v>0</v>
      </c>
      <c r="K368" s="73">
        <f t="shared" si="337"/>
        <v>0</v>
      </c>
      <c r="L368" s="71"/>
      <c r="M368" s="67">
        <f t="shared" ref="M368:M371" si="339">L368*$G368</f>
        <v>0</v>
      </c>
      <c r="N368" s="80">
        <f t="shared" si="286"/>
        <v>0</v>
      </c>
      <c r="O368" s="42">
        <f t="shared" ref="O368:O371" si="340">L368+I368</f>
        <v>0</v>
      </c>
      <c r="P368" s="67">
        <f t="shared" ref="P368:P371" si="341">O368*$G368</f>
        <v>0</v>
      </c>
      <c r="Q368" s="81">
        <f t="shared" si="290"/>
        <v>0</v>
      </c>
      <c r="R368" s="71">
        <f t="shared" ref="R368:R371" si="342">F368-O368</f>
        <v>1</v>
      </c>
      <c r="S368" s="67">
        <f t="shared" ref="S368:S371" si="343">R368*$G368</f>
        <v>293.88091517999999</v>
      </c>
      <c r="T368" s="65">
        <f t="shared" si="288"/>
        <v>1</v>
      </c>
    </row>
    <row r="369" spans="1:20" ht="26.4">
      <c r="A369" s="31" t="s">
        <v>895</v>
      </c>
      <c r="B369" s="31" t="s">
        <v>896</v>
      </c>
      <c r="C369" s="31" t="s">
        <v>32</v>
      </c>
      <c r="D369" s="32" t="s">
        <v>897</v>
      </c>
      <c r="E369" s="31" t="s">
        <v>34</v>
      </c>
      <c r="F369" s="31">
        <v>1</v>
      </c>
      <c r="G369" s="42">
        <v>363.61752389999998</v>
      </c>
      <c r="H369" s="43">
        <f>G369*F369</f>
        <v>363.61752389999998</v>
      </c>
      <c r="I369" s="42"/>
      <c r="J369" s="67">
        <f t="shared" si="338"/>
        <v>0</v>
      </c>
      <c r="K369" s="73">
        <f t="shared" si="337"/>
        <v>0</v>
      </c>
      <c r="L369" s="71"/>
      <c r="M369" s="67">
        <f t="shared" si="339"/>
        <v>0</v>
      </c>
      <c r="N369" s="80">
        <f t="shared" si="286"/>
        <v>0</v>
      </c>
      <c r="O369" s="42">
        <f t="shared" si="340"/>
        <v>0</v>
      </c>
      <c r="P369" s="67">
        <f t="shared" si="341"/>
        <v>0</v>
      </c>
      <c r="Q369" s="81">
        <f t="shared" si="290"/>
        <v>0</v>
      </c>
      <c r="R369" s="71">
        <f t="shared" si="342"/>
        <v>1</v>
      </c>
      <c r="S369" s="67">
        <f t="shared" si="343"/>
        <v>363.61752389999998</v>
      </c>
      <c r="T369" s="65">
        <f t="shared" si="288"/>
        <v>1</v>
      </c>
    </row>
    <row r="370" spans="1:20">
      <c r="A370" s="31" t="s">
        <v>898</v>
      </c>
      <c r="B370" s="31" t="s">
        <v>899</v>
      </c>
      <c r="C370" s="31" t="s">
        <v>32</v>
      </c>
      <c r="D370" s="32" t="s">
        <v>900</v>
      </c>
      <c r="E370" s="31" t="s">
        <v>616</v>
      </c>
      <c r="F370" s="31">
        <v>1</v>
      </c>
      <c r="G370" s="42">
        <v>67.777120170000003</v>
      </c>
      <c r="H370" s="43">
        <f>G370*F370</f>
        <v>67.777120170000003</v>
      </c>
      <c r="I370" s="42"/>
      <c r="J370" s="67">
        <f t="shared" si="338"/>
        <v>0</v>
      </c>
      <c r="K370" s="73">
        <f t="shared" si="337"/>
        <v>0</v>
      </c>
      <c r="L370" s="71"/>
      <c r="M370" s="67">
        <f t="shared" si="339"/>
        <v>0</v>
      </c>
      <c r="N370" s="80">
        <f t="shared" si="286"/>
        <v>0</v>
      </c>
      <c r="O370" s="42">
        <f t="shared" si="340"/>
        <v>0</v>
      </c>
      <c r="P370" s="67">
        <f t="shared" si="341"/>
        <v>0</v>
      </c>
      <c r="Q370" s="81">
        <f t="shared" si="290"/>
        <v>0</v>
      </c>
      <c r="R370" s="71">
        <f t="shared" si="342"/>
        <v>1</v>
      </c>
      <c r="S370" s="67">
        <f t="shared" si="343"/>
        <v>67.777120170000003</v>
      </c>
      <c r="T370" s="65">
        <f t="shared" si="288"/>
        <v>1</v>
      </c>
    </row>
    <row r="371" spans="1:20" ht="39.6">
      <c r="A371" s="31" t="s">
        <v>901</v>
      </c>
      <c r="B371" s="31" t="s">
        <v>902</v>
      </c>
      <c r="C371" s="31" t="s">
        <v>32</v>
      </c>
      <c r="D371" s="32" t="s">
        <v>903</v>
      </c>
      <c r="E371" s="31" t="s">
        <v>616</v>
      </c>
      <c r="F371" s="31">
        <v>1</v>
      </c>
      <c r="G371" s="42">
        <v>19.488967199999998</v>
      </c>
      <c r="H371" s="43">
        <f>G371*F371</f>
        <v>19.488967199999998</v>
      </c>
      <c r="I371" s="42"/>
      <c r="J371" s="67">
        <f t="shared" si="338"/>
        <v>0</v>
      </c>
      <c r="K371" s="73">
        <f t="shared" si="337"/>
        <v>0</v>
      </c>
      <c r="L371" s="71"/>
      <c r="M371" s="67">
        <f t="shared" si="339"/>
        <v>0</v>
      </c>
      <c r="N371" s="80">
        <f t="shared" si="286"/>
        <v>0</v>
      </c>
      <c r="O371" s="42">
        <f t="shared" si="340"/>
        <v>0</v>
      </c>
      <c r="P371" s="67">
        <f t="shared" si="341"/>
        <v>0</v>
      </c>
      <c r="Q371" s="81">
        <f t="shared" si="290"/>
        <v>0</v>
      </c>
      <c r="R371" s="71">
        <f t="shared" si="342"/>
        <v>1</v>
      </c>
      <c r="S371" s="67">
        <f t="shared" si="343"/>
        <v>19.488967199999998</v>
      </c>
      <c r="T371" s="65">
        <f t="shared" si="288"/>
        <v>1</v>
      </c>
    </row>
    <row r="372" spans="1:20">
      <c r="A372" s="26" t="s">
        <v>904</v>
      </c>
      <c r="B372" s="26" t="s">
        <v>16</v>
      </c>
      <c r="C372" s="26"/>
      <c r="D372" s="27" t="s">
        <v>905</v>
      </c>
      <c r="E372" s="26"/>
      <c r="F372" s="26">
        <v>1</v>
      </c>
      <c r="G372" s="40"/>
      <c r="H372" s="41">
        <f>SUM(H373:H374)</f>
        <v>151.063857009</v>
      </c>
      <c r="I372" s="40"/>
      <c r="J372" s="68">
        <f>SUM(J373:J374)</f>
        <v>0</v>
      </c>
      <c r="K372" s="72">
        <f t="shared" ref="K372:K374" si="344">J372/$H372</f>
        <v>0</v>
      </c>
      <c r="L372" s="37"/>
      <c r="M372" s="68">
        <f>SUM(M373:M374)</f>
        <v>0</v>
      </c>
      <c r="N372" s="79">
        <f t="shared" si="286"/>
        <v>0</v>
      </c>
      <c r="O372" s="40"/>
      <c r="P372" s="68">
        <f>SUM(P373:P374)</f>
        <v>0</v>
      </c>
      <c r="Q372" s="72">
        <f t="shared" si="290"/>
        <v>0</v>
      </c>
      <c r="R372" s="37"/>
      <c r="S372" s="68">
        <f>SUM(S373:S374)</f>
        <v>151.063857009</v>
      </c>
      <c r="T372" s="37">
        <f t="shared" si="288"/>
        <v>1</v>
      </c>
    </row>
    <row r="373" spans="1:20">
      <c r="A373" s="31" t="s">
        <v>906</v>
      </c>
      <c r="B373" s="31" t="s">
        <v>725</v>
      </c>
      <c r="C373" s="31" t="s">
        <v>20</v>
      </c>
      <c r="D373" s="32" t="s">
        <v>726</v>
      </c>
      <c r="E373" s="31" t="s">
        <v>29</v>
      </c>
      <c r="F373" s="31">
        <v>23.85</v>
      </c>
      <c r="G373" s="42">
        <v>5.0311192499999997</v>
      </c>
      <c r="H373" s="43">
        <f>G373*F373</f>
        <v>119.9921941125</v>
      </c>
      <c r="I373" s="42"/>
      <c r="J373" s="67">
        <f t="shared" ref="J373:J374" si="345">I373*$G373</f>
        <v>0</v>
      </c>
      <c r="K373" s="73">
        <f t="shared" si="344"/>
        <v>0</v>
      </c>
      <c r="L373" s="71"/>
      <c r="M373" s="67">
        <f t="shared" ref="M373:M374" si="346">L373*$G373</f>
        <v>0</v>
      </c>
      <c r="N373" s="80">
        <f t="shared" si="286"/>
        <v>0</v>
      </c>
      <c r="O373" s="42">
        <f t="shared" ref="O373:O374" si="347">L373+I373</f>
        <v>0</v>
      </c>
      <c r="P373" s="67">
        <f t="shared" ref="P373:P374" si="348">O373*$G373</f>
        <v>0</v>
      </c>
      <c r="Q373" s="81">
        <f t="shared" si="290"/>
        <v>0</v>
      </c>
      <c r="R373" s="71">
        <f t="shared" ref="R373:R374" si="349">F373-O373</f>
        <v>23.85</v>
      </c>
      <c r="S373" s="67">
        <f t="shared" ref="S373:S374" si="350">R373*$G373</f>
        <v>119.9921941125</v>
      </c>
      <c r="T373" s="65">
        <f t="shared" si="288"/>
        <v>1</v>
      </c>
    </row>
    <row r="374" spans="1:20" ht="26.4">
      <c r="A374" s="31" t="s">
        <v>907</v>
      </c>
      <c r="B374" s="31" t="s">
        <v>722</v>
      </c>
      <c r="C374" s="31" t="s">
        <v>20</v>
      </c>
      <c r="D374" s="32" t="s">
        <v>723</v>
      </c>
      <c r="E374" s="31" t="s">
        <v>29</v>
      </c>
      <c r="F374" s="31">
        <v>23.85</v>
      </c>
      <c r="G374" s="42">
        <v>1.30279509</v>
      </c>
      <c r="H374" s="43">
        <f>G374*F374</f>
        <v>31.071662896500001</v>
      </c>
      <c r="I374" s="42"/>
      <c r="J374" s="67">
        <f t="shared" si="345"/>
        <v>0</v>
      </c>
      <c r="K374" s="73">
        <f t="shared" si="344"/>
        <v>0</v>
      </c>
      <c r="L374" s="71"/>
      <c r="M374" s="67">
        <f t="shared" si="346"/>
        <v>0</v>
      </c>
      <c r="N374" s="80">
        <f t="shared" si="286"/>
        <v>0</v>
      </c>
      <c r="O374" s="42">
        <f t="shared" si="347"/>
        <v>0</v>
      </c>
      <c r="P374" s="67">
        <f t="shared" si="348"/>
        <v>0</v>
      </c>
      <c r="Q374" s="81">
        <f t="shared" si="290"/>
        <v>0</v>
      </c>
      <c r="R374" s="71">
        <f t="shared" si="349"/>
        <v>23.85</v>
      </c>
      <c r="S374" s="67">
        <f t="shared" si="350"/>
        <v>31.071662896500001</v>
      </c>
      <c r="T374" s="65">
        <f t="shared" si="288"/>
        <v>1</v>
      </c>
    </row>
    <row r="375" spans="1:20">
      <c r="A375" s="26" t="s">
        <v>908</v>
      </c>
      <c r="B375" s="26" t="s">
        <v>16</v>
      </c>
      <c r="C375" s="26"/>
      <c r="D375" s="27" t="s">
        <v>909</v>
      </c>
      <c r="E375" s="26"/>
      <c r="F375" s="26">
        <v>1</v>
      </c>
      <c r="G375" s="40"/>
      <c r="H375" s="41">
        <f>SUM(H376:H377)</f>
        <v>30889.551208211997</v>
      </c>
      <c r="I375" s="40"/>
      <c r="J375" s="68">
        <f>SUM(J376:J377)</f>
        <v>0</v>
      </c>
      <c r="K375" s="72">
        <f t="shared" ref="K375:K377" si="351">J375/$H375</f>
        <v>0</v>
      </c>
      <c r="L375" s="37"/>
      <c r="M375" s="68">
        <f>SUM(M376:M377)</f>
        <v>24181.957105811998</v>
      </c>
      <c r="N375" s="79">
        <f t="shared" si="286"/>
        <v>0.78285232902261193</v>
      </c>
      <c r="O375" s="40"/>
      <c r="P375" s="68">
        <f>SUM(P376:P377)</f>
        <v>24181.957105811998</v>
      </c>
      <c r="Q375" s="72">
        <f t="shared" si="290"/>
        <v>0.78285232902261193</v>
      </c>
      <c r="R375" s="37"/>
      <c r="S375" s="68">
        <f>SUM(S376:S377)</f>
        <v>6707.5941023999994</v>
      </c>
      <c r="T375" s="37">
        <f t="shared" si="288"/>
        <v>0.2171476709773881</v>
      </c>
    </row>
    <row r="376" spans="1:20">
      <c r="A376" s="31" t="s">
        <v>910</v>
      </c>
      <c r="B376" s="31" t="s">
        <v>735</v>
      </c>
      <c r="C376" s="31" t="s">
        <v>27</v>
      </c>
      <c r="D376" s="32" t="s">
        <v>736</v>
      </c>
      <c r="E376" s="31" t="s">
        <v>29</v>
      </c>
      <c r="F376" s="31">
        <v>189.2</v>
      </c>
      <c r="G376" s="42">
        <v>127.81161261</v>
      </c>
      <c r="H376" s="43">
        <f>G376*F376</f>
        <v>24181.957105811998</v>
      </c>
      <c r="I376" s="42"/>
      <c r="J376" s="67">
        <f t="shared" ref="J376:J377" si="352">I376*$G376</f>
        <v>0</v>
      </c>
      <c r="K376" s="73">
        <f t="shared" si="351"/>
        <v>0</v>
      </c>
      <c r="L376" s="71">
        <v>189.2</v>
      </c>
      <c r="M376" s="67">
        <f t="shared" ref="M376:M377" si="353">L376*$G376</f>
        <v>24181.957105811998</v>
      </c>
      <c r="N376" s="80">
        <f t="shared" si="286"/>
        <v>1</v>
      </c>
      <c r="O376" s="42">
        <f t="shared" ref="O376:O377" si="354">L376+I376</f>
        <v>189.2</v>
      </c>
      <c r="P376" s="67">
        <f t="shared" ref="P376:P377" si="355">O376*$G376</f>
        <v>24181.957105811998</v>
      </c>
      <c r="Q376" s="81">
        <f t="shared" si="290"/>
        <v>1</v>
      </c>
      <c r="R376" s="71">
        <f t="shared" ref="R376:R377" si="356">F376-O376</f>
        <v>0</v>
      </c>
      <c r="S376" s="67">
        <f t="shared" ref="S376:S377" si="357">R376*$G376</f>
        <v>0</v>
      </c>
      <c r="T376" s="65">
        <f t="shared" si="288"/>
        <v>0</v>
      </c>
    </row>
    <row r="377" spans="1:20" ht="26.4">
      <c r="A377" s="31" t="s">
        <v>911</v>
      </c>
      <c r="B377" s="31" t="s">
        <v>738</v>
      </c>
      <c r="C377" s="31" t="s">
        <v>32</v>
      </c>
      <c r="D377" s="32" t="s">
        <v>739</v>
      </c>
      <c r="E377" s="31" t="s">
        <v>740</v>
      </c>
      <c r="F377" s="31">
        <v>160</v>
      </c>
      <c r="G377" s="42">
        <v>41.922463139999998</v>
      </c>
      <c r="H377" s="43">
        <f>G377*F377</f>
        <v>6707.5941023999994</v>
      </c>
      <c r="I377" s="42"/>
      <c r="J377" s="67">
        <f t="shared" si="352"/>
        <v>0</v>
      </c>
      <c r="K377" s="73">
        <f t="shared" si="351"/>
        <v>0</v>
      </c>
      <c r="L377" s="71"/>
      <c r="M377" s="67">
        <f t="shared" si="353"/>
        <v>0</v>
      </c>
      <c r="N377" s="80">
        <f t="shared" si="286"/>
        <v>0</v>
      </c>
      <c r="O377" s="42">
        <f t="shared" si="354"/>
        <v>0</v>
      </c>
      <c r="P377" s="67">
        <f t="shared" si="355"/>
        <v>0</v>
      </c>
      <c r="Q377" s="81">
        <f t="shared" si="290"/>
        <v>0</v>
      </c>
      <c r="R377" s="71">
        <f t="shared" si="356"/>
        <v>160</v>
      </c>
      <c r="S377" s="67">
        <f t="shared" si="357"/>
        <v>6707.5941023999994</v>
      </c>
      <c r="T377" s="65">
        <f t="shared" si="288"/>
        <v>1</v>
      </c>
    </row>
    <row r="378" spans="1:20">
      <c r="A378" s="26" t="s">
        <v>912</v>
      </c>
      <c r="B378" s="26" t="s">
        <v>16</v>
      </c>
      <c r="C378" s="26"/>
      <c r="D378" s="27" t="s">
        <v>913</v>
      </c>
      <c r="E378" s="26"/>
      <c r="F378" s="26">
        <v>1</v>
      </c>
      <c r="G378" s="40"/>
      <c r="H378" s="41">
        <f>SUM(H379:H392)</f>
        <v>22669.240418676003</v>
      </c>
      <c r="I378" s="40"/>
      <c r="J378" s="68">
        <f>SUM(J379:J392)</f>
        <v>0</v>
      </c>
      <c r="K378" s="72">
        <f t="shared" ref="K378:K392" si="358">J378/$H378</f>
        <v>0</v>
      </c>
      <c r="L378" s="37"/>
      <c r="M378" s="68">
        <f>SUM(M379:M392)</f>
        <v>0</v>
      </c>
      <c r="N378" s="79">
        <f t="shared" si="286"/>
        <v>0</v>
      </c>
      <c r="O378" s="40"/>
      <c r="P378" s="68">
        <f>SUM(P379:P392)</f>
        <v>0</v>
      </c>
      <c r="Q378" s="72">
        <f t="shared" si="290"/>
        <v>0</v>
      </c>
      <c r="R378" s="37"/>
      <c r="S378" s="68">
        <f>SUM(S379:S392)</f>
        <v>22669.240418676003</v>
      </c>
      <c r="T378" s="37">
        <f t="shared" si="288"/>
        <v>1</v>
      </c>
    </row>
    <row r="379" spans="1:20" ht="39.6">
      <c r="A379" s="31" t="s">
        <v>914</v>
      </c>
      <c r="B379" s="31" t="s">
        <v>744</v>
      </c>
      <c r="C379" s="31" t="s">
        <v>27</v>
      </c>
      <c r="D379" s="32" t="s">
        <v>745</v>
      </c>
      <c r="E379" s="31" t="s">
        <v>96</v>
      </c>
      <c r="F379" s="31">
        <v>200</v>
      </c>
      <c r="G379" s="42">
        <v>0.86853005999999988</v>
      </c>
      <c r="H379" s="43">
        <f t="shared" ref="H379:H392" si="359">G379*F379</f>
        <v>173.70601199999999</v>
      </c>
      <c r="I379" s="42"/>
      <c r="J379" s="67">
        <f t="shared" ref="J379:J392" si="360">I379*$G379</f>
        <v>0</v>
      </c>
      <c r="K379" s="73">
        <f t="shared" si="358"/>
        <v>0</v>
      </c>
      <c r="L379" s="71"/>
      <c r="M379" s="67">
        <f t="shared" ref="M379:M392" si="361">L379*$G379</f>
        <v>0</v>
      </c>
      <c r="N379" s="80">
        <f t="shared" si="286"/>
        <v>0</v>
      </c>
      <c r="O379" s="42">
        <f t="shared" ref="O379:O392" si="362">L379+I379</f>
        <v>0</v>
      </c>
      <c r="P379" s="67">
        <f t="shared" ref="P379:P392" si="363">O379*$G379</f>
        <v>0</v>
      </c>
      <c r="Q379" s="81">
        <f t="shared" si="290"/>
        <v>0</v>
      </c>
      <c r="R379" s="71">
        <f t="shared" ref="R379:R392" si="364">F379-O379</f>
        <v>200</v>
      </c>
      <c r="S379" s="67">
        <f t="shared" ref="S379:S392" si="365">R379*$G379</f>
        <v>173.70601199999999</v>
      </c>
      <c r="T379" s="65">
        <f t="shared" si="288"/>
        <v>1</v>
      </c>
    </row>
    <row r="380" spans="1:20">
      <c r="A380" s="31" t="s">
        <v>915</v>
      </c>
      <c r="B380" s="31" t="s">
        <v>750</v>
      </c>
      <c r="C380" s="31" t="s">
        <v>32</v>
      </c>
      <c r="D380" s="32" t="s">
        <v>751</v>
      </c>
      <c r="E380" s="31" t="s">
        <v>34</v>
      </c>
      <c r="F380" s="31">
        <v>1</v>
      </c>
      <c r="G380" s="42">
        <v>52.344823859999998</v>
      </c>
      <c r="H380" s="43">
        <f t="shared" si="359"/>
        <v>52.344823859999998</v>
      </c>
      <c r="I380" s="42"/>
      <c r="J380" s="67">
        <f t="shared" si="360"/>
        <v>0</v>
      </c>
      <c r="K380" s="73">
        <f t="shared" si="358"/>
        <v>0</v>
      </c>
      <c r="L380" s="71"/>
      <c r="M380" s="67">
        <f t="shared" si="361"/>
        <v>0</v>
      </c>
      <c r="N380" s="80">
        <f t="shared" si="286"/>
        <v>0</v>
      </c>
      <c r="O380" s="42">
        <f t="shared" si="362"/>
        <v>0</v>
      </c>
      <c r="P380" s="67">
        <f t="shared" si="363"/>
        <v>0</v>
      </c>
      <c r="Q380" s="81">
        <f t="shared" si="290"/>
        <v>0</v>
      </c>
      <c r="R380" s="71">
        <f t="shared" si="364"/>
        <v>1</v>
      </c>
      <c r="S380" s="67">
        <f t="shared" si="365"/>
        <v>52.344823859999998</v>
      </c>
      <c r="T380" s="65">
        <f t="shared" si="288"/>
        <v>1</v>
      </c>
    </row>
    <row r="381" spans="1:20" ht="26.4">
      <c r="A381" s="31" t="s">
        <v>916</v>
      </c>
      <c r="B381" s="31" t="s">
        <v>917</v>
      </c>
      <c r="C381" s="31" t="s">
        <v>27</v>
      </c>
      <c r="D381" s="32" t="s">
        <v>918</v>
      </c>
      <c r="E381" s="31" t="s">
        <v>250</v>
      </c>
      <c r="F381" s="31">
        <v>12</v>
      </c>
      <c r="G381" s="42">
        <v>2.23487613</v>
      </c>
      <c r="H381" s="43">
        <f t="shared" si="359"/>
        <v>26.81851356</v>
      </c>
      <c r="I381" s="42"/>
      <c r="J381" s="67">
        <f t="shared" si="360"/>
        <v>0</v>
      </c>
      <c r="K381" s="73">
        <f t="shared" si="358"/>
        <v>0</v>
      </c>
      <c r="L381" s="71"/>
      <c r="M381" s="67">
        <f t="shared" si="361"/>
        <v>0</v>
      </c>
      <c r="N381" s="80">
        <f t="shared" si="286"/>
        <v>0</v>
      </c>
      <c r="O381" s="42">
        <f t="shared" si="362"/>
        <v>0</v>
      </c>
      <c r="P381" s="67">
        <f t="shared" si="363"/>
        <v>0</v>
      </c>
      <c r="Q381" s="81">
        <f t="shared" si="290"/>
        <v>0</v>
      </c>
      <c r="R381" s="71">
        <f t="shared" si="364"/>
        <v>12</v>
      </c>
      <c r="S381" s="67">
        <f t="shared" si="365"/>
        <v>26.81851356</v>
      </c>
      <c r="T381" s="65">
        <f t="shared" si="288"/>
        <v>1</v>
      </c>
    </row>
    <row r="382" spans="1:20">
      <c r="A382" s="31" t="s">
        <v>919</v>
      </c>
      <c r="B382" s="31" t="s">
        <v>920</v>
      </c>
      <c r="C382" s="31" t="s">
        <v>32</v>
      </c>
      <c r="D382" s="32" t="s">
        <v>921</v>
      </c>
      <c r="E382" s="31" t="s">
        <v>34</v>
      </c>
      <c r="F382" s="31">
        <v>4</v>
      </c>
      <c r="G382" s="42">
        <v>157.61702223</v>
      </c>
      <c r="H382" s="43">
        <f t="shared" si="359"/>
        <v>630.46808892000001</v>
      </c>
      <c r="I382" s="42"/>
      <c r="J382" s="67">
        <f t="shared" si="360"/>
        <v>0</v>
      </c>
      <c r="K382" s="73">
        <f t="shared" si="358"/>
        <v>0</v>
      </c>
      <c r="L382" s="71"/>
      <c r="M382" s="67">
        <f t="shared" si="361"/>
        <v>0</v>
      </c>
      <c r="N382" s="80">
        <f t="shared" si="286"/>
        <v>0</v>
      </c>
      <c r="O382" s="42">
        <f t="shared" si="362"/>
        <v>0</v>
      </c>
      <c r="P382" s="67">
        <f t="shared" si="363"/>
        <v>0</v>
      </c>
      <c r="Q382" s="81">
        <f t="shared" si="290"/>
        <v>0</v>
      </c>
      <c r="R382" s="71">
        <f t="shared" si="364"/>
        <v>4</v>
      </c>
      <c r="S382" s="67">
        <f t="shared" si="365"/>
        <v>630.46808892000001</v>
      </c>
      <c r="T382" s="65">
        <f t="shared" si="288"/>
        <v>1</v>
      </c>
    </row>
    <row r="383" spans="1:20" ht="26.4">
      <c r="A383" s="31" t="s">
        <v>922</v>
      </c>
      <c r="B383" s="31" t="s">
        <v>923</v>
      </c>
      <c r="C383" s="31" t="s">
        <v>27</v>
      </c>
      <c r="D383" s="32" t="s">
        <v>924</v>
      </c>
      <c r="E383" s="31" t="s">
        <v>250</v>
      </c>
      <c r="F383" s="31">
        <v>7</v>
      </c>
      <c r="G383" s="42">
        <v>11.396809079999999</v>
      </c>
      <c r="H383" s="43">
        <f t="shared" si="359"/>
        <v>79.777663559999993</v>
      </c>
      <c r="I383" s="42"/>
      <c r="J383" s="67">
        <f t="shared" si="360"/>
        <v>0</v>
      </c>
      <c r="K383" s="73">
        <f t="shared" si="358"/>
        <v>0</v>
      </c>
      <c r="L383" s="71"/>
      <c r="M383" s="67">
        <f t="shared" si="361"/>
        <v>0</v>
      </c>
      <c r="N383" s="80">
        <f t="shared" si="286"/>
        <v>0</v>
      </c>
      <c r="O383" s="42">
        <f t="shared" si="362"/>
        <v>0</v>
      </c>
      <c r="P383" s="67">
        <f t="shared" si="363"/>
        <v>0</v>
      </c>
      <c r="Q383" s="81">
        <f t="shared" si="290"/>
        <v>0</v>
      </c>
      <c r="R383" s="71">
        <f t="shared" si="364"/>
        <v>7</v>
      </c>
      <c r="S383" s="67">
        <f t="shared" si="365"/>
        <v>79.777663559999993</v>
      </c>
      <c r="T383" s="65">
        <f t="shared" si="288"/>
        <v>1</v>
      </c>
    </row>
    <row r="384" spans="1:20">
      <c r="A384" s="31" t="s">
        <v>925</v>
      </c>
      <c r="B384" s="31" t="s">
        <v>926</v>
      </c>
      <c r="C384" s="31" t="s">
        <v>32</v>
      </c>
      <c r="D384" s="32" t="s">
        <v>927</v>
      </c>
      <c r="E384" s="31" t="s">
        <v>29</v>
      </c>
      <c r="F384" s="31">
        <v>0.5</v>
      </c>
      <c r="G384" s="42">
        <v>27.05153382</v>
      </c>
      <c r="H384" s="43">
        <f t="shared" si="359"/>
        <v>13.52576691</v>
      </c>
      <c r="I384" s="42"/>
      <c r="J384" s="67">
        <f t="shared" si="360"/>
        <v>0</v>
      </c>
      <c r="K384" s="73">
        <f t="shared" si="358"/>
        <v>0</v>
      </c>
      <c r="L384" s="71"/>
      <c r="M384" s="67">
        <f t="shared" si="361"/>
        <v>0</v>
      </c>
      <c r="N384" s="80">
        <f t="shared" si="286"/>
        <v>0</v>
      </c>
      <c r="O384" s="42">
        <f t="shared" si="362"/>
        <v>0</v>
      </c>
      <c r="P384" s="67">
        <f t="shared" si="363"/>
        <v>0</v>
      </c>
      <c r="Q384" s="81">
        <f t="shared" si="290"/>
        <v>0</v>
      </c>
      <c r="R384" s="71">
        <f t="shared" si="364"/>
        <v>0.5</v>
      </c>
      <c r="S384" s="67">
        <f t="shared" si="365"/>
        <v>13.52576691</v>
      </c>
      <c r="T384" s="65">
        <f t="shared" si="288"/>
        <v>1</v>
      </c>
    </row>
    <row r="385" spans="1:20" ht="26.4">
      <c r="A385" s="31" t="s">
        <v>928</v>
      </c>
      <c r="B385" s="31" t="s">
        <v>57</v>
      </c>
      <c r="C385" s="31" t="s">
        <v>27</v>
      </c>
      <c r="D385" s="32" t="s">
        <v>58</v>
      </c>
      <c r="E385" s="31" t="s">
        <v>59</v>
      </c>
      <c r="F385" s="31">
        <v>6.18</v>
      </c>
      <c r="G385" s="42">
        <v>70.255608389999992</v>
      </c>
      <c r="H385" s="43">
        <f t="shared" si="359"/>
        <v>434.17965985019993</v>
      </c>
      <c r="I385" s="42"/>
      <c r="J385" s="67">
        <f t="shared" si="360"/>
        <v>0</v>
      </c>
      <c r="K385" s="73">
        <f t="shared" si="358"/>
        <v>0</v>
      </c>
      <c r="L385" s="71"/>
      <c r="M385" s="67">
        <f t="shared" si="361"/>
        <v>0</v>
      </c>
      <c r="N385" s="80">
        <f t="shared" si="286"/>
        <v>0</v>
      </c>
      <c r="O385" s="42">
        <f t="shared" si="362"/>
        <v>0</v>
      </c>
      <c r="P385" s="67">
        <f t="shared" si="363"/>
        <v>0</v>
      </c>
      <c r="Q385" s="81">
        <f t="shared" si="290"/>
        <v>0</v>
      </c>
      <c r="R385" s="71">
        <f t="shared" si="364"/>
        <v>6.18</v>
      </c>
      <c r="S385" s="67">
        <f t="shared" si="365"/>
        <v>434.17965985019993</v>
      </c>
      <c r="T385" s="65">
        <f t="shared" si="288"/>
        <v>1</v>
      </c>
    </row>
    <row r="386" spans="1:20" ht="26.4">
      <c r="A386" s="31" t="s">
        <v>929</v>
      </c>
      <c r="B386" s="31" t="s">
        <v>930</v>
      </c>
      <c r="C386" s="31" t="s">
        <v>27</v>
      </c>
      <c r="D386" s="32" t="s">
        <v>931</v>
      </c>
      <c r="E386" s="31" t="s">
        <v>29</v>
      </c>
      <c r="F386" s="31">
        <v>22.24</v>
      </c>
      <c r="G386" s="42">
        <v>28.30136976</v>
      </c>
      <c r="H386" s="43">
        <f t="shared" si="359"/>
        <v>629.42246346239995</v>
      </c>
      <c r="I386" s="42"/>
      <c r="J386" s="67">
        <f t="shared" si="360"/>
        <v>0</v>
      </c>
      <c r="K386" s="73">
        <f t="shared" si="358"/>
        <v>0</v>
      </c>
      <c r="L386" s="71"/>
      <c r="M386" s="67">
        <f t="shared" si="361"/>
        <v>0</v>
      </c>
      <c r="N386" s="80">
        <f t="shared" si="286"/>
        <v>0</v>
      </c>
      <c r="O386" s="42">
        <f t="shared" si="362"/>
        <v>0</v>
      </c>
      <c r="P386" s="67">
        <f t="shared" si="363"/>
        <v>0</v>
      </c>
      <c r="Q386" s="81">
        <f t="shared" si="290"/>
        <v>0</v>
      </c>
      <c r="R386" s="71">
        <f t="shared" si="364"/>
        <v>22.24</v>
      </c>
      <c r="S386" s="67">
        <f t="shared" si="365"/>
        <v>629.42246346239995</v>
      </c>
      <c r="T386" s="65">
        <f t="shared" si="288"/>
        <v>1</v>
      </c>
    </row>
    <row r="387" spans="1:20" ht="26.4">
      <c r="A387" s="31" t="s">
        <v>932</v>
      </c>
      <c r="B387" s="31" t="s">
        <v>719</v>
      </c>
      <c r="C387" s="31" t="s">
        <v>32</v>
      </c>
      <c r="D387" s="32" t="s">
        <v>933</v>
      </c>
      <c r="E387" s="31" t="s">
        <v>29</v>
      </c>
      <c r="F387" s="31">
        <v>275.87</v>
      </c>
      <c r="G387" s="42">
        <v>33.300713520000002</v>
      </c>
      <c r="H387" s="43">
        <f t="shared" si="359"/>
        <v>9186.6678387624015</v>
      </c>
      <c r="I387" s="42"/>
      <c r="J387" s="67">
        <f t="shared" si="360"/>
        <v>0</v>
      </c>
      <c r="K387" s="73">
        <f t="shared" si="358"/>
        <v>0</v>
      </c>
      <c r="L387" s="71"/>
      <c r="M387" s="67">
        <f t="shared" si="361"/>
        <v>0</v>
      </c>
      <c r="N387" s="80">
        <f t="shared" si="286"/>
        <v>0</v>
      </c>
      <c r="O387" s="42">
        <f t="shared" si="362"/>
        <v>0</v>
      </c>
      <c r="P387" s="67">
        <f t="shared" si="363"/>
        <v>0</v>
      </c>
      <c r="Q387" s="81">
        <f t="shared" si="290"/>
        <v>0</v>
      </c>
      <c r="R387" s="71">
        <f t="shared" si="364"/>
        <v>275.87</v>
      </c>
      <c r="S387" s="67">
        <f t="shared" si="365"/>
        <v>9186.6678387624015</v>
      </c>
      <c r="T387" s="65">
        <f t="shared" si="288"/>
        <v>1</v>
      </c>
    </row>
    <row r="388" spans="1:20">
      <c r="A388" s="31" t="s">
        <v>934</v>
      </c>
      <c r="B388" s="31" t="s">
        <v>753</v>
      </c>
      <c r="C388" s="31" t="s">
        <v>20</v>
      </c>
      <c r="D388" s="32" t="s">
        <v>754</v>
      </c>
      <c r="E388" s="31" t="s">
        <v>34</v>
      </c>
      <c r="F388" s="31">
        <v>5</v>
      </c>
      <c r="G388" s="42">
        <v>16.2054999</v>
      </c>
      <c r="H388" s="43">
        <f t="shared" si="359"/>
        <v>81.027499500000005</v>
      </c>
      <c r="I388" s="42"/>
      <c r="J388" s="67">
        <f t="shared" si="360"/>
        <v>0</v>
      </c>
      <c r="K388" s="73">
        <f t="shared" si="358"/>
        <v>0</v>
      </c>
      <c r="L388" s="71"/>
      <c r="M388" s="67">
        <f t="shared" si="361"/>
        <v>0</v>
      </c>
      <c r="N388" s="80">
        <f t="shared" si="286"/>
        <v>0</v>
      </c>
      <c r="O388" s="42">
        <f t="shared" si="362"/>
        <v>0</v>
      </c>
      <c r="P388" s="67">
        <f t="shared" si="363"/>
        <v>0</v>
      </c>
      <c r="Q388" s="81">
        <f t="shared" si="290"/>
        <v>0</v>
      </c>
      <c r="R388" s="71">
        <f t="shared" si="364"/>
        <v>5</v>
      </c>
      <c r="S388" s="67">
        <f t="shared" si="365"/>
        <v>81.027499500000005</v>
      </c>
      <c r="T388" s="65">
        <f t="shared" si="288"/>
        <v>1</v>
      </c>
    </row>
    <row r="389" spans="1:20" ht="26.4">
      <c r="A389" s="31" t="s">
        <v>935</v>
      </c>
      <c r="B389" s="31" t="s">
        <v>936</v>
      </c>
      <c r="C389" s="31" t="s">
        <v>20</v>
      </c>
      <c r="D389" s="32" t="s">
        <v>937</v>
      </c>
      <c r="E389" s="31" t="s">
        <v>250</v>
      </c>
      <c r="F389" s="31">
        <v>5</v>
      </c>
      <c r="G389" s="42">
        <v>79.639969769999993</v>
      </c>
      <c r="H389" s="43">
        <f t="shared" si="359"/>
        <v>398.19984884999997</v>
      </c>
      <c r="I389" s="42"/>
      <c r="J389" s="67">
        <f t="shared" si="360"/>
        <v>0</v>
      </c>
      <c r="K389" s="73">
        <f t="shared" si="358"/>
        <v>0</v>
      </c>
      <c r="L389" s="71"/>
      <c r="M389" s="67">
        <f t="shared" si="361"/>
        <v>0</v>
      </c>
      <c r="N389" s="80">
        <f t="shared" si="286"/>
        <v>0</v>
      </c>
      <c r="O389" s="42">
        <f t="shared" si="362"/>
        <v>0</v>
      </c>
      <c r="P389" s="67">
        <f t="shared" si="363"/>
        <v>0</v>
      </c>
      <c r="Q389" s="81">
        <f t="shared" si="290"/>
        <v>0</v>
      </c>
      <c r="R389" s="71">
        <f t="shared" si="364"/>
        <v>5</v>
      </c>
      <c r="S389" s="67">
        <f t="shared" si="365"/>
        <v>398.19984884999997</v>
      </c>
      <c r="T389" s="65">
        <f t="shared" si="288"/>
        <v>1</v>
      </c>
    </row>
    <row r="390" spans="1:20">
      <c r="A390" s="31" t="s">
        <v>938</v>
      </c>
      <c r="B390" s="31" t="s">
        <v>756</v>
      </c>
      <c r="C390" s="31" t="s">
        <v>32</v>
      </c>
      <c r="D390" s="32" t="s">
        <v>757</v>
      </c>
      <c r="E390" s="31" t="s">
        <v>29</v>
      </c>
      <c r="F390" s="31">
        <v>68.010000000000005</v>
      </c>
      <c r="G390" s="42">
        <v>14.786194680000001</v>
      </c>
      <c r="H390" s="43">
        <f t="shared" si="359"/>
        <v>1005.6091001868001</v>
      </c>
      <c r="I390" s="42"/>
      <c r="J390" s="67">
        <f t="shared" si="360"/>
        <v>0</v>
      </c>
      <c r="K390" s="73">
        <f t="shared" si="358"/>
        <v>0</v>
      </c>
      <c r="L390" s="71"/>
      <c r="M390" s="67">
        <f t="shared" si="361"/>
        <v>0</v>
      </c>
      <c r="N390" s="80">
        <f t="shared" si="286"/>
        <v>0</v>
      </c>
      <c r="O390" s="42">
        <f t="shared" si="362"/>
        <v>0</v>
      </c>
      <c r="P390" s="67">
        <f t="shared" si="363"/>
        <v>0</v>
      </c>
      <c r="Q390" s="81">
        <f t="shared" si="290"/>
        <v>0</v>
      </c>
      <c r="R390" s="71">
        <f t="shared" si="364"/>
        <v>68.010000000000005</v>
      </c>
      <c r="S390" s="67">
        <f t="shared" si="365"/>
        <v>1005.6091001868001</v>
      </c>
      <c r="T390" s="65">
        <f t="shared" si="288"/>
        <v>1</v>
      </c>
    </row>
    <row r="391" spans="1:20" ht="52.8">
      <c r="A391" s="31" t="s">
        <v>939</v>
      </c>
      <c r="B391" s="31" t="s">
        <v>85</v>
      </c>
      <c r="C391" s="31" t="s">
        <v>27</v>
      </c>
      <c r="D391" s="32" t="s">
        <v>86</v>
      </c>
      <c r="E391" s="31" t="s">
        <v>59</v>
      </c>
      <c r="F391" s="31">
        <v>75.14</v>
      </c>
      <c r="G391" s="42">
        <v>11.767523129999999</v>
      </c>
      <c r="H391" s="43">
        <f t="shared" si="359"/>
        <v>884.21168798819997</v>
      </c>
      <c r="I391" s="42"/>
      <c r="J391" s="67">
        <f t="shared" si="360"/>
        <v>0</v>
      </c>
      <c r="K391" s="73">
        <f t="shared" si="358"/>
        <v>0</v>
      </c>
      <c r="L391" s="71"/>
      <c r="M391" s="67">
        <f t="shared" si="361"/>
        <v>0</v>
      </c>
      <c r="N391" s="80">
        <f t="shared" si="286"/>
        <v>0</v>
      </c>
      <c r="O391" s="42">
        <f t="shared" si="362"/>
        <v>0</v>
      </c>
      <c r="P391" s="67">
        <f t="shared" si="363"/>
        <v>0</v>
      </c>
      <c r="Q391" s="81">
        <f t="shared" si="290"/>
        <v>0</v>
      </c>
      <c r="R391" s="71">
        <f t="shared" si="364"/>
        <v>75.14</v>
      </c>
      <c r="S391" s="67">
        <f t="shared" si="365"/>
        <v>884.21168798819997</v>
      </c>
      <c r="T391" s="65">
        <f t="shared" si="288"/>
        <v>1</v>
      </c>
    </row>
    <row r="392" spans="1:20" ht="39.6">
      <c r="A392" s="31" t="s">
        <v>940</v>
      </c>
      <c r="B392" s="31" t="s">
        <v>760</v>
      </c>
      <c r="C392" s="31" t="s">
        <v>27</v>
      </c>
      <c r="D392" s="32" t="s">
        <v>761</v>
      </c>
      <c r="E392" s="31" t="s">
        <v>762</v>
      </c>
      <c r="F392" s="31">
        <v>2254.29</v>
      </c>
      <c r="G392" s="42">
        <v>4.0248954000000001</v>
      </c>
      <c r="H392" s="43">
        <f t="shared" si="359"/>
        <v>9073.2814512660007</v>
      </c>
      <c r="I392" s="42"/>
      <c r="J392" s="67">
        <f t="shared" si="360"/>
        <v>0</v>
      </c>
      <c r="K392" s="73">
        <f t="shared" si="358"/>
        <v>0</v>
      </c>
      <c r="L392" s="71"/>
      <c r="M392" s="67">
        <f t="shared" si="361"/>
        <v>0</v>
      </c>
      <c r="N392" s="80">
        <f t="shared" si="286"/>
        <v>0</v>
      </c>
      <c r="O392" s="42">
        <f t="shared" si="362"/>
        <v>0</v>
      </c>
      <c r="P392" s="67">
        <f t="shared" si="363"/>
        <v>0</v>
      </c>
      <c r="Q392" s="81">
        <f t="shared" si="290"/>
        <v>0</v>
      </c>
      <c r="R392" s="71">
        <f t="shared" si="364"/>
        <v>2254.29</v>
      </c>
      <c r="S392" s="67">
        <f t="shared" si="365"/>
        <v>9073.2814512660007</v>
      </c>
      <c r="T392" s="65">
        <f t="shared" si="288"/>
        <v>1</v>
      </c>
    </row>
    <row r="393" spans="1:20">
      <c r="A393" s="26" t="s">
        <v>756</v>
      </c>
      <c r="B393" s="26" t="s">
        <v>16</v>
      </c>
      <c r="C393" s="26"/>
      <c r="D393" s="27" t="s">
        <v>941</v>
      </c>
      <c r="E393" s="26"/>
      <c r="F393" s="26">
        <v>1</v>
      </c>
      <c r="G393" s="40"/>
      <c r="H393" s="41">
        <f>H394+H402</f>
        <v>7724.3298140834995</v>
      </c>
      <c r="I393" s="40"/>
      <c r="J393" s="68">
        <f>J394+J402</f>
        <v>0</v>
      </c>
      <c r="K393" s="72">
        <f t="shared" ref="K393:K401" si="366">J393/$H393</f>
        <v>0</v>
      </c>
      <c r="L393" s="37"/>
      <c r="M393" s="68">
        <f>M394+M402</f>
        <v>0</v>
      </c>
      <c r="N393" s="79">
        <f t="shared" si="286"/>
        <v>0</v>
      </c>
      <c r="O393" s="40"/>
      <c r="P393" s="68">
        <f>P394+P402</f>
        <v>0</v>
      </c>
      <c r="Q393" s="72">
        <f t="shared" si="290"/>
        <v>0</v>
      </c>
      <c r="R393" s="37"/>
      <c r="S393" s="68">
        <f>S394+S402</f>
        <v>7724.3298140834995</v>
      </c>
      <c r="T393" s="37">
        <f t="shared" si="288"/>
        <v>1</v>
      </c>
    </row>
    <row r="394" spans="1:20">
      <c r="A394" s="26" t="s">
        <v>942</v>
      </c>
      <c r="B394" s="26" t="s">
        <v>16</v>
      </c>
      <c r="C394" s="26"/>
      <c r="D394" s="27" t="s">
        <v>943</v>
      </c>
      <c r="E394" s="26"/>
      <c r="F394" s="26">
        <v>1</v>
      </c>
      <c r="G394" s="40"/>
      <c r="H394" s="41">
        <f>SUM(H395:H401)</f>
        <v>2289.6427757894999</v>
      </c>
      <c r="I394" s="40"/>
      <c r="J394" s="68">
        <f>SUM(J395:J401)</f>
        <v>0</v>
      </c>
      <c r="K394" s="72">
        <f t="shared" si="366"/>
        <v>0</v>
      </c>
      <c r="L394" s="37"/>
      <c r="M394" s="68">
        <f>SUM(M395:M401)</f>
        <v>0</v>
      </c>
      <c r="N394" s="79">
        <f t="shared" si="286"/>
        <v>0</v>
      </c>
      <c r="O394" s="40"/>
      <c r="P394" s="68">
        <f>SUM(P395:P401)</f>
        <v>0</v>
      </c>
      <c r="Q394" s="72">
        <f t="shared" si="290"/>
        <v>0</v>
      </c>
      <c r="R394" s="37"/>
      <c r="S394" s="68">
        <f>SUM(S395:S401)</f>
        <v>2289.6427757894999</v>
      </c>
      <c r="T394" s="37">
        <f t="shared" si="288"/>
        <v>1</v>
      </c>
    </row>
    <row r="395" spans="1:20">
      <c r="A395" s="31" t="s">
        <v>944</v>
      </c>
      <c r="B395" s="31" t="s">
        <v>167</v>
      </c>
      <c r="C395" s="31" t="s">
        <v>27</v>
      </c>
      <c r="D395" s="32" t="s">
        <v>168</v>
      </c>
      <c r="E395" s="31" t="s">
        <v>59</v>
      </c>
      <c r="F395" s="31">
        <v>2.25</v>
      </c>
      <c r="G395" s="42">
        <v>104.93325981</v>
      </c>
      <c r="H395" s="43">
        <f t="shared" ref="H395:H401" si="367">G395*F395</f>
        <v>236.09983457249999</v>
      </c>
      <c r="I395" s="42"/>
      <c r="J395" s="67">
        <f t="shared" ref="J395:J401" si="368">I395*$G395</f>
        <v>0</v>
      </c>
      <c r="K395" s="73">
        <f t="shared" si="366"/>
        <v>0</v>
      </c>
      <c r="L395" s="71"/>
      <c r="M395" s="67">
        <f t="shared" ref="M395:M401" si="369">L395*$G395</f>
        <v>0</v>
      </c>
      <c r="N395" s="80">
        <f t="shared" ref="N395:N458" si="370">M395/$H395</f>
        <v>0</v>
      </c>
      <c r="O395" s="42">
        <f t="shared" ref="O395:O401" si="371">L395+I395</f>
        <v>0</v>
      </c>
      <c r="P395" s="67">
        <f t="shared" ref="P395:P401" si="372">O395*$G395</f>
        <v>0</v>
      </c>
      <c r="Q395" s="81">
        <f t="shared" ref="Q395:Q401" si="373">P395/$H395</f>
        <v>0</v>
      </c>
      <c r="R395" s="71">
        <f t="shared" ref="R395:R401" si="374">F395-O395</f>
        <v>2.25</v>
      </c>
      <c r="S395" s="67">
        <f t="shared" ref="S395:S401" si="375">R395*$G395</f>
        <v>236.09983457249999</v>
      </c>
      <c r="T395" s="65">
        <f t="shared" ref="T395:T458" si="376">S395/$H395</f>
        <v>1</v>
      </c>
    </row>
    <row r="396" spans="1:20" ht="39.6">
      <c r="A396" s="31" t="s">
        <v>945</v>
      </c>
      <c r="B396" s="31" t="s">
        <v>170</v>
      </c>
      <c r="C396" s="31" t="s">
        <v>27</v>
      </c>
      <c r="D396" s="32" t="s">
        <v>171</v>
      </c>
      <c r="E396" s="31" t="s">
        <v>29</v>
      </c>
      <c r="F396" s="31">
        <v>2.25</v>
      </c>
      <c r="G396" s="42">
        <v>47.398439250000003</v>
      </c>
      <c r="H396" s="43">
        <f t="shared" si="367"/>
        <v>106.64648831250001</v>
      </c>
      <c r="I396" s="42"/>
      <c r="J396" s="67">
        <f t="shared" si="368"/>
        <v>0</v>
      </c>
      <c r="K396" s="73">
        <f t="shared" si="366"/>
        <v>0</v>
      </c>
      <c r="L396" s="71"/>
      <c r="M396" s="67">
        <f t="shared" si="369"/>
        <v>0</v>
      </c>
      <c r="N396" s="80">
        <f t="shared" si="370"/>
        <v>0</v>
      </c>
      <c r="O396" s="42">
        <f t="shared" si="371"/>
        <v>0</v>
      </c>
      <c r="P396" s="67">
        <f t="shared" si="372"/>
        <v>0</v>
      </c>
      <c r="Q396" s="81">
        <f t="shared" si="373"/>
        <v>0</v>
      </c>
      <c r="R396" s="71">
        <f t="shared" si="374"/>
        <v>2.25</v>
      </c>
      <c r="S396" s="67">
        <f t="shared" si="375"/>
        <v>106.64648831250001</v>
      </c>
      <c r="T396" s="65">
        <f t="shared" si="376"/>
        <v>1</v>
      </c>
    </row>
    <row r="397" spans="1:20" ht="26.4">
      <c r="A397" s="31" t="s">
        <v>946</v>
      </c>
      <c r="B397" s="31" t="s">
        <v>663</v>
      </c>
      <c r="C397" s="31" t="s">
        <v>20</v>
      </c>
      <c r="D397" s="32" t="s">
        <v>664</v>
      </c>
      <c r="E397" s="31" t="s">
        <v>29</v>
      </c>
      <c r="F397" s="31">
        <v>7.2</v>
      </c>
      <c r="G397" s="42">
        <v>70.658097929999997</v>
      </c>
      <c r="H397" s="43">
        <f t="shared" si="367"/>
        <v>508.73830509599998</v>
      </c>
      <c r="I397" s="42"/>
      <c r="J397" s="67">
        <f t="shared" si="368"/>
        <v>0</v>
      </c>
      <c r="K397" s="73">
        <f t="shared" si="366"/>
        <v>0</v>
      </c>
      <c r="L397" s="71"/>
      <c r="M397" s="67">
        <f t="shared" si="369"/>
        <v>0</v>
      </c>
      <c r="N397" s="80">
        <f t="shared" si="370"/>
        <v>0</v>
      </c>
      <c r="O397" s="42">
        <f t="shared" si="371"/>
        <v>0</v>
      </c>
      <c r="P397" s="67">
        <f t="shared" si="372"/>
        <v>0</v>
      </c>
      <c r="Q397" s="81">
        <f t="shared" si="373"/>
        <v>0</v>
      </c>
      <c r="R397" s="71">
        <f t="shared" si="374"/>
        <v>7.2</v>
      </c>
      <c r="S397" s="67">
        <f t="shared" si="375"/>
        <v>508.73830509599998</v>
      </c>
      <c r="T397" s="65">
        <f t="shared" si="376"/>
        <v>1</v>
      </c>
    </row>
    <row r="398" spans="1:20" ht="52.8">
      <c r="A398" s="31" t="s">
        <v>947</v>
      </c>
      <c r="B398" s="31" t="s">
        <v>948</v>
      </c>
      <c r="C398" s="31" t="s">
        <v>27</v>
      </c>
      <c r="D398" s="32" t="s">
        <v>949</v>
      </c>
      <c r="E398" s="31" t="s">
        <v>219</v>
      </c>
      <c r="F398" s="31">
        <v>28</v>
      </c>
      <c r="G398" s="42">
        <v>19.425416219999999</v>
      </c>
      <c r="H398" s="43">
        <f t="shared" si="367"/>
        <v>543.91165416000001</v>
      </c>
      <c r="I398" s="42"/>
      <c r="J398" s="67">
        <f t="shared" si="368"/>
        <v>0</v>
      </c>
      <c r="K398" s="73">
        <f t="shared" si="366"/>
        <v>0</v>
      </c>
      <c r="L398" s="71"/>
      <c r="M398" s="67">
        <f t="shared" si="369"/>
        <v>0</v>
      </c>
      <c r="N398" s="80">
        <f t="shared" si="370"/>
        <v>0</v>
      </c>
      <c r="O398" s="42">
        <f t="shared" si="371"/>
        <v>0</v>
      </c>
      <c r="P398" s="67">
        <f t="shared" si="372"/>
        <v>0</v>
      </c>
      <c r="Q398" s="81">
        <f t="shared" si="373"/>
        <v>0</v>
      </c>
      <c r="R398" s="71">
        <f t="shared" si="374"/>
        <v>28</v>
      </c>
      <c r="S398" s="67">
        <f t="shared" si="375"/>
        <v>543.91165416000001</v>
      </c>
      <c r="T398" s="65">
        <f t="shared" si="376"/>
        <v>1</v>
      </c>
    </row>
    <row r="399" spans="1:20" ht="39.6">
      <c r="A399" s="31" t="s">
        <v>950</v>
      </c>
      <c r="B399" s="31" t="s">
        <v>227</v>
      </c>
      <c r="C399" s="31" t="s">
        <v>27</v>
      </c>
      <c r="D399" s="32" t="s">
        <v>228</v>
      </c>
      <c r="E399" s="31" t="s">
        <v>59</v>
      </c>
      <c r="F399" s="31">
        <v>1.2</v>
      </c>
      <c r="G399" s="42">
        <v>667.09463706000008</v>
      </c>
      <c r="H399" s="43">
        <f t="shared" si="367"/>
        <v>800.5135644720001</v>
      </c>
      <c r="I399" s="42"/>
      <c r="J399" s="67">
        <f t="shared" si="368"/>
        <v>0</v>
      </c>
      <c r="K399" s="73">
        <f t="shared" si="366"/>
        <v>0</v>
      </c>
      <c r="L399" s="71"/>
      <c r="M399" s="67">
        <f t="shared" si="369"/>
        <v>0</v>
      </c>
      <c r="N399" s="80">
        <f t="shared" si="370"/>
        <v>0</v>
      </c>
      <c r="O399" s="42">
        <f t="shared" si="371"/>
        <v>0</v>
      </c>
      <c r="P399" s="67">
        <f t="shared" si="372"/>
        <v>0</v>
      </c>
      <c r="Q399" s="81">
        <f t="shared" si="373"/>
        <v>0</v>
      </c>
      <c r="R399" s="71">
        <f t="shared" si="374"/>
        <v>1.2</v>
      </c>
      <c r="S399" s="67">
        <f t="shared" si="375"/>
        <v>800.5135644720001</v>
      </c>
      <c r="T399" s="65">
        <f t="shared" si="376"/>
        <v>1</v>
      </c>
    </row>
    <row r="400" spans="1:20" ht="26.4">
      <c r="A400" s="31" t="s">
        <v>951</v>
      </c>
      <c r="B400" s="31" t="s">
        <v>667</v>
      </c>
      <c r="C400" s="31" t="s">
        <v>32</v>
      </c>
      <c r="D400" s="32" t="s">
        <v>668</v>
      </c>
      <c r="E400" s="31" t="s">
        <v>59</v>
      </c>
      <c r="F400" s="31">
        <v>1.2</v>
      </c>
      <c r="G400" s="42">
        <v>38.342424600000001</v>
      </c>
      <c r="H400" s="43">
        <f t="shared" si="367"/>
        <v>46.010909519999998</v>
      </c>
      <c r="I400" s="42"/>
      <c r="J400" s="67">
        <f t="shared" si="368"/>
        <v>0</v>
      </c>
      <c r="K400" s="73">
        <f t="shared" si="366"/>
        <v>0</v>
      </c>
      <c r="L400" s="71"/>
      <c r="M400" s="67">
        <f t="shared" si="369"/>
        <v>0</v>
      </c>
      <c r="N400" s="80">
        <f t="shared" si="370"/>
        <v>0</v>
      </c>
      <c r="O400" s="42">
        <f t="shared" si="371"/>
        <v>0</v>
      </c>
      <c r="P400" s="67">
        <f t="shared" si="372"/>
        <v>0</v>
      </c>
      <c r="Q400" s="81">
        <f t="shared" si="373"/>
        <v>0</v>
      </c>
      <c r="R400" s="71">
        <f t="shared" si="374"/>
        <v>1.2</v>
      </c>
      <c r="S400" s="67">
        <f t="shared" si="375"/>
        <v>46.010909519999998</v>
      </c>
      <c r="T400" s="65">
        <f t="shared" si="376"/>
        <v>1</v>
      </c>
    </row>
    <row r="401" spans="1:20" ht="26.4">
      <c r="A401" s="31" t="s">
        <v>952</v>
      </c>
      <c r="B401" s="31" t="s">
        <v>182</v>
      </c>
      <c r="C401" s="31" t="s">
        <v>32</v>
      </c>
      <c r="D401" s="32" t="s">
        <v>183</v>
      </c>
      <c r="E401" s="31" t="s">
        <v>59</v>
      </c>
      <c r="F401" s="31">
        <v>1.05</v>
      </c>
      <c r="G401" s="42">
        <v>45.449542529999995</v>
      </c>
      <c r="H401" s="43">
        <f t="shared" si="367"/>
        <v>47.722019656499995</v>
      </c>
      <c r="I401" s="42"/>
      <c r="J401" s="67">
        <f t="shared" si="368"/>
        <v>0</v>
      </c>
      <c r="K401" s="73">
        <f t="shared" si="366"/>
        <v>0</v>
      </c>
      <c r="L401" s="71"/>
      <c r="M401" s="67">
        <f t="shared" si="369"/>
        <v>0</v>
      </c>
      <c r="N401" s="80">
        <f t="shared" si="370"/>
        <v>0</v>
      </c>
      <c r="O401" s="42">
        <f t="shared" si="371"/>
        <v>0</v>
      </c>
      <c r="P401" s="67">
        <f t="shared" si="372"/>
        <v>0</v>
      </c>
      <c r="Q401" s="81">
        <f t="shared" si="373"/>
        <v>0</v>
      </c>
      <c r="R401" s="71">
        <f t="shared" si="374"/>
        <v>1.05</v>
      </c>
      <c r="S401" s="67">
        <f t="shared" si="375"/>
        <v>47.722019656499995</v>
      </c>
      <c r="T401" s="65">
        <f t="shared" si="376"/>
        <v>1</v>
      </c>
    </row>
    <row r="402" spans="1:20">
      <c r="A402" s="26" t="s">
        <v>953</v>
      </c>
      <c r="B402" s="26" t="s">
        <v>16</v>
      </c>
      <c r="C402" s="26"/>
      <c r="D402" s="27" t="s">
        <v>954</v>
      </c>
      <c r="E402" s="26"/>
      <c r="F402" s="26">
        <v>1</v>
      </c>
      <c r="G402" s="40"/>
      <c r="H402" s="41">
        <f>SUM(H403:H409)</f>
        <v>5434.6870382939996</v>
      </c>
      <c r="I402" s="40"/>
      <c r="J402" s="68">
        <f>SUM(J403:J409)</f>
        <v>0</v>
      </c>
      <c r="K402" s="72">
        <f t="shared" ref="K402:K409" si="377">J402/$H402</f>
        <v>0</v>
      </c>
      <c r="L402" s="37"/>
      <c r="M402" s="68">
        <f>SUM(M403:M409)</f>
        <v>0</v>
      </c>
      <c r="N402" s="79">
        <f t="shared" si="370"/>
        <v>0</v>
      </c>
      <c r="O402" s="40"/>
      <c r="P402" s="68">
        <f>SUM(P403:P409)</f>
        <v>0</v>
      </c>
      <c r="Q402" s="72">
        <f t="shared" ref="Q402:Q458" si="378">P402/$H402</f>
        <v>0</v>
      </c>
      <c r="R402" s="37"/>
      <c r="S402" s="68">
        <f>SUM(S403:S409)</f>
        <v>5434.6870382939996</v>
      </c>
      <c r="T402" s="37">
        <f t="shared" si="376"/>
        <v>1</v>
      </c>
    </row>
    <row r="403" spans="1:20" ht="26.4">
      <c r="A403" s="31" t="s">
        <v>955</v>
      </c>
      <c r="B403" s="31" t="s">
        <v>214</v>
      </c>
      <c r="C403" s="31" t="s">
        <v>32</v>
      </c>
      <c r="D403" s="32" t="s">
        <v>215</v>
      </c>
      <c r="E403" s="31" t="s">
        <v>29</v>
      </c>
      <c r="F403" s="31">
        <v>21</v>
      </c>
      <c r="G403" s="42">
        <v>101.0460582</v>
      </c>
      <c r="H403" s="43">
        <f t="shared" ref="H403:H409" si="379">G403*F403</f>
        <v>2121.9672221999999</v>
      </c>
      <c r="I403" s="42"/>
      <c r="J403" s="67">
        <f t="shared" ref="J403:J409" si="380">I403*$G403</f>
        <v>0</v>
      </c>
      <c r="K403" s="73">
        <f t="shared" si="377"/>
        <v>0</v>
      </c>
      <c r="L403" s="71"/>
      <c r="M403" s="67">
        <f t="shared" ref="M403:M409" si="381">L403*$G403</f>
        <v>0</v>
      </c>
      <c r="N403" s="80">
        <f t="shared" si="370"/>
        <v>0</v>
      </c>
      <c r="O403" s="42">
        <f t="shared" ref="O403:O409" si="382">L403+I403</f>
        <v>0</v>
      </c>
      <c r="P403" s="67">
        <f t="shared" ref="P403:P409" si="383">O403*$G403</f>
        <v>0</v>
      </c>
      <c r="Q403" s="81">
        <f t="shared" si="378"/>
        <v>0</v>
      </c>
      <c r="R403" s="71">
        <f t="shared" ref="R403:R409" si="384">F403-O403</f>
        <v>21</v>
      </c>
      <c r="S403" s="67">
        <f t="shared" ref="S403:S409" si="385">R403*$G403</f>
        <v>2121.9672221999999</v>
      </c>
      <c r="T403" s="65">
        <f t="shared" si="376"/>
        <v>1</v>
      </c>
    </row>
    <row r="404" spans="1:20" ht="39.6">
      <c r="A404" s="31" t="s">
        <v>956</v>
      </c>
      <c r="B404" s="31" t="s">
        <v>957</v>
      </c>
      <c r="C404" s="31" t="s">
        <v>27</v>
      </c>
      <c r="D404" s="32" t="s">
        <v>958</v>
      </c>
      <c r="E404" s="31" t="s">
        <v>219</v>
      </c>
      <c r="F404" s="31">
        <v>31</v>
      </c>
      <c r="G404" s="42">
        <v>18.75813093</v>
      </c>
      <c r="H404" s="43">
        <f t="shared" si="379"/>
        <v>581.50205883000001</v>
      </c>
      <c r="I404" s="42"/>
      <c r="J404" s="67">
        <f t="shared" si="380"/>
        <v>0</v>
      </c>
      <c r="K404" s="73">
        <f t="shared" si="377"/>
        <v>0</v>
      </c>
      <c r="L404" s="71"/>
      <c r="M404" s="67">
        <f t="shared" si="381"/>
        <v>0</v>
      </c>
      <c r="N404" s="80">
        <f t="shared" si="370"/>
        <v>0</v>
      </c>
      <c r="O404" s="42">
        <f t="shared" si="382"/>
        <v>0</v>
      </c>
      <c r="P404" s="67">
        <f t="shared" si="383"/>
        <v>0</v>
      </c>
      <c r="Q404" s="81">
        <f t="shared" si="378"/>
        <v>0</v>
      </c>
      <c r="R404" s="71">
        <f t="shared" si="384"/>
        <v>31</v>
      </c>
      <c r="S404" s="67">
        <f t="shared" si="385"/>
        <v>581.50205883000001</v>
      </c>
      <c r="T404" s="65">
        <f t="shared" si="376"/>
        <v>1</v>
      </c>
    </row>
    <row r="405" spans="1:20" ht="39.6">
      <c r="A405" s="31" t="s">
        <v>959</v>
      </c>
      <c r="B405" s="31" t="s">
        <v>960</v>
      </c>
      <c r="C405" s="31" t="s">
        <v>27</v>
      </c>
      <c r="D405" s="32" t="s">
        <v>961</v>
      </c>
      <c r="E405" s="31" t="s">
        <v>219</v>
      </c>
      <c r="F405" s="31">
        <v>19</v>
      </c>
      <c r="G405" s="42">
        <v>17.984927339999999</v>
      </c>
      <c r="H405" s="43">
        <f t="shared" si="379"/>
        <v>341.71361945999996</v>
      </c>
      <c r="I405" s="42"/>
      <c r="J405" s="67">
        <f t="shared" si="380"/>
        <v>0</v>
      </c>
      <c r="K405" s="73">
        <f t="shared" si="377"/>
        <v>0</v>
      </c>
      <c r="L405" s="71"/>
      <c r="M405" s="67">
        <f t="shared" si="381"/>
        <v>0</v>
      </c>
      <c r="N405" s="80">
        <f t="shared" si="370"/>
        <v>0</v>
      </c>
      <c r="O405" s="42">
        <f t="shared" si="382"/>
        <v>0</v>
      </c>
      <c r="P405" s="67">
        <f t="shared" si="383"/>
        <v>0</v>
      </c>
      <c r="Q405" s="81">
        <f t="shared" si="378"/>
        <v>0</v>
      </c>
      <c r="R405" s="71">
        <f t="shared" si="384"/>
        <v>19</v>
      </c>
      <c r="S405" s="67">
        <f t="shared" si="385"/>
        <v>341.71361945999996</v>
      </c>
      <c r="T405" s="65">
        <f t="shared" si="376"/>
        <v>1</v>
      </c>
    </row>
    <row r="406" spans="1:20" ht="39.6">
      <c r="A406" s="31" t="s">
        <v>962</v>
      </c>
      <c r="B406" s="31" t="s">
        <v>963</v>
      </c>
      <c r="C406" s="31" t="s">
        <v>27</v>
      </c>
      <c r="D406" s="32" t="s">
        <v>964</v>
      </c>
      <c r="E406" s="31" t="s">
        <v>219</v>
      </c>
      <c r="F406" s="31">
        <v>10</v>
      </c>
      <c r="G406" s="42">
        <v>17.08462179</v>
      </c>
      <c r="H406" s="43">
        <f t="shared" si="379"/>
        <v>170.8462179</v>
      </c>
      <c r="I406" s="42"/>
      <c r="J406" s="67">
        <f t="shared" si="380"/>
        <v>0</v>
      </c>
      <c r="K406" s="73">
        <f t="shared" si="377"/>
        <v>0</v>
      </c>
      <c r="L406" s="71"/>
      <c r="M406" s="67">
        <f t="shared" si="381"/>
        <v>0</v>
      </c>
      <c r="N406" s="80">
        <f t="shared" si="370"/>
        <v>0</v>
      </c>
      <c r="O406" s="42">
        <f t="shared" si="382"/>
        <v>0</v>
      </c>
      <c r="P406" s="67">
        <f t="shared" si="383"/>
        <v>0</v>
      </c>
      <c r="Q406" s="81">
        <f t="shared" si="378"/>
        <v>0</v>
      </c>
      <c r="R406" s="71">
        <f t="shared" si="384"/>
        <v>10</v>
      </c>
      <c r="S406" s="67">
        <f t="shared" si="385"/>
        <v>170.8462179</v>
      </c>
      <c r="T406" s="65">
        <f t="shared" si="376"/>
        <v>1</v>
      </c>
    </row>
    <row r="407" spans="1:20" ht="39.6">
      <c r="A407" s="31" t="s">
        <v>965</v>
      </c>
      <c r="B407" s="31" t="s">
        <v>966</v>
      </c>
      <c r="C407" s="31" t="s">
        <v>27</v>
      </c>
      <c r="D407" s="32" t="s">
        <v>967</v>
      </c>
      <c r="E407" s="31" t="s">
        <v>219</v>
      </c>
      <c r="F407" s="31">
        <v>64</v>
      </c>
      <c r="G407" s="42">
        <v>15.326378010000001</v>
      </c>
      <c r="H407" s="43">
        <f t="shared" si="379"/>
        <v>980.88819264000006</v>
      </c>
      <c r="I407" s="42"/>
      <c r="J407" s="67">
        <f t="shared" si="380"/>
        <v>0</v>
      </c>
      <c r="K407" s="73">
        <f t="shared" si="377"/>
        <v>0</v>
      </c>
      <c r="L407" s="71"/>
      <c r="M407" s="67">
        <f t="shared" si="381"/>
        <v>0</v>
      </c>
      <c r="N407" s="80">
        <f t="shared" si="370"/>
        <v>0</v>
      </c>
      <c r="O407" s="42">
        <f t="shared" si="382"/>
        <v>0</v>
      </c>
      <c r="P407" s="67">
        <f t="shared" si="383"/>
        <v>0</v>
      </c>
      <c r="Q407" s="81">
        <f t="shared" si="378"/>
        <v>0</v>
      </c>
      <c r="R407" s="71">
        <f t="shared" si="384"/>
        <v>64</v>
      </c>
      <c r="S407" s="67">
        <f t="shared" si="385"/>
        <v>980.88819264000006</v>
      </c>
      <c r="T407" s="65">
        <f t="shared" si="376"/>
        <v>1</v>
      </c>
    </row>
    <row r="408" spans="1:20" ht="39.6">
      <c r="A408" s="31" t="s">
        <v>968</v>
      </c>
      <c r="B408" s="31" t="s">
        <v>227</v>
      </c>
      <c r="C408" s="31" t="s">
        <v>27</v>
      </c>
      <c r="D408" s="32" t="s">
        <v>228</v>
      </c>
      <c r="E408" s="31" t="s">
        <v>59</v>
      </c>
      <c r="F408" s="31">
        <v>1.2</v>
      </c>
      <c r="G408" s="42">
        <v>667.09463706000008</v>
      </c>
      <c r="H408" s="43">
        <f t="shared" si="379"/>
        <v>800.5135644720001</v>
      </c>
      <c r="I408" s="42"/>
      <c r="J408" s="67">
        <f t="shared" si="380"/>
        <v>0</v>
      </c>
      <c r="K408" s="73">
        <f t="shared" si="377"/>
        <v>0</v>
      </c>
      <c r="L408" s="71"/>
      <c r="M408" s="67">
        <f t="shared" si="381"/>
        <v>0</v>
      </c>
      <c r="N408" s="80">
        <f t="shared" si="370"/>
        <v>0</v>
      </c>
      <c r="O408" s="42">
        <f t="shared" si="382"/>
        <v>0</v>
      </c>
      <c r="P408" s="67">
        <f t="shared" si="383"/>
        <v>0</v>
      </c>
      <c r="Q408" s="81">
        <f t="shared" si="378"/>
        <v>0</v>
      </c>
      <c r="R408" s="71">
        <f t="shared" si="384"/>
        <v>1.2</v>
      </c>
      <c r="S408" s="67">
        <f t="shared" si="385"/>
        <v>800.5135644720001</v>
      </c>
      <c r="T408" s="65">
        <f t="shared" si="376"/>
        <v>1</v>
      </c>
    </row>
    <row r="409" spans="1:20" ht="39.6">
      <c r="A409" s="31" t="s">
        <v>969</v>
      </c>
      <c r="B409" s="31" t="s">
        <v>230</v>
      </c>
      <c r="C409" s="31" t="s">
        <v>27</v>
      </c>
      <c r="D409" s="32" t="s">
        <v>231</v>
      </c>
      <c r="E409" s="31" t="s">
        <v>59</v>
      </c>
      <c r="F409" s="31">
        <v>1.2</v>
      </c>
      <c r="G409" s="42">
        <v>364.38013565999995</v>
      </c>
      <c r="H409" s="43">
        <f t="shared" si="379"/>
        <v>437.25616279199994</v>
      </c>
      <c r="I409" s="42"/>
      <c r="J409" s="67">
        <f t="shared" si="380"/>
        <v>0</v>
      </c>
      <c r="K409" s="73">
        <f t="shared" si="377"/>
        <v>0</v>
      </c>
      <c r="L409" s="71"/>
      <c r="M409" s="67">
        <f t="shared" si="381"/>
        <v>0</v>
      </c>
      <c r="N409" s="80">
        <f t="shared" si="370"/>
        <v>0</v>
      </c>
      <c r="O409" s="42">
        <f t="shared" si="382"/>
        <v>0</v>
      </c>
      <c r="P409" s="67">
        <f t="shared" si="383"/>
        <v>0</v>
      </c>
      <c r="Q409" s="81">
        <f t="shared" si="378"/>
        <v>0</v>
      </c>
      <c r="R409" s="71">
        <f t="shared" si="384"/>
        <v>1.2</v>
      </c>
      <c r="S409" s="67">
        <f t="shared" si="385"/>
        <v>437.25616279199994</v>
      </c>
      <c r="T409" s="65">
        <f t="shared" si="376"/>
        <v>1</v>
      </c>
    </row>
    <row r="410" spans="1:20">
      <c r="A410" s="26" t="s">
        <v>970</v>
      </c>
      <c r="B410" s="26" t="s">
        <v>16</v>
      </c>
      <c r="C410" s="26"/>
      <c r="D410" s="27" t="s">
        <v>971</v>
      </c>
      <c r="E410" s="26"/>
      <c r="F410" s="26">
        <v>1</v>
      </c>
      <c r="G410" s="40"/>
      <c r="H410" s="41">
        <f>H411+H416+H420</f>
        <v>18439.099714485001</v>
      </c>
      <c r="I410" s="40"/>
      <c r="J410" s="68">
        <f>J411+J416+J420</f>
        <v>0</v>
      </c>
      <c r="K410" s="72">
        <f t="shared" ref="K410:K415" si="386">J410/$H410</f>
        <v>0</v>
      </c>
      <c r="L410" s="37"/>
      <c r="M410" s="68">
        <f>M411+M416+M420</f>
        <v>0</v>
      </c>
      <c r="N410" s="79">
        <f t="shared" si="370"/>
        <v>0</v>
      </c>
      <c r="O410" s="40"/>
      <c r="P410" s="68">
        <f>P411+P416+P420</f>
        <v>0</v>
      </c>
      <c r="Q410" s="72">
        <f t="shared" si="378"/>
        <v>0</v>
      </c>
      <c r="R410" s="37"/>
      <c r="S410" s="68">
        <f>S411+S416+S420</f>
        <v>18439.099714485001</v>
      </c>
      <c r="T410" s="37">
        <f t="shared" si="376"/>
        <v>1</v>
      </c>
    </row>
    <row r="411" spans="1:20">
      <c r="A411" s="26" t="s">
        <v>972</v>
      </c>
      <c r="B411" s="26" t="s">
        <v>16</v>
      </c>
      <c r="C411" s="26"/>
      <c r="D411" s="27" t="s">
        <v>780</v>
      </c>
      <c r="E411" s="26"/>
      <c r="F411" s="26">
        <v>1</v>
      </c>
      <c r="G411" s="40"/>
      <c r="H411" s="41">
        <f>SUM(H412:H415)</f>
        <v>16940.366361315002</v>
      </c>
      <c r="I411" s="40"/>
      <c r="J411" s="68">
        <f>SUM(J412:J415)</f>
        <v>0</v>
      </c>
      <c r="K411" s="72">
        <f t="shared" si="386"/>
        <v>0</v>
      </c>
      <c r="L411" s="37"/>
      <c r="M411" s="68">
        <f>SUM(M412:M415)</f>
        <v>0</v>
      </c>
      <c r="N411" s="79">
        <f t="shared" si="370"/>
        <v>0</v>
      </c>
      <c r="O411" s="40"/>
      <c r="P411" s="68">
        <f>SUM(P412:P415)</f>
        <v>0</v>
      </c>
      <c r="Q411" s="72">
        <f t="shared" si="378"/>
        <v>0</v>
      </c>
      <c r="R411" s="37"/>
      <c r="S411" s="68">
        <f>SUM(S412:S415)</f>
        <v>16940.366361315002</v>
      </c>
      <c r="T411" s="37">
        <f t="shared" si="376"/>
        <v>1</v>
      </c>
    </row>
    <row r="412" spans="1:20" ht="26.4">
      <c r="A412" s="31" t="s">
        <v>973</v>
      </c>
      <c r="B412" s="31" t="s">
        <v>782</v>
      </c>
      <c r="C412" s="31" t="s">
        <v>32</v>
      </c>
      <c r="D412" s="32" t="s">
        <v>783</v>
      </c>
      <c r="E412" s="31" t="s">
        <v>29</v>
      </c>
      <c r="F412" s="31">
        <v>17.84</v>
      </c>
      <c r="G412" s="42">
        <v>444.97337013000003</v>
      </c>
      <c r="H412" s="43">
        <f>G412*F412</f>
        <v>7938.3249231192003</v>
      </c>
      <c r="I412" s="42"/>
      <c r="J412" s="67">
        <f t="shared" ref="J412:J415" si="387">I412*$G412</f>
        <v>0</v>
      </c>
      <c r="K412" s="73">
        <f t="shared" si="386"/>
        <v>0</v>
      </c>
      <c r="L412" s="71"/>
      <c r="M412" s="67">
        <f t="shared" ref="M412:M415" si="388">L412*$G412</f>
        <v>0</v>
      </c>
      <c r="N412" s="80">
        <f t="shared" si="370"/>
        <v>0</v>
      </c>
      <c r="O412" s="42">
        <f t="shared" ref="O412:O415" si="389">L412+I412</f>
        <v>0</v>
      </c>
      <c r="P412" s="67">
        <f t="shared" ref="P412:P415" si="390">O412*$G412</f>
        <v>0</v>
      </c>
      <c r="Q412" s="81">
        <f t="shared" si="378"/>
        <v>0</v>
      </c>
      <c r="R412" s="71">
        <f t="shared" ref="R412:R415" si="391">F412-O412</f>
        <v>17.84</v>
      </c>
      <c r="S412" s="67">
        <f t="shared" ref="S412:S415" si="392">R412*$G412</f>
        <v>7938.3249231192003</v>
      </c>
      <c r="T412" s="65">
        <f t="shared" si="376"/>
        <v>1</v>
      </c>
    </row>
    <row r="413" spans="1:20" ht="26.4">
      <c r="A413" s="31" t="s">
        <v>974</v>
      </c>
      <c r="B413" s="31" t="s">
        <v>975</v>
      </c>
      <c r="C413" s="31" t="s">
        <v>32</v>
      </c>
      <c r="D413" s="32" t="s">
        <v>976</v>
      </c>
      <c r="E413" s="31" t="s">
        <v>29</v>
      </c>
      <c r="F413" s="31">
        <v>11.26</v>
      </c>
      <c r="G413" s="42">
        <v>556.61125832999994</v>
      </c>
      <c r="H413" s="43">
        <f>G413*F413</f>
        <v>6267.4427687957996</v>
      </c>
      <c r="I413" s="42"/>
      <c r="J413" s="67">
        <f t="shared" si="387"/>
        <v>0</v>
      </c>
      <c r="K413" s="73">
        <f t="shared" si="386"/>
        <v>0</v>
      </c>
      <c r="L413" s="71"/>
      <c r="M413" s="67">
        <f t="shared" si="388"/>
        <v>0</v>
      </c>
      <c r="N413" s="80">
        <f t="shared" si="370"/>
        <v>0</v>
      </c>
      <c r="O413" s="42">
        <f t="shared" si="389"/>
        <v>0</v>
      </c>
      <c r="P413" s="67">
        <f t="shared" si="390"/>
        <v>0</v>
      </c>
      <c r="Q413" s="81">
        <f t="shared" si="378"/>
        <v>0</v>
      </c>
      <c r="R413" s="71">
        <f t="shared" si="391"/>
        <v>11.26</v>
      </c>
      <c r="S413" s="67">
        <f t="shared" si="392"/>
        <v>6267.4427687957996</v>
      </c>
      <c r="T413" s="65">
        <f t="shared" si="376"/>
        <v>1</v>
      </c>
    </row>
    <row r="414" spans="1:20" ht="52.8">
      <c r="A414" s="31" t="s">
        <v>977</v>
      </c>
      <c r="B414" s="31" t="s">
        <v>978</v>
      </c>
      <c r="C414" s="31" t="s">
        <v>20</v>
      </c>
      <c r="D414" s="32" t="s">
        <v>979</v>
      </c>
      <c r="E414" s="31" t="s">
        <v>250</v>
      </c>
      <c r="F414" s="31">
        <v>2</v>
      </c>
      <c r="G414" s="42">
        <v>609.80342859000007</v>
      </c>
      <c r="H414" s="43">
        <f>G414*F414</f>
        <v>1219.6068571800001</v>
      </c>
      <c r="I414" s="42"/>
      <c r="J414" s="67">
        <f t="shared" si="387"/>
        <v>0</v>
      </c>
      <c r="K414" s="73">
        <f t="shared" si="386"/>
        <v>0</v>
      </c>
      <c r="L414" s="71"/>
      <c r="M414" s="67">
        <f t="shared" si="388"/>
        <v>0</v>
      </c>
      <c r="N414" s="80">
        <f t="shared" si="370"/>
        <v>0</v>
      </c>
      <c r="O414" s="42">
        <f t="shared" si="389"/>
        <v>0</v>
      </c>
      <c r="P414" s="67">
        <f t="shared" si="390"/>
        <v>0</v>
      </c>
      <c r="Q414" s="81">
        <f t="shared" si="378"/>
        <v>0</v>
      </c>
      <c r="R414" s="71">
        <f t="shared" si="391"/>
        <v>2</v>
      </c>
      <c r="S414" s="67">
        <f t="shared" si="392"/>
        <v>1219.6068571800001</v>
      </c>
      <c r="T414" s="65">
        <f t="shared" si="376"/>
        <v>1</v>
      </c>
    </row>
    <row r="415" spans="1:20" ht="52.8">
      <c r="A415" s="31" t="s">
        <v>980</v>
      </c>
      <c r="B415" s="31" t="s">
        <v>981</v>
      </c>
      <c r="C415" s="31" t="s">
        <v>20</v>
      </c>
      <c r="D415" s="32" t="s">
        <v>982</v>
      </c>
      <c r="E415" s="31" t="s">
        <v>250</v>
      </c>
      <c r="F415" s="31">
        <v>2</v>
      </c>
      <c r="G415" s="42">
        <v>757.49590610999996</v>
      </c>
      <c r="H415" s="43">
        <f>G415*F415</f>
        <v>1514.9918122199999</v>
      </c>
      <c r="I415" s="42"/>
      <c r="J415" s="67">
        <f t="shared" si="387"/>
        <v>0</v>
      </c>
      <c r="K415" s="73">
        <f t="shared" si="386"/>
        <v>0</v>
      </c>
      <c r="L415" s="71"/>
      <c r="M415" s="67">
        <f t="shared" si="388"/>
        <v>0</v>
      </c>
      <c r="N415" s="80">
        <f t="shared" si="370"/>
        <v>0</v>
      </c>
      <c r="O415" s="42">
        <f t="shared" si="389"/>
        <v>0</v>
      </c>
      <c r="P415" s="67">
        <f t="shared" si="390"/>
        <v>0</v>
      </c>
      <c r="Q415" s="81">
        <f t="shared" si="378"/>
        <v>0</v>
      </c>
      <c r="R415" s="71">
        <f t="shared" si="391"/>
        <v>2</v>
      </c>
      <c r="S415" s="67">
        <f t="shared" si="392"/>
        <v>1514.9918122199999</v>
      </c>
      <c r="T415" s="65">
        <f t="shared" si="376"/>
        <v>1</v>
      </c>
    </row>
    <row r="416" spans="1:20">
      <c r="A416" s="26" t="s">
        <v>983</v>
      </c>
      <c r="B416" s="26" t="s">
        <v>16</v>
      </c>
      <c r="C416" s="26"/>
      <c r="D416" s="27" t="s">
        <v>793</v>
      </c>
      <c r="E416" s="26"/>
      <c r="F416" s="26">
        <v>1</v>
      </c>
      <c r="G416" s="40"/>
      <c r="H416" s="41">
        <f>SUM(H417:H419)</f>
        <v>1420.7033415599999</v>
      </c>
      <c r="I416" s="40"/>
      <c r="J416" s="68">
        <f>SUM(J417:J419)</f>
        <v>0</v>
      </c>
      <c r="K416" s="72">
        <f t="shared" ref="K416:K419" si="393">J416/$H416</f>
        <v>0</v>
      </c>
      <c r="L416" s="37"/>
      <c r="M416" s="68">
        <f>SUM(M417:M419)</f>
        <v>0</v>
      </c>
      <c r="N416" s="79">
        <f t="shared" si="370"/>
        <v>0</v>
      </c>
      <c r="O416" s="40"/>
      <c r="P416" s="68">
        <f>SUM(P417:P419)</f>
        <v>0</v>
      </c>
      <c r="Q416" s="72">
        <f t="shared" si="378"/>
        <v>0</v>
      </c>
      <c r="R416" s="37"/>
      <c r="S416" s="68">
        <f>SUM(S417:S419)</f>
        <v>1420.7033415599999</v>
      </c>
      <c r="T416" s="37">
        <f t="shared" si="376"/>
        <v>1</v>
      </c>
    </row>
    <row r="417" spans="1:20" ht="39.6">
      <c r="A417" s="31" t="s">
        <v>984</v>
      </c>
      <c r="B417" s="31" t="s">
        <v>795</v>
      </c>
      <c r="C417" s="31" t="s">
        <v>32</v>
      </c>
      <c r="D417" s="32" t="s">
        <v>796</v>
      </c>
      <c r="E417" s="31" t="s">
        <v>34</v>
      </c>
      <c r="F417" s="31">
        <v>8</v>
      </c>
      <c r="G417" s="42">
        <v>23.672740050000002</v>
      </c>
      <c r="H417" s="43">
        <f>G417*F417</f>
        <v>189.38192040000001</v>
      </c>
      <c r="I417" s="42"/>
      <c r="J417" s="67">
        <f t="shared" ref="J417:J419" si="394">I417*$G417</f>
        <v>0</v>
      </c>
      <c r="K417" s="73">
        <f t="shared" si="393"/>
        <v>0</v>
      </c>
      <c r="L417" s="71"/>
      <c r="M417" s="67">
        <f t="shared" ref="M417:M419" si="395">L417*$G417</f>
        <v>0</v>
      </c>
      <c r="N417" s="80">
        <f t="shared" si="370"/>
        <v>0</v>
      </c>
      <c r="O417" s="42">
        <f t="shared" ref="O417:O419" si="396">L417+I417</f>
        <v>0</v>
      </c>
      <c r="P417" s="67">
        <f t="shared" ref="P417:P419" si="397">O417*$G417</f>
        <v>0</v>
      </c>
      <c r="Q417" s="81">
        <f t="shared" si="378"/>
        <v>0</v>
      </c>
      <c r="R417" s="71">
        <f t="shared" ref="R417:R419" si="398">F417-O417</f>
        <v>8</v>
      </c>
      <c r="S417" s="67">
        <f t="shared" ref="S417:S419" si="399">R417*$G417</f>
        <v>189.38192040000001</v>
      </c>
      <c r="T417" s="65">
        <f t="shared" si="376"/>
        <v>1</v>
      </c>
    </row>
    <row r="418" spans="1:20" ht="52.8">
      <c r="A418" s="31" t="s">
        <v>985</v>
      </c>
      <c r="B418" s="31" t="s">
        <v>986</v>
      </c>
      <c r="C418" s="31" t="s">
        <v>20</v>
      </c>
      <c r="D418" s="32" t="s">
        <v>987</v>
      </c>
      <c r="E418" s="31" t="s">
        <v>34</v>
      </c>
      <c r="F418" s="31">
        <v>4</v>
      </c>
      <c r="G418" s="42">
        <v>235.29750344999999</v>
      </c>
      <c r="H418" s="43">
        <f>G418*F418</f>
        <v>941.19001379999997</v>
      </c>
      <c r="I418" s="42"/>
      <c r="J418" s="67">
        <f t="shared" si="394"/>
        <v>0</v>
      </c>
      <c r="K418" s="73">
        <f t="shared" si="393"/>
        <v>0</v>
      </c>
      <c r="L418" s="71"/>
      <c r="M418" s="67">
        <f t="shared" si="395"/>
        <v>0</v>
      </c>
      <c r="N418" s="80">
        <f t="shared" si="370"/>
        <v>0</v>
      </c>
      <c r="O418" s="42">
        <f t="shared" si="396"/>
        <v>0</v>
      </c>
      <c r="P418" s="67">
        <f t="shared" si="397"/>
        <v>0</v>
      </c>
      <c r="Q418" s="81">
        <f t="shared" si="378"/>
        <v>0</v>
      </c>
      <c r="R418" s="71">
        <f t="shared" si="398"/>
        <v>4</v>
      </c>
      <c r="S418" s="67">
        <f t="shared" si="399"/>
        <v>941.19001379999997</v>
      </c>
      <c r="T418" s="65">
        <f t="shared" si="376"/>
        <v>1</v>
      </c>
    </row>
    <row r="419" spans="1:20" ht="26.4">
      <c r="A419" s="31" t="s">
        <v>988</v>
      </c>
      <c r="B419" s="31" t="s">
        <v>989</v>
      </c>
      <c r="C419" s="31" t="s">
        <v>32</v>
      </c>
      <c r="D419" s="32" t="s">
        <v>990</v>
      </c>
      <c r="E419" s="31" t="s">
        <v>34</v>
      </c>
      <c r="F419" s="31">
        <v>2</v>
      </c>
      <c r="G419" s="42">
        <v>145.06570368000001</v>
      </c>
      <c r="H419" s="43">
        <f>G419*F419</f>
        <v>290.13140736000003</v>
      </c>
      <c r="I419" s="42"/>
      <c r="J419" s="67">
        <f t="shared" si="394"/>
        <v>0</v>
      </c>
      <c r="K419" s="73">
        <f t="shared" si="393"/>
        <v>0</v>
      </c>
      <c r="L419" s="71"/>
      <c r="M419" s="67">
        <f t="shared" si="395"/>
        <v>0</v>
      </c>
      <c r="N419" s="80">
        <f t="shared" si="370"/>
        <v>0</v>
      </c>
      <c r="O419" s="42">
        <f t="shared" si="396"/>
        <v>0</v>
      </c>
      <c r="P419" s="67">
        <f t="shared" si="397"/>
        <v>0</v>
      </c>
      <c r="Q419" s="81">
        <f t="shared" si="378"/>
        <v>0</v>
      </c>
      <c r="R419" s="71">
        <f t="shared" si="398"/>
        <v>2</v>
      </c>
      <c r="S419" s="67">
        <f t="shared" si="399"/>
        <v>290.13140736000003</v>
      </c>
      <c r="T419" s="65">
        <f t="shared" si="376"/>
        <v>1</v>
      </c>
    </row>
    <row r="420" spans="1:20">
      <c r="A420" s="26" t="s">
        <v>991</v>
      </c>
      <c r="B420" s="26" t="s">
        <v>16</v>
      </c>
      <c r="C420" s="26"/>
      <c r="D420" s="27" t="s">
        <v>992</v>
      </c>
      <c r="E420" s="26"/>
      <c r="F420" s="26">
        <v>1</v>
      </c>
      <c r="G420" s="40"/>
      <c r="H420" s="41">
        <f>SUM(H421)</f>
        <v>78.030011610000003</v>
      </c>
      <c r="I420" s="40"/>
      <c r="J420" s="68">
        <f>SUM(J421)</f>
        <v>0</v>
      </c>
      <c r="K420" s="72">
        <f t="shared" ref="K420:K421" si="400">J420/$H420</f>
        <v>0</v>
      </c>
      <c r="L420" s="37"/>
      <c r="M420" s="68">
        <f>SUM(M421)</f>
        <v>0</v>
      </c>
      <c r="N420" s="79">
        <f t="shared" si="370"/>
        <v>0</v>
      </c>
      <c r="O420" s="40"/>
      <c r="P420" s="68">
        <f>SUM(P421)</f>
        <v>0</v>
      </c>
      <c r="Q420" s="72">
        <f t="shared" si="378"/>
        <v>0</v>
      </c>
      <c r="R420" s="37"/>
      <c r="S420" s="68">
        <f>SUM(S421)</f>
        <v>78.030011610000003</v>
      </c>
      <c r="T420" s="37">
        <f t="shared" si="376"/>
        <v>1</v>
      </c>
    </row>
    <row r="421" spans="1:20" ht="26.4">
      <c r="A421" s="31" t="s">
        <v>993</v>
      </c>
      <c r="B421" s="31" t="s">
        <v>994</v>
      </c>
      <c r="C421" s="31" t="s">
        <v>32</v>
      </c>
      <c r="D421" s="32" t="s">
        <v>995</v>
      </c>
      <c r="E421" s="31" t="s">
        <v>29</v>
      </c>
      <c r="F421" s="31">
        <v>1</v>
      </c>
      <c r="G421" s="42">
        <v>78.030011610000003</v>
      </c>
      <c r="H421" s="43">
        <f>G421*F421</f>
        <v>78.030011610000003</v>
      </c>
      <c r="I421" s="42"/>
      <c r="J421" s="67">
        <f t="shared" ref="J421" si="401">I421*$G421</f>
        <v>0</v>
      </c>
      <c r="K421" s="73">
        <f t="shared" si="400"/>
        <v>0</v>
      </c>
      <c r="L421" s="71"/>
      <c r="M421" s="67">
        <f t="shared" ref="M421" si="402">L421*$G421</f>
        <v>0</v>
      </c>
      <c r="N421" s="80">
        <f t="shared" si="370"/>
        <v>0</v>
      </c>
      <c r="O421" s="42">
        <f>L421+I421</f>
        <v>0</v>
      </c>
      <c r="P421" s="67">
        <f>O421*$G421</f>
        <v>0</v>
      </c>
      <c r="Q421" s="81">
        <f>P421/$H421</f>
        <v>0</v>
      </c>
      <c r="R421" s="71">
        <f>F421-O421</f>
        <v>1</v>
      </c>
      <c r="S421" s="67">
        <f t="shared" ref="S421" si="403">R421*$G421</f>
        <v>78.030011610000003</v>
      </c>
      <c r="T421" s="65">
        <f t="shared" si="376"/>
        <v>1</v>
      </c>
    </row>
    <row r="422" spans="1:20">
      <c r="A422" s="26" t="s">
        <v>996</v>
      </c>
      <c r="B422" s="26" t="s">
        <v>16</v>
      </c>
      <c r="C422" s="26"/>
      <c r="D422" s="27" t="s">
        <v>997</v>
      </c>
      <c r="E422" s="26"/>
      <c r="F422" s="26">
        <v>1</v>
      </c>
      <c r="G422" s="40"/>
      <c r="H422" s="41">
        <f>SUM(H423:H425)</f>
        <v>32176.904469254994</v>
      </c>
      <c r="I422" s="40"/>
      <c r="J422" s="68">
        <f>SUM(J423:J425)</f>
        <v>0</v>
      </c>
      <c r="K422" s="72">
        <f t="shared" ref="K422:K425" si="404">J422/$H422</f>
        <v>0</v>
      </c>
      <c r="L422" s="37"/>
      <c r="M422" s="68">
        <f>SUM(M423:M425)</f>
        <v>0</v>
      </c>
      <c r="N422" s="79">
        <f t="shared" si="370"/>
        <v>0</v>
      </c>
      <c r="O422" s="40"/>
      <c r="P422" s="68">
        <f>SUM(P423:P425)</f>
        <v>0</v>
      </c>
      <c r="Q422" s="72">
        <f t="shared" si="378"/>
        <v>0</v>
      </c>
      <c r="R422" s="37"/>
      <c r="S422" s="68">
        <f>SUM(S423:S425)</f>
        <v>32176.904469254994</v>
      </c>
      <c r="T422" s="37">
        <f t="shared" si="376"/>
        <v>1</v>
      </c>
    </row>
    <row r="423" spans="1:20" ht="26.4">
      <c r="A423" s="31" t="s">
        <v>998</v>
      </c>
      <c r="B423" s="31" t="s">
        <v>770</v>
      </c>
      <c r="C423" s="31" t="s">
        <v>32</v>
      </c>
      <c r="D423" s="32" t="s">
        <v>1398</v>
      </c>
      <c r="E423" s="31" t="s">
        <v>29</v>
      </c>
      <c r="F423" s="31">
        <v>162.79</v>
      </c>
      <c r="G423" s="42">
        <v>18.874641059999998</v>
      </c>
      <c r="H423" s="43">
        <f>G423*F423</f>
        <v>3072.6028181573997</v>
      </c>
      <c r="I423" s="42"/>
      <c r="J423" s="67">
        <f t="shared" ref="J423:J425" si="405">I423*$G423</f>
        <v>0</v>
      </c>
      <c r="K423" s="73">
        <f t="shared" si="404"/>
        <v>0</v>
      </c>
      <c r="L423" s="71"/>
      <c r="M423" s="67">
        <f t="shared" ref="M423:M425" si="406">L423*$G423</f>
        <v>0</v>
      </c>
      <c r="N423" s="80">
        <f t="shared" si="370"/>
        <v>0</v>
      </c>
      <c r="O423" s="42">
        <f t="shared" ref="O423:O425" si="407">L423+I423</f>
        <v>0</v>
      </c>
      <c r="P423" s="67">
        <f t="shared" ref="P423:P425" si="408">O423*$G423</f>
        <v>0</v>
      </c>
      <c r="Q423" s="81">
        <f t="shared" si="378"/>
        <v>0</v>
      </c>
      <c r="R423" s="71">
        <f t="shared" ref="R423:R425" si="409">F423-O423</f>
        <v>162.79</v>
      </c>
      <c r="S423" s="67">
        <f t="shared" ref="S423:S425" si="410">R423*$G423</f>
        <v>3072.6028181573997</v>
      </c>
      <c r="T423" s="65">
        <f t="shared" si="376"/>
        <v>1</v>
      </c>
    </row>
    <row r="424" spans="1:20" ht="39.6">
      <c r="A424" s="31" t="s">
        <v>999</v>
      </c>
      <c r="B424" s="31" t="s">
        <v>773</v>
      </c>
      <c r="C424" s="31" t="s">
        <v>20</v>
      </c>
      <c r="D424" s="32" t="s">
        <v>774</v>
      </c>
      <c r="E424" s="31" t="s">
        <v>29</v>
      </c>
      <c r="F424" s="31">
        <v>162.79</v>
      </c>
      <c r="G424" s="42">
        <v>150.28747586999998</v>
      </c>
      <c r="H424" s="43">
        <f>G424*F424</f>
        <v>24465.298196877295</v>
      </c>
      <c r="I424" s="42"/>
      <c r="J424" s="67">
        <f t="shared" si="405"/>
        <v>0</v>
      </c>
      <c r="K424" s="73">
        <f t="shared" si="404"/>
        <v>0</v>
      </c>
      <c r="L424" s="71"/>
      <c r="M424" s="67">
        <f t="shared" si="406"/>
        <v>0</v>
      </c>
      <c r="N424" s="80">
        <f t="shared" si="370"/>
        <v>0</v>
      </c>
      <c r="O424" s="42">
        <f t="shared" si="407"/>
        <v>0</v>
      </c>
      <c r="P424" s="67">
        <f t="shared" si="408"/>
        <v>0</v>
      </c>
      <c r="Q424" s="81">
        <f t="shared" si="378"/>
        <v>0</v>
      </c>
      <c r="R424" s="71">
        <f t="shared" si="409"/>
        <v>162.79</v>
      </c>
      <c r="S424" s="67">
        <f t="shared" si="410"/>
        <v>24465.298196877295</v>
      </c>
      <c r="T424" s="65">
        <f t="shared" si="376"/>
        <v>1</v>
      </c>
    </row>
    <row r="425" spans="1:20" ht="39.6">
      <c r="A425" s="31" t="s">
        <v>1000</v>
      </c>
      <c r="B425" s="31" t="s">
        <v>1001</v>
      </c>
      <c r="C425" s="31" t="s">
        <v>32</v>
      </c>
      <c r="D425" s="32" t="s">
        <v>1002</v>
      </c>
      <c r="E425" s="31" t="s">
        <v>29</v>
      </c>
      <c r="F425" s="31">
        <v>15.07</v>
      </c>
      <c r="G425" s="42">
        <v>307.83035529</v>
      </c>
      <c r="H425" s="43">
        <f>G425*F425</f>
        <v>4639.0034542203002</v>
      </c>
      <c r="I425" s="42"/>
      <c r="J425" s="67">
        <f t="shared" si="405"/>
        <v>0</v>
      </c>
      <c r="K425" s="73">
        <f t="shared" si="404"/>
        <v>0</v>
      </c>
      <c r="L425" s="71"/>
      <c r="M425" s="67">
        <f t="shared" si="406"/>
        <v>0</v>
      </c>
      <c r="N425" s="80">
        <f t="shared" si="370"/>
        <v>0</v>
      </c>
      <c r="O425" s="42">
        <f t="shared" si="407"/>
        <v>0</v>
      </c>
      <c r="P425" s="67">
        <f t="shared" si="408"/>
        <v>0</v>
      </c>
      <c r="Q425" s="81">
        <f t="shared" si="378"/>
        <v>0</v>
      </c>
      <c r="R425" s="71">
        <f t="shared" si="409"/>
        <v>15.07</v>
      </c>
      <c r="S425" s="67">
        <f t="shared" si="410"/>
        <v>4639.0034542203002</v>
      </c>
      <c r="T425" s="65">
        <f t="shared" si="376"/>
        <v>1</v>
      </c>
    </row>
    <row r="426" spans="1:20">
      <c r="A426" s="26" t="s">
        <v>1003</v>
      </c>
      <c r="B426" s="26" t="s">
        <v>16</v>
      </c>
      <c r="C426" s="26"/>
      <c r="D426" s="27" t="s">
        <v>1004</v>
      </c>
      <c r="E426" s="26"/>
      <c r="F426" s="26">
        <v>1</v>
      </c>
      <c r="G426" s="40"/>
      <c r="H426" s="41">
        <f>SUM(H427:H433)</f>
        <v>34898.973215601603</v>
      </c>
      <c r="I426" s="40"/>
      <c r="J426" s="68">
        <f>SUM(J427:J433)</f>
        <v>0</v>
      </c>
      <c r="K426" s="72">
        <f t="shared" ref="K426:K433" si="411">J426/$H426</f>
        <v>0</v>
      </c>
      <c r="L426" s="37"/>
      <c r="M426" s="68">
        <f>SUM(M427:M433)</f>
        <v>0</v>
      </c>
      <c r="N426" s="79">
        <f t="shared" si="370"/>
        <v>0</v>
      </c>
      <c r="O426" s="40"/>
      <c r="P426" s="68">
        <f>SUM(P427:P433)</f>
        <v>0</v>
      </c>
      <c r="Q426" s="72">
        <f t="shared" si="378"/>
        <v>0</v>
      </c>
      <c r="R426" s="37"/>
      <c r="S426" s="68">
        <f>SUM(S427:S433)</f>
        <v>34898.973215601603</v>
      </c>
      <c r="T426" s="37">
        <f t="shared" si="376"/>
        <v>1</v>
      </c>
    </row>
    <row r="427" spans="1:20" ht="26.4">
      <c r="A427" s="31" t="s">
        <v>1005</v>
      </c>
      <c r="B427" s="31" t="s">
        <v>1006</v>
      </c>
      <c r="C427" s="31" t="s">
        <v>27</v>
      </c>
      <c r="D427" s="32" t="s">
        <v>1007</v>
      </c>
      <c r="E427" s="31" t="s">
        <v>59</v>
      </c>
      <c r="F427" s="31">
        <v>5.18</v>
      </c>
      <c r="G427" s="42">
        <v>948.22298892000003</v>
      </c>
      <c r="H427" s="43">
        <f t="shared" ref="H427:H433" si="412">G427*F427</f>
        <v>4911.7950826056003</v>
      </c>
      <c r="I427" s="42"/>
      <c r="J427" s="67">
        <f t="shared" ref="J427:J433" si="413">I427*$G427</f>
        <v>0</v>
      </c>
      <c r="K427" s="73">
        <f t="shared" si="411"/>
        <v>0</v>
      </c>
      <c r="L427" s="71"/>
      <c r="M427" s="67">
        <f t="shared" ref="M427:M433" si="414">L427*$G427</f>
        <v>0</v>
      </c>
      <c r="N427" s="80">
        <f t="shared" si="370"/>
        <v>0</v>
      </c>
      <c r="O427" s="42">
        <f t="shared" ref="O427:O433" si="415">L427+I427</f>
        <v>0</v>
      </c>
      <c r="P427" s="67">
        <f t="shared" ref="P427:P433" si="416">O427*$G427</f>
        <v>0</v>
      </c>
      <c r="Q427" s="81">
        <f t="shared" si="378"/>
        <v>0</v>
      </c>
      <c r="R427" s="71">
        <f t="shared" ref="R427:R433" si="417">F427-O427</f>
        <v>5.18</v>
      </c>
      <c r="S427" s="67">
        <f t="shared" ref="S427:S433" si="418">R427*$G427</f>
        <v>4911.7950826056003</v>
      </c>
      <c r="T427" s="65">
        <f t="shared" si="376"/>
        <v>1</v>
      </c>
    </row>
    <row r="428" spans="1:20" ht="39.6">
      <c r="A428" s="31" t="s">
        <v>1008</v>
      </c>
      <c r="B428" s="31" t="s">
        <v>1009</v>
      </c>
      <c r="C428" s="31" t="s">
        <v>27</v>
      </c>
      <c r="D428" s="32" t="s">
        <v>1010</v>
      </c>
      <c r="E428" s="31" t="s">
        <v>29</v>
      </c>
      <c r="F428" s="31">
        <v>73.95</v>
      </c>
      <c r="G428" s="42">
        <v>47.133643499999998</v>
      </c>
      <c r="H428" s="43">
        <f t="shared" si="412"/>
        <v>3485.532936825</v>
      </c>
      <c r="I428" s="42"/>
      <c r="J428" s="67">
        <f t="shared" si="413"/>
        <v>0</v>
      </c>
      <c r="K428" s="73">
        <f t="shared" si="411"/>
        <v>0</v>
      </c>
      <c r="L428" s="71"/>
      <c r="M428" s="67">
        <f t="shared" si="414"/>
        <v>0</v>
      </c>
      <c r="N428" s="80">
        <f t="shared" si="370"/>
        <v>0</v>
      </c>
      <c r="O428" s="42">
        <f t="shared" si="415"/>
        <v>0</v>
      </c>
      <c r="P428" s="67">
        <f t="shared" si="416"/>
        <v>0</v>
      </c>
      <c r="Q428" s="81">
        <f t="shared" si="378"/>
        <v>0</v>
      </c>
      <c r="R428" s="71">
        <f t="shared" si="417"/>
        <v>73.95</v>
      </c>
      <c r="S428" s="67">
        <f t="shared" si="418"/>
        <v>3485.532936825</v>
      </c>
      <c r="T428" s="65">
        <f t="shared" si="376"/>
        <v>1</v>
      </c>
    </row>
    <row r="429" spans="1:20" ht="39.6">
      <c r="A429" s="31" t="s">
        <v>1011</v>
      </c>
      <c r="B429" s="31" t="s">
        <v>170</v>
      </c>
      <c r="C429" s="31" t="s">
        <v>27</v>
      </c>
      <c r="D429" s="32" t="s">
        <v>171</v>
      </c>
      <c r="E429" s="31" t="s">
        <v>29</v>
      </c>
      <c r="F429" s="31">
        <v>9.15</v>
      </c>
      <c r="G429" s="42">
        <v>47.398439250000003</v>
      </c>
      <c r="H429" s="43">
        <f t="shared" si="412"/>
        <v>433.69571913750002</v>
      </c>
      <c r="I429" s="42"/>
      <c r="J429" s="67">
        <f t="shared" si="413"/>
        <v>0</v>
      </c>
      <c r="K429" s="73">
        <f t="shared" si="411"/>
        <v>0</v>
      </c>
      <c r="L429" s="71"/>
      <c r="M429" s="67">
        <f t="shared" si="414"/>
        <v>0</v>
      </c>
      <c r="N429" s="80">
        <f t="shared" si="370"/>
        <v>0</v>
      </c>
      <c r="O429" s="42">
        <f t="shared" si="415"/>
        <v>0</v>
      </c>
      <c r="P429" s="67">
        <f t="shared" si="416"/>
        <v>0</v>
      </c>
      <c r="Q429" s="81">
        <f t="shared" si="378"/>
        <v>0</v>
      </c>
      <c r="R429" s="71">
        <f t="shared" si="417"/>
        <v>9.15</v>
      </c>
      <c r="S429" s="67">
        <f t="shared" si="418"/>
        <v>433.69571913750002</v>
      </c>
      <c r="T429" s="65">
        <f t="shared" si="376"/>
        <v>1</v>
      </c>
    </row>
    <row r="430" spans="1:20" ht="39.6">
      <c r="A430" s="31" t="s">
        <v>1012</v>
      </c>
      <c r="B430" s="31" t="s">
        <v>179</v>
      </c>
      <c r="C430" s="31" t="s">
        <v>20</v>
      </c>
      <c r="D430" s="32" t="s">
        <v>180</v>
      </c>
      <c r="E430" s="31" t="s">
        <v>59</v>
      </c>
      <c r="F430" s="31">
        <v>1.65</v>
      </c>
      <c r="G430" s="42">
        <v>826.02504621000003</v>
      </c>
      <c r="H430" s="43">
        <f t="shared" si="412"/>
        <v>1362.9413262465</v>
      </c>
      <c r="I430" s="42"/>
      <c r="J430" s="67">
        <f t="shared" si="413"/>
        <v>0</v>
      </c>
      <c r="K430" s="73">
        <f t="shared" si="411"/>
        <v>0</v>
      </c>
      <c r="L430" s="71"/>
      <c r="M430" s="67">
        <f t="shared" si="414"/>
        <v>0</v>
      </c>
      <c r="N430" s="80">
        <f t="shared" si="370"/>
        <v>0</v>
      </c>
      <c r="O430" s="42">
        <f t="shared" si="415"/>
        <v>0</v>
      </c>
      <c r="P430" s="67">
        <f t="shared" si="416"/>
        <v>0</v>
      </c>
      <c r="Q430" s="81">
        <f t="shared" si="378"/>
        <v>0</v>
      </c>
      <c r="R430" s="71">
        <f t="shared" si="417"/>
        <v>1.65</v>
      </c>
      <c r="S430" s="67">
        <f t="shared" si="418"/>
        <v>1362.9413262465</v>
      </c>
      <c r="T430" s="65">
        <f t="shared" si="376"/>
        <v>1</v>
      </c>
    </row>
    <row r="431" spans="1:20" ht="52.8">
      <c r="A431" s="31" t="s">
        <v>1013</v>
      </c>
      <c r="B431" s="31" t="s">
        <v>185</v>
      </c>
      <c r="C431" s="31" t="s">
        <v>27</v>
      </c>
      <c r="D431" s="32" t="s">
        <v>186</v>
      </c>
      <c r="E431" s="31" t="s">
        <v>59</v>
      </c>
      <c r="F431" s="31">
        <v>14.77</v>
      </c>
      <c r="G431" s="42">
        <v>932.55767235000008</v>
      </c>
      <c r="H431" s="43">
        <f t="shared" si="412"/>
        <v>13773.876820609501</v>
      </c>
      <c r="I431" s="42"/>
      <c r="J431" s="67">
        <f t="shared" si="413"/>
        <v>0</v>
      </c>
      <c r="K431" s="73">
        <f t="shared" si="411"/>
        <v>0</v>
      </c>
      <c r="L431" s="71"/>
      <c r="M431" s="67">
        <f t="shared" si="414"/>
        <v>0</v>
      </c>
      <c r="N431" s="80">
        <f t="shared" si="370"/>
        <v>0</v>
      </c>
      <c r="O431" s="42">
        <f t="shared" si="415"/>
        <v>0</v>
      </c>
      <c r="P431" s="67">
        <f t="shared" si="416"/>
        <v>0</v>
      </c>
      <c r="Q431" s="81">
        <f t="shared" si="378"/>
        <v>0</v>
      </c>
      <c r="R431" s="71">
        <f t="shared" si="417"/>
        <v>14.77</v>
      </c>
      <c r="S431" s="67">
        <f t="shared" si="418"/>
        <v>13773.876820609501</v>
      </c>
      <c r="T431" s="65">
        <f t="shared" si="376"/>
        <v>1</v>
      </c>
    </row>
    <row r="432" spans="1:20" ht="52.8">
      <c r="A432" s="31" t="s">
        <v>1014</v>
      </c>
      <c r="B432" s="31" t="s">
        <v>139</v>
      </c>
      <c r="C432" s="31" t="s">
        <v>32</v>
      </c>
      <c r="D432" s="32" t="s">
        <v>140</v>
      </c>
      <c r="E432" s="31" t="s">
        <v>29</v>
      </c>
      <c r="F432" s="31">
        <v>32.19</v>
      </c>
      <c r="G432" s="42">
        <v>198.22609844999999</v>
      </c>
      <c r="H432" s="43">
        <f t="shared" si="412"/>
        <v>6380.8981091054993</v>
      </c>
      <c r="I432" s="42"/>
      <c r="J432" s="67">
        <f t="shared" si="413"/>
        <v>0</v>
      </c>
      <c r="K432" s="73">
        <f t="shared" si="411"/>
        <v>0</v>
      </c>
      <c r="L432" s="71"/>
      <c r="M432" s="67">
        <f t="shared" si="414"/>
        <v>0</v>
      </c>
      <c r="N432" s="80">
        <f t="shared" si="370"/>
        <v>0</v>
      </c>
      <c r="O432" s="42">
        <f t="shared" si="415"/>
        <v>0</v>
      </c>
      <c r="P432" s="67">
        <f t="shared" si="416"/>
        <v>0</v>
      </c>
      <c r="Q432" s="81">
        <f t="shared" si="378"/>
        <v>0</v>
      </c>
      <c r="R432" s="71">
        <f t="shared" si="417"/>
        <v>32.19</v>
      </c>
      <c r="S432" s="67">
        <f t="shared" si="418"/>
        <v>6380.8981091054993</v>
      </c>
      <c r="T432" s="65">
        <f t="shared" si="376"/>
        <v>1</v>
      </c>
    </row>
    <row r="433" spans="1:20" ht="26.4">
      <c r="A433" s="31" t="s">
        <v>1015</v>
      </c>
      <c r="B433" s="31" t="s">
        <v>191</v>
      </c>
      <c r="C433" s="31" t="s">
        <v>32</v>
      </c>
      <c r="D433" s="32" t="s">
        <v>192</v>
      </c>
      <c r="E433" s="31" t="s">
        <v>47</v>
      </c>
      <c r="F433" s="31">
        <v>67.760000000000005</v>
      </c>
      <c r="G433" s="42">
        <v>67.152202199999991</v>
      </c>
      <c r="H433" s="43">
        <f t="shared" si="412"/>
        <v>4550.2332210719997</v>
      </c>
      <c r="I433" s="42"/>
      <c r="J433" s="67">
        <f t="shared" si="413"/>
        <v>0</v>
      </c>
      <c r="K433" s="73">
        <f t="shared" si="411"/>
        <v>0</v>
      </c>
      <c r="L433" s="71"/>
      <c r="M433" s="67">
        <f t="shared" si="414"/>
        <v>0</v>
      </c>
      <c r="N433" s="80">
        <f t="shared" si="370"/>
        <v>0</v>
      </c>
      <c r="O433" s="42">
        <f t="shared" si="415"/>
        <v>0</v>
      </c>
      <c r="P433" s="67">
        <f t="shared" si="416"/>
        <v>0</v>
      </c>
      <c r="Q433" s="81">
        <f t="shared" si="378"/>
        <v>0</v>
      </c>
      <c r="R433" s="71">
        <f t="shared" si="417"/>
        <v>67.760000000000005</v>
      </c>
      <c r="S433" s="67">
        <f t="shared" si="418"/>
        <v>4550.2332210719997</v>
      </c>
      <c r="T433" s="65">
        <f t="shared" si="376"/>
        <v>1</v>
      </c>
    </row>
    <row r="434" spans="1:20">
      <c r="A434" s="26" t="s">
        <v>1016</v>
      </c>
      <c r="B434" s="26" t="s">
        <v>16</v>
      </c>
      <c r="C434" s="26"/>
      <c r="D434" s="27" t="s">
        <v>1017</v>
      </c>
      <c r="E434" s="26"/>
      <c r="F434" s="26">
        <v>1</v>
      </c>
      <c r="G434" s="40"/>
      <c r="H434" s="41">
        <f>SUM(H435:H439)</f>
        <v>55450.6708313052</v>
      </c>
      <c r="I434" s="40"/>
      <c r="J434" s="68">
        <f>SUM(J435:J439)</f>
        <v>0</v>
      </c>
      <c r="K434" s="72">
        <f t="shared" ref="K434:K439" si="419">J434/$H434</f>
        <v>0</v>
      </c>
      <c r="L434" s="37"/>
      <c r="M434" s="68">
        <f>SUM(M435:M439)</f>
        <v>0</v>
      </c>
      <c r="N434" s="79">
        <f t="shared" si="370"/>
        <v>0</v>
      </c>
      <c r="O434" s="40"/>
      <c r="P434" s="68">
        <f>SUM(P435:P439)</f>
        <v>0</v>
      </c>
      <c r="Q434" s="72">
        <f t="shared" si="378"/>
        <v>0</v>
      </c>
      <c r="R434" s="37"/>
      <c r="S434" s="68">
        <f>SUM(S435:S439)</f>
        <v>55450.6708313052</v>
      </c>
      <c r="T434" s="37">
        <f t="shared" si="376"/>
        <v>1</v>
      </c>
    </row>
    <row r="435" spans="1:20" ht="39.6">
      <c r="A435" s="31" t="s">
        <v>1018</v>
      </c>
      <c r="B435" s="31" t="s">
        <v>766</v>
      </c>
      <c r="C435" s="31" t="s">
        <v>20</v>
      </c>
      <c r="D435" s="32" t="s">
        <v>767</v>
      </c>
      <c r="E435" s="31" t="s">
        <v>29</v>
      </c>
      <c r="F435" s="31">
        <v>485.85</v>
      </c>
      <c r="G435" s="42">
        <v>102.00991473000001</v>
      </c>
      <c r="H435" s="43">
        <f>G435*F435</f>
        <v>49561.517071570503</v>
      </c>
      <c r="I435" s="42"/>
      <c r="J435" s="67">
        <f t="shared" ref="J435:J439" si="420">I435*$G435</f>
        <v>0</v>
      </c>
      <c r="K435" s="73">
        <f t="shared" si="419"/>
        <v>0</v>
      </c>
      <c r="L435" s="71"/>
      <c r="M435" s="67">
        <f t="shared" ref="M435:M439" si="421">L435*$G435</f>
        <v>0</v>
      </c>
      <c r="N435" s="80">
        <f t="shared" si="370"/>
        <v>0</v>
      </c>
      <c r="O435" s="42">
        <f t="shared" ref="O435:O439" si="422">L435+I435</f>
        <v>0</v>
      </c>
      <c r="P435" s="67">
        <f t="shared" ref="P435:P439" si="423">O435*$G435</f>
        <v>0</v>
      </c>
      <c r="Q435" s="81">
        <f t="shared" si="378"/>
        <v>0</v>
      </c>
      <c r="R435" s="71">
        <f t="shared" ref="R435:R439" si="424">F435-O435</f>
        <v>485.85</v>
      </c>
      <c r="S435" s="67">
        <f t="shared" ref="S435:S439" si="425">R435*$G435</f>
        <v>49561.517071570503</v>
      </c>
      <c r="T435" s="65">
        <f t="shared" si="376"/>
        <v>1</v>
      </c>
    </row>
    <row r="436" spans="1:20" ht="39.6">
      <c r="A436" s="31" t="s">
        <v>1019</v>
      </c>
      <c r="B436" s="31" t="s">
        <v>1020</v>
      </c>
      <c r="C436" s="31" t="s">
        <v>27</v>
      </c>
      <c r="D436" s="32" t="s">
        <v>1021</v>
      </c>
      <c r="E436" s="31" t="s">
        <v>29</v>
      </c>
      <c r="F436" s="31">
        <v>4.33</v>
      </c>
      <c r="G436" s="42">
        <v>23.312617830000001</v>
      </c>
      <c r="H436" s="43">
        <f>G436*F436</f>
        <v>100.9436352039</v>
      </c>
      <c r="I436" s="42"/>
      <c r="J436" s="67">
        <f t="shared" si="420"/>
        <v>0</v>
      </c>
      <c r="K436" s="73">
        <f t="shared" si="419"/>
        <v>0</v>
      </c>
      <c r="L436" s="71"/>
      <c r="M436" s="67">
        <f t="shared" si="421"/>
        <v>0</v>
      </c>
      <c r="N436" s="80">
        <f t="shared" si="370"/>
        <v>0</v>
      </c>
      <c r="O436" s="42">
        <f t="shared" si="422"/>
        <v>0</v>
      </c>
      <c r="P436" s="67">
        <f t="shared" si="423"/>
        <v>0</v>
      </c>
      <c r="Q436" s="81">
        <f t="shared" si="378"/>
        <v>0</v>
      </c>
      <c r="R436" s="71">
        <f t="shared" si="424"/>
        <v>4.33</v>
      </c>
      <c r="S436" s="67">
        <f t="shared" si="425"/>
        <v>100.9436352039</v>
      </c>
      <c r="T436" s="65">
        <f t="shared" si="376"/>
        <v>1</v>
      </c>
    </row>
    <row r="437" spans="1:20" ht="26.4">
      <c r="A437" s="31" t="s">
        <v>1022</v>
      </c>
      <c r="B437" s="31" t="s">
        <v>1023</v>
      </c>
      <c r="C437" s="31" t="s">
        <v>32</v>
      </c>
      <c r="D437" s="32" t="s">
        <v>1024</v>
      </c>
      <c r="E437" s="31" t="s">
        <v>29</v>
      </c>
      <c r="F437" s="31">
        <v>4.33</v>
      </c>
      <c r="G437" s="42">
        <v>46.095644160000006</v>
      </c>
      <c r="H437" s="43">
        <f>G437*F437</f>
        <v>199.59413921280003</v>
      </c>
      <c r="I437" s="42"/>
      <c r="J437" s="67">
        <f t="shared" si="420"/>
        <v>0</v>
      </c>
      <c r="K437" s="73">
        <f t="shared" si="419"/>
        <v>0</v>
      </c>
      <c r="L437" s="71"/>
      <c r="M437" s="67">
        <f t="shared" si="421"/>
        <v>0</v>
      </c>
      <c r="N437" s="80">
        <f t="shared" si="370"/>
        <v>0</v>
      </c>
      <c r="O437" s="42">
        <f t="shared" si="422"/>
        <v>0</v>
      </c>
      <c r="P437" s="67">
        <f t="shared" si="423"/>
        <v>0</v>
      </c>
      <c r="Q437" s="81">
        <f t="shared" si="378"/>
        <v>0</v>
      </c>
      <c r="R437" s="71">
        <f t="shared" si="424"/>
        <v>4.33</v>
      </c>
      <c r="S437" s="67">
        <f t="shared" si="425"/>
        <v>199.59413921280003</v>
      </c>
      <c r="T437" s="65">
        <f t="shared" si="376"/>
        <v>1</v>
      </c>
    </row>
    <row r="438" spans="1:20" ht="52.8">
      <c r="A438" s="31" t="s">
        <v>1025</v>
      </c>
      <c r="B438" s="31" t="s">
        <v>156</v>
      </c>
      <c r="C438" s="31" t="s">
        <v>27</v>
      </c>
      <c r="D438" s="32" t="s">
        <v>157</v>
      </c>
      <c r="E438" s="31" t="s">
        <v>29</v>
      </c>
      <c r="F438" s="31">
        <v>86.58</v>
      </c>
      <c r="G438" s="42">
        <v>8.4734639999999999</v>
      </c>
      <c r="H438" s="43">
        <f>G438*F438</f>
        <v>733.63251312</v>
      </c>
      <c r="I438" s="42"/>
      <c r="J438" s="67">
        <f t="shared" si="420"/>
        <v>0</v>
      </c>
      <c r="K438" s="73">
        <f t="shared" si="419"/>
        <v>0</v>
      </c>
      <c r="L438" s="71"/>
      <c r="M438" s="67">
        <f t="shared" si="421"/>
        <v>0</v>
      </c>
      <c r="N438" s="80">
        <f t="shared" si="370"/>
        <v>0</v>
      </c>
      <c r="O438" s="42">
        <f t="shared" si="422"/>
        <v>0</v>
      </c>
      <c r="P438" s="67">
        <f t="shared" si="423"/>
        <v>0</v>
      </c>
      <c r="Q438" s="81">
        <f t="shared" si="378"/>
        <v>0</v>
      </c>
      <c r="R438" s="71">
        <f t="shared" si="424"/>
        <v>86.58</v>
      </c>
      <c r="S438" s="67">
        <f t="shared" si="425"/>
        <v>733.63251312</v>
      </c>
      <c r="T438" s="65">
        <f t="shared" si="376"/>
        <v>1</v>
      </c>
    </row>
    <row r="439" spans="1:20" ht="52.8">
      <c r="A439" s="31" t="s">
        <v>1026</v>
      </c>
      <c r="B439" s="31" t="s">
        <v>1027</v>
      </c>
      <c r="C439" s="31" t="s">
        <v>27</v>
      </c>
      <c r="D439" s="32" t="s">
        <v>1028</v>
      </c>
      <c r="E439" s="31" t="s">
        <v>29</v>
      </c>
      <c r="F439" s="31">
        <v>61.8</v>
      </c>
      <c r="G439" s="42">
        <v>78.559603109999998</v>
      </c>
      <c r="H439" s="43">
        <f>G439*F439</f>
        <v>4854.9834721979996</v>
      </c>
      <c r="I439" s="42"/>
      <c r="J439" s="67">
        <f t="shared" si="420"/>
        <v>0</v>
      </c>
      <c r="K439" s="73">
        <f t="shared" si="419"/>
        <v>0</v>
      </c>
      <c r="L439" s="71"/>
      <c r="M439" s="67">
        <f t="shared" si="421"/>
        <v>0</v>
      </c>
      <c r="N439" s="80">
        <f t="shared" si="370"/>
        <v>0</v>
      </c>
      <c r="O439" s="42">
        <f t="shared" si="422"/>
        <v>0</v>
      </c>
      <c r="P439" s="67">
        <f t="shared" si="423"/>
        <v>0</v>
      </c>
      <c r="Q439" s="81">
        <f t="shared" si="378"/>
        <v>0</v>
      </c>
      <c r="R439" s="71">
        <f t="shared" si="424"/>
        <v>61.8</v>
      </c>
      <c r="S439" s="67">
        <f t="shared" si="425"/>
        <v>4854.9834721979996</v>
      </c>
      <c r="T439" s="65">
        <f t="shared" si="376"/>
        <v>1</v>
      </c>
    </row>
    <row r="440" spans="1:20">
      <c r="A440" s="26" t="s">
        <v>1029</v>
      </c>
      <c r="B440" s="26" t="s">
        <v>16</v>
      </c>
      <c r="C440" s="26"/>
      <c r="D440" s="27" t="s">
        <v>1030</v>
      </c>
      <c r="E440" s="26"/>
      <c r="F440" s="26">
        <v>1</v>
      </c>
      <c r="G440" s="40"/>
      <c r="H440" s="41">
        <f>SUM(H441:H444)</f>
        <v>9003.6149604606017</v>
      </c>
      <c r="I440" s="40"/>
      <c r="J440" s="68">
        <f>SUM(J441:J444)</f>
        <v>0</v>
      </c>
      <c r="K440" s="72">
        <f t="shared" ref="K440:K444" si="426">J440/$H440</f>
        <v>0</v>
      </c>
      <c r="L440" s="37"/>
      <c r="M440" s="68">
        <f>SUM(M441:M444)</f>
        <v>0</v>
      </c>
      <c r="N440" s="79">
        <f t="shared" si="370"/>
        <v>0</v>
      </c>
      <c r="O440" s="40"/>
      <c r="P440" s="68">
        <f>SUM(P441:P444)</f>
        <v>0</v>
      </c>
      <c r="Q440" s="72">
        <f t="shared" si="378"/>
        <v>0</v>
      </c>
      <c r="R440" s="37"/>
      <c r="S440" s="68">
        <f>SUM(S441:S444)</f>
        <v>9003.6149604606017</v>
      </c>
      <c r="T440" s="37">
        <f t="shared" si="376"/>
        <v>1</v>
      </c>
    </row>
    <row r="441" spans="1:20" ht="39.6">
      <c r="A441" s="31" t="s">
        <v>1031</v>
      </c>
      <c r="B441" s="31" t="s">
        <v>806</v>
      </c>
      <c r="C441" s="31" t="s">
        <v>20</v>
      </c>
      <c r="D441" s="32" t="s">
        <v>807</v>
      </c>
      <c r="E441" s="31" t="s">
        <v>29</v>
      </c>
      <c r="F441" s="31">
        <v>341.8</v>
      </c>
      <c r="G441" s="42">
        <v>13.250379329999999</v>
      </c>
      <c r="H441" s="43">
        <f>G441*F441</f>
        <v>4528.9796549940002</v>
      </c>
      <c r="I441" s="42"/>
      <c r="J441" s="67">
        <f t="shared" ref="J441:J444" si="427">I441*$G441</f>
        <v>0</v>
      </c>
      <c r="K441" s="73">
        <f t="shared" si="426"/>
        <v>0</v>
      </c>
      <c r="L441" s="71"/>
      <c r="M441" s="67">
        <f t="shared" ref="M441:M444" si="428">L441*$G441</f>
        <v>0</v>
      </c>
      <c r="N441" s="80">
        <f t="shared" si="370"/>
        <v>0</v>
      </c>
      <c r="O441" s="42">
        <f t="shared" ref="O441:O444" si="429">L441+I441</f>
        <v>0</v>
      </c>
      <c r="P441" s="67">
        <f t="shared" ref="P441:P444" si="430">O441*$G441</f>
        <v>0</v>
      </c>
      <c r="Q441" s="81">
        <f t="shared" si="378"/>
        <v>0</v>
      </c>
      <c r="R441" s="71">
        <f t="shared" ref="R441:R444" si="431">F441-O441</f>
        <v>341.8</v>
      </c>
      <c r="S441" s="67">
        <f t="shared" ref="S441:S444" si="432">R441*$G441</f>
        <v>4528.9796549940002</v>
      </c>
      <c r="T441" s="65">
        <f t="shared" si="376"/>
        <v>1</v>
      </c>
    </row>
    <row r="442" spans="1:20" ht="39.6">
      <c r="A442" s="31" t="s">
        <v>1032</v>
      </c>
      <c r="B442" s="31" t="s">
        <v>809</v>
      </c>
      <c r="C442" s="31" t="s">
        <v>20</v>
      </c>
      <c r="D442" s="32" t="s">
        <v>810</v>
      </c>
      <c r="E442" s="31" t="s">
        <v>29</v>
      </c>
      <c r="F442" s="31">
        <v>87.28</v>
      </c>
      <c r="G442" s="42">
        <v>38.427159240000002</v>
      </c>
      <c r="H442" s="43">
        <f>G442*F442</f>
        <v>3353.9224584672002</v>
      </c>
      <c r="I442" s="42"/>
      <c r="J442" s="67">
        <f t="shared" si="427"/>
        <v>0</v>
      </c>
      <c r="K442" s="73">
        <f t="shared" si="426"/>
        <v>0</v>
      </c>
      <c r="L442" s="71"/>
      <c r="M442" s="67">
        <f t="shared" si="428"/>
        <v>0</v>
      </c>
      <c r="N442" s="80">
        <f t="shared" si="370"/>
        <v>0</v>
      </c>
      <c r="O442" s="42">
        <f t="shared" si="429"/>
        <v>0</v>
      </c>
      <c r="P442" s="67">
        <f t="shared" si="430"/>
        <v>0</v>
      </c>
      <c r="Q442" s="81">
        <f t="shared" si="378"/>
        <v>0</v>
      </c>
      <c r="R442" s="71">
        <f t="shared" si="431"/>
        <v>87.28</v>
      </c>
      <c r="S442" s="67">
        <f t="shared" si="432"/>
        <v>3353.9224584672002</v>
      </c>
      <c r="T442" s="65">
        <f t="shared" si="376"/>
        <v>1</v>
      </c>
    </row>
    <row r="443" spans="1:20" ht="52.8">
      <c r="A443" s="31" t="s">
        <v>1033</v>
      </c>
      <c r="B443" s="31" t="s">
        <v>559</v>
      </c>
      <c r="C443" s="31" t="s">
        <v>27</v>
      </c>
      <c r="D443" s="32" t="s">
        <v>560</v>
      </c>
      <c r="E443" s="31" t="s">
        <v>29</v>
      </c>
      <c r="F443" s="31">
        <v>11.87</v>
      </c>
      <c r="G443" s="42">
        <v>30.95991909</v>
      </c>
      <c r="H443" s="43">
        <f>G443*F443</f>
        <v>367.4942395983</v>
      </c>
      <c r="I443" s="42"/>
      <c r="J443" s="67">
        <f t="shared" si="427"/>
        <v>0</v>
      </c>
      <c r="K443" s="73">
        <f t="shared" si="426"/>
        <v>0</v>
      </c>
      <c r="L443" s="71"/>
      <c r="M443" s="67">
        <f t="shared" si="428"/>
        <v>0</v>
      </c>
      <c r="N443" s="80">
        <f t="shared" si="370"/>
        <v>0</v>
      </c>
      <c r="O443" s="42">
        <f t="shared" si="429"/>
        <v>0</v>
      </c>
      <c r="P443" s="67">
        <f t="shared" si="430"/>
        <v>0</v>
      </c>
      <c r="Q443" s="81">
        <f t="shared" si="378"/>
        <v>0</v>
      </c>
      <c r="R443" s="71">
        <f t="shared" si="431"/>
        <v>11.87</v>
      </c>
      <c r="S443" s="67">
        <f t="shared" si="432"/>
        <v>367.4942395983</v>
      </c>
      <c r="T443" s="65">
        <f t="shared" si="376"/>
        <v>1</v>
      </c>
    </row>
    <row r="444" spans="1:20" ht="52.8">
      <c r="A444" s="31" t="s">
        <v>1034</v>
      </c>
      <c r="B444" s="31" t="s">
        <v>565</v>
      </c>
      <c r="C444" s="31" t="s">
        <v>27</v>
      </c>
      <c r="D444" s="32" t="s">
        <v>566</v>
      </c>
      <c r="E444" s="31" t="s">
        <v>29</v>
      </c>
      <c r="F444" s="31">
        <v>11.87</v>
      </c>
      <c r="G444" s="42">
        <v>63.455653529999992</v>
      </c>
      <c r="H444" s="43">
        <f>G444*F444</f>
        <v>753.2186074010998</v>
      </c>
      <c r="I444" s="42"/>
      <c r="J444" s="67">
        <f t="shared" si="427"/>
        <v>0</v>
      </c>
      <c r="K444" s="73">
        <f t="shared" si="426"/>
        <v>0</v>
      </c>
      <c r="L444" s="71"/>
      <c r="M444" s="67">
        <f t="shared" si="428"/>
        <v>0</v>
      </c>
      <c r="N444" s="80">
        <f t="shared" si="370"/>
        <v>0</v>
      </c>
      <c r="O444" s="42">
        <f t="shared" si="429"/>
        <v>0</v>
      </c>
      <c r="P444" s="67">
        <f t="shared" si="430"/>
        <v>0</v>
      </c>
      <c r="Q444" s="81">
        <f t="shared" si="378"/>
        <v>0</v>
      </c>
      <c r="R444" s="71">
        <f t="shared" si="431"/>
        <v>11.87</v>
      </c>
      <c r="S444" s="67">
        <f t="shared" si="432"/>
        <v>753.2186074010998</v>
      </c>
      <c r="T444" s="65">
        <f t="shared" si="376"/>
        <v>1</v>
      </c>
    </row>
    <row r="445" spans="1:20">
      <c r="A445" s="26" t="s">
        <v>1035</v>
      </c>
      <c r="B445" s="26" t="s">
        <v>16</v>
      </c>
      <c r="C445" s="26"/>
      <c r="D445" s="27" t="s">
        <v>1036</v>
      </c>
      <c r="E445" s="26"/>
      <c r="F445" s="26">
        <v>1</v>
      </c>
      <c r="G445" s="40"/>
      <c r="H445" s="41">
        <f>H446+H449+H453+H458+H465+H469+H472+H478</f>
        <v>37476.510933846599</v>
      </c>
      <c r="I445" s="40"/>
      <c r="J445" s="68">
        <f>J446+J449+J453+J458+J465+J469+J472+J478</f>
        <v>0</v>
      </c>
      <c r="K445" s="72">
        <f t="shared" ref="K445:K448" si="433">J445/$H445</f>
        <v>0</v>
      </c>
      <c r="L445" s="37"/>
      <c r="M445" s="68">
        <f>M446+M449+M453+M458+M465+M469+M472+M478</f>
        <v>0</v>
      </c>
      <c r="N445" s="79">
        <f t="shared" si="370"/>
        <v>0</v>
      </c>
      <c r="O445" s="40"/>
      <c r="P445" s="68">
        <f>P446+P449+P453+P458+P465+P469+P472+P478</f>
        <v>0</v>
      </c>
      <c r="Q445" s="72">
        <f t="shared" si="378"/>
        <v>0</v>
      </c>
      <c r="R445" s="37"/>
      <c r="S445" s="68">
        <f>S446+S449+S453+S458+S465+S469+S472+S478</f>
        <v>37476.510933846599</v>
      </c>
      <c r="T445" s="37">
        <f t="shared" si="376"/>
        <v>1</v>
      </c>
    </row>
    <row r="446" spans="1:20">
      <c r="A446" s="26" t="s">
        <v>1037</v>
      </c>
      <c r="B446" s="26" t="s">
        <v>16</v>
      </c>
      <c r="C446" s="26"/>
      <c r="D446" s="27" t="s">
        <v>1038</v>
      </c>
      <c r="E446" s="26"/>
      <c r="F446" s="26">
        <v>1</v>
      </c>
      <c r="G446" s="40"/>
      <c r="H446" s="41">
        <f>SUM(H447:H448)</f>
        <v>21102.463031220002</v>
      </c>
      <c r="I446" s="40"/>
      <c r="J446" s="68">
        <f>SUM(J447:J448)</f>
        <v>0</v>
      </c>
      <c r="K446" s="72">
        <f t="shared" si="433"/>
        <v>0</v>
      </c>
      <c r="L446" s="37"/>
      <c r="M446" s="68">
        <f>SUM(M447:M448)</f>
        <v>0</v>
      </c>
      <c r="N446" s="79">
        <f t="shared" si="370"/>
        <v>0</v>
      </c>
      <c r="O446" s="40"/>
      <c r="P446" s="68">
        <f>SUM(P447:P448)</f>
        <v>0</v>
      </c>
      <c r="Q446" s="72">
        <f t="shared" si="378"/>
        <v>0</v>
      </c>
      <c r="R446" s="37"/>
      <c r="S446" s="68">
        <f>SUM(S447:S448)</f>
        <v>21102.463031220002</v>
      </c>
      <c r="T446" s="37">
        <f t="shared" si="376"/>
        <v>1</v>
      </c>
    </row>
    <row r="447" spans="1:20" ht="39.6">
      <c r="A447" s="31" t="s">
        <v>1039</v>
      </c>
      <c r="B447" s="31" t="s">
        <v>818</v>
      </c>
      <c r="C447" s="31" t="s">
        <v>27</v>
      </c>
      <c r="D447" s="32" t="s">
        <v>819</v>
      </c>
      <c r="E447" s="31" t="s">
        <v>96</v>
      </c>
      <c r="F447" s="31">
        <v>80</v>
      </c>
      <c r="G447" s="42">
        <v>16.353785519999999</v>
      </c>
      <c r="H447" s="43">
        <f>G447*F447</f>
        <v>1308.3028416</v>
      </c>
      <c r="I447" s="42"/>
      <c r="J447" s="67">
        <f t="shared" ref="J447:J448" si="434">I447*$G447</f>
        <v>0</v>
      </c>
      <c r="K447" s="73">
        <f t="shared" si="433"/>
        <v>0</v>
      </c>
      <c r="L447" s="71"/>
      <c r="M447" s="67">
        <f t="shared" ref="M447:M448" si="435">L447*$G447</f>
        <v>0</v>
      </c>
      <c r="N447" s="80">
        <f t="shared" si="370"/>
        <v>0</v>
      </c>
      <c r="O447" s="42">
        <f t="shared" ref="O447:O448" si="436">L447+I447</f>
        <v>0</v>
      </c>
      <c r="P447" s="67">
        <f t="shared" ref="P447:P448" si="437">O447*$G447</f>
        <v>0</v>
      </c>
      <c r="Q447" s="81">
        <f t="shared" si="378"/>
        <v>0</v>
      </c>
      <c r="R447" s="71">
        <f t="shared" ref="R447:R448" si="438">F447-O447</f>
        <v>80</v>
      </c>
      <c r="S447" s="67">
        <f t="shared" ref="S447:S448" si="439">R447*$G447</f>
        <v>1308.3028416</v>
      </c>
      <c r="T447" s="65">
        <f t="shared" si="376"/>
        <v>1</v>
      </c>
    </row>
    <row r="448" spans="1:20" ht="39.6">
      <c r="A448" s="31" t="s">
        <v>1040</v>
      </c>
      <c r="B448" s="31" t="s">
        <v>1041</v>
      </c>
      <c r="C448" s="31" t="s">
        <v>27</v>
      </c>
      <c r="D448" s="32" t="s">
        <v>1042</v>
      </c>
      <c r="E448" s="31" t="s">
        <v>250</v>
      </c>
      <c r="F448" s="31">
        <v>18</v>
      </c>
      <c r="G448" s="42">
        <v>1099.6755660900001</v>
      </c>
      <c r="H448" s="43">
        <f>G448*F448</f>
        <v>19794.160189620001</v>
      </c>
      <c r="I448" s="42"/>
      <c r="J448" s="67">
        <f t="shared" si="434"/>
        <v>0</v>
      </c>
      <c r="K448" s="73">
        <f t="shared" si="433"/>
        <v>0</v>
      </c>
      <c r="L448" s="71"/>
      <c r="M448" s="67">
        <f t="shared" si="435"/>
        <v>0</v>
      </c>
      <c r="N448" s="80">
        <f t="shared" si="370"/>
        <v>0</v>
      </c>
      <c r="O448" s="42">
        <f t="shared" si="436"/>
        <v>0</v>
      </c>
      <c r="P448" s="67">
        <f t="shared" si="437"/>
        <v>0</v>
      </c>
      <c r="Q448" s="81">
        <f t="shared" si="378"/>
        <v>0</v>
      </c>
      <c r="R448" s="71">
        <f t="shared" si="438"/>
        <v>18</v>
      </c>
      <c r="S448" s="67">
        <f t="shared" si="439"/>
        <v>19794.160189620001</v>
      </c>
      <c r="T448" s="65">
        <f t="shared" si="376"/>
        <v>1</v>
      </c>
    </row>
    <row r="449" spans="1:20">
      <c r="A449" s="26" t="s">
        <v>1043</v>
      </c>
      <c r="B449" s="26" t="s">
        <v>16</v>
      </c>
      <c r="C449" s="26"/>
      <c r="D449" s="27" t="s">
        <v>354</v>
      </c>
      <c r="E449" s="26"/>
      <c r="F449" s="26">
        <v>1</v>
      </c>
      <c r="G449" s="40"/>
      <c r="H449" s="41">
        <f>SUM(H450:H452)</f>
        <v>405.70945631999996</v>
      </c>
      <c r="I449" s="40"/>
      <c r="J449" s="68">
        <f>SUM(J450:J452)</f>
        <v>0</v>
      </c>
      <c r="K449" s="72">
        <f t="shared" ref="K449:K452" si="440">J449/$H449</f>
        <v>0</v>
      </c>
      <c r="L449" s="37"/>
      <c r="M449" s="68">
        <f>SUM(M450:M452)</f>
        <v>0</v>
      </c>
      <c r="N449" s="79">
        <f t="shared" si="370"/>
        <v>0</v>
      </c>
      <c r="O449" s="40"/>
      <c r="P449" s="68">
        <f>SUM(P450:P452)</f>
        <v>0</v>
      </c>
      <c r="Q449" s="72">
        <f t="shared" si="378"/>
        <v>0</v>
      </c>
      <c r="R449" s="37"/>
      <c r="S449" s="68">
        <f>SUM(S450:S452)</f>
        <v>405.70945631999996</v>
      </c>
      <c r="T449" s="37">
        <f t="shared" si="376"/>
        <v>1</v>
      </c>
    </row>
    <row r="450" spans="1:20" ht="26.4">
      <c r="A450" s="31" t="s">
        <v>1044</v>
      </c>
      <c r="B450" s="31" t="s">
        <v>1045</v>
      </c>
      <c r="C450" s="31" t="s">
        <v>27</v>
      </c>
      <c r="D450" s="32" t="s">
        <v>1046</v>
      </c>
      <c r="E450" s="31" t="s">
        <v>250</v>
      </c>
      <c r="F450" s="31">
        <v>14</v>
      </c>
      <c r="G450" s="42">
        <v>17.984927339999999</v>
      </c>
      <c r="H450" s="43">
        <f>G450*F450</f>
        <v>251.78898275999998</v>
      </c>
      <c r="I450" s="42"/>
      <c r="J450" s="67">
        <f t="shared" ref="J450:J452" si="441">I450*$G450</f>
        <v>0</v>
      </c>
      <c r="K450" s="73">
        <f t="shared" si="440"/>
        <v>0</v>
      </c>
      <c r="L450" s="71"/>
      <c r="M450" s="67">
        <f t="shared" ref="M450:M452" si="442">L450*$G450</f>
        <v>0</v>
      </c>
      <c r="N450" s="80">
        <f t="shared" si="370"/>
        <v>0</v>
      </c>
      <c r="O450" s="42">
        <f t="shared" ref="O450:O452" si="443">L450+I450</f>
        <v>0</v>
      </c>
      <c r="P450" s="67">
        <f t="shared" ref="P450:P452" si="444">O450*$G450</f>
        <v>0</v>
      </c>
      <c r="Q450" s="81">
        <f t="shared" si="378"/>
        <v>0</v>
      </c>
      <c r="R450" s="71">
        <f t="shared" ref="R450:R452" si="445">F450-O450</f>
        <v>14</v>
      </c>
      <c r="S450" s="67">
        <f t="shared" ref="S450:S452" si="446">R450*$G450</f>
        <v>251.78898275999998</v>
      </c>
      <c r="T450" s="65">
        <f t="shared" si="376"/>
        <v>1</v>
      </c>
    </row>
    <row r="451" spans="1:20" ht="26.4">
      <c r="A451" s="31" t="s">
        <v>1047</v>
      </c>
      <c r="B451" s="31" t="s">
        <v>831</v>
      </c>
      <c r="C451" s="31" t="s">
        <v>32</v>
      </c>
      <c r="D451" s="32" t="s">
        <v>832</v>
      </c>
      <c r="E451" s="31" t="s">
        <v>34</v>
      </c>
      <c r="F451" s="31">
        <v>1</v>
      </c>
      <c r="G451" s="42">
        <v>36.022813829999997</v>
      </c>
      <c r="H451" s="43">
        <f>G451*F451</f>
        <v>36.022813829999997</v>
      </c>
      <c r="I451" s="42"/>
      <c r="J451" s="67">
        <f t="shared" si="441"/>
        <v>0</v>
      </c>
      <c r="K451" s="73">
        <f t="shared" si="440"/>
        <v>0</v>
      </c>
      <c r="L451" s="71"/>
      <c r="M451" s="67">
        <f t="shared" si="442"/>
        <v>0</v>
      </c>
      <c r="N451" s="80">
        <f t="shared" si="370"/>
        <v>0</v>
      </c>
      <c r="O451" s="42">
        <f t="shared" si="443"/>
        <v>0</v>
      </c>
      <c r="P451" s="67">
        <f t="shared" si="444"/>
        <v>0</v>
      </c>
      <c r="Q451" s="81">
        <f t="shared" si="378"/>
        <v>0</v>
      </c>
      <c r="R451" s="71">
        <f t="shared" si="445"/>
        <v>1</v>
      </c>
      <c r="S451" s="67">
        <f t="shared" si="446"/>
        <v>36.022813829999997</v>
      </c>
      <c r="T451" s="65">
        <f t="shared" si="376"/>
        <v>1</v>
      </c>
    </row>
    <row r="452" spans="1:20" ht="26.4">
      <c r="A452" s="31" t="s">
        <v>1048</v>
      </c>
      <c r="B452" s="31" t="s">
        <v>1049</v>
      </c>
      <c r="C452" s="31" t="s">
        <v>20</v>
      </c>
      <c r="D452" s="32" t="s">
        <v>1050</v>
      </c>
      <c r="E452" s="31" t="s">
        <v>34</v>
      </c>
      <c r="F452" s="31">
        <v>1</v>
      </c>
      <c r="G452" s="42">
        <v>117.89765973</v>
      </c>
      <c r="H452" s="43">
        <f>G452*F452</f>
        <v>117.89765973</v>
      </c>
      <c r="I452" s="42"/>
      <c r="J452" s="67">
        <f t="shared" si="441"/>
        <v>0</v>
      </c>
      <c r="K452" s="73">
        <f t="shared" si="440"/>
        <v>0</v>
      </c>
      <c r="L452" s="71"/>
      <c r="M452" s="67">
        <f t="shared" si="442"/>
        <v>0</v>
      </c>
      <c r="N452" s="80">
        <f t="shared" si="370"/>
        <v>0</v>
      </c>
      <c r="O452" s="42">
        <f t="shared" si="443"/>
        <v>0</v>
      </c>
      <c r="P452" s="67">
        <f t="shared" si="444"/>
        <v>0</v>
      </c>
      <c r="Q452" s="81">
        <f t="shared" si="378"/>
        <v>0</v>
      </c>
      <c r="R452" s="71">
        <f t="shared" si="445"/>
        <v>1</v>
      </c>
      <c r="S452" s="67">
        <f t="shared" si="446"/>
        <v>117.89765973</v>
      </c>
      <c r="T452" s="65">
        <f t="shared" si="376"/>
        <v>1</v>
      </c>
    </row>
    <row r="453" spans="1:20">
      <c r="A453" s="26" t="s">
        <v>1051</v>
      </c>
      <c r="B453" s="26" t="s">
        <v>16</v>
      </c>
      <c r="C453" s="26"/>
      <c r="D453" s="27" t="s">
        <v>317</v>
      </c>
      <c r="E453" s="26"/>
      <c r="F453" s="26">
        <v>1</v>
      </c>
      <c r="G453" s="40"/>
      <c r="H453" s="41">
        <f>SUM(H454:H457)</f>
        <v>4724.8990647066003</v>
      </c>
      <c r="I453" s="40"/>
      <c r="J453" s="68">
        <f>SUM(J454:J457)</f>
        <v>0</v>
      </c>
      <c r="K453" s="72">
        <f t="shared" ref="K453:K457" si="447">J453/$H453</f>
        <v>0</v>
      </c>
      <c r="L453" s="37"/>
      <c r="M453" s="68">
        <f>SUM(M454:M457)</f>
        <v>0</v>
      </c>
      <c r="N453" s="79">
        <f t="shared" si="370"/>
        <v>0</v>
      </c>
      <c r="O453" s="40"/>
      <c r="P453" s="68">
        <f>SUM(P454:P457)</f>
        <v>0</v>
      </c>
      <c r="Q453" s="72">
        <f t="shared" si="378"/>
        <v>0</v>
      </c>
      <c r="R453" s="37"/>
      <c r="S453" s="68">
        <f>SUM(S454:S457)</f>
        <v>4724.8990647066003</v>
      </c>
      <c r="T453" s="37">
        <f t="shared" si="376"/>
        <v>1</v>
      </c>
    </row>
    <row r="454" spans="1:20" ht="39.6">
      <c r="A454" s="31" t="s">
        <v>1052</v>
      </c>
      <c r="B454" s="31" t="s">
        <v>319</v>
      </c>
      <c r="C454" s="31" t="s">
        <v>27</v>
      </c>
      <c r="D454" s="32" t="s">
        <v>320</v>
      </c>
      <c r="E454" s="31" t="s">
        <v>96</v>
      </c>
      <c r="F454" s="31">
        <v>270</v>
      </c>
      <c r="G454" s="42">
        <v>3.7918751400000001</v>
      </c>
      <c r="H454" s="43">
        <f>G454*F454</f>
        <v>1023.8062878000001</v>
      </c>
      <c r="I454" s="42"/>
      <c r="J454" s="67">
        <f t="shared" ref="J454:J457" si="448">I454*$G454</f>
        <v>0</v>
      </c>
      <c r="K454" s="73">
        <f t="shared" si="447"/>
        <v>0</v>
      </c>
      <c r="L454" s="71"/>
      <c r="M454" s="67">
        <f t="shared" ref="M454:M457" si="449">L454*$G454</f>
        <v>0</v>
      </c>
      <c r="N454" s="80">
        <f t="shared" si="370"/>
        <v>0</v>
      </c>
      <c r="O454" s="42">
        <f t="shared" ref="O454:O457" si="450">L454+I454</f>
        <v>0</v>
      </c>
      <c r="P454" s="67">
        <f t="shared" ref="P454:P457" si="451">O454*$G454</f>
        <v>0</v>
      </c>
      <c r="Q454" s="81">
        <f t="shared" si="378"/>
        <v>0</v>
      </c>
      <c r="R454" s="71">
        <f t="shared" ref="R454:R457" si="452">F454-O454</f>
        <v>270</v>
      </c>
      <c r="S454" s="67">
        <f t="shared" ref="S454:S457" si="453">R454*$G454</f>
        <v>1023.8062878000001</v>
      </c>
      <c r="T454" s="65">
        <f t="shared" si="376"/>
        <v>1</v>
      </c>
    </row>
    <row r="455" spans="1:20" ht="39.6">
      <c r="A455" s="31" t="s">
        <v>1053</v>
      </c>
      <c r="B455" s="31" t="s">
        <v>514</v>
      </c>
      <c r="C455" s="31" t="s">
        <v>27</v>
      </c>
      <c r="D455" s="32" t="s">
        <v>515</v>
      </c>
      <c r="E455" s="31" t="s">
        <v>96</v>
      </c>
      <c r="F455" s="31">
        <v>210</v>
      </c>
      <c r="G455" s="42">
        <v>4.59685422</v>
      </c>
      <c r="H455" s="43">
        <f>G455*F455</f>
        <v>965.33938620000004</v>
      </c>
      <c r="I455" s="42"/>
      <c r="J455" s="67">
        <f t="shared" si="448"/>
        <v>0</v>
      </c>
      <c r="K455" s="73">
        <f t="shared" si="447"/>
        <v>0</v>
      </c>
      <c r="L455" s="71"/>
      <c r="M455" s="67">
        <f t="shared" si="449"/>
        <v>0</v>
      </c>
      <c r="N455" s="80">
        <f t="shared" si="370"/>
        <v>0</v>
      </c>
      <c r="O455" s="42">
        <f t="shared" si="450"/>
        <v>0</v>
      </c>
      <c r="P455" s="67">
        <f t="shared" si="451"/>
        <v>0</v>
      </c>
      <c r="Q455" s="81">
        <f t="shared" si="378"/>
        <v>0</v>
      </c>
      <c r="R455" s="71">
        <f t="shared" si="452"/>
        <v>210</v>
      </c>
      <c r="S455" s="67">
        <f t="shared" si="453"/>
        <v>965.33938620000004</v>
      </c>
      <c r="T455" s="65">
        <f t="shared" si="376"/>
        <v>1</v>
      </c>
    </row>
    <row r="456" spans="1:20" ht="39.6">
      <c r="A456" s="31" t="s">
        <v>1054</v>
      </c>
      <c r="B456" s="31" t="s">
        <v>1055</v>
      </c>
      <c r="C456" s="31" t="s">
        <v>27</v>
      </c>
      <c r="D456" s="32" t="s">
        <v>1056</v>
      </c>
      <c r="E456" s="31" t="s">
        <v>96</v>
      </c>
      <c r="F456" s="31">
        <v>90</v>
      </c>
      <c r="G456" s="42">
        <v>21.978047249999999</v>
      </c>
      <c r="H456" s="43">
        <f>G456*F456</f>
        <v>1978.0242524999999</v>
      </c>
      <c r="I456" s="42"/>
      <c r="J456" s="67">
        <f t="shared" si="448"/>
        <v>0</v>
      </c>
      <c r="K456" s="73">
        <f t="shared" si="447"/>
        <v>0</v>
      </c>
      <c r="L456" s="71"/>
      <c r="M456" s="67">
        <f t="shared" si="449"/>
        <v>0</v>
      </c>
      <c r="N456" s="80">
        <f t="shared" si="370"/>
        <v>0</v>
      </c>
      <c r="O456" s="42">
        <f t="shared" si="450"/>
        <v>0</v>
      </c>
      <c r="P456" s="67">
        <f t="shared" si="451"/>
        <v>0</v>
      </c>
      <c r="Q456" s="81">
        <f t="shared" si="378"/>
        <v>0</v>
      </c>
      <c r="R456" s="71">
        <f t="shared" si="452"/>
        <v>90</v>
      </c>
      <c r="S456" s="67">
        <f t="shared" si="453"/>
        <v>1978.0242524999999</v>
      </c>
      <c r="T456" s="65">
        <f t="shared" si="376"/>
        <v>1</v>
      </c>
    </row>
    <row r="457" spans="1:20" ht="26.4">
      <c r="A457" s="31" t="s">
        <v>1057</v>
      </c>
      <c r="B457" s="31" t="s">
        <v>1058</v>
      </c>
      <c r="C457" s="31" t="s">
        <v>32</v>
      </c>
      <c r="D457" s="32" t="s">
        <v>1059</v>
      </c>
      <c r="E457" s="31" t="s">
        <v>342</v>
      </c>
      <c r="F457" s="31">
        <v>4.41</v>
      </c>
      <c r="G457" s="42">
        <v>171.82066626</v>
      </c>
      <c r="H457" s="43">
        <f>G457*F457</f>
        <v>757.72913820660006</v>
      </c>
      <c r="I457" s="42"/>
      <c r="J457" s="67">
        <f t="shared" si="448"/>
        <v>0</v>
      </c>
      <c r="K457" s="73">
        <f t="shared" si="447"/>
        <v>0</v>
      </c>
      <c r="L457" s="71"/>
      <c r="M457" s="67">
        <f t="shared" si="449"/>
        <v>0</v>
      </c>
      <c r="N457" s="80">
        <f t="shared" si="370"/>
        <v>0</v>
      </c>
      <c r="O457" s="42">
        <f t="shared" si="450"/>
        <v>0</v>
      </c>
      <c r="P457" s="67">
        <f t="shared" si="451"/>
        <v>0</v>
      </c>
      <c r="Q457" s="81">
        <f t="shared" si="378"/>
        <v>0</v>
      </c>
      <c r="R457" s="71">
        <f t="shared" si="452"/>
        <v>4.41</v>
      </c>
      <c r="S457" s="67">
        <f t="shared" si="453"/>
        <v>757.72913820660006</v>
      </c>
      <c r="T457" s="65">
        <f t="shared" si="376"/>
        <v>1</v>
      </c>
    </row>
    <row r="458" spans="1:20">
      <c r="A458" s="26" t="s">
        <v>1060</v>
      </c>
      <c r="B458" s="26" t="s">
        <v>16</v>
      </c>
      <c r="C458" s="26"/>
      <c r="D458" s="27" t="s">
        <v>829</v>
      </c>
      <c r="E458" s="26"/>
      <c r="F458" s="26">
        <v>1</v>
      </c>
      <c r="G458" s="40"/>
      <c r="H458" s="41">
        <f>SUM(H459:H464)</f>
        <v>991.91428766999991</v>
      </c>
      <c r="I458" s="40"/>
      <c r="J458" s="68">
        <f>SUM(J459:J464)</f>
        <v>0</v>
      </c>
      <c r="K458" s="72">
        <f t="shared" ref="K458:K464" si="454">J458/$H458</f>
        <v>0</v>
      </c>
      <c r="L458" s="37"/>
      <c r="M458" s="68">
        <f>SUM(M459:M464)</f>
        <v>0</v>
      </c>
      <c r="N458" s="79">
        <f t="shared" si="370"/>
        <v>0</v>
      </c>
      <c r="O458" s="40"/>
      <c r="P458" s="68">
        <f>SUM(P459:P464)</f>
        <v>0</v>
      </c>
      <c r="Q458" s="72">
        <f t="shared" si="378"/>
        <v>0</v>
      </c>
      <c r="R458" s="37"/>
      <c r="S458" s="68">
        <f>SUM(S459:S464)</f>
        <v>991.91428766999991</v>
      </c>
      <c r="T458" s="37">
        <f t="shared" si="376"/>
        <v>1</v>
      </c>
    </row>
    <row r="459" spans="1:20" ht="26.4">
      <c r="A459" s="31" t="s">
        <v>1061</v>
      </c>
      <c r="B459" s="31" t="s">
        <v>1062</v>
      </c>
      <c r="C459" s="31" t="s">
        <v>32</v>
      </c>
      <c r="D459" s="32" t="s">
        <v>1063</v>
      </c>
      <c r="E459" s="31" t="s">
        <v>34</v>
      </c>
      <c r="F459" s="31">
        <v>3</v>
      </c>
      <c r="G459" s="42">
        <v>40.005341910000006</v>
      </c>
      <c r="H459" s="43">
        <f t="shared" ref="H459:H464" si="455">G459*F459</f>
        <v>120.01602573000002</v>
      </c>
      <c r="I459" s="42"/>
      <c r="J459" s="67">
        <f t="shared" ref="J459:J464" si="456">I459*$G459</f>
        <v>0</v>
      </c>
      <c r="K459" s="73">
        <f t="shared" si="454"/>
        <v>0</v>
      </c>
      <c r="L459" s="71"/>
      <c r="M459" s="67">
        <f t="shared" ref="M459:M464" si="457">L459*$G459</f>
        <v>0</v>
      </c>
      <c r="N459" s="80">
        <f t="shared" ref="N459:N522" si="458">M459/$H459</f>
        <v>0</v>
      </c>
      <c r="O459" s="42">
        <f t="shared" ref="O459:O464" si="459">L459+I459</f>
        <v>0</v>
      </c>
      <c r="P459" s="67">
        <f t="shared" ref="P459:P464" si="460">O459*$G459</f>
        <v>0</v>
      </c>
      <c r="Q459" s="81">
        <f t="shared" ref="Q459:Q464" si="461">P459/$H459</f>
        <v>0</v>
      </c>
      <c r="R459" s="71">
        <f t="shared" ref="R459:R464" si="462">F459-O459</f>
        <v>3</v>
      </c>
      <c r="S459" s="67">
        <f t="shared" ref="S459:S464" si="463">R459*$G459</f>
        <v>120.01602573000002</v>
      </c>
      <c r="T459" s="65">
        <f t="shared" ref="T459:T522" si="464">S459/$H459</f>
        <v>1</v>
      </c>
    </row>
    <row r="460" spans="1:20" ht="26.4">
      <c r="A460" s="31" t="s">
        <v>1064</v>
      </c>
      <c r="B460" s="31" t="s">
        <v>1065</v>
      </c>
      <c r="C460" s="31" t="s">
        <v>32</v>
      </c>
      <c r="D460" s="32" t="s">
        <v>1066</v>
      </c>
      <c r="E460" s="31" t="s">
        <v>34</v>
      </c>
      <c r="F460" s="31">
        <v>1</v>
      </c>
      <c r="G460" s="42">
        <v>35.249610240000003</v>
      </c>
      <c r="H460" s="43">
        <f t="shared" si="455"/>
        <v>35.249610240000003</v>
      </c>
      <c r="I460" s="42"/>
      <c r="J460" s="67">
        <f t="shared" si="456"/>
        <v>0</v>
      </c>
      <c r="K460" s="73">
        <f t="shared" si="454"/>
        <v>0</v>
      </c>
      <c r="L460" s="71"/>
      <c r="M460" s="67">
        <f t="shared" si="457"/>
        <v>0</v>
      </c>
      <c r="N460" s="80">
        <f t="shared" si="458"/>
        <v>0</v>
      </c>
      <c r="O460" s="42">
        <f t="shared" si="459"/>
        <v>0</v>
      </c>
      <c r="P460" s="67">
        <f t="shared" si="460"/>
        <v>0</v>
      </c>
      <c r="Q460" s="81">
        <f t="shared" si="461"/>
        <v>0</v>
      </c>
      <c r="R460" s="71">
        <f t="shared" si="462"/>
        <v>1</v>
      </c>
      <c r="S460" s="67">
        <f t="shared" si="463"/>
        <v>35.249610240000003</v>
      </c>
      <c r="T460" s="65">
        <f t="shared" si="464"/>
        <v>1</v>
      </c>
    </row>
    <row r="461" spans="1:20" ht="39.6">
      <c r="A461" s="31" t="s">
        <v>1067</v>
      </c>
      <c r="B461" s="31" t="s">
        <v>1068</v>
      </c>
      <c r="C461" s="31" t="s">
        <v>32</v>
      </c>
      <c r="D461" s="32" t="s">
        <v>1069</v>
      </c>
      <c r="E461" s="31" t="s">
        <v>34</v>
      </c>
      <c r="F461" s="31">
        <v>1</v>
      </c>
      <c r="G461" s="42">
        <v>37.399751729999998</v>
      </c>
      <c r="H461" s="43">
        <f t="shared" si="455"/>
        <v>37.399751729999998</v>
      </c>
      <c r="I461" s="42"/>
      <c r="J461" s="67">
        <f t="shared" si="456"/>
        <v>0</v>
      </c>
      <c r="K461" s="73">
        <f t="shared" si="454"/>
        <v>0</v>
      </c>
      <c r="L461" s="71"/>
      <c r="M461" s="67">
        <f t="shared" si="457"/>
        <v>0</v>
      </c>
      <c r="N461" s="80">
        <f t="shared" si="458"/>
        <v>0</v>
      </c>
      <c r="O461" s="42">
        <f t="shared" si="459"/>
        <v>0</v>
      </c>
      <c r="P461" s="67">
        <f t="shared" si="460"/>
        <v>0</v>
      </c>
      <c r="Q461" s="81">
        <f t="shared" si="461"/>
        <v>0</v>
      </c>
      <c r="R461" s="71">
        <f t="shared" si="462"/>
        <v>1</v>
      </c>
      <c r="S461" s="67">
        <f t="shared" si="463"/>
        <v>37.399751729999998</v>
      </c>
      <c r="T461" s="65">
        <f t="shared" si="464"/>
        <v>1</v>
      </c>
    </row>
    <row r="462" spans="1:20" ht="26.4">
      <c r="A462" s="31" t="s">
        <v>1070</v>
      </c>
      <c r="B462" s="31" t="s">
        <v>1071</v>
      </c>
      <c r="C462" s="31" t="s">
        <v>32</v>
      </c>
      <c r="D462" s="32" t="s">
        <v>1072</v>
      </c>
      <c r="E462" s="31" t="s">
        <v>34</v>
      </c>
      <c r="F462" s="31">
        <v>15</v>
      </c>
      <c r="G462" s="42">
        <v>48.277561139999996</v>
      </c>
      <c r="H462" s="43">
        <f t="shared" si="455"/>
        <v>724.16341709999995</v>
      </c>
      <c r="I462" s="42"/>
      <c r="J462" s="67">
        <f t="shared" si="456"/>
        <v>0</v>
      </c>
      <c r="K462" s="73">
        <f t="shared" si="454"/>
        <v>0</v>
      </c>
      <c r="L462" s="71"/>
      <c r="M462" s="67">
        <f t="shared" si="457"/>
        <v>0</v>
      </c>
      <c r="N462" s="80">
        <f t="shared" si="458"/>
        <v>0</v>
      </c>
      <c r="O462" s="42">
        <f t="shared" si="459"/>
        <v>0</v>
      </c>
      <c r="P462" s="67">
        <f t="shared" si="460"/>
        <v>0</v>
      </c>
      <c r="Q462" s="81">
        <f t="shared" si="461"/>
        <v>0</v>
      </c>
      <c r="R462" s="71">
        <f t="shared" si="462"/>
        <v>15</v>
      </c>
      <c r="S462" s="67">
        <f t="shared" si="463"/>
        <v>724.16341709999995</v>
      </c>
      <c r="T462" s="65">
        <f t="shared" si="464"/>
        <v>1</v>
      </c>
    </row>
    <row r="463" spans="1:20" ht="39.6">
      <c r="A463" s="31" t="s">
        <v>1073</v>
      </c>
      <c r="B463" s="31" t="s">
        <v>852</v>
      </c>
      <c r="C463" s="31" t="s">
        <v>27</v>
      </c>
      <c r="D463" s="32" t="s">
        <v>853</v>
      </c>
      <c r="E463" s="31" t="s">
        <v>250</v>
      </c>
      <c r="F463" s="31">
        <v>1</v>
      </c>
      <c r="G463" s="42">
        <v>47.207786310000003</v>
      </c>
      <c r="H463" s="43">
        <f t="shared" si="455"/>
        <v>47.207786310000003</v>
      </c>
      <c r="I463" s="42"/>
      <c r="J463" s="67">
        <f t="shared" si="456"/>
        <v>0</v>
      </c>
      <c r="K463" s="73">
        <f t="shared" si="454"/>
        <v>0</v>
      </c>
      <c r="L463" s="71"/>
      <c r="M463" s="67">
        <f t="shared" si="457"/>
        <v>0</v>
      </c>
      <c r="N463" s="80">
        <f t="shared" si="458"/>
        <v>0</v>
      </c>
      <c r="O463" s="42">
        <f t="shared" si="459"/>
        <v>0</v>
      </c>
      <c r="P463" s="67">
        <f t="shared" si="460"/>
        <v>0</v>
      </c>
      <c r="Q463" s="81">
        <f t="shared" si="461"/>
        <v>0</v>
      </c>
      <c r="R463" s="71">
        <f t="shared" si="462"/>
        <v>1</v>
      </c>
      <c r="S463" s="67">
        <f t="shared" si="463"/>
        <v>47.207786310000003</v>
      </c>
      <c r="T463" s="65">
        <f t="shared" si="464"/>
        <v>1</v>
      </c>
    </row>
    <row r="464" spans="1:20">
      <c r="A464" s="31" t="s">
        <v>1074</v>
      </c>
      <c r="B464" s="31" t="s">
        <v>1075</v>
      </c>
      <c r="C464" s="31" t="s">
        <v>32</v>
      </c>
      <c r="D464" s="32" t="s">
        <v>1076</v>
      </c>
      <c r="E464" s="31" t="s">
        <v>34</v>
      </c>
      <c r="F464" s="31">
        <v>1</v>
      </c>
      <c r="G464" s="42">
        <v>27.87769656</v>
      </c>
      <c r="H464" s="43">
        <f t="shared" si="455"/>
        <v>27.87769656</v>
      </c>
      <c r="I464" s="42"/>
      <c r="J464" s="67">
        <f t="shared" si="456"/>
        <v>0</v>
      </c>
      <c r="K464" s="73">
        <f t="shared" si="454"/>
        <v>0</v>
      </c>
      <c r="L464" s="71"/>
      <c r="M464" s="67">
        <f t="shared" si="457"/>
        <v>0</v>
      </c>
      <c r="N464" s="80">
        <f t="shared" si="458"/>
        <v>0</v>
      </c>
      <c r="O464" s="42">
        <f t="shared" si="459"/>
        <v>0</v>
      </c>
      <c r="P464" s="67">
        <f t="shared" si="460"/>
        <v>0</v>
      </c>
      <c r="Q464" s="81">
        <f t="shared" si="461"/>
        <v>0</v>
      </c>
      <c r="R464" s="71">
        <f t="shared" si="462"/>
        <v>1</v>
      </c>
      <c r="S464" s="67">
        <f t="shared" si="463"/>
        <v>27.87769656</v>
      </c>
      <c r="T464" s="65">
        <f t="shared" si="464"/>
        <v>1</v>
      </c>
    </row>
    <row r="465" spans="1:20">
      <c r="A465" s="26" t="s">
        <v>1077</v>
      </c>
      <c r="B465" s="26" t="s">
        <v>16</v>
      </c>
      <c r="C465" s="26"/>
      <c r="D465" s="27" t="s">
        <v>855</v>
      </c>
      <c r="E465" s="26"/>
      <c r="F465" s="26">
        <v>1</v>
      </c>
      <c r="G465" s="40"/>
      <c r="H465" s="41">
        <f>SUM(H466:H468)</f>
        <v>8079.2996383800009</v>
      </c>
      <c r="I465" s="40"/>
      <c r="J465" s="68">
        <f>SUM(J466:J468)</f>
        <v>0</v>
      </c>
      <c r="K465" s="72">
        <f t="shared" ref="K465:K468" si="465">J465/$H465</f>
        <v>0</v>
      </c>
      <c r="L465" s="37"/>
      <c r="M465" s="68">
        <f>SUM(M466:M468)</f>
        <v>0</v>
      </c>
      <c r="N465" s="79">
        <f t="shared" si="458"/>
        <v>0</v>
      </c>
      <c r="O465" s="40"/>
      <c r="P465" s="68">
        <f>SUM(P466:P468)</f>
        <v>0</v>
      </c>
      <c r="Q465" s="72">
        <f t="shared" ref="Q465:Q522" si="466">P465/$H465</f>
        <v>0</v>
      </c>
      <c r="R465" s="37"/>
      <c r="S465" s="68">
        <f>SUM(S466:S468)</f>
        <v>8079.2996383800009</v>
      </c>
      <c r="T465" s="37">
        <f t="shared" si="464"/>
        <v>1</v>
      </c>
    </row>
    <row r="466" spans="1:20" ht="39.6">
      <c r="A466" s="31" t="s">
        <v>1078</v>
      </c>
      <c r="B466" s="31" t="s">
        <v>1079</v>
      </c>
      <c r="C466" s="31" t="s">
        <v>20</v>
      </c>
      <c r="D466" s="32" t="s">
        <v>1080</v>
      </c>
      <c r="E466" s="31" t="s">
        <v>250</v>
      </c>
      <c r="F466" s="31">
        <v>10</v>
      </c>
      <c r="G466" s="42">
        <v>79.449316830000001</v>
      </c>
      <c r="H466" s="43">
        <f>G466*F466</f>
        <v>794.49316829999998</v>
      </c>
      <c r="I466" s="42"/>
      <c r="J466" s="67">
        <f t="shared" ref="J466:J468" si="467">I466*$G466</f>
        <v>0</v>
      </c>
      <c r="K466" s="73">
        <f t="shared" si="465"/>
        <v>0</v>
      </c>
      <c r="L466" s="71"/>
      <c r="M466" s="67">
        <f t="shared" ref="M466:M468" si="468">L466*$G466</f>
        <v>0</v>
      </c>
      <c r="N466" s="80">
        <f t="shared" si="458"/>
        <v>0</v>
      </c>
      <c r="O466" s="42">
        <f t="shared" ref="O466:O468" si="469">L466+I466</f>
        <v>0</v>
      </c>
      <c r="P466" s="67">
        <f t="shared" ref="P466:P468" si="470">O466*$G466</f>
        <v>0</v>
      </c>
      <c r="Q466" s="81">
        <f t="shared" si="466"/>
        <v>0</v>
      </c>
      <c r="R466" s="71">
        <f t="shared" ref="R466:R468" si="471">F466-O466</f>
        <v>10</v>
      </c>
      <c r="S466" s="67">
        <f t="shared" ref="S466:S468" si="472">R466*$G466</f>
        <v>794.49316829999998</v>
      </c>
      <c r="T466" s="65">
        <f t="shared" si="464"/>
        <v>1</v>
      </c>
    </row>
    <row r="467" spans="1:20" ht="39.6">
      <c r="A467" s="31" t="s">
        <v>1081</v>
      </c>
      <c r="B467" s="31" t="s">
        <v>1082</v>
      </c>
      <c r="C467" s="31" t="s">
        <v>20</v>
      </c>
      <c r="D467" s="32" t="s">
        <v>1083</v>
      </c>
      <c r="E467" s="31" t="s">
        <v>34</v>
      </c>
      <c r="F467" s="31">
        <v>4</v>
      </c>
      <c r="G467" s="42">
        <v>81.588866490000001</v>
      </c>
      <c r="H467" s="43">
        <f>G467*F467</f>
        <v>326.35546596</v>
      </c>
      <c r="I467" s="42"/>
      <c r="J467" s="67">
        <f t="shared" si="467"/>
        <v>0</v>
      </c>
      <c r="K467" s="73">
        <f t="shared" si="465"/>
        <v>0</v>
      </c>
      <c r="L467" s="71"/>
      <c r="M467" s="67">
        <f t="shared" si="468"/>
        <v>0</v>
      </c>
      <c r="N467" s="80">
        <f t="shared" si="458"/>
        <v>0</v>
      </c>
      <c r="O467" s="42">
        <f t="shared" si="469"/>
        <v>0</v>
      </c>
      <c r="P467" s="67">
        <f t="shared" si="470"/>
        <v>0</v>
      </c>
      <c r="Q467" s="81">
        <f t="shared" si="466"/>
        <v>0</v>
      </c>
      <c r="R467" s="71">
        <f t="shared" si="471"/>
        <v>4</v>
      </c>
      <c r="S467" s="67">
        <f t="shared" si="472"/>
        <v>326.35546596</v>
      </c>
      <c r="T467" s="65">
        <f t="shared" si="464"/>
        <v>1</v>
      </c>
    </row>
    <row r="468" spans="1:20" ht="26.4">
      <c r="A468" s="31" t="s">
        <v>1084</v>
      </c>
      <c r="B468" s="31" t="s">
        <v>245</v>
      </c>
      <c r="C468" s="31" t="s">
        <v>32</v>
      </c>
      <c r="D468" s="32" t="s">
        <v>246</v>
      </c>
      <c r="E468" s="31" t="s">
        <v>34</v>
      </c>
      <c r="F468" s="31">
        <v>11</v>
      </c>
      <c r="G468" s="42">
        <v>632.58645492000005</v>
      </c>
      <c r="H468" s="43">
        <f>G468*F468</f>
        <v>6958.451004120001</v>
      </c>
      <c r="I468" s="42"/>
      <c r="J468" s="67">
        <f t="shared" si="467"/>
        <v>0</v>
      </c>
      <c r="K468" s="73">
        <f t="shared" si="465"/>
        <v>0</v>
      </c>
      <c r="L468" s="71"/>
      <c r="M468" s="67">
        <f t="shared" si="468"/>
        <v>0</v>
      </c>
      <c r="N468" s="80">
        <f t="shared" si="458"/>
        <v>0</v>
      </c>
      <c r="O468" s="42">
        <f t="shared" si="469"/>
        <v>0</v>
      </c>
      <c r="P468" s="67">
        <f t="shared" si="470"/>
        <v>0</v>
      </c>
      <c r="Q468" s="81">
        <f t="shared" si="466"/>
        <v>0</v>
      </c>
      <c r="R468" s="71">
        <f t="shared" si="471"/>
        <v>11</v>
      </c>
      <c r="S468" s="67">
        <f t="shared" si="472"/>
        <v>6958.451004120001</v>
      </c>
      <c r="T468" s="65">
        <f t="shared" si="464"/>
        <v>1</v>
      </c>
    </row>
    <row r="469" spans="1:20">
      <c r="A469" s="26" t="s">
        <v>1085</v>
      </c>
      <c r="B469" s="26" t="s">
        <v>16</v>
      </c>
      <c r="C469" s="26"/>
      <c r="D469" s="27" t="s">
        <v>1086</v>
      </c>
      <c r="E469" s="26"/>
      <c r="F469" s="26">
        <v>1</v>
      </c>
      <c r="G469" s="40"/>
      <c r="H469" s="41">
        <f>SUM(H470:H471)</f>
        <v>1219.2255512999998</v>
      </c>
      <c r="I469" s="40"/>
      <c r="J469" s="68">
        <f>SUM(J470:J471)</f>
        <v>0</v>
      </c>
      <c r="K469" s="72">
        <f t="shared" ref="K469:K471" si="473">J469/$H469</f>
        <v>0</v>
      </c>
      <c r="L469" s="37"/>
      <c r="M469" s="68">
        <f>SUM(M470:M471)</f>
        <v>0</v>
      </c>
      <c r="N469" s="79">
        <f t="shared" si="458"/>
        <v>0</v>
      </c>
      <c r="O469" s="40"/>
      <c r="P469" s="68">
        <f>SUM(P470:P471)</f>
        <v>0</v>
      </c>
      <c r="Q469" s="72">
        <f t="shared" si="466"/>
        <v>0</v>
      </c>
      <c r="R469" s="37"/>
      <c r="S469" s="68">
        <f>SUM(S470:S471)</f>
        <v>1219.2255512999998</v>
      </c>
      <c r="T469" s="37">
        <f t="shared" si="464"/>
        <v>1</v>
      </c>
    </row>
    <row r="470" spans="1:20" ht="26.4">
      <c r="A470" s="31" t="s">
        <v>1087</v>
      </c>
      <c r="B470" s="31" t="s">
        <v>1088</v>
      </c>
      <c r="C470" s="31" t="s">
        <v>32</v>
      </c>
      <c r="D470" s="32" t="s">
        <v>1089</v>
      </c>
      <c r="E470" s="31" t="s">
        <v>47</v>
      </c>
      <c r="F470" s="31">
        <v>30</v>
      </c>
      <c r="G470" s="42">
        <v>39.094444529999997</v>
      </c>
      <c r="H470" s="43">
        <f>G470*F470</f>
        <v>1172.8333358999998</v>
      </c>
      <c r="I470" s="42"/>
      <c r="J470" s="67">
        <f t="shared" ref="J470:J471" si="474">I470*$G470</f>
        <v>0</v>
      </c>
      <c r="K470" s="73">
        <f t="shared" si="473"/>
        <v>0</v>
      </c>
      <c r="L470" s="71"/>
      <c r="M470" s="67">
        <f t="shared" ref="M470:M471" si="475">L470*$G470</f>
        <v>0</v>
      </c>
      <c r="N470" s="80">
        <f t="shared" si="458"/>
        <v>0</v>
      </c>
      <c r="O470" s="42">
        <f t="shared" ref="O470:O471" si="476">L470+I470</f>
        <v>0</v>
      </c>
      <c r="P470" s="67">
        <f t="shared" ref="P470:P471" si="477">O470*$G470</f>
        <v>0</v>
      </c>
      <c r="Q470" s="81">
        <f t="shared" si="466"/>
        <v>0</v>
      </c>
      <c r="R470" s="71">
        <f t="shared" ref="R470:R471" si="478">F470-O470</f>
        <v>30</v>
      </c>
      <c r="S470" s="67">
        <f t="shared" ref="S470:S471" si="479">R470*$G470</f>
        <v>1172.8333358999998</v>
      </c>
      <c r="T470" s="65">
        <f t="shared" si="464"/>
        <v>1</v>
      </c>
    </row>
    <row r="471" spans="1:20" ht="26.4">
      <c r="A471" s="31" t="s">
        <v>1090</v>
      </c>
      <c r="B471" s="31" t="s">
        <v>1091</v>
      </c>
      <c r="C471" s="31" t="s">
        <v>32</v>
      </c>
      <c r="D471" s="32" t="s">
        <v>1092</v>
      </c>
      <c r="E471" s="31" t="s">
        <v>34</v>
      </c>
      <c r="F471" s="31">
        <v>5</v>
      </c>
      <c r="G471" s="42">
        <v>9.2784430799999988</v>
      </c>
      <c r="H471" s="43">
        <f>G471*F471</f>
        <v>46.392215399999998</v>
      </c>
      <c r="I471" s="42"/>
      <c r="J471" s="67">
        <f t="shared" si="474"/>
        <v>0</v>
      </c>
      <c r="K471" s="73">
        <f t="shared" si="473"/>
        <v>0</v>
      </c>
      <c r="L471" s="71"/>
      <c r="M471" s="67">
        <f t="shared" si="475"/>
        <v>0</v>
      </c>
      <c r="N471" s="80">
        <f t="shared" si="458"/>
        <v>0</v>
      </c>
      <c r="O471" s="42">
        <f t="shared" si="476"/>
        <v>0</v>
      </c>
      <c r="P471" s="67">
        <f t="shared" si="477"/>
        <v>0</v>
      </c>
      <c r="Q471" s="81">
        <f t="shared" si="466"/>
        <v>0</v>
      </c>
      <c r="R471" s="71">
        <f t="shared" si="478"/>
        <v>5</v>
      </c>
      <c r="S471" s="67">
        <f t="shared" si="479"/>
        <v>46.392215399999998</v>
      </c>
      <c r="T471" s="65">
        <f t="shared" si="464"/>
        <v>1</v>
      </c>
    </row>
    <row r="472" spans="1:20">
      <c r="A472" s="26" t="s">
        <v>1093</v>
      </c>
      <c r="B472" s="26" t="s">
        <v>16</v>
      </c>
      <c r="C472" s="26"/>
      <c r="D472" s="27" t="s">
        <v>866</v>
      </c>
      <c r="E472" s="26"/>
      <c r="F472" s="26">
        <v>1</v>
      </c>
      <c r="G472" s="40"/>
      <c r="H472" s="41">
        <f>SUM(H473:H477)</f>
        <v>432.40086792</v>
      </c>
      <c r="I472" s="40"/>
      <c r="J472" s="68">
        <f>SUM(J473:J477)</f>
        <v>0</v>
      </c>
      <c r="K472" s="72">
        <f t="shared" ref="K472:K477" si="480">J472/$H472</f>
        <v>0</v>
      </c>
      <c r="L472" s="37"/>
      <c r="M472" s="68">
        <f>SUM(M473:M477)</f>
        <v>0</v>
      </c>
      <c r="N472" s="79">
        <f t="shared" si="458"/>
        <v>0</v>
      </c>
      <c r="O472" s="40"/>
      <c r="P472" s="68">
        <f>SUM(P473:P477)</f>
        <v>0</v>
      </c>
      <c r="Q472" s="72">
        <f t="shared" si="466"/>
        <v>0</v>
      </c>
      <c r="R472" s="37"/>
      <c r="S472" s="68">
        <f>SUM(S473:S477)</f>
        <v>432.40086792</v>
      </c>
      <c r="T472" s="37">
        <f t="shared" si="464"/>
        <v>1</v>
      </c>
    </row>
    <row r="473" spans="1:20" ht="26.4">
      <c r="A473" s="31" t="s">
        <v>1094</v>
      </c>
      <c r="B473" s="31" t="s">
        <v>871</v>
      </c>
      <c r="C473" s="31" t="s">
        <v>27</v>
      </c>
      <c r="D473" s="32" t="s">
        <v>872</v>
      </c>
      <c r="E473" s="31" t="s">
        <v>250</v>
      </c>
      <c r="F473" s="31">
        <v>3</v>
      </c>
      <c r="G473" s="42">
        <v>15.17809239</v>
      </c>
      <c r="H473" s="43">
        <f>G473*F473</f>
        <v>45.534277169999996</v>
      </c>
      <c r="I473" s="42"/>
      <c r="J473" s="67">
        <f t="shared" ref="J473:J477" si="481">I473*$G473</f>
        <v>0</v>
      </c>
      <c r="K473" s="73">
        <f t="shared" si="480"/>
        <v>0</v>
      </c>
      <c r="L473" s="71"/>
      <c r="M473" s="67">
        <f t="shared" ref="M473:M477" si="482">L473*$G473</f>
        <v>0</v>
      </c>
      <c r="N473" s="80">
        <f t="shared" si="458"/>
        <v>0</v>
      </c>
      <c r="O473" s="42">
        <f t="shared" ref="O473:O477" si="483">L473+I473</f>
        <v>0</v>
      </c>
      <c r="P473" s="67">
        <f t="shared" ref="P473:P477" si="484">O473*$G473</f>
        <v>0</v>
      </c>
      <c r="Q473" s="81">
        <f t="shared" si="466"/>
        <v>0</v>
      </c>
      <c r="R473" s="71">
        <f t="shared" ref="R473:R477" si="485">F473-O473</f>
        <v>3</v>
      </c>
      <c r="S473" s="67">
        <f t="shared" ref="S473:S477" si="486">R473*$G473</f>
        <v>45.534277169999996</v>
      </c>
      <c r="T473" s="65">
        <f t="shared" si="464"/>
        <v>1</v>
      </c>
    </row>
    <row r="474" spans="1:20" ht="26.4">
      <c r="A474" s="31" t="s">
        <v>1095</v>
      </c>
      <c r="B474" s="31" t="s">
        <v>1096</v>
      </c>
      <c r="C474" s="31" t="s">
        <v>27</v>
      </c>
      <c r="D474" s="32" t="s">
        <v>1097</v>
      </c>
      <c r="E474" s="31" t="s">
        <v>250</v>
      </c>
      <c r="F474" s="31">
        <v>1</v>
      </c>
      <c r="G474" s="42">
        <v>16.682132249999999</v>
      </c>
      <c r="H474" s="43">
        <f>G474*F474</f>
        <v>16.682132249999999</v>
      </c>
      <c r="I474" s="42"/>
      <c r="J474" s="67">
        <f t="shared" si="481"/>
        <v>0</v>
      </c>
      <c r="K474" s="73">
        <f t="shared" si="480"/>
        <v>0</v>
      </c>
      <c r="L474" s="71"/>
      <c r="M474" s="67">
        <f t="shared" si="482"/>
        <v>0</v>
      </c>
      <c r="N474" s="80">
        <f t="shared" si="458"/>
        <v>0</v>
      </c>
      <c r="O474" s="42">
        <f t="shared" si="483"/>
        <v>0</v>
      </c>
      <c r="P474" s="67">
        <f t="shared" si="484"/>
        <v>0</v>
      </c>
      <c r="Q474" s="81">
        <f t="shared" si="466"/>
        <v>0</v>
      </c>
      <c r="R474" s="71">
        <f t="shared" si="485"/>
        <v>1</v>
      </c>
      <c r="S474" s="67">
        <f t="shared" si="486"/>
        <v>16.682132249999999</v>
      </c>
      <c r="T474" s="65">
        <f t="shared" si="464"/>
        <v>1</v>
      </c>
    </row>
    <row r="475" spans="1:20" ht="26.4">
      <c r="A475" s="31" t="s">
        <v>1098</v>
      </c>
      <c r="B475" s="31" t="s">
        <v>1099</v>
      </c>
      <c r="C475" s="31" t="s">
        <v>27</v>
      </c>
      <c r="D475" s="32" t="s">
        <v>1100</v>
      </c>
      <c r="E475" s="31" t="s">
        <v>250</v>
      </c>
      <c r="F475" s="31">
        <v>1</v>
      </c>
      <c r="G475" s="42">
        <v>16.682132249999999</v>
      </c>
      <c r="H475" s="43">
        <f>G475*F475</f>
        <v>16.682132249999999</v>
      </c>
      <c r="I475" s="42"/>
      <c r="J475" s="67">
        <f t="shared" si="481"/>
        <v>0</v>
      </c>
      <c r="K475" s="73">
        <f t="shared" si="480"/>
        <v>0</v>
      </c>
      <c r="L475" s="71"/>
      <c r="M475" s="67">
        <f t="shared" si="482"/>
        <v>0</v>
      </c>
      <c r="N475" s="80">
        <f t="shared" si="458"/>
        <v>0</v>
      </c>
      <c r="O475" s="42">
        <f t="shared" si="483"/>
        <v>0</v>
      </c>
      <c r="P475" s="67">
        <f t="shared" si="484"/>
        <v>0</v>
      </c>
      <c r="Q475" s="81">
        <f t="shared" si="466"/>
        <v>0</v>
      </c>
      <c r="R475" s="71">
        <f t="shared" si="485"/>
        <v>1</v>
      </c>
      <c r="S475" s="67">
        <f t="shared" si="486"/>
        <v>16.682132249999999</v>
      </c>
      <c r="T475" s="65">
        <f t="shared" si="464"/>
        <v>1</v>
      </c>
    </row>
    <row r="476" spans="1:20" ht="26.4">
      <c r="A476" s="31" t="s">
        <v>1101</v>
      </c>
      <c r="B476" s="31" t="s">
        <v>1102</v>
      </c>
      <c r="C476" s="31" t="s">
        <v>32</v>
      </c>
      <c r="D476" s="32" t="s">
        <v>1103</v>
      </c>
      <c r="E476" s="31" t="s">
        <v>34</v>
      </c>
      <c r="F476" s="31">
        <v>1</v>
      </c>
      <c r="G476" s="42">
        <v>144.88564256999999</v>
      </c>
      <c r="H476" s="43">
        <f>G476*F476</f>
        <v>144.88564256999999</v>
      </c>
      <c r="I476" s="42"/>
      <c r="J476" s="67">
        <f t="shared" si="481"/>
        <v>0</v>
      </c>
      <c r="K476" s="73">
        <f t="shared" si="480"/>
        <v>0</v>
      </c>
      <c r="L476" s="71"/>
      <c r="M476" s="67">
        <f t="shared" si="482"/>
        <v>0</v>
      </c>
      <c r="N476" s="80">
        <f t="shared" si="458"/>
        <v>0</v>
      </c>
      <c r="O476" s="42">
        <f t="shared" si="483"/>
        <v>0</v>
      </c>
      <c r="P476" s="67">
        <f t="shared" si="484"/>
        <v>0</v>
      </c>
      <c r="Q476" s="81">
        <f t="shared" si="466"/>
        <v>0</v>
      </c>
      <c r="R476" s="71">
        <f t="shared" si="485"/>
        <v>1</v>
      </c>
      <c r="S476" s="67">
        <f t="shared" si="486"/>
        <v>144.88564256999999</v>
      </c>
      <c r="T476" s="65">
        <f t="shared" si="464"/>
        <v>1</v>
      </c>
    </row>
    <row r="477" spans="1:20">
      <c r="A477" s="31" t="s">
        <v>1104</v>
      </c>
      <c r="B477" s="31" t="s">
        <v>877</v>
      </c>
      <c r="C477" s="31" t="s">
        <v>20</v>
      </c>
      <c r="D477" s="32" t="s">
        <v>878</v>
      </c>
      <c r="E477" s="31" t="s">
        <v>34</v>
      </c>
      <c r="F477" s="31">
        <v>2</v>
      </c>
      <c r="G477" s="42">
        <v>104.30834184</v>
      </c>
      <c r="H477" s="43">
        <f>G477*F477</f>
        <v>208.61668367999999</v>
      </c>
      <c r="I477" s="42"/>
      <c r="J477" s="67">
        <f t="shared" si="481"/>
        <v>0</v>
      </c>
      <c r="K477" s="73">
        <f t="shared" si="480"/>
        <v>0</v>
      </c>
      <c r="L477" s="71"/>
      <c r="M477" s="67">
        <f t="shared" si="482"/>
        <v>0</v>
      </c>
      <c r="N477" s="80">
        <f t="shared" si="458"/>
        <v>0</v>
      </c>
      <c r="O477" s="42">
        <f t="shared" si="483"/>
        <v>0</v>
      </c>
      <c r="P477" s="67">
        <f t="shared" si="484"/>
        <v>0</v>
      </c>
      <c r="Q477" s="81">
        <f t="shared" si="466"/>
        <v>0</v>
      </c>
      <c r="R477" s="71">
        <f t="shared" si="485"/>
        <v>2</v>
      </c>
      <c r="S477" s="67">
        <f t="shared" si="486"/>
        <v>208.61668367999999</v>
      </c>
      <c r="T477" s="65">
        <f t="shared" si="464"/>
        <v>1</v>
      </c>
    </row>
    <row r="478" spans="1:20">
      <c r="A478" s="26" t="s">
        <v>1105</v>
      </c>
      <c r="B478" s="26" t="s">
        <v>16</v>
      </c>
      <c r="C478" s="26"/>
      <c r="D478" s="27" t="s">
        <v>883</v>
      </c>
      <c r="E478" s="26"/>
      <c r="F478" s="26">
        <v>1</v>
      </c>
      <c r="G478" s="40"/>
      <c r="H478" s="41">
        <f>SUM(H479:H480)</f>
        <v>520.59903632999999</v>
      </c>
      <c r="I478" s="40"/>
      <c r="J478" s="68">
        <f>SUM(J479:J480)</f>
        <v>0</v>
      </c>
      <c r="K478" s="72">
        <f t="shared" ref="K478:K480" si="487">J478/$H478</f>
        <v>0</v>
      </c>
      <c r="L478" s="37"/>
      <c r="M478" s="68">
        <f>SUM(M479:M480)</f>
        <v>0</v>
      </c>
      <c r="N478" s="79">
        <f t="shared" si="458"/>
        <v>0</v>
      </c>
      <c r="O478" s="40"/>
      <c r="P478" s="68">
        <f>SUM(P479:P480)</f>
        <v>0</v>
      </c>
      <c r="Q478" s="72">
        <f t="shared" si="466"/>
        <v>0</v>
      </c>
      <c r="R478" s="37"/>
      <c r="S478" s="68">
        <f>SUM(S479:S480)</f>
        <v>520.59903632999999</v>
      </c>
      <c r="T478" s="37">
        <f t="shared" si="464"/>
        <v>1</v>
      </c>
    </row>
    <row r="479" spans="1:20" ht="39.6">
      <c r="A479" s="31" t="s">
        <v>1106</v>
      </c>
      <c r="B479" s="31" t="s">
        <v>885</v>
      </c>
      <c r="C479" s="31" t="s">
        <v>32</v>
      </c>
      <c r="D479" s="32" t="s">
        <v>886</v>
      </c>
      <c r="E479" s="31" t="s">
        <v>34</v>
      </c>
      <c r="F479" s="31">
        <v>1</v>
      </c>
      <c r="G479" s="42">
        <v>178.54647831</v>
      </c>
      <c r="H479" s="43">
        <f>G479*F479</f>
        <v>178.54647831</v>
      </c>
      <c r="I479" s="42"/>
      <c r="J479" s="67">
        <f t="shared" ref="J479:J480" si="488">I479*$G479</f>
        <v>0</v>
      </c>
      <c r="K479" s="73">
        <f t="shared" si="487"/>
        <v>0</v>
      </c>
      <c r="L479" s="71"/>
      <c r="M479" s="67">
        <f t="shared" ref="M479:M480" si="489">L479*$G479</f>
        <v>0</v>
      </c>
      <c r="N479" s="80">
        <f t="shared" si="458"/>
        <v>0</v>
      </c>
      <c r="O479" s="42">
        <f t="shared" ref="O479:O480" si="490">L479+I479</f>
        <v>0</v>
      </c>
      <c r="P479" s="67">
        <f t="shared" ref="P479:P480" si="491">O479*$G479</f>
        <v>0</v>
      </c>
      <c r="Q479" s="81">
        <f t="shared" si="466"/>
        <v>0</v>
      </c>
      <c r="R479" s="71">
        <f t="shared" ref="R479:R480" si="492">F479-O479</f>
        <v>1</v>
      </c>
      <c r="S479" s="67">
        <f t="shared" ref="S479:S480" si="493">R479*$G479</f>
        <v>178.54647831</v>
      </c>
      <c r="T479" s="65">
        <f t="shared" si="464"/>
        <v>1</v>
      </c>
    </row>
    <row r="480" spans="1:20">
      <c r="A480" s="31" t="s">
        <v>1107</v>
      </c>
      <c r="B480" s="31" t="s">
        <v>888</v>
      </c>
      <c r="C480" s="31" t="s">
        <v>32</v>
      </c>
      <c r="D480" s="32" t="s">
        <v>889</v>
      </c>
      <c r="E480" s="31" t="s">
        <v>34</v>
      </c>
      <c r="F480" s="31">
        <v>1</v>
      </c>
      <c r="G480" s="42">
        <v>342.05255801999999</v>
      </c>
      <c r="H480" s="43">
        <f>G480*F480</f>
        <v>342.05255801999999</v>
      </c>
      <c r="I480" s="42"/>
      <c r="J480" s="67">
        <f t="shared" si="488"/>
        <v>0</v>
      </c>
      <c r="K480" s="73">
        <f t="shared" si="487"/>
        <v>0</v>
      </c>
      <c r="L480" s="71"/>
      <c r="M480" s="67">
        <f t="shared" si="489"/>
        <v>0</v>
      </c>
      <c r="N480" s="80">
        <f t="shared" si="458"/>
        <v>0</v>
      </c>
      <c r="O480" s="42">
        <f t="shared" si="490"/>
        <v>0</v>
      </c>
      <c r="P480" s="67">
        <f t="shared" si="491"/>
        <v>0</v>
      </c>
      <c r="Q480" s="81">
        <f t="shared" si="466"/>
        <v>0</v>
      </c>
      <c r="R480" s="71">
        <f t="shared" si="492"/>
        <v>1</v>
      </c>
      <c r="S480" s="67">
        <f t="shared" si="493"/>
        <v>342.05255801999999</v>
      </c>
      <c r="T480" s="65">
        <f t="shared" si="464"/>
        <v>1</v>
      </c>
    </row>
    <row r="481" spans="1:20" ht="26.4">
      <c r="A481" s="26" t="s">
        <v>1108</v>
      </c>
      <c r="B481" s="26" t="s">
        <v>16</v>
      </c>
      <c r="C481" s="26"/>
      <c r="D481" s="27" t="s">
        <v>1109</v>
      </c>
      <c r="E481" s="26"/>
      <c r="F481" s="26">
        <v>1</v>
      </c>
      <c r="G481" s="40"/>
      <c r="H481" s="41">
        <f>H482+H489+H492+H494</f>
        <v>4995.6578031599993</v>
      </c>
      <c r="I481" s="40"/>
      <c r="J481" s="68">
        <f>J482+J489+J492+J494</f>
        <v>0</v>
      </c>
      <c r="K481" s="72">
        <f t="shared" ref="K481:K488" si="494">J481/$H481</f>
        <v>0</v>
      </c>
      <c r="L481" s="37"/>
      <c r="M481" s="68">
        <f>M482+M489+M492+M494</f>
        <v>0</v>
      </c>
      <c r="N481" s="79">
        <f t="shared" si="458"/>
        <v>0</v>
      </c>
      <c r="O481" s="40"/>
      <c r="P481" s="68">
        <f>P482+P489+P492+P494</f>
        <v>0</v>
      </c>
      <c r="Q481" s="72">
        <f t="shared" si="466"/>
        <v>0</v>
      </c>
      <c r="R481" s="37"/>
      <c r="S481" s="68">
        <f>S482+S489+S492+S494</f>
        <v>4995.6578031599993</v>
      </c>
      <c r="T481" s="37">
        <f t="shared" si="464"/>
        <v>1</v>
      </c>
    </row>
    <row r="482" spans="1:20">
      <c r="A482" s="26" t="s">
        <v>1110</v>
      </c>
      <c r="B482" s="26" t="s">
        <v>16</v>
      </c>
      <c r="C482" s="26"/>
      <c r="D482" s="27" t="s">
        <v>1038</v>
      </c>
      <c r="E482" s="26"/>
      <c r="F482" s="26">
        <v>1</v>
      </c>
      <c r="G482" s="40"/>
      <c r="H482" s="41">
        <f>SUM(H483:H488)</f>
        <v>1957.1583473999999</v>
      </c>
      <c r="I482" s="40"/>
      <c r="J482" s="68">
        <f>SUM(J483:J488)</f>
        <v>0</v>
      </c>
      <c r="K482" s="72">
        <f t="shared" si="494"/>
        <v>0</v>
      </c>
      <c r="L482" s="37"/>
      <c r="M482" s="68">
        <f>SUM(M483:M488)</f>
        <v>0</v>
      </c>
      <c r="N482" s="79">
        <f t="shared" si="458"/>
        <v>0</v>
      </c>
      <c r="O482" s="40"/>
      <c r="P482" s="68">
        <f>SUM(P483:P488)</f>
        <v>0</v>
      </c>
      <c r="Q482" s="72">
        <f t="shared" si="466"/>
        <v>0</v>
      </c>
      <c r="R482" s="37"/>
      <c r="S482" s="68">
        <f>SUM(S483:S488)</f>
        <v>1957.1583473999999</v>
      </c>
      <c r="T482" s="37">
        <f t="shared" si="464"/>
        <v>1</v>
      </c>
    </row>
    <row r="483" spans="1:20" ht="39.6">
      <c r="A483" s="31" t="s">
        <v>1111</v>
      </c>
      <c r="B483" s="31" t="s">
        <v>1112</v>
      </c>
      <c r="C483" s="31" t="s">
        <v>27</v>
      </c>
      <c r="D483" s="32" t="s">
        <v>1113</v>
      </c>
      <c r="E483" s="31" t="s">
        <v>96</v>
      </c>
      <c r="F483" s="31">
        <v>40</v>
      </c>
      <c r="G483" s="42">
        <v>20.643476669999998</v>
      </c>
      <c r="H483" s="43">
        <f t="shared" ref="H483:H488" si="495">G483*F483</f>
        <v>825.73906679999993</v>
      </c>
      <c r="I483" s="42"/>
      <c r="J483" s="67">
        <f t="shared" ref="J483:J488" si="496">I483*$G483</f>
        <v>0</v>
      </c>
      <c r="K483" s="73">
        <f t="shared" si="494"/>
        <v>0</v>
      </c>
      <c r="L483" s="71"/>
      <c r="M483" s="67">
        <f t="shared" ref="M483:M488" si="497">L483*$G483</f>
        <v>0</v>
      </c>
      <c r="N483" s="80">
        <f t="shared" si="458"/>
        <v>0</v>
      </c>
      <c r="O483" s="42">
        <f t="shared" ref="O483:O488" si="498">L483+I483</f>
        <v>0</v>
      </c>
      <c r="P483" s="67">
        <f t="shared" ref="P483:P488" si="499">O483*$G483</f>
        <v>0</v>
      </c>
      <c r="Q483" s="81">
        <f t="shared" si="466"/>
        <v>0</v>
      </c>
      <c r="R483" s="71">
        <f t="shared" ref="R483:R488" si="500">F483-O483</f>
        <v>40</v>
      </c>
      <c r="S483" s="67">
        <f t="shared" ref="S483:S488" si="501">R483*$G483</f>
        <v>825.73906679999993</v>
      </c>
      <c r="T483" s="65">
        <f t="shared" si="464"/>
        <v>1</v>
      </c>
    </row>
    <row r="484" spans="1:20" ht="39.6">
      <c r="A484" s="31" t="s">
        <v>1114</v>
      </c>
      <c r="B484" s="31" t="s">
        <v>1115</v>
      </c>
      <c r="C484" s="31" t="s">
        <v>27</v>
      </c>
      <c r="D484" s="32" t="s">
        <v>1116</v>
      </c>
      <c r="E484" s="31" t="s">
        <v>96</v>
      </c>
      <c r="F484" s="31">
        <v>3</v>
      </c>
      <c r="G484" s="42">
        <v>24.81665769</v>
      </c>
      <c r="H484" s="43">
        <f t="shared" si="495"/>
        <v>74.449973069999999</v>
      </c>
      <c r="I484" s="42"/>
      <c r="J484" s="67">
        <f t="shared" si="496"/>
        <v>0</v>
      </c>
      <c r="K484" s="73">
        <f t="shared" si="494"/>
        <v>0</v>
      </c>
      <c r="L484" s="71"/>
      <c r="M484" s="67">
        <f t="shared" si="497"/>
        <v>0</v>
      </c>
      <c r="N484" s="80">
        <f t="shared" si="458"/>
        <v>0</v>
      </c>
      <c r="O484" s="42">
        <f t="shared" si="498"/>
        <v>0</v>
      </c>
      <c r="P484" s="67">
        <f t="shared" si="499"/>
        <v>0</v>
      </c>
      <c r="Q484" s="81">
        <f t="shared" si="466"/>
        <v>0</v>
      </c>
      <c r="R484" s="71">
        <f t="shared" si="500"/>
        <v>3</v>
      </c>
      <c r="S484" s="67">
        <f t="shared" si="501"/>
        <v>74.449973069999999</v>
      </c>
      <c r="T484" s="65">
        <f t="shared" si="464"/>
        <v>1</v>
      </c>
    </row>
    <row r="485" spans="1:20" ht="39.6">
      <c r="A485" s="31" t="s">
        <v>1117</v>
      </c>
      <c r="B485" s="31" t="s">
        <v>1118</v>
      </c>
      <c r="C485" s="31" t="s">
        <v>27</v>
      </c>
      <c r="D485" s="32" t="s">
        <v>1119</v>
      </c>
      <c r="E485" s="31" t="s">
        <v>96</v>
      </c>
      <c r="F485" s="31">
        <v>5</v>
      </c>
      <c r="G485" s="42">
        <v>14.065950239999999</v>
      </c>
      <c r="H485" s="43">
        <f t="shared" si="495"/>
        <v>70.329751200000004</v>
      </c>
      <c r="I485" s="42"/>
      <c r="J485" s="67">
        <f t="shared" si="496"/>
        <v>0</v>
      </c>
      <c r="K485" s="73">
        <f t="shared" si="494"/>
        <v>0</v>
      </c>
      <c r="L485" s="71"/>
      <c r="M485" s="67">
        <f t="shared" si="497"/>
        <v>0</v>
      </c>
      <c r="N485" s="80">
        <f t="shared" si="458"/>
        <v>0</v>
      </c>
      <c r="O485" s="42">
        <f t="shared" si="498"/>
        <v>0</v>
      </c>
      <c r="P485" s="67">
        <f t="shared" si="499"/>
        <v>0</v>
      </c>
      <c r="Q485" s="81">
        <f t="shared" si="466"/>
        <v>0</v>
      </c>
      <c r="R485" s="71">
        <f t="shared" si="500"/>
        <v>5</v>
      </c>
      <c r="S485" s="67">
        <f t="shared" si="501"/>
        <v>70.329751200000004</v>
      </c>
      <c r="T485" s="65">
        <f t="shared" si="464"/>
        <v>1</v>
      </c>
    </row>
    <row r="486" spans="1:20" ht="26.4">
      <c r="A486" s="31" t="s">
        <v>1120</v>
      </c>
      <c r="B486" s="31" t="s">
        <v>1088</v>
      </c>
      <c r="C486" s="31" t="s">
        <v>32</v>
      </c>
      <c r="D486" s="32" t="s">
        <v>1089</v>
      </c>
      <c r="E486" s="31" t="s">
        <v>47</v>
      </c>
      <c r="F486" s="31">
        <v>7</v>
      </c>
      <c r="G486" s="42">
        <v>39.094444529999997</v>
      </c>
      <c r="H486" s="43">
        <f t="shared" si="495"/>
        <v>273.66111171</v>
      </c>
      <c r="I486" s="42"/>
      <c r="J486" s="67">
        <f t="shared" si="496"/>
        <v>0</v>
      </c>
      <c r="K486" s="73">
        <f t="shared" si="494"/>
        <v>0</v>
      </c>
      <c r="L486" s="71"/>
      <c r="M486" s="67">
        <f t="shared" si="497"/>
        <v>0</v>
      </c>
      <c r="N486" s="80">
        <f t="shared" si="458"/>
        <v>0</v>
      </c>
      <c r="O486" s="42">
        <f t="shared" si="498"/>
        <v>0</v>
      </c>
      <c r="P486" s="67">
        <f t="shared" si="499"/>
        <v>0</v>
      </c>
      <c r="Q486" s="81">
        <f t="shared" si="466"/>
        <v>0</v>
      </c>
      <c r="R486" s="71">
        <f t="shared" si="500"/>
        <v>7</v>
      </c>
      <c r="S486" s="67">
        <f t="shared" si="501"/>
        <v>273.66111171</v>
      </c>
      <c r="T486" s="65">
        <f t="shared" si="464"/>
        <v>1</v>
      </c>
    </row>
    <row r="487" spans="1:20" ht="39.6">
      <c r="A487" s="31" t="s">
        <v>1121</v>
      </c>
      <c r="B487" s="31" t="s">
        <v>1122</v>
      </c>
      <c r="C487" s="31" t="s">
        <v>27</v>
      </c>
      <c r="D487" s="32" t="s">
        <v>1123</v>
      </c>
      <c r="E487" s="31" t="s">
        <v>250</v>
      </c>
      <c r="F487" s="31">
        <v>13</v>
      </c>
      <c r="G487" s="42">
        <v>24.445943639999999</v>
      </c>
      <c r="H487" s="43">
        <f t="shared" si="495"/>
        <v>317.79726732</v>
      </c>
      <c r="I487" s="42"/>
      <c r="J487" s="67">
        <f t="shared" si="496"/>
        <v>0</v>
      </c>
      <c r="K487" s="73">
        <f t="shared" si="494"/>
        <v>0</v>
      </c>
      <c r="L487" s="71"/>
      <c r="M487" s="67">
        <f t="shared" si="497"/>
        <v>0</v>
      </c>
      <c r="N487" s="80">
        <f t="shared" si="458"/>
        <v>0</v>
      </c>
      <c r="O487" s="42">
        <f t="shared" si="498"/>
        <v>0</v>
      </c>
      <c r="P487" s="67">
        <f t="shared" si="499"/>
        <v>0</v>
      </c>
      <c r="Q487" s="81">
        <f t="shared" si="466"/>
        <v>0</v>
      </c>
      <c r="R487" s="71">
        <f t="shared" si="500"/>
        <v>13</v>
      </c>
      <c r="S487" s="67">
        <f t="shared" si="501"/>
        <v>317.79726732</v>
      </c>
      <c r="T487" s="65">
        <f t="shared" si="464"/>
        <v>1</v>
      </c>
    </row>
    <row r="488" spans="1:20" ht="39.6">
      <c r="A488" s="31" t="s">
        <v>1124</v>
      </c>
      <c r="B488" s="31" t="s">
        <v>1125</v>
      </c>
      <c r="C488" s="31" t="s">
        <v>27</v>
      </c>
      <c r="D488" s="32" t="s">
        <v>1126</v>
      </c>
      <c r="E488" s="31" t="s">
        <v>250</v>
      </c>
      <c r="F488" s="31">
        <v>26</v>
      </c>
      <c r="G488" s="42">
        <v>15.19927605</v>
      </c>
      <c r="H488" s="43">
        <f t="shared" si="495"/>
        <v>395.1811773</v>
      </c>
      <c r="I488" s="42"/>
      <c r="J488" s="67">
        <f t="shared" si="496"/>
        <v>0</v>
      </c>
      <c r="K488" s="73">
        <f t="shared" si="494"/>
        <v>0</v>
      </c>
      <c r="L488" s="71"/>
      <c r="M488" s="67">
        <f t="shared" si="497"/>
        <v>0</v>
      </c>
      <c r="N488" s="80">
        <f t="shared" si="458"/>
        <v>0</v>
      </c>
      <c r="O488" s="42">
        <f t="shared" si="498"/>
        <v>0</v>
      </c>
      <c r="P488" s="67">
        <f t="shared" si="499"/>
        <v>0</v>
      </c>
      <c r="Q488" s="81">
        <f t="shared" si="466"/>
        <v>0</v>
      </c>
      <c r="R488" s="71">
        <f t="shared" si="500"/>
        <v>26</v>
      </c>
      <c r="S488" s="67">
        <f t="shared" si="501"/>
        <v>395.1811773</v>
      </c>
      <c r="T488" s="65">
        <f t="shared" si="464"/>
        <v>1</v>
      </c>
    </row>
    <row r="489" spans="1:20">
      <c r="A489" s="26" t="s">
        <v>1127</v>
      </c>
      <c r="B489" s="26" t="s">
        <v>16</v>
      </c>
      <c r="C489" s="26"/>
      <c r="D489" s="27" t="s">
        <v>1128</v>
      </c>
      <c r="E489" s="26"/>
      <c r="F489" s="26">
        <v>1</v>
      </c>
      <c r="G489" s="40"/>
      <c r="H489" s="41">
        <f>SUM(H490:H491)</f>
        <v>344.96531126999997</v>
      </c>
      <c r="I489" s="40"/>
      <c r="J489" s="68">
        <f>SUM(J490:J491)</f>
        <v>0</v>
      </c>
      <c r="K489" s="72">
        <f t="shared" ref="K489:K491" si="502">J489/$H489</f>
        <v>0</v>
      </c>
      <c r="L489" s="37"/>
      <c r="M489" s="68">
        <f>SUM(M490:M491)</f>
        <v>0</v>
      </c>
      <c r="N489" s="79">
        <f t="shared" si="458"/>
        <v>0</v>
      </c>
      <c r="O489" s="40"/>
      <c r="P489" s="68">
        <f>SUM(P490:P491)</f>
        <v>0</v>
      </c>
      <c r="Q489" s="72">
        <f t="shared" si="466"/>
        <v>0</v>
      </c>
      <c r="R489" s="37"/>
      <c r="S489" s="68">
        <f>SUM(S490:S491)</f>
        <v>344.96531126999997</v>
      </c>
      <c r="T489" s="37">
        <f t="shared" si="464"/>
        <v>1</v>
      </c>
    </row>
    <row r="490" spans="1:20" ht="26.4">
      <c r="A490" s="31" t="s">
        <v>1129</v>
      </c>
      <c r="B490" s="31" t="s">
        <v>1049</v>
      </c>
      <c r="C490" s="31" t="s">
        <v>20</v>
      </c>
      <c r="D490" s="32" t="s">
        <v>1050</v>
      </c>
      <c r="E490" s="31" t="s">
        <v>34</v>
      </c>
      <c r="F490" s="31">
        <v>1</v>
      </c>
      <c r="G490" s="42">
        <v>117.89765973</v>
      </c>
      <c r="H490" s="43">
        <f>G490*F490</f>
        <v>117.89765973</v>
      </c>
      <c r="I490" s="42"/>
      <c r="J490" s="67">
        <f t="shared" ref="J490:J491" si="503">I490*$G490</f>
        <v>0</v>
      </c>
      <c r="K490" s="73">
        <f t="shared" si="502"/>
        <v>0</v>
      </c>
      <c r="L490" s="71"/>
      <c r="M490" s="67">
        <f t="shared" ref="M490:M491" si="504">L490*$G490</f>
        <v>0</v>
      </c>
      <c r="N490" s="80">
        <f t="shared" si="458"/>
        <v>0</v>
      </c>
      <c r="O490" s="42">
        <f t="shared" ref="O490:O491" si="505">L490+I490</f>
        <v>0</v>
      </c>
      <c r="P490" s="67">
        <f t="shared" ref="P490:P496" si="506">O490*$G490</f>
        <v>0</v>
      </c>
      <c r="Q490" s="81">
        <f t="shared" si="466"/>
        <v>0</v>
      </c>
      <c r="R490" s="71">
        <f t="shared" ref="R490:R491" si="507">F490-O490</f>
        <v>1</v>
      </c>
      <c r="S490" s="67">
        <f t="shared" ref="S490:S491" si="508">R490*$G490</f>
        <v>117.89765973</v>
      </c>
      <c r="T490" s="65">
        <f t="shared" si="464"/>
        <v>1</v>
      </c>
    </row>
    <row r="491" spans="1:20" ht="52.8">
      <c r="A491" s="31" t="s">
        <v>1130</v>
      </c>
      <c r="B491" s="31" t="s">
        <v>1131</v>
      </c>
      <c r="C491" s="31" t="s">
        <v>27</v>
      </c>
      <c r="D491" s="32" t="s">
        <v>1132</v>
      </c>
      <c r="E491" s="31" t="s">
        <v>250</v>
      </c>
      <c r="F491" s="31">
        <v>1</v>
      </c>
      <c r="G491" s="42">
        <v>227.06765153999999</v>
      </c>
      <c r="H491" s="43">
        <f>G491*F491</f>
        <v>227.06765153999999</v>
      </c>
      <c r="I491" s="42"/>
      <c r="J491" s="67">
        <f t="shared" si="503"/>
        <v>0</v>
      </c>
      <c r="K491" s="73">
        <f t="shared" si="502"/>
        <v>0</v>
      </c>
      <c r="L491" s="71"/>
      <c r="M491" s="67">
        <f t="shared" si="504"/>
        <v>0</v>
      </c>
      <c r="N491" s="80">
        <f t="shared" si="458"/>
        <v>0</v>
      </c>
      <c r="O491" s="42">
        <f t="shared" si="505"/>
        <v>0</v>
      </c>
      <c r="P491" s="67">
        <f t="shared" si="506"/>
        <v>0</v>
      </c>
      <c r="Q491" s="81">
        <f t="shared" si="466"/>
        <v>0</v>
      </c>
      <c r="R491" s="71">
        <f t="shared" si="507"/>
        <v>1</v>
      </c>
      <c r="S491" s="67">
        <f t="shared" si="508"/>
        <v>227.06765153999999</v>
      </c>
      <c r="T491" s="65">
        <f t="shared" si="464"/>
        <v>1</v>
      </c>
    </row>
    <row r="492" spans="1:20">
      <c r="A492" s="26" t="s">
        <v>1133</v>
      </c>
      <c r="B492" s="26" t="s">
        <v>16</v>
      </c>
      <c r="C492" s="26"/>
      <c r="D492" s="27" t="s">
        <v>317</v>
      </c>
      <c r="E492" s="26"/>
      <c r="F492" s="26">
        <v>1</v>
      </c>
      <c r="G492" s="40"/>
      <c r="H492" s="41">
        <f>H493</f>
        <v>1340.5020047999999</v>
      </c>
      <c r="I492" s="40"/>
      <c r="J492" s="68">
        <f>J493</f>
        <v>0</v>
      </c>
      <c r="K492" s="72">
        <f t="shared" ref="K492:K493" si="509">J492/$H492</f>
        <v>0</v>
      </c>
      <c r="L492" s="37"/>
      <c r="M492" s="68">
        <f>M493</f>
        <v>0</v>
      </c>
      <c r="N492" s="79">
        <f t="shared" si="458"/>
        <v>0</v>
      </c>
      <c r="O492" s="40"/>
      <c r="P492" s="68">
        <f>P493</f>
        <v>0</v>
      </c>
      <c r="Q492" s="72">
        <f t="shared" si="466"/>
        <v>0</v>
      </c>
      <c r="R492" s="37"/>
      <c r="S492" s="68">
        <f>S493</f>
        <v>1340.5020047999999</v>
      </c>
      <c r="T492" s="37">
        <f t="shared" si="464"/>
        <v>1</v>
      </c>
    </row>
    <row r="493" spans="1:20" ht="39.6">
      <c r="A493" s="31" t="s">
        <v>1134</v>
      </c>
      <c r="B493" s="31" t="s">
        <v>1135</v>
      </c>
      <c r="C493" s="31" t="s">
        <v>27</v>
      </c>
      <c r="D493" s="32" t="s">
        <v>1136</v>
      </c>
      <c r="E493" s="31" t="s">
        <v>96</v>
      </c>
      <c r="F493" s="31">
        <v>140</v>
      </c>
      <c r="G493" s="42">
        <v>9.5750143199999993</v>
      </c>
      <c r="H493" s="43">
        <f>G493*F493</f>
        <v>1340.5020047999999</v>
      </c>
      <c r="I493" s="42"/>
      <c r="J493" s="67">
        <f t="shared" ref="J493" si="510">I493*$G493</f>
        <v>0</v>
      </c>
      <c r="K493" s="73">
        <f t="shared" si="509"/>
        <v>0</v>
      </c>
      <c r="L493" s="71"/>
      <c r="M493" s="67">
        <f t="shared" ref="M493" si="511">L493*$G493</f>
        <v>0</v>
      </c>
      <c r="N493" s="80">
        <f t="shared" si="458"/>
        <v>0</v>
      </c>
      <c r="O493" s="42">
        <f t="shared" ref="O493" si="512">L493+I493</f>
        <v>0</v>
      </c>
      <c r="P493" s="67">
        <f t="shared" si="506"/>
        <v>0</v>
      </c>
      <c r="Q493" s="81">
        <f t="shared" si="466"/>
        <v>0</v>
      </c>
      <c r="R493" s="71">
        <f>F493-O493</f>
        <v>140</v>
      </c>
      <c r="S493" s="67">
        <f t="shared" ref="S493" si="513">R493*$G493</f>
        <v>1340.5020047999999</v>
      </c>
      <c r="T493" s="65">
        <f t="shared" si="464"/>
        <v>1</v>
      </c>
    </row>
    <row r="494" spans="1:20">
      <c r="A494" s="26" t="s">
        <v>1137</v>
      </c>
      <c r="B494" s="26" t="s">
        <v>16</v>
      </c>
      <c r="C494" s="26"/>
      <c r="D494" s="27" t="s">
        <v>1138</v>
      </c>
      <c r="E494" s="26"/>
      <c r="F494" s="26">
        <v>1</v>
      </c>
      <c r="G494" s="40"/>
      <c r="H494" s="41">
        <f>SUM(H495:H496)</f>
        <v>1353.0321396899999</v>
      </c>
      <c r="I494" s="40"/>
      <c r="J494" s="68">
        <f>SUM(J495:J496)</f>
        <v>0</v>
      </c>
      <c r="K494" s="72">
        <f t="shared" ref="K494:K496" si="514">J494/$H494</f>
        <v>0</v>
      </c>
      <c r="L494" s="37"/>
      <c r="M494" s="68">
        <f>SUM(M495:M496)</f>
        <v>0</v>
      </c>
      <c r="N494" s="79">
        <f t="shared" si="458"/>
        <v>0</v>
      </c>
      <c r="O494" s="40"/>
      <c r="P494" s="68">
        <f>SUM(P495:P496)</f>
        <v>0</v>
      </c>
      <c r="Q494" s="72">
        <f t="shared" si="466"/>
        <v>0</v>
      </c>
      <c r="R494" s="37"/>
      <c r="S494" s="68">
        <f>SUM(S495:S496)</f>
        <v>1353.0321396899999</v>
      </c>
      <c r="T494" s="37">
        <f t="shared" si="464"/>
        <v>1</v>
      </c>
    </row>
    <row r="495" spans="1:20">
      <c r="A495" s="31" t="s">
        <v>1139</v>
      </c>
      <c r="B495" s="31" t="s">
        <v>1140</v>
      </c>
      <c r="C495" s="31" t="s">
        <v>32</v>
      </c>
      <c r="D495" s="32" t="s">
        <v>1141</v>
      </c>
      <c r="E495" s="31" t="s">
        <v>34</v>
      </c>
      <c r="F495" s="31">
        <v>11</v>
      </c>
      <c r="G495" s="42">
        <v>80.858030220000003</v>
      </c>
      <c r="H495" s="43">
        <f>G495*F495</f>
        <v>889.43833242000005</v>
      </c>
      <c r="I495" s="42"/>
      <c r="J495" s="67">
        <f t="shared" ref="J495:J496" si="515">I495*$G495</f>
        <v>0</v>
      </c>
      <c r="K495" s="73">
        <f t="shared" si="514"/>
        <v>0</v>
      </c>
      <c r="L495" s="71"/>
      <c r="M495" s="67">
        <f t="shared" ref="M495:M496" si="516">L495*$G495</f>
        <v>0</v>
      </c>
      <c r="N495" s="80">
        <f t="shared" si="458"/>
        <v>0</v>
      </c>
      <c r="O495" s="42">
        <f t="shared" ref="O495:O496" si="517">L495+I495</f>
        <v>0</v>
      </c>
      <c r="P495" s="67">
        <f t="shared" si="506"/>
        <v>0</v>
      </c>
      <c r="Q495" s="81">
        <f t="shared" si="466"/>
        <v>0</v>
      </c>
      <c r="R495" s="71">
        <f t="shared" ref="R495:R496" si="518">F495-O495</f>
        <v>11</v>
      </c>
      <c r="S495" s="67">
        <f t="shared" ref="S495:S496" si="519">R495*$G495</f>
        <v>889.43833242000005</v>
      </c>
      <c r="T495" s="65">
        <f t="shared" si="464"/>
        <v>1</v>
      </c>
    </row>
    <row r="496" spans="1:20" ht="26.4">
      <c r="A496" s="31" t="s">
        <v>1142</v>
      </c>
      <c r="B496" s="31" t="s">
        <v>1143</v>
      </c>
      <c r="C496" s="31" t="s">
        <v>32</v>
      </c>
      <c r="D496" s="32" t="s">
        <v>1144</v>
      </c>
      <c r="E496" s="31" t="s">
        <v>34</v>
      </c>
      <c r="F496" s="31">
        <v>11</v>
      </c>
      <c r="G496" s="42">
        <v>42.144891569999999</v>
      </c>
      <c r="H496" s="43">
        <f>G496*F496</f>
        <v>463.59380726999996</v>
      </c>
      <c r="I496" s="42"/>
      <c r="J496" s="67">
        <f t="shared" si="515"/>
        <v>0</v>
      </c>
      <c r="K496" s="73">
        <f t="shared" si="514"/>
        <v>0</v>
      </c>
      <c r="L496" s="71"/>
      <c r="M496" s="67">
        <f t="shared" si="516"/>
        <v>0</v>
      </c>
      <c r="N496" s="80">
        <f t="shared" si="458"/>
        <v>0</v>
      </c>
      <c r="O496" s="42">
        <f t="shared" si="517"/>
        <v>0</v>
      </c>
      <c r="P496" s="67">
        <f t="shared" si="506"/>
        <v>0</v>
      </c>
      <c r="Q496" s="81">
        <f t="shared" si="466"/>
        <v>0</v>
      </c>
      <c r="R496" s="71">
        <f t="shared" si="518"/>
        <v>11</v>
      </c>
      <c r="S496" s="67">
        <f t="shared" si="519"/>
        <v>463.59380726999996</v>
      </c>
      <c r="T496" s="65">
        <f t="shared" si="464"/>
        <v>1</v>
      </c>
    </row>
    <row r="497" spans="1:20" ht="26.4">
      <c r="A497" s="26" t="s">
        <v>1145</v>
      </c>
      <c r="B497" s="26" t="s">
        <v>16</v>
      </c>
      <c r="C497" s="26"/>
      <c r="D497" s="27" t="s">
        <v>1146</v>
      </c>
      <c r="E497" s="26"/>
      <c r="F497" s="26">
        <v>1</v>
      </c>
      <c r="G497" s="40"/>
      <c r="H497" s="41">
        <f>H498+H504+H510</f>
        <v>20455.015179627</v>
      </c>
      <c r="I497" s="40"/>
      <c r="J497" s="68">
        <f>J498+J504+J510</f>
        <v>0</v>
      </c>
      <c r="K497" s="72">
        <f t="shared" ref="K497:K503" si="520">J497/$H497</f>
        <v>0</v>
      </c>
      <c r="L497" s="37"/>
      <c r="M497" s="68">
        <f>M498+M504+M510</f>
        <v>0</v>
      </c>
      <c r="N497" s="79">
        <f t="shared" si="458"/>
        <v>0</v>
      </c>
      <c r="O497" s="40"/>
      <c r="P497" s="68">
        <f>P498+P504+P510</f>
        <v>0</v>
      </c>
      <c r="Q497" s="72">
        <f t="shared" si="466"/>
        <v>0</v>
      </c>
      <c r="R497" s="37"/>
      <c r="S497" s="68">
        <f>S498+S504+S510</f>
        <v>20455.015179627</v>
      </c>
      <c r="T497" s="37">
        <f t="shared" si="464"/>
        <v>1</v>
      </c>
    </row>
    <row r="498" spans="1:20">
      <c r="A498" s="26" t="s">
        <v>1147</v>
      </c>
      <c r="B498" s="26" t="s">
        <v>16</v>
      </c>
      <c r="C498" s="26"/>
      <c r="D498" s="27" t="s">
        <v>1148</v>
      </c>
      <c r="E498" s="26"/>
      <c r="F498" s="26">
        <v>1</v>
      </c>
      <c r="G498" s="40"/>
      <c r="H498" s="41">
        <f>SUM(H499:H503)</f>
        <v>8932.6613504736015</v>
      </c>
      <c r="I498" s="40"/>
      <c r="J498" s="68">
        <f>SUM(J499:J503)</f>
        <v>0</v>
      </c>
      <c r="K498" s="72">
        <f t="shared" si="520"/>
        <v>0</v>
      </c>
      <c r="L498" s="37"/>
      <c r="M498" s="68">
        <f>SUM(M499:M503)</f>
        <v>0</v>
      </c>
      <c r="N498" s="79">
        <f t="shared" si="458"/>
        <v>0</v>
      </c>
      <c r="O498" s="40"/>
      <c r="P498" s="68">
        <f>SUM(P499:P503)</f>
        <v>0</v>
      </c>
      <c r="Q498" s="72">
        <f t="shared" si="466"/>
        <v>0</v>
      </c>
      <c r="R498" s="37"/>
      <c r="S498" s="68">
        <f>SUM(S499:S503)</f>
        <v>8932.6613504736015</v>
      </c>
      <c r="T498" s="37">
        <f t="shared" si="464"/>
        <v>1</v>
      </c>
    </row>
    <row r="499" spans="1:20" ht="26.4">
      <c r="A499" s="31" t="s">
        <v>1149</v>
      </c>
      <c r="B499" s="31" t="s">
        <v>1150</v>
      </c>
      <c r="C499" s="31" t="s">
        <v>32</v>
      </c>
      <c r="D499" s="32" t="s">
        <v>1151</v>
      </c>
      <c r="E499" s="31" t="s">
        <v>34</v>
      </c>
      <c r="F499" s="31">
        <v>4</v>
      </c>
      <c r="G499" s="42">
        <v>36.478262519999994</v>
      </c>
      <c r="H499" s="43">
        <f>G499*F499</f>
        <v>145.91305007999998</v>
      </c>
      <c r="I499" s="42"/>
      <c r="J499" s="67">
        <f t="shared" ref="J499:J503" si="521">I499*$G499</f>
        <v>0</v>
      </c>
      <c r="K499" s="73">
        <f t="shared" si="520"/>
        <v>0</v>
      </c>
      <c r="L499" s="71"/>
      <c r="M499" s="67">
        <f t="shared" ref="M499:M503" si="522">L499*$G499</f>
        <v>0</v>
      </c>
      <c r="N499" s="80">
        <f t="shared" si="458"/>
        <v>0</v>
      </c>
      <c r="O499" s="42">
        <f t="shared" ref="O499:O503" si="523">L499+I499</f>
        <v>0</v>
      </c>
      <c r="P499" s="67">
        <f t="shared" ref="P499:P503" si="524">O499*$G499</f>
        <v>0</v>
      </c>
      <c r="Q499" s="81">
        <f t="shared" si="466"/>
        <v>0</v>
      </c>
      <c r="R499" s="71">
        <f t="shared" ref="R499:R503" si="525">F499-O499</f>
        <v>4</v>
      </c>
      <c r="S499" s="67">
        <f t="shared" ref="S499:S503" si="526">R499*$G499</f>
        <v>145.91305007999998</v>
      </c>
      <c r="T499" s="65">
        <f t="shared" si="464"/>
        <v>1</v>
      </c>
    </row>
    <row r="500" spans="1:20" ht="26.4">
      <c r="A500" s="31" t="s">
        <v>1152</v>
      </c>
      <c r="B500" s="31" t="s">
        <v>1153</v>
      </c>
      <c r="C500" s="31" t="s">
        <v>32</v>
      </c>
      <c r="D500" s="32" t="s">
        <v>1154</v>
      </c>
      <c r="E500" s="31" t="s">
        <v>342</v>
      </c>
      <c r="F500" s="31">
        <v>42.72</v>
      </c>
      <c r="G500" s="42">
        <v>136.75111713000001</v>
      </c>
      <c r="H500" s="43">
        <f>G500*F500</f>
        <v>5842.0077237936002</v>
      </c>
      <c r="I500" s="42"/>
      <c r="J500" s="67">
        <f t="shared" si="521"/>
        <v>0</v>
      </c>
      <c r="K500" s="73">
        <f t="shared" si="520"/>
        <v>0</v>
      </c>
      <c r="L500" s="71"/>
      <c r="M500" s="67">
        <f t="shared" si="522"/>
        <v>0</v>
      </c>
      <c r="N500" s="80">
        <f t="shared" si="458"/>
        <v>0</v>
      </c>
      <c r="O500" s="42">
        <f t="shared" si="523"/>
        <v>0</v>
      </c>
      <c r="P500" s="67">
        <f t="shared" si="524"/>
        <v>0</v>
      </c>
      <c r="Q500" s="81">
        <f t="shared" si="466"/>
        <v>0</v>
      </c>
      <c r="R500" s="71">
        <f t="shared" si="525"/>
        <v>42.72</v>
      </c>
      <c r="S500" s="67">
        <f t="shared" si="526"/>
        <v>5842.0077237936002</v>
      </c>
      <c r="T500" s="65">
        <f t="shared" si="464"/>
        <v>1</v>
      </c>
    </row>
    <row r="501" spans="1:20" ht="39.6">
      <c r="A501" s="31" t="s">
        <v>1155</v>
      </c>
      <c r="B501" s="31" t="s">
        <v>1156</v>
      </c>
      <c r="C501" s="31" t="s">
        <v>32</v>
      </c>
      <c r="D501" s="32" t="s">
        <v>1157</v>
      </c>
      <c r="E501" s="31" t="s">
        <v>34</v>
      </c>
      <c r="F501" s="31">
        <v>59</v>
      </c>
      <c r="G501" s="42">
        <v>3.0822225300000001</v>
      </c>
      <c r="H501" s="43">
        <f>G501*F501</f>
        <v>181.85112927</v>
      </c>
      <c r="I501" s="42"/>
      <c r="J501" s="67">
        <f t="shared" si="521"/>
        <v>0</v>
      </c>
      <c r="K501" s="73">
        <f t="shared" si="520"/>
        <v>0</v>
      </c>
      <c r="L501" s="71"/>
      <c r="M501" s="67">
        <f t="shared" si="522"/>
        <v>0</v>
      </c>
      <c r="N501" s="80">
        <f t="shared" si="458"/>
        <v>0</v>
      </c>
      <c r="O501" s="42">
        <f t="shared" si="523"/>
        <v>0</v>
      </c>
      <c r="P501" s="67">
        <f t="shared" si="524"/>
        <v>0</v>
      </c>
      <c r="Q501" s="81">
        <f t="shared" si="466"/>
        <v>0</v>
      </c>
      <c r="R501" s="71">
        <f t="shared" si="525"/>
        <v>59</v>
      </c>
      <c r="S501" s="67">
        <f t="shared" si="526"/>
        <v>181.85112927</v>
      </c>
      <c r="T501" s="65">
        <f t="shared" si="464"/>
        <v>1</v>
      </c>
    </row>
    <row r="502" spans="1:20" ht="26.4">
      <c r="A502" s="31" t="s">
        <v>1158</v>
      </c>
      <c r="B502" s="31" t="s">
        <v>1159</v>
      </c>
      <c r="C502" s="31" t="s">
        <v>20</v>
      </c>
      <c r="D502" s="32" t="s">
        <v>1160</v>
      </c>
      <c r="E502" s="31" t="s">
        <v>34</v>
      </c>
      <c r="F502" s="31">
        <v>59</v>
      </c>
      <c r="G502" s="42">
        <v>44.369175869999999</v>
      </c>
      <c r="H502" s="43">
        <f>G502*F502</f>
        <v>2617.7813763300001</v>
      </c>
      <c r="I502" s="42"/>
      <c r="J502" s="67">
        <f t="shared" si="521"/>
        <v>0</v>
      </c>
      <c r="K502" s="73">
        <f t="shared" si="520"/>
        <v>0</v>
      </c>
      <c r="L502" s="71"/>
      <c r="M502" s="67">
        <f t="shared" si="522"/>
        <v>0</v>
      </c>
      <c r="N502" s="80">
        <f t="shared" si="458"/>
        <v>0</v>
      </c>
      <c r="O502" s="42">
        <f t="shared" si="523"/>
        <v>0</v>
      </c>
      <c r="P502" s="67">
        <f t="shared" si="524"/>
        <v>0</v>
      </c>
      <c r="Q502" s="81">
        <f t="shared" si="466"/>
        <v>0</v>
      </c>
      <c r="R502" s="71">
        <f t="shared" si="525"/>
        <v>59</v>
      </c>
      <c r="S502" s="67">
        <f t="shared" si="526"/>
        <v>2617.7813763300001</v>
      </c>
      <c r="T502" s="65">
        <f t="shared" si="464"/>
        <v>1</v>
      </c>
    </row>
    <row r="503" spans="1:20" ht="26.4">
      <c r="A503" s="31" t="s">
        <v>1161</v>
      </c>
      <c r="B503" s="31" t="s">
        <v>1162</v>
      </c>
      <c r="C503" s="31" t="s">
        <v>32</v>
      </c>
      <c r="D503" s="32" t="s">
        <v>1163</v>
      </c>
      <c r="E503" s="31" t="s">
        <v>34</v>
      </c>
      <c r="F503" s="31">
        <v>4</v>
      </c>
      <c r="G503" s="42">
        <v>36.277017749999999</v>
      </c>
      <c r="H503" s="43">
        <f>G503*F503</f>
        <v>145.108071</v>
      </c>
      <c r="I503" s="42"/>
      <c r="J503" s="67">
        <f t="shared" si="521"/>
        <v>0</v>
      </c>
      <c r="K503" s="73">
        <f t="shared" si="520"/>
        <v>0</v>
      </c>
      <c r="L503" s="71"/>
      <c r="M503" s="67">
        <f t="shared" si="522"/>
        <v>0</v>
      </c>
      <c r="N503" s="80">
        <f t="shared" si="458"/>
        <v>0</v>
      </c>
      <c r="O503" s="42">
        <f t="shared" si="523"/>
        <v>0</v>
      </c>
      <c r="P503" s="67">
        <f t="shared" si="524"/>
        <v>0</v>
      </c>
      <c r="Q503" s="81">
        <f t="shared" si="466"/>
        <v>0</v>
      </c>
      <c r="R503" s="71">
        <f t="shared" si="525"/>
        <v>4</v>
      </c>
      <c r="S503" s="67">
        <f t="shared" si="526"/>
        <v>145.108071</v>
      </c>
      <c r="T503" s="65">
        <f t="shared" si="464"/>
        <v>1</v>
      </c>
    </row>
    <row r="504" spans="1:20">
      <c r="A504" s="26" t="s">
        <v>1164</v>
      </c>
      <c r="B504" s="26" t="s">
        <v>16</v>
      </c>
      <c r="C504" s="26"/>
      <c r="D504" s="27" t="s">
        <v>1165</v>
      </c>
      <c r="E504" s="26"/>
      <c r="F504" s="26">
        <v>1</v>
      </c>
      <c r="G504" s="40"/>
      <c r="H504" s="41">
        <f>SUM(H505:H509)</f>
        <v>3761.8790774400004</v>
      </c>
      <c r="I504" s="40"/>
      <c r="J504" s="68">
        <f>SUM(J505:J509)</f>
        <v>0</v>
      </c>
      <c r="K504" s="72">
        <f t="shared" ref="K504:K509" si="527">J504/$H504</f>
        <v>0</v>
      </c>
      <c r="L504" s="37"/>
      <c r="M504" s="68">
        <f>SUM(M505:M509)</f>
        <v>0</v>
      </c>
      <c r="N504" s="79">
        <f t="shared" si="458"/>
        <v>0</v>
      </c>
      <c r="O504" s="40"/>
      <c r="P504" s="68">
        <f>SUM(P505:P509)</f>
        <v>0</v>
      </c>
      <c r="Q504" s="72">
        <f t="shared" si="466"/>
        <v>0</v>
      </c>
      <c r="R504" s="37"/>
      <c r="S504" s="68">
        <f>SUM(S505:S509)</f>
        <v>3761.8790774400004</v>
      </c>
      <c r="T504" s="37">
        <f t="shared" si="464"/>
        <v>1</v>
      </c>
    </row>
    <row r="505" spans="1:20" ht="26.4">
      <c r="A505" s="31" t="s">
        <v>1166</v>
      </c>
      <c r="B505" s="31" t="s">
        <v>1167</v>
      </c>
      <c r="C505" s="31" t="s">
        <v>32</v>
      </c>
      <c r="D505" s="32" t="s">
        <v>1168</v>
      </c>
      <c r="E505" s="31" t="s">
        <v>47</v>
      </c>
      <c r="F505" s="31">
        <v>75</v>
      </c>
      <c r="G505" s="42">
        <v>19.605477330000003</v>
      </c>
      <c r="H505" s="43">
        <f>G505*F505</f>
        <v>1470.4107997500003</v>
      </c>
      <c r="I505" s="42"/>
      <c r="J505" s="67">
        <f t="shared" ref="J505:J509" si="528">I505*$G505</f>
        <v>0</v>
      </c>
      <c r="K505" s="73">
        <f t="shared" si="527"/>
        <v>0</v>
      </c>
      <c r="L505" s="71"/>
      <c r="M505" s="67">
        <f t="shared" ref="M505:M509" si="529">L505*$G505</f>
        <v>0</v>
      </c>
      <c r="N505" s="80">
        <f t="shared" si="458"/>
        <v>0</v>
      </c>
      <c r="O505" s="42">
        <f t="shared" ref="O505:O509" si="530">L505+I505</f>
        <v>0</v>
      </c>
      <c r="P505" s="67">
        <f t="shared" ref="P505:P509" si="531">O505*$G505</f>
        <v>0</v>
      </c>
      <c r="Q505" s="81">
        <f t="shared" si="466"/>
        <v>0</v>
      </c>
      <c r="R505" s="71">
        <f t="shared" ref="R505:R509" si="532">F505-O505</f>
        <v>75</v>
      </c>
      <c r="S505" s="67">
        <f t="shared" ref="S505:S509" si="533">R505*$G505</f>
        <v>1470.4107997500003</v>
      </c>
      <c r="T505" s="65">
        <f t="shared" si="464"/>
        <v>1</v>
      </c>
    </row>
    <row r="506" spans="1:20" ht="26.4">
      <c r="A506" s="31" t="s">
        <v>1169</v>
      </c>
      <c r="B506" s="31" t="s">
        <v>1170</v>
      </c>
      <c r="C506" s="31" t="s">
        <v>32</v>
      </c>
      <c r="D506" s="32" t="s">
        <v>1171</v>
      </c>
      <c r="E506" s="31" t="s">
        <v>34</v>
      </c>
      <c r="F506" s="31">
        <v>4</v>
      </c>
      <c r="G506" s="42">
        <v>105.16628007</v>
      </c>
      <c r="H506" s="43">
        <f>G506*F506</f>
        <v>420.66512028</v>
      </c>
      <c r="I506" s="42"/>
      <c r="J506" s="67">
        <f t="shared" si="528"/>
        <v>0</v>
      </c>
      <c r="K506" s="73">
        <f t="shared" si="527"/>
        <v>0</v>
      </c>
      <c r="L506" s="71"/>
      <c r="M506" s="67">
        <f t="shared" si="529"/>
        <v>0</v>
      </c>
      <c r="N506" s="80">
        <f t="shared" si="458"/>
        <v>0</v>
      </c>
      <c r="O506" s="42">
        <f t="shared" si="530"/>
        <v>0</v>
      </c>
      <c r="P506" s="67">
        <f t="shared" si="531"/>
        <v>0</v>
      </c>
      <c r="Q506" s="81">
        <f t="shared" si="466"/>
        <v>0</v>
      </c>
      <c r="R506" s="71">
        <f t="shared" si="532"/>
        <v>4</v>
      </c>
      <c r="S506" s="67">
        <f t="shared" si="533"/>
        <v>420.66512028</v>
      </c>
      <c r="T506" s="65">
        <f t="shared" si="464"/>
        <v>1</v>
      </c>
    </row>
    <row r="507" spans="1:20" ht="39.6">
      <c r="A507" s="31" t="s">
        <v>1172</v>
      </c>
      <c r="B507" s="31" t="s">
        <v>1173</v>
      </c>
      <c r="C507" s="31" t="s">
        <v>32</v>
      </c>
      <c r="D507" s="32" t="s">
        <v>1174</v>
      </c>
      <c r="E507" s="31" t="s">
        <v>34</v>
      </c>
      <c r="F507" s="31">
        <v>1</v>
      </c>
      <c r="G507" s="42">
        <v>507.72996288000002</v>
      </c>
      <c r="H507" s="43">
        <f>G507*F507</f>
        <v>507.72996288000002</v>
      </c>
      <c r="I507" s="42"/>
      <c r="J507" s="67">
        <f t="shared" si="528"/>
        <v>0</v>
      </c>
      <c r="K507" s="73">
        <f t="shared" si="527"/>
        <v>0</v>
      </c>
      <c r="L507" s="71"/>
      <c r="M507" s="67">
        <f t="shared" si="529"/>
        <v>0</v>
      </c>
      <c r="N507" s="80">
        <f t="shared" si="458"/>
        <v>0</v>
      </c>
      <c r="O507" s="42">
        <f t="shared" si="530"/>
        <v>0</v>
      </c>
      <c r="P507" s="67">
        <f t="shared" si="531"/>
        <v>0</v>
      </c>
      <c r="Q507" s="81">
        <f t="shared" si="466"/>
        <v>0</v>
      </c>
      <c r="R507" s="71">
        <f t="shared" si="532"/>
        <v>1</v>
      </c>
      <c r="S507" s="67">
        <f t="shared" si="533"/>
        <v>507.72996288000002</v>
      </c>
      <c r="T507" s="65">
        <f t="shared" si="464"/>
        <v>1</v>
      </c>
    </row>
    <row r="508" spans="1:20" ht="39.6">
      <c r="A508" s="31" t="s">
        <v>1175</v>
      </c>
      <c r="B508" s="31" t="s">
        <v>1112</v>
      </c>
      <c r="C508" s="31" t="s">
        <v>27</v>
      </c>
      <c r="D508" s="32" t="s">
        <v>1113</v>
      </c>
      <c r="E508" s="31" t="s">
        <v>96</v>
      </c>
      <c r="F508" s="31">
        <v>59</v>
      </c>
      <c r="G508" s="42">
        <v>20.643476669999998</v>
      </c>
      <c r="H508" s="43">
        <f>G508*F508</f>
        <v>1217.9651235299998</v>
      </c>
      <c r="I508" s="42"/>
      <c r="J508" s="67">
        <f t="shared" si="528"/>
        <v>0</v>
      </c>
      <c r="K508" s="73">
        <f t="shared" si="527"/>
        <v>0</v>
      </c>
      <c r="L508" s="71"/>
      <c r="M508" s="67">
        <f t="shared" si="529"/>
        <v>0</v>
      </c>
      <c r="N508" s="80">
        <f t="shared" si="458"/>
        <v>0</v>
      </c>
      <c r="O508" s="42">
        <f t="shared" si="530"/>
        <v>0</v>
      </c>
      <c r="P508" s="67">
        <f t="shared" si="531"/>
        <v>0</v>
      </c>
      <c r="Q508" s="81">
        <f t="shared" si="466"/>
        <v>0</v>
      </c>
      <c r="R508" s="71">
        <f t="shared" si="532"/>
        <v>59</v>
      </c>
      <c r="S508" s="67">
        <f t="shared" si="533"/>
        <v>1217.9651235299998</v>
      </c>
      <c r="T508" s="65">
        <f t="shared" si="464"/>
        <v>1</v>
      </c>
    </row>
    <row r="509" spans="1:20" ht="26.4">
      <c r="A509" s="31" t="s">
        <v>1176</v>
      </c>
      <c r="B509" s="31" t="s">
        <v>1162</v>
      </c>
      <c r="C509" s="31" t="s">
        <v>32</v>
      </c>
      <c r="D509" s="32" t="s">
        <v>1163</v>
      </c>
      <c r="E509" s="31" t="s">
        <v>34</v>
      </c>
      <c r="F509" s="31">
        <v>4</v>
      </c>
      <c r="G509" s="42">
        <v>36.277017749999999</v>
      </c>
      <c r="H509" s="43">
        <f>G509*F509</f>
        <v>145.108071</v>
      </c>
      <c r="I509" s="42"/>
      <c r="J509" s="67">
        <f t="shared" si="528"/>
        <v>0</v>
      </c>
      <c r="K509" s="73">
        <f t="shared" si="527"/>
        <v>0</v>
      </c>
      <c r="L509" s="71"/>
      <c r="M509" s="67">
        <f t="shared" si="529"/>
        <v>0</v>
      </c>
      <c r="N509" s="80">
        <f t="shared" si="458"/>
        <v>0</v>
      </c>
      <c r="O509" s="42">
        <f t="shared" si="530"/>
        <v>0</v>
      </c>
      <c r="P509" s="67">
        <f t="shared" si="531"/>
        <v>0</v>
      </c>
      <c r="Q509" s="81">
        <f t="shared" si="466"/>
        <v>0</v>
      </c>
      <c r="R509" s="71">
        <f t="shared" si="532"/>
        <v>4</v>
      </c>
      <c r="S509" s="67">
        <f t="shared" si="533"/>
        <v>145.108071</v>
      </c>
      <c r="T509" s="65">
        <f t="shared" si="464"/>
        <v>1</v>
      </c>
    </row>
    <row r="510" spans="1:20">
      <c r="A510" s="26" t="s">
        <v>1177</v>
      </c>
      <c r="B510" s="26" t="s">
        <v>16</v>
      </c>
      <c r="C510" s="26"/>
      <c r="D510" s="27" t="s">
        <v>1178</v>
      </c>
      <c r="E510" s="26"/>
      <c r="F510" s="26">
        <v>1</v>
      </c>
      <c r="G510" s="40"/>
      <c r="H510" s="41">
        <f>SUM(H511:H515)</f>
        <v>7760.4747517134001</v>
      </c>
      <c r="I510" s="40"/>
      <c r="J510" s="68">
        <f>SUM(J511:J515)</f>
        <v>0</v>
      </c>
      <c r="K510" s="72">
        <f t="shared" ref="K510:K515" si="534">J510/$H510</f>
        <v>0</v>
      </c>
      <c r="L510" s="37"/>
      <c r="M510" s="68">
        <f>SUM(M511:M515)</f>
        <v>0</v>
      </c>
      <c r="N510" s="79">
        <f t="shared" si="458"/>
        <v>0</v>
      </c>
      <c r="O510" s="40"/>
      <c r="P510" s="68">
        <f>SUM(P511:P515)</f>
        <v>0</v>
      </c>
      <c r="Q510" s="72">
        <f t="shared" si="466"/>
        <v>0</v>
      </c>
      <c r="R510" s="37"/>
      <c r="S510" s="68">
        <f>SUM(S511:S515)</f>
        <v>7760.4747517134001</v>
      </c>
      <c r="T510" s="37">
        <f t="shared" si="464"/>
        <v>1</v>
      </c>
    </row>
    <row r="511" spans="1:20" ht="26.4">
      <c r="A511" s="31" t="s">
        <v>1179</v>
      </c>
      <c r="B511" s="31" t="s">
        <v>1180</v>
      </c>
      <c r="C511" s="31" t="s">
        <v>20</v>
      </c>
      <c r="D511" s="32" t="s">
        <v>1181</v>
      </c>
      <c r="E511" s="31" t="s">
        <v>250</v>
      </c>
      <c r="F511" s="31">
        <v>4</v>
      </c>
      <c r="G511" s="42">
        <v>86.63057757</v>
      </c>
      <c r="H511" s="43">
        <f>G511*F511</f>
        <v>346.52231028</v>
      </c>
      <c r="I511" s="42"/>
      <c r="J511" s="67">
        <f t="shared" ref="J511:J515" si="535">I511*$G511</f>
        <v>0</v>
      </c>
      <c r="K511" s="73">
        <f t="shared" si="534"/>
        <v>0</v>
      </c>
      <c r="L511" s="71"/>
      <c r="M511" s="67">
        <f t="shared" ref="M511:M515" si="536">L511*$G511</f>
        <v>0</v>
      </c>
      <c r="N511" s="80">
        <f t="shared" si="458"/>
        <v>0</v>
      </c>
      <c r="O511" s="42">
        <f t="shared" ref="O511:O515" si="537">L511+I511</f>
        <v>0</v>
      </c>
      <c r="P511" s="67">
        <f t="shared" ref="P511:P515" si="538">O511*$G511</f>
        <v>0</v>
      </c>
      <c r="Q511" s="81">
        <f t="shared" si="466"/>
        <v>0</v>
      </c>
      <c r="R511" s="71">
        <f t="shared" ref="R511:R515" si="539">F511-O511</f>
        <v>4</v>
      </c>
      <c r="S511" s="67">
        <f t="shared" ref="S511:S515" si="540">R511*$G511</f>
        <v>346.52231028</v>
      </c>
      <c r="T511" s="65">
        <f t="shared" si="464"/>
        <v>1</v>
      </c>
    </row>
    <row r="512" spans="1:20" ht="26.4">
      <c r="A512" s="31" t="s">
        <v>1182</v>
      </c>
      <c r="B512" s="31" t="s">
        <v>1058</v>
      </c>
      <c r="C512" s="31" t="s">
        <v>32</v>
      </c>
      <c r="D512" s="32" t="s">
        <v>1059</v>
      </c>
      <c r="E512" s="31" t="s">
        <v>342</v>
      </c>
      <c r="F512" s="31">
        <v>35.24</v>
      </c>
      <c r="G512" s="42">
        <v>171.82066626</v>
      </c>
      <c r="H512" s="43">
        <f>G512*F512</f>
        <v>6054.9602790024001</v>
      </c>
      <c r="I512" s="42"/>
      <c r="J512" s="67">
        <f t="shared" si="535"/>
        <v>0</v>
      </c>
      <c r="K512" s="73">
        <f t="shared" si="534"/>
        <v>0</v>
      </c>
      <c r="L512" s="71"/>
      <c r="M512" s="67">
        <f t="shared" si="536"/>
        <v>0</v>
      </c>
      <c r="N512" s="80">
        <f t="shared" si="458"/>
        <v>0</v>
      </c>
      <c r="O512" s="42">
        <f t="shared" si="537"/>
        <v>0</v>
      </c>
      <c r="P512" s="67">
        <f t="shared" si="538"/>
        <v>0</v>
      </c>
      <c r="Q512" s="81">
        <f t="shared" si="466"/>
        <v>0</v>
      </c>
      <c r="R512" s="71">
        <f t="shared" si="539"/>
        <v>35.24</v>
      </c>
      <c r="S512" s="67">
        <f t="shared" si="540"/>
        <v>6054.9602790024001</v>
      </c>
      <c r="T512" s="65">
        <f t="shared" si="464"/>
        <v>1</v>
      </c>
    </row>
    <row r="513" spans="1:20">
      <c r="A513" s="31" t="s">
        <v>1183</v>
      </c>
      <c r="B513" s="31" t="s">
        <v>1184</v>
      </c>
      <c r="C513" s="31" t="s">
        <v>20</v>
      </c>
      <c r="D513" s="32" t="s">
        <v>1185</v>
      </c>
      <c r="E513" s="31" t="s">
        <v>34</v>
      </c>
      <c r="F513" s="31">
        <v>4</v>
      </c>
      <c r="G513" s="42">
        <v>183.72588318000001</v>
      </c>
      <c r="H513" s="43">
        <f>G513*F513</f>
        <v>734.90353272000004</v>
      </c>
      <c r="I513" s="42"/>
      <c r="J513" s="67">
        <f t="shared" si="535"/>
        <v>0</v>
      </c>
      <c r="K513" s="73">
        <f t="shared" si="534"/>
        <v>0</v>
      </c>
      <c r="L513" s="71"/>
      <c r="M513" s="67">
        <f t="shared" si="536"/>
        <v>0</v>
      </c>
      <c r="N513" s="80">
        <f t="shared" si="458"/>
        <v>0</v>
      </c>
      <c r="O513" s="42">
        <f t="shared" si="537"/>
        <v>0</v>
      </c>
      <c r="P513" s="67">
        <f t="shared" si="538"/>
        <v>0</v>
      </c>
      <c r="Q513" s="81">
        <f t="shared" si="466"/>
        <v>0</v>
      </c>
      <c r="R513" s="71">
        <f t="shared" si="539"/>
        <v>4</v>
      </c>
      <c r="S513" s="67">
        <f t="shared" si="540"/>
        <v>734.90353272000004</v>
      </c>
      <c r="T513" s="65">
        <f t="shared" si="464"/>
        <v>1</v>
      </c>
    </row>
    <row r="514" spans="1:20">
      <c r="A514" s="31" t="s">
        <v>1186</v>
      </c>
      <c r="B514" s="31" t="s">
        <v>167</v>
      </c>
      <c r="C514" s="31" t="s">
        <v>27</v>
      </c>
      <c r="D514" s="32" t="s">
        <v>168</v>
      </c>
      <c r="E514" s="31" t="s">
        <v>59</v>
      </c>
      <c r="F514" s="31">
        <v>4.1500000000000004</v>
      </c>
      <c r="G514" s="42">
        <v>104.93325981</v>
      </c>
      <c r="H514" s="43">
        <f>G514*F514</f>
        <v>435.47302821150004</v>
      </c>
      <c r="I514" s="42"/>
      <c r="J514" s="67">
        <f t="shared" si="535"/>
        <v>0</v>
      </c>
      <c r="K514" s="73">
        <f t="shared" si="534"/>
        <v>0</v>
      </c>
      <c r="L514" s="71"/>
      <c r="M514" s="67">
        <f t="shared" si="536"/>
        <v>0</v>
      </c>
      <c r="N514" s="80">
        <f t="shared" si="458"/>
        <v>0</v>
      </c>
      <c r="O514" s="42">
        <f t="shared" si="537"/>
        <v>0</v>
      </c>
      <c r="P514" s="67">
        <f t="shared" si="538"/>
        <v>0</v>
      </c>
      <c r="Q514" s="81">
        <f t="shared" si="466"/>
        <v>0</v>
      </c>
      <c r="R514" s="71">
        <f t="shared" si="539"/>
        <v>4.1500000000000004</v>
      </c>
      <c r="S514" s="67">
        <f t="shared" si="540"/>
        <v>435.47302821150004</v>
      </c>
      <c r="T514" s="65">
        <f t="shared" si="464"/>
        <v>1</v>
      </c>
    </row>
    <row r="515" spans="1:20" ht="26.4">
      <c r="A515" s="31" t="s">
        <v>1187</v>
      </c>
      <c r="B515" s="31" t="s">
        <v>182</v>
      </c>
      <c r="C515" s="31" t="s">
        <v>32</v>
      </c>
      <c r="D515" s="32" t="s">
        <v>183</v>
      </c>
      <c r="E515" s="31" t="s">
        <v>59</v>
      </c>
      <c r="F515" s="31">
        <v>4.1500000000000004</v>
      </c>
      <c r="G515" s="42">
        <v>45.449542529999995</v>
      </c>
      <c r="H515" s="43">
        <f>G515*F515</f>
        <v>188.6156014995</v>
      </c>
      <c r="I515" s="42"/>
      <c r="J515" s="67">
        <f t="shared" si="535"/>
        <v>0</v>
      </c>
      <c r="K515" s="73">
        <f t="shared" si="534"/>
        <v>0</v>
      </c>
      <c r="L515" s="71"/>
      <c r="M515" s="67">
        <f t="shared" si="536"/>
        <v>0</v>
      </c>
      <c r="N515" s="80">
        <f t="shared" si="458"/>
        <v>0</v>
      </c>
      <c r="O515" s="42">
        <f t="shared" si="537"/>
        <v>0</v>
      </c>
      <c r="P515" s="67">
        <f t="shared" si="538"/>
        <v>0</v>
      </c>
      <c r="Q515" s="81">
        <f t="shared" si="466"/>
        <v>0</v>
      </c>
      <c r="R515" s="71">
        <f t="shared" si="539"/>
        <v>4.1500000000000004</v>
      </c>
      <c r="S515" s="67">
        <f t="shared" si="540"/>
        <v>188.6156014995</v>
      </c>
      <c r="T515" s="65">
        <f t="shared" si="464"/>
        <v>1</v>
      </c>
    </row>
    <row r="516" spans="1:20" ht="26.4">
      <c r="A516" s="26" t="s">
        <v>1188</v>
      </c>
      <c r="B516" s="26" t="s">
        <v>16</v>
      </c>
      <c r="C516" s="26"/>
      <c r="D516" s="27" t="s">
        <v>1189</v>
      </c>
      <c r="E516" s="26"/>
      <c r="F516" s="26">
        <v>1</v>
      </c>
      <c r="G516" s="40"/>
      <c r="H516" s="41">
        <f>SUM(H517:H520)</f>
        <v>1557.3061730700001</v>
      </c>
      <c r="I516" s="40"/>
      <c r="J516" s="68">
        <f>SUM(J517:J520)</f>
        <v>0</v>
      </c>
      <c r="K516" s="72">
        <f t="shared" ref="K516:K520" si="541">J516/$H516</f>
        <v>0</v>
      </c>
      <c r="L516" s="37"/>
      <c r="M516" s="68">
        <f>SUM(M517:M520)</f>
        <v>0</v>
      </c>
      <c r="N516" s="79">
        <f t="shared" si="458"/>
        <v>0</v>
      </c>
      <c r="O516" s="40"/>
      <c r="P516" s="68">
        <f>SUM(P517:P520)</f>
        <v>0</v>
      </c>
      <c r="Q516" s="72">
        <f t="shared" si="466"/>
        <v>0</v>
      </c>
      <c r="R516" s="37"/>
      <c r="S516" s="68">
        <f>SUM(S517:S520)</f>
        <v>1557.3061730700001</v>
      </c>
      <c r="T516" s="37">
        <f t="shared" si="464"/>
        <v>1</v>
      </c>
    </row>
    <row r="517" spans="1:20" ht="26.4">
      <c r="A517" s="31" t="s">
        <v>1190</v>
      </c>
      <c r="B517" s="31" t="s">
        <v>893</v>
      </c>
      <c r="C517" s="31" t="s">
        <v>32</v>
      </c>
      <c r="D517" s="32" t="s">
        <v>894</v>
      </c>
      <c r="E517" s="31" t="s">
        <v>34</v>
      </c>
      <c r="F517" s="31">
        <v>2</v>
      </c>
      <c r="G517" s="42">
        <v>293.88091517999999</v>
      </c>
      <c r="H517" s="43">
        <f>G517*F517</f>
        <v>587.76183035999998</v>
      </c>
      <c r="I517" s="42"/>
      <c r="J517" s="67">
        <f t="shared" ref="J517:J520" si="542">I517*$G517</f>
        <v>0</v>
      </c>
      <c r="K517" s="73">
        <f t="shared" si="541"/>
        <v>0</v>
      </c>
      <c r="L517" s="71"/>
      <c r="M517" s="67">
        <f t="shared" ref="M517:M520" si="543">L517*$G517</f>
        <v>0</v>
      </c>
      <c r="N517" s="80">
        <f t="shared" si="458"/>
        <v>0</v>
      </c>
      <c r="O517" s="42">
        <f t="shared" ref="O517:O520" si="544">L517+I517</f>
        <v>0</v>
      </c>
      <c r="P517" s="67">
        <f t="shared" ref="P517:P520" si="545">O517*$G517</f>
        <v>0</v>
      </c>
      <c r="Q517" s="81">
        <f t="shared" si="466"/>
        <v>0</v>
      </c>
      <c r="R517" s="71">
        <f t="shared" ref="R517:R520" si="546">F517-O517</f>
        <v>2</v>
      </c>
      <c r="S517" s="67">
        <f t="shared" ref="S517:S520" si="547">R517*$G517</f>
        <v>587.76183035999998</v>
      </c>
      <c r="T517" s="65">
        <f t="shared" si="464"/>
        <v>1</v>
      </c>
    </row>
    <row r="518" spans="1:20" ht="26.4">
      <c r="A518" s="31" t="s">
        <v>1191</v>
      </c>
      <c r="B518" s="31" t="s">
        <v>896</v>
      </c>
      <c r="C518" s="31" t="s">
        <v>32</v>
      </c>
      <c r="D518" s="32" t="s">
        <v>897</v>
      </c>
      <c r="E518" s="31" t="s">
        <v>34</v>
      </c>
      <c r="F518" s="31">
        <v>2</v>
      </c>
      <c r="G518" s="42">
        <v>363.61752389999998</v>
      </c>
      <c r="H518" s="43">
        <f>G518*F518</f>
        <v>727.23504779999996</v>
      </c>
      <c r="I518" s="42"/>
      <c r="J518" s="67">
        <f t="shared" si="542"/>
        <v>0</v>
      </c>
      <c r="K518" s="73">
        <f t="shared" si="541"/>
        <v>0</v>
      </c>
      <c r="L518" s="71"/>
      <c r="M518" s="67">
        <f t="shared" si="543"/>
        <v>0</v>
      </c>
      <c r="N518" s="80">
        <f t="shared" si="458"/>
        <v>0</v>
      </c>
      <c r="O518" s="42">
        <f t="shared" si="544"/>
        <v>0</v>
      </c>
      <c r="P518" s="67">
        <f t="shared" si="545"/>
        <v>0</v>
      </c>
      <c r="Q518" s="81">
        <f t="shared" si="466"/>
        <v>0</v>
      </c>
      <c r="R518" s="71">
        <f t="shared" si="546"/>
        <v>2</v>
      </c>
      <c r="S518" s="67">
        <f t="shared" si="547"/>
        <v>727.23504779999996</v>
      </c>
      <c r="T518" s="65">
        <f t="shared" si="464"/>
        <v>1</v>
      </c>
    </row>
    <row r="519" spans="1:20">
      <c r="A519" s="31" t="s">
        <v>1192</v>
      </c>
      <c r="B519" s="31" t="s">
        <v>899</v>
      </c>
      <c r="C519" s="31" t="s">
        <v>32</v>
      </c>
      <c r="D519" s="32" t="s">
        <v>900</v>
      </c>
      <c r="E519" s="31" t="s">
        <v>616</v>
      </c>
      <c r="F519" s="31">
        <v>3</v>
      </c>
      <c r="G519" s="42">
        <v>67.777120170000003</v>
      </c>
      <c r="H519" s="43">
        <f>G519*F519</f>
        <v>203.33136051000002</v>
      </c>
      <c r="I519" s="42"/>
      <c r="J519" s="67">
        <f t="shared" si="542"/>
        <v>0</v>
      </c>
      <c r="K519" s="73">
        <f t="shared" si="541"/>
        <v>0</v>
      </c>
      <c r="L519" s="71"/>
      <c r="M519" s="67">
        <f t="shared" si="543"/>
        <v>0</v>
      </c>
      <c r="N519" s="80">
        <f t="shared" si="458"/>
        <v>0</v>
      </c>
      <c r="O519" s="42">
        <f t="shared" si="544"/>
        <v>0</v>
      </c>
      <c r="P519" s="67">
        <f t="shared" si="545"/>
        <v>0</v>
      </c>
      <c r="Q519" s="81">
        <f t="shared" si="466"/>
        <v>0</v>
      </c>
      <c r="R519" s="71">
        <f t="shared" si="546"/>
        <v>3</v>
      </c>
      <c r="S519" s="67">
        <f t="shared" si="547"/>
        <v>203.33136051000002</v>
      </c>
      <c r="T519" s="65">
        <f t="shared" si="464"/>
        <v>1</v>
      </c>
    </row>
    <row r="520" spans="1:20" ht="39.6">
      <c r="A520" s="31" t="s">
        <v>1193</v>
      </c>
      <c r="B520" s="31" t="s">
        <v>902</v>
      </c>
      <c r="C520" s="31" t="s">
        <v>32</v>
      </c>
      <c r="D520" s="32" t="s">
        <v>903</v>
      </c>
      <c r="E520" s="31" t="s">
        <v>616</v>
      </c>
      <c r="F520" s="31">
        <v>2</v>
      </c>
      <c r="G520" s="42">
        <v>19.488967199999998</v>
      </c>
      <c r="H520" s="43">
        <f>G520*F520</f>
        <v>38.977934399999995</v>
      </c>
      <c r="I520" s="42"/>
      <c r="J520" s="67">
        <f t="shared" si="542"/>
        <v>0</v>
      </c>
      <c r="K520" s="73">
        <f t="shared" si="541"/>
        <v>0</v>
      </c>
      <c r="L520" s="71"/>
      <c r="M520" s="67">
        <f t="shared" si="543"/>
        <v>0</v>
      </c>
      <c r="N520" s="80">
        <f t="shared" si="458"/>
        <v>0</v>
      </c>
      <c r="O520" s="42">
        <f t="shared" si="544"/>
        <v>0</v>
      </c>
      <c r="P520" s="67">
        <f t="shared" si="545"/>
        <v>0</v>
      </c>
      <c r="Q520" s="81">
        <f t="shared" si="466"/>
        <v>0</v>
      </c>
      <c r="R520" s="71">
        <f t="shared" si="546"/>
        <v>2</v>
      </c>
      <c r="S520" s="67">
        <f t="shared" si="547"/>
        <v>38.977934399999995</v>
      </c>
      <c r="T520" s="65">
        <f t="shared" si="464"/>
        <v>1</v>
      </c>
    </row>
    <row r="521" spans="1:20">
      <c r="A521" s="26" t="s">
        <v>1194</v>
      </c>
      <c r="B521" s="26" t="s">
        <v>16</v>
      </c>
      <c r="C521" s="26"/>
      <c r="D521" s="27" t="s">
        <v>1195</v>
      </c>
      <c r="E521" s="26"/>
      <c r="F521" s="26">
        <v>1</v>
      </c>
      <c r="G521" s="40"/>
      <c r="H521" s="41">
        <f>H522+H536+H554+H570</f>
        <v>31354.225170305403</v>
      </c>
      <c r="I521" s="40"/>
      <c r="J521" s="68">
        <f>J522+J536+J554+J570</f>
        <v>0</v>
      </c>
      <c r="K521" s="72">
        <f t="shared" ref="K521:K535" si="548">J521/$H521</f>
        <v>0</v>
      </c>
      <c r="L521" s="37"/>
      <c r="M521" s="68">
        <f>M522+M536+M554+M570</f>
        <v>0</v>
      </c>
      <c r="N521" s="79">
        <f t="shared" si="458"/>
        <v>0</v>
      </c>
      <c r="O521" s="40"/>
      <c r="P521" s="68">
        <f>P522+P536+P554+P570</f>
        <v>0</v>
      </c>
      <c r="Q521" s="72">
        <f t="shared" si="466"/>
        <v>0</v>
      </c>
      <c r="R521" s="37"/>
      <c r="S521" s="68">
        <f>S522+S536+S554+S570</f>
        <v>31354.225170305403</v>
      </c>
      <c r="T521" s="37">
        <f t="shared" si="464"/>
        <v>1</v>
      </c>
    </row>
    <row r="522" spans="1:20">
      <c r="A522" s="26" t="s">
        <v>1196</v>
      </c>
      <c r="B522" s="26" t="s">
        <v>16</v>
      </c>
      <c r="C522" s="26"/>
      <c r="D522" s="27" t="s">
        <v>1197</v>
      </c>
      <c r="E522" s="26"/>
      <c r="F522" s="26">
        <v>1</v>
      </c>
      <c r="G522" s="40"/>
      <c r="H522" s="41">
        <f>SUM(H523:H535)</f>
        <v>3842.7265158299997</v>
      </c>
      <c r="I522" s="40"/>
      <c r="J522" s="68">
        <f>SUM(J523:J535)</f>
        <v>0</v>
      </c>
      <c r="K522" s="72">
        <f t="shared" si="548"/>
        <v>0</v>
      </c>
      <c r="L522" s="37"/>
      <c r="M522" s="68">
        <f>SUM(M523:M535)</f>
        <v>0</v>
      </c>
      <c r="N522" s="79">
        <f t="shared" si="458"/>
        <v>0</v>
      </c>
      <c r="O522" s="40"/>
      <c r="P522" s="68">
        <f>SUM(P523:P535)</f>
        <v>0</v>
      </c>
      <c r="Q522" s="72">
        <f t="shared" si="466"/>
        <v>0</v>
      </c>
      <c r="R522" s="37"/>
      <c r="S522" s="68">
        <f>SUM(S523:S535)</f>
        <v>3842.7265158299997</v>
      </c>
      <c r="T522" s="37">
        <f t="shared" si="464"/>
        <v>1</v>
      </c>
    </row>
    <row r="523" spans="1:20" ht="26.4">
      <c r="A523" s="31" t="s">
        <v>1198</v>
      </c>
      <c r="B523" s="31" t="s">
        <v>1199</v>
      </c>
      <c r="C523" s="31" t="s">
        <v>27</v>
      </c>
      <c r="D523" s="32" t="s">
        <v>1200</v>
      </c>
      <c r="E523" s="31" t="s">
        <v>250</v>
      </c>
      <c r="F523" s="31">
        <v>1</v>
      </c>
      <c r="G523" s="42">
        <v>1436.8135149899999</v>
      </c>
      <c r="H523" s="43">
        <f t="shared" ref="H523:H535" si="549">G523*F523</f>
        <v>1436.8135149899999</v>
      </c>
      <c r="I523" s="42"/>
      <c r="J523" s="67">
        <f t="shared" ref="J523:J535" si="550">I523*$G523</f>
        <v>0</v>
      </c>
      <c r="K523" s="73">
        <f t="shared" si="548"/>
        <v>0</v>
      </c>
      <c r="L523" s="71"/>
      <c r="M523" s="67">
        <f t="shared" ref="M523:M535" si="551">L523*$G523</f>
        <v>0</v>
      </c>
      <c r="N523" s="80">
        <f t="shared" ref="N523:N586" si="552">M523/$H523</f>
        <v>0</v>
      </c>
      <c r="O523" s="42">
        <f t="shared" ref="O523:O535" si="553">L523+I523</f>
        <v>0</v>
      </c>
      <c r="P523" s="67">
        <f t="shared" ref="P523:P535" si="554">O523*$G523</f>
        <v>0</v>
      </c>
      <c r="Q523" s="81">
        <f t="shared" ref="Q523:Q535" si="555">P523/$H523</f>
        <v>0</v>
      </c>
      <c r="R523" s="71">
        <f t="shared" ref="R523:R535" si="556">F523-O523</f>
        <v>1</v>
      </c>
      <c r="S523" s="67">
        <f t="shared" ref="S523:S535" si="557">R523*$G523</f>
        <v>1436.8135149899999</v>
      </c>
      <c r="T523" s="65">
        <f t="shared" ref="T523:T586" si="558">S523/$H523</f>
        <v>1</v>
      </c>
    </row>
    <row r="524" spans="1:20" ht="26.4">
      <c r="A524" s="31" t="s">
        <v>1201</v>
      </c>
      <c r="B524" s="31" t="s">
        <v>1202</v>
      </c>
      <c r="C524" s="31" t="s">
        <v>32</v>
      </c>
      <c r="D524" s="32" t="s">
        <v>1203</v>
      </c>
      <c r="E524" s="31" t="s">
        <v>34</v>
      </c>
      <c r="F524" s="31">
        <v>1</v>
      </c>
      <c r="G524" s="42">
        <v>340.47437535</v>
      </c>
      <c r="H524" s="43">
        <f t="shared" si="549"/>
        <v>340.47437535</v>
      </c>
      <c r="I524" s="42"/>
      <c r="J524" s="67">
        <f t="shared" si="550"/>
        <v>0</v>
      </c>
      <c r="K524" s="73">
        <f t="shared" si="548"/>
        <v>0</v>
      </c>
      <c r="L524" s="71"/>
      <c r="M524" s="67">
        <f t="shared" si="551"/>
        <v>0</v>
      </c>
      <c r="N524" s="80">
        <f t="shared" si="552"/>
        <v>0</v>
      </c>
      <c r="O524" s="42">
        <f t="shared" si="553"/>
        <v>0</v>
      </c>
      <c r="P524" s="67">
        <f t="shared" si="554"/>
        <v>0</v>
      </c>
      <c r="Q524" s="81">
        <f t="shared" si="555"/>
        <v>0</v>
      </c>
      <c r="R524" s="71">
        <f t="shared" si="556"/>
        <v>1</v>
      </c>
      <c r="S524" s="67">
        <f t="shared" si="557"/>
        <v>340.47437535</v>
      </c>
      <c r="T524" s="65">
        <f t="shared" si="558"/>
        <v>1</v>
      </c>
    </row>
    <row r="525" spans="1:20" ht="26.4">
      <c r="A525" s="31" t="s">
        <v>1204</v>
      </c>
      <c r="B525" s="31" t="s">
        <v>1205</v>
      </c>
      <c r="C525" s="31" t="s">
        <v>32</v>
      </c>
      <c r="D525" s="32" t="s">
        <v>1206</v>
      </c>
      <c r="E525" s="31" t="s">
        <v>34</v>
      </c>
      <c r="F525" s="31">
        <v>1</v>
      </c>
      <c r="G525" s="42">
        <v>186.38443250999998</v>
      </c>
      <c r="H525" s="43">
        <f t="shared" si="549"/>
        <v>186.38443250999998</v>
      </c>
      <c r="I525" s="42"/>
      <c r="J525" s="67">
        <f t="shared" si="550"/>
        <v>0</v>
      </c>
      <c r="K525" s="73">
        <f t="shared" si="548"/>
        <v>0</v>
      </c>
      <c r="L525" s="71"/>
      <c r="M525" s="67">
        <f t="shared" si="551"/>
        <v>0</v>
      </c>
      <c r="N525" s="80">
        <f t="shared" si="552"/>
        <v>0</v>
      </c>
      <c r="O525" s="42">
        <f t="shared" si="553"/>
        <v>0</v>
      </c>
      <c r="P525" s="67">
        <f t="shared" si="554"/>
        <v>0</v>
      </c>
      <c r="Q525" s="81">
        <f t="shared" si="555"/>
        <v>0</v>
      </c>
      <c r="R525" s="71">
        <f t="shared" si="556"/>
        <v>1</v>
      </c>
      <c r="S525" s="67">
        <f t="shared" si="557"/>
        <v>186.38443250999998</v>
      </c>
      <c r="T525" s="65">
        <f t="shared" si="558"/>
        <v>1</v>
      </c>
    </row>
    <row r="526" spans="1:20" ht="39.6">
      <c r="A526" s="31" t="s">
        <v>1207</v>
      </c>
      <c r="B526" s="31" t="s">
        <v>1208</v>
      </c>
      <c r="C526" s="31" t="s">
        <v>27</v>
      </c>
      <c r="D526" s="32" t="s">
        <v>1209</v>
      </c>
      <c r="E526" s="31" t="s">
        <v>96</v>
      </c>
      <c r="F526" s="31">
        <v>22</v>
      </c>
      <c r="G526" s="42">
        <v>27.803553749999999</v>
      </c>
      <c r="H526" s="43">
        <f t="shared" si="549"/>
        <v>611.67818249999993</v>
      </c>
      <c r="I526" s="42"/>
      <c r="J526" s="67">
        <f t="shared" si="550"/>
        <v>0</v>
      </c>
      <c r="K526" s="73">
        <f t="shared" si="548"/>
        <v>0</v>
      </c>
      <c r="L526" s="71"/>
      <c r="M526" s="67">
        <f t="shared" si="551"/>
        <v>0</v>
      </c>
      <c r="N526" s="80">
        <f t="shared" si="552"/>
        <v>0</v>
      </c>
      <c r="O526" s="42">
        <f t="shared" si="553"/>
        <v>0</v>
      </c>
      <c r="P526" s="67">
        <f t="shared" si="554"/>
        <v>0</v>
      </c>
      <c r="Q526" s="81">
        <f t="shared" si="555"/>
        <v>0</v>
      </c>
      <c r="R526" s="71">
        <f t="shared" si="556"/>
        <v>22</v>
      </c>
      <c r="S526" s="67">
        <f t="shared" si="557"/>
        <v>611.67818249999993</v>
      </c>
      <c r="T526" s="65">
        <f t="shared" si="558"/>
        <v>1</v>
      </c>
    </row>
    <row r="527" spans="1:20" ht="39.6">
      <c r="A527" s="31" t="s">
        <v>1210</v>
      </c>
      <c r="B527" s="31" t="s">
        <v>1211</v>
      </c>
      <c r="C527" s="31" t="s">
        <v>27</v>
      </c>
      <c r="D527" s="32" t="s">
        <v>1212</v>
      </c>
      <c r="E527" s="31" t="s">
        <v>96</v>
      </c>
      <c r="F527" s="31">
        <v>4</v>
      </c>
      <c r="G527" s="42">
        <v>38.088220679999999</v>
      </c>
      <c r="H527" s="43">
        <f t="shared" si="549"/>
        <v>152.35288272</v>
      </c>
      <c r="I527" s="42"/>
      <c r="J527" s="67">
        <f t="shared" si="550"/>
        <v>0</v>
      </c>
      <c r="K527" s="73">
        <f t="shared" si="548"/>
        <v>0</v>
      </c>
      <c r="L527" s="71"/>
      <c r="M527" s="67">
        <f t="shared" si="551"/>
        <v>0</v>
      </c>
      <c r="N527" s="80">
        <f t="shared" si="552"/>
        <v>0</v>
      </c>
      <c r="O527" s="42">
        <f t="shared" si="553"/>
        <v>0</v>
      </c>
      <c r="P527" s="67">
        <f t="shared" si="554"/>
        <v>0</v>
      </c>
      <c r="Q527" s="81">
        <f t="shared" si="555"/>
        <v>0</v>
      </c>
      <c r="R527" s="71">
        <f t="shared" si="556"/>
        <v>4</v>
      </c>
      <c r="S527" s="67">
        <f t="shared" si="557"/>
        <v>152.35288272</v>
      </c>
      <c r="T527" s="65">
        <f t="shared" si="558"/>
        <v>1</v>
      </c>
    </row>
    <row r="528" spans="1:20" ht="39.6">
      <c r="A528" s="31" t="s">
        <v>1213</v>
      </c>
      <c r="B528" s="31" t="s">
        <v>1214</v>
      </c>
      <c r="C528" s="31" t="s">
        <v>27</v>
      </c>
      <c r="D528" s="32" t="s">
        <v>1215</v>
      </c>
      <c r="E528" s="31" t="s">
        <v>250</v>
      </c>
      <c r="F528" s="31">
        <v>4</v>
      </c>
      <c r="G528" s="42">
        <v>11.184972480000001</v>
      </c>
      <c r="H528" s="43">
        <f t="shared" si="549"/>
        <v>44.739889920000003</v>
      </c>
      <c r="I528" s="42"/>
      <c r="J528" s="67">
        <f t="shared" si="550"/>
        <v>0</v>
      </c>
      <c r="K528" s="73">
        <f t="shared" si="548"/>
        <v>0</v>
      </c>
      <c r="L528" s="71"/>
      <c r="M528" s="67">
        <f t="shared" si="551"/>
        <v>0</v>
      </c>
      <c r="N528" s="80">
        <f t="shared" si="552"/>
        <v>0</v>
      </c>
      <c r="O528" s="42">
        <f t="shared" si="553"/>
        <v>0</v>
      </c>
      <c r="P528" s="67">
        <f t="shared" si="554"/>
        <v>0</v>
      </c>
      <c r="Q528" s="81">
        <f t="shared" si="555"/>
        <v>0</v>
      </c>
      <c r="R528" s="71">
        <f t="shared" si="556"/>
        <v>4</v>
      </c>
      <c r="S528" s="67">
        <f t="shared" si="557"/>
        <v>44.739889920000003</v>
      </c>
      <c r="T528" s="65">
        <f t="shared" si="558"/>
        <v>1</v>
      </c>
    </row>
    <row r="529" spans="1:20" ht="52.8">
      <c r="A529" s="31" t="s">
        <v>1216</v>
      </c>
      <c r="B529" s="31" t="s">
        <v>1217</v>
      </c>
      <c r="C529" s="31" t="s">
        <v>27</v>
      </c>
      <c r="D529" s="32" t="s">
        <v>1218</v>
      </c>
      <c r="E529" s="31" t="s">
        <v>250</v>
      </c>
      <c r="F529" s="31">
        <v>8</v>
      </c>
      <c r="G529" s="42">
        <v>15.19927605</v>
      </c>
      <c r="H529" s="43">
        <f t="shared" si="549"/>
        <v>121.5942084</v>
      </c>
      <c r="I529" s="42"/>
      <c r="J529" s="67">
        <f t="shared" si="550"/>
        <v>0</v>
      </c>
      <c r="K529" s="73">
        <f t="shared" si="548"/>
        <v>0</v>
      </c>
      <c r="L529" s="71"/>
      <c r="M529" s="67">
        <f t="shared" si="551"/>
        <v>0</v>
      </c>
      <c r="N529" s="80">
        <f t="shared" si="552"/>
        <v>0</v>
      </c>
      <c r="O529" s="42">
        <f t="shared" si="553"/>
        <v>0</v>
      </c>
      <c r="P529" s="67">
        <f t="shared" si="554"/>
        <v>0</v>
      </c>
      <c r="Q529" s="81">
        <f t="shared" si="555"/>
        <v>0</v>
      </c>
      <c r="R529" s="71">
        <f t="shared" si="556"/>
        <v>8</v>
      </c>
      <c r="S529" s="67">
        <f t="shared" si="557"/>
        <v>121.5942084</v>
      </c>
      <c r="T529" s="65">
        <f t="shared" si="558"/>
        <v>1</v>
      </c>
    </row>
    <row r="530" spans="1:20" ht="26.4">
      <c r="A530" s="31" t="s">
        <v>1219</v>
      </c>
      <c r="B530" s="31" t="s">
        <v>1220</v>
      </c>
      <c r="C530" s="31" t="s">
        <v>27</v>
      </c>
      <c r="D530" s="32" t="s">
        <v>1221</v>
      </c>
      <c r="E530" s="31" t="s">
        <v>250</v>
      </c>
      <c r="F530" s="31">
        <v>1</v>
      </c>
      <c r="G530" s="42">
        <v>13.885889129999999</v>
      </c>
      <c r="H530" s="43">
        <f t="shared" si="549"/>
        <v>13.885889129999999</v>
      </c>
      <c r="I530" s="42"/>
      <c r="J530" s="67">
        <f t="shared" si="550"/>
        <v>0</v>
      </c>
      <c r="K530" s="73">
        <f t="shared" si="548"/>
        <v>0</v>
      </c>
      <c r="L530" s="71"/>
      <c r="M530" s="67">
        <f t="shared" si="551"/>
        <v>0</v>
      </c>
      <c r="N530" s="80">
        <f t="shared" si="552"/>
        <v>0</v>
      </c>
      <c r="O530" s="42">
        <f t="shared" si="553"/>
        <v>0</v>
      </c>
      <c r="P530" s="67">
        <f t="shared" si="554"/>
        <v>0</v>
      </c>
      <c r="Q530" s="81">
        <f t="shared" si="555"/>
        <v>0</v>
      </c>
      <c r="R530" s="71">
        <f t="shared" si="556"/>
        <v>1</v>
      </c>
      <c r="S530" s="67">
        <f t="shared" si="557"/>
        <v>13.885889129999999</v>
      </c>
      <c r="T530" s="65">
        <f t="shared" si="558"/>
        <v>1</v>
      </c>
    </row>
    <row r="531" spans="1:20" ht="39.6">
      <c r="A531" s="31" t="s">
        <v>1222</v>
      </c>
      <c r="B531" s="31" t="s">
        <v>1223</v>
      </c>
      <c r="C531" s="31" t="s">
        <v>27</v>
      </c>
      <c r="D531" s="32" t="s">
        <v>1224</v>
      </c>
      <c r="E531" s="31" t="s">
        <v>250</v>
      </c>
      <c r="F531" s="31">
        <v>6</v>
      </c>
      <c r="G531" s="42">
        <v>14.161276709999999</v>
      </c>
      <c r="H531" s="43">
        <f t="shared" si="549"/>
        <v>84.967660260000002</v>
      </c>
      <c r="I531" s="42"/>
      <c r="J531" s="67">
        <f t="shared" si="550"/>
        <v>0</v>
      </c>
      <c r="K531" s="73">
        <f t="shared" si="548"/>
        <v>0</v>
      </c>
      <c r="L531" s="71"/>
      <c r="M531" s="67">
        <f t="shared" si="551"/>
        <v>0</v>
      </c>
      <c r="N531" s="80">
        <f t="shared" si="552"/>
        <v>0</v>
      </c>
      <c r="O531" s="42">
        <f t="shared" si="553"/>
        <v>0</v>
      </c>
      <c r="P531" s="67">
        <f t="shared" si="554"/>
        <v>0</v>
      </c>
      <c r="Q531" s="81">
        <f t="shared" si="555"/>
        <v>0</v>
      </c>
      <c r="R531" s="71">
        <f t="shared" si="556"/>
        <v>6</v>
      </c>
      <c r="S531" s="67">
        <f t="shared" si="557"/>
        <v>84.967660260000002</v>
      </c>
      <c r="T531" s="65">
        <f t="shared" si="558"/>
        <v>1</v>
      </c>
    </row>
    <row r="532" spans="1:20" ht="52.8">
      <c r="A532" s="31" t="s">
        <v>1225</v>
      </c>
      <c r="B532" s="31" t="s">
        <v>1226</v>
      </c>
      <c r="C532" s="31" t="s">
        <v>27</v>
      </c>
      <c r="D532" s="32" t="s">
        <v>1227</v>
      </c>
      <c r="E532" s="31" t="s">
        <v>250</v>
      </c>
      <c r="F532" s="31">
        <v>2</v>
      </c>
      <c r="G532" s="42">
        <v>23.842209330000003</v>
      </c>
      <c r="H532" s="43">
        <f t="shared" si="549"/>
        <v>47.684418660000006</v>
      </c>
      <c r="I532" s="42"/>
      <c r="J532" s="67">
        <f t="shared" si="550"/>
        <v>0</v>
      </c>
      <c r="K532" s="73">
        <f t="shared" si="548"/>
        <v>0</v>
      </c>
      <c r="L532" s="71"/>
      <c r="M532" s="67">
        <f t="shared" si="551"/>
        <v>0</v>
      </c>
      <c r="N532" s="80">
        <f t="shared" si="552"/>
        <v>0</v>
      </c>
      <c r="O532" s="42">
        <f t="shared" si="553"/>
        <v>0</v>
      </c>
      <c r="P532" s="67">
        <f t="shared" si="554"/>
        <v>0</v>
      </c>
      <c r="Q532" s="81">
        <f t="shared" si="555"/>
        <v>0</v>
      </c>
      <c r="R532" s="71">
        <f t="shared" si="556"/>
        <v>2</v>
      </c>
      <c r="S532" s="67">
        <f t="shared" si="557"/>
        <v>47.684418660000006</v>
      </c>
      <c r="T532" s="65">
        <f t="shared" si="558"/>
        <v>1</v>
      </c>
    </row>
    <row r="533" spans="1:20" ht="39.6">
      <c r="A533" s="31" t="s">
        <v>1228</v>
      </c>
      <c r="B533" s="31" t="s">
        <v>1229</v>
      </c>
      <c r="C533" s="31" t="s">
        <v>27</v>
      </c>
      <c r="D533" s="32" t="s">
        <v>1230</v>
      </c>
      <c r="E533" s="31" t="s">
        <v>250</v>
      </c>
      <c r="F533" s="31">
        <v>1</v>
      </c>
      <c r="G533" s="42">
        <v>10.68715647</v>
      </c>
      <c r="H533" s="43">
        <f t="shared" si="549"/>
        <v>10.68715647</v>
      </c>
      <c r="I533" s="42"/>
      <c r="J533" s="67">
        <f t="shared" si="550"/>
        <v>0</v>
      </c>
      <c r="K533" s="73">
        <f t="shared" si="548"/>
        <v>0</v>
      </c>
      <c r="L533" s="71"/>
      <c r="M533" s="67">
        <f t="shared" si="551"/>
        <v>0</v>
      </c>
      <c r="N533" s="80">
        <f t="shared" si="552"/>
        <v>0</v>
      </c>
      <c r="O533" s="42">
        <f t="shared" si="553"/>
        <v>0</v>
      </c>
      <c r="P533" s="67">
        <f t="shared" si="554"/>
        <v>0</v>
      </c>
      <c r="Q533" s="81">
        <f t="shared" si="555"/>
        <v>0</v>
      </c>
      <c r="R533" s="71">
        <f t="shared" si="556"/>
        <v>1</v>
      </c>
      <c r="S533" s="67">
        <f t="shared" si="557"/>
        <v>10.68715647</v>
      </c>
      <c r="T533" s="65">
        <f t="shared" si="558"/>
        <v>1</v>
      </c>
    </row>
    <row r="534" spans="1:20" ht="39.6">
      <c r="A534" s="31" t="s">
        <v>1231</v>
      </c>
      <c r="B534" s="31" t="s">
        <v>1232</v>
      </c>
      <c r="C534" s="31" t="s">
        <v>27</v>
      </c>
      <c r="D534" s="32" t="s">
        <v>1233</v>
      </c>
      <c r="E534" s="31" t="s">
        <v>250</v>
      </c>
      <c r="F534" s="31">
        <v>4</v>
      </c>
      <c r="G534" s="42">
        <v>145.09747917000001</v>
      </c>
      <c r="H534" s="43">
        <f t="shared" si="549"/>
        <v>580.38991668000006</v>
      </c>
      <c r="I534" s="42"/>
      <c r="J534" s="67">
        <f t="shared" si="550"/>
        <v>0</v>
      </c>
      <c r="K534" s="73">
        <f t="shared" si="548"/>
        <v>0</v>
      </c>
      <c r="L534" s="71"/>
      <c r="M534" s="67">
        <f t="shared" si="551"/>
        <v>0</v>
      </c>
      <c r="N534" s="80">
        <f t="shared" si="552"/>
        <v>0</v>
      </c>
      <c r="O534" s="42">
        <f t="shared" si="553"/>
        <v>0</v>
      </c>
      <c r="P534" s="67">
        <f t="shared" si="554"/>
        <v>0</v>
      </c>
      <c r="Q534" s="81">
        <f t="shared" si="555"/>
        <v>0</v>
      </c>
      <c r="R534" s="71">
        <f t="shared" si="556"/>
        <v>4</v>
      </c>
      <c r="S534" s="67">
        <f t="shared" si="557"/>
        <v>580.38991668000006</v>
      </c>
      <c r="T534" s="65">
        <f t="shared" si="558"/>
        <v>1</v>
      </c>
    </row>
    <row r="535" spans="1:20" ht="26.4">
      <c r="A535" s="31" t="s">
        <v>1234</v>
      </c>
      <c r="B535" s="31" t="s">
        <v>1235</v>
      </c>
      <c r="C535" s="31" t="s">
        <v>27</v>
      </c>
      <c r="D535" s="32" t="s">
        <v>1236</v>
      </c>
      <c r="E535" s="31" t="s">
        <v>250</v>
      </c>
      <c r="F535" s="31">
        <v>2</v>
      </c>
      <c r="G535" s="42">
        <v>105.53699412</v>
      </c>
      <c r="H535" s="43">
        <f t="shared" si="549"/>
        <v>211.07398824000001</v>
      </c>
      <c r="I535" s="42"/>
      <c r="J535" s="67">
        <f t="shared" si="550"/>
        <v>0</v>
      </c>
      <c r="K535" s="73">
        <f t="shared" si="548"/>
        <v>0</v>
      </c>
      <c r="L535" s="71"/>
      <c r="M535" s="67">
        <f t="shared" si="551"/>
        <v>0</v>
      </c>
      <c r="N535" s="80">
        <f t="shared" si="552"/>
        <v>0</v>
      </c>
      <c r="O535" s="42">
        <f t="shared" si="553"/>
        <v>0</v>
      </c>
      <c r="P535" s="67">
        <f t="shared" si="554"/>
        <v>0</v>
      </c>
      <c r="Q535" s="81">
        <f t="shared" si="555"/>
        <v>0</v>
      </c>
      <c r="R535" s="71">
        <f t="shared" si="556"/>
        <v>2</v>
      </c>
      <c r="S535" s="67">
        <f t="shared" si="557"/>
        <v>211.07398824000001</v>
      </c>
      <c r="T535" s="65">
        <f t="shared" si="558"/>
        <v>1</v>
      </c>
    </row>
    <row r="536" spans="1:20">
      <c r="A536" s="26" t="s">
        <v>1237</v>
      </c>
      <c r="B536" s="26" t="s">
        <v>16</v>
      </c>
      <c r="C536" s="26"/>
      <c r="D536" s="27" t="s">
        <v>1238</v>
      </c>
      <c r="E536" s="26"/>
      <c r="F536" s="26">
        <v>1</v>
      </c>
      <c r="G536" s="40"/>
      <c r="H536" s="41">
        <f>SUM(H537:H553)</f>
        <v>4899.1132727100003</v>
      </c>
      <c r="I536" s="40"/>
      <c r="J536" s="68">
        <f>SUM(J537:J553)</f>
        <v>0</v>
      </c>
      <c r="K536" s="72">
        <f t="shared" ref="K536:K553" si="559">J536/$H536</f>
        <v>0</v>
      </c>
      <c r="L536" s="37"/>
      <c r="M536" s="68">
        <f>SUM(M537:M553)</f>
        <v>0</v>
      </c>
      <c r="N536" s="79">
        <f t="shared" si="552"/>
        <v>0</v>
      </c>
      <c r="O536" s="40"/>
      <c r="P536" s="68">
        <f>SUM(P537:P553)</f>
        <v>0</v>
      </c>
      <c r="Q536" s="72">
        <f t="shared" ref="Q536:Q586" si="560">P536/$H536</f>
        <v>0</v>
      </c>
      <c r="R536" s="37"/>
      <c r="S536" s="68">
        <f>SUM(S537:S553)</f>
        <v>4899.1132727100003</v>
      </c>
      <c r="T536" s="37">
        <f t="shared" si="558"/>
        <v>1</v>
      </c>
    </row>
    <row r="537" spans="1:20" ht="39.6">
      <c r="A537" s="31" t="s">
        <v>1239</v>
      </c>
      <c r="B537" s="31" t="s">
        <v>1240</v>
      </c>
      <c r="C537" s="31" t="s">
        <v>27</v>
      </c>
      <c r="D537" s="32" t="s">
        <v>1241</v>
      </c>
      <c r="E537" s="31" t="s">
        <v>96</v>
      </c>
      <c r="F537" s="31">
        <v>38</v>
      </c>
      <c r="G537" s="42">
        <v>42.759217709999994</v>
      </c>
      <c r="H537" s="43">
        <f t="shared" ref="H537:H553" si="561">G537*F537</f>
        <v>1624.8502729799998</v>
      </c>
      <c r="I537" s="42"/>
      <c r="J537" s="67">
        <f t="shared" ref="J537:J553" si="562">I537*$G537</f>
        <v>0</v>
      </c>
      <c r="K537" s="73">
        <f t="shared" si="559"/>
        <v>0</v>
      </c>
      <c r="L537" s="71"/>
      <c r="M537" s="67">
        <f t="shared" ref="M537:M553" si="563">L537*$G537</f>
        <v>0</v>
      </c>
      <c r="N537" s="80">
        <f t="shared" si="552"/>
        <v>0</v>
      </c>
      <c r="O537" s="42">
        <f t="shared" ref="O537:O553" si="564">L537+I537</f>
        <v>0</v>
      </c>
      <c r="P537" s="67">
        <f t="shared" ref="P537:P553" si="565">O537*$G537</f>
        <v>0</v>
      </c>
      <c r="Q537" s="81">
        <f t="shared" si="560"/>
        <v>0</v>
      </c>
      <c r="R537" s="71">
        <f t="shared" ref="R537:R553" si="566">F537-O537</f>
        <v>38</v>
      </c>
      <c r="S537" s="67">
        <f t="shared" ref="S537:S553" si="567">R537*$G537</f>
        <v>1624.8502729799998</v>
      </c>
      <c r="T537" s="65">
        <f t="shared" si="558"/>
        <v>1</v>
      </c>
    </row>
    <row r="538" spans="1:20" ht="39.6">
      <c r="A538" s="31" t="s">
        <v>1242</v>
      </c>
      <c r="B538" s="31" t="s">
        <v>1243</v>
      </c>
      <c r="C538" s="31" t="s">
        <v>27</v>
      </c>
      <c r="D538" s="32" t="s">
        <v>1244</v>
      </c>
      <c r="E538" s="31" t="s">
        <v>96</v>
      </c>
      <c r="F538" s="31">
        <v>14</v>
      </c>
      <c r="G538" s="42">
        <v>24.562453770000001</v>
      </c>
      <c r="H538" s="43">
        <f t="shared" si="561"/>
        <v>343.87435278000004</v>
      </c>
      <c r="I538" s="42"/>
      <c r="J538" s="67">
        <f t="shared" si="562"/>
        <v>0</v>
      </c>
      <c r="K538" s="73">
        <f t="shared" si="559"/>
        <v>0</v>
      </c>
      <c r="L538" s="71"/>
      <c r="M538" s="67">
        <f t="shared" si="563"/>
        <v>0</v>
      </c>
      <c r="N538" s="80">
        <f t="shared" si="552"/>
        <v>0</v>
      </c>
      <c r="O538" s="42">
        <f t="shared" si="564"/>
        <v>0</v>
      </c>
      <c r="P538" s="67">
        <f t="shared" si="565"/>
        <v>0</v>
      </c>
      <c r="Q538" s="81">
        <f t="shared" si="560"/>
        <v>0</v>
      </c>
      <c r="R538" s="71">
        <f t="shared" si="566"/>
        <v>14</v>
      </c>
      <c r="S538" s="67">
        <f t="shared" si="567"/>
        <v>343.87435278000004</v>
      </c>
      <c r="T538" s="65">
        <f t="shared" si="558"/>
        <v>1</v>
      </c>
    </row>
    <row r="539" spans="1:20" ht="39.6">
      <c r="A539" s="31" t="s">
        <v>1245</v>
      </c>
      <c r="B539" s="31" t="s">
        <v>1246</v>
      </c>
      <c r="C539" s="31" t="s">
        <v>27</v>
      </c>
      <c r="D539" s="32" t="s">
        <v>1247</v>
      </c>
      <c r="E539" s="31" t="s">
        <v>96</v>
      </c>
      <c r="F539" s="31">
        <v>20</v>
      </c>
      <c r="G539" s="42">
        <v>30.695123339999999</v>
      </c>
      <c r="H539" s="43">
        <f t="shared" si="561"/>
        <v>613.90246679999996</v>
      </c>
      <c r="I539" s="42"/>
      <c r="J539" s="67">
        <f t="shared" si="562"/>
        <v>0</v>
      </c>
      <c r="K539" s="73">
        <f t="shared" si="559"/>
        <v>0</v>
      </c>
      <c r="L539" s="71"/>
      <c r="M539" s="67">
        <f t="shared" si="563"/>
        <v>0</v>
      </c>
      <c r="N539" s="80">
        <f t="shared" si="552"/>
        <v>0</v>
      </c>
      <c r="O539" s="42">
        <f t="shared" si="564"/>
        <v>0</v>
      </c>
      <c r="P539" s="67">
        <f t="shared" si="565"/>
        <v>0</v>
      </c>
      <c r="Q539" s="81">
        <f t="shared" si="560"/>
        <v>0</v>
      </c>
      <c r="R539" s="71">
        <f t="shared" si="566"/>
        <v>20</v>
      </c>
      <c r="S539" s="67">
        <f t="shared" si="567"/>
        <v>613.90246679999996</v>
      </c>
      <c r="T539" s="65">
        <f t="shared" si="558"/>
        <v>1</v>
      </c>
    </row>
    <row r="540" spans="1:20" ht="39.6">
      <c r="A540" s="31" t="s">
        <v>1248</v>
      </c>
      <c r="B540" s="31" t="s">
        <v>1249</v>
      </c>
      <c r="C540" s="31" t="s">
        <v>27</v>
      </c>
      <c r="D540" s="32" t="s">
        <v>1250</v>
      </c>
      <c r="E540" s="31" t="s">
        <v>96</v>
      </c>
      <c r="F540" s="31">
        <v>6</v>
      </c>
      <c r="G540" s="42">
        <v>24.498902789999999</v>
      </c>
      <c r="H540" s="43">
        <f t="shared" si="561"/>
        <v>146.99341673999999</v>
      </c>
      <c r="I540" s="42"/>
      <c r="J540" s="67">
        <f t="shared" si="562"/>
        <v>0</v>
      </c>
      <c r="K540" s="73">
        <f t="shared" si="559"/>
        <v>0</v>
      </c>
      <c r="L540" s="71"/>
      <c r="M540" s="67">
        <f t="shared" si="563"/>
        <v>0</v>
      </c>
      <c r="N540" s="80">
        <f t="shared" si="552"/>
        <v>0</v>
      </c>
      <c r="O540" s="42">
        <f t="shared" si="564"/>
        <v>0</v>
      </c>
      <c r="P540" s="67">
        <f t="shared" si="565"/>
        <v>0</v>
      </c>
      <c r="Q540" s="81">
        <f t="shared" si="560"/>
        <v>0</v>
      </c>
      <c r="R540" s="71">
        <f t="shared" si="566"/>
        <v>6</v>
      </c>
      <c r="S540" s="67">
        <f t="shared" si="567"/>
        <v>146.99341673999999</v>
      </c>
      <c r="T540" s="65">
        <f t="shared" si="558"/>
        <v>1</v>
      </c>
    </row>
    <row r="541" spans="1:20" ht="52.8">
      <c r="A541" s="31" t="s">
        <v>1251</v>
      </c>
      <c r="B541" s="31" t="s">
        <v>1252</v>
      </c>
      <c r="C541" s="31" t="s">
        <v>27</v>
      </c>
      <c r="D541" s="32" t="s">
        <v>1253</v>
      </c>
      <c r="E541" s="31" t="s">
        <v>250</v>
      </c>
      <c r="F541" s="31">
        <v>2</v>
      </c>
      <c r="G541" s="42">
        <v>54.886863059999996</v>
      </c>
      <c r="H541" s="43">
        <f t="shared" si="561"/>
        <v>109.77372611999999</v>
      </c>
      <c r="I541" s="42"/>
      <c r="J541" s="67">
        <f t="shared" si="562"/>
        <v>0</v>
      </c>
      <c r="K541" s="73">
        <f t="shared" si="559"/>
        <v>0</v>
      </c>
      <c r="L541" s="71"/>
      <c r="M541" s="67">
        <f t="shared" si="563"/>
        <v>0</v>
      </c>
      <c r="N541" s="80">
        <f t="shared" si="552"/>
        <v>0</v>
      </c>
      <c r="O541" s="42">
        <f t="shared" si="564"/>
        <v>0</v>
      </c>
      <c r="P541" s="67">
        <f t="shared" si="565"/>
        <v>0</v>
      </c>
      <c r="Q541" s="81">
        <f t="shared" si="560"/>
        <v>0</v>
      </c>
      <c r="R541" s="71">
        <f t="shared" si="566"/>
        <v>2</v>
      </c>
      <c r="S541" s="67">
        <f t="shared" si="567"/>
        <v>109.77372611999999</v>
      </c>
      <c r="T541" s="65">
        <f t="shared" si="558"/>
        <v>1</v>
      </c>
    </row>
    <row r="542" spans="1:20" ht="39.6">
      <c r="A542" s="31" t="s">
        <v>1254</v>
      </c>
      <c r="B542" s="31" t="s">
        <v>1255</v>
      </c>
      <c r="C542" s="31" t="s">
        <v>32</v>
      </c>
      <c r="D542" s="32" t="s">
        <v>1256</v>
      </c>
      <c r="E542" s="31" t="s">
        <v>34</v>
      </c>
      <c r="F542" s="31">
        <v>2</v>
      </c>
      <c r="G542" s="42">
        <v>72.892974059999986</v>
      </c>
      <c r="H542" s="43">
        <f t="shared" si="561"/>
        <v>145.78594811999997</v>
      </c>
      <c r="I542" s="42"/>
      <c r="J542" s="67">
        <f t="shared" si="562"/>
        <v>0</v>
      </c>
      <c r="K542" s="73">
        <f t="shared" si="559"/>
        <v>0</v>
      </c>
      <c r="L542" s="71"/>
      <c r="M542" s="67">
        <f t="shared" si="563"/>
        <v>0</v>
      </c>
      <c r="N542" s="80">
        <f t="shared" si="552"/>
        <v>0</v>
      </c>
      <c r="O542" s="42">
        <f t="shared" si="564"/>
        <v>0</v>
      </c>
      <c r="P542" s="67">
        <f t="shared" si="565"/>
        <v>0</v>
      </c>
      <c r="Q542" s="81">
        <f t="shared" si="560"/>
        <v>0</v>
      </c>
      <c r="R542" s="71">
        <f t="shared" si="566"/>
        <v>2</v>
      </c>
      <c r="S542" s="67">
        <f t="shared" si="567"/>
        <v>145.78594811999997</v>
      </c>
      <c r="T542" s="65">
        <f t="shared" si="558"/>
        <v>1</v>
      </c>
    </row>
    <row r="543" spans="1:20" ht="52.8">
      <c r="A543" s="31" t="s">
        <v>1257</v>
      </c>
      <c r="B543" s="31" t="s">
        <v>1258</v>
      </c>
      <c r="C543" s="31" t="s">
        <v>27</v>
      </c>
      <c r="D543" s="32" t="s">
        <v>1259</v>
      </c>
      <c r="E543" s="31" t="s">
        <v>250</v>
      </c>
      <c r="F543" s="31">
        <v>8</v>
      </c>
      <c r="G543" s="42">
        <v>11.85225777</v>
      </c>
      <c r="H543" s="43">
        <f t="shared" si="561"/>
        <v>94.818062159999997</v>
      </c>
      <c r="I543" s="42"/>
      <c r="J543" s="67">
        <f t="shared" si="562"/>
        <v>0</v>
      </c>
      <c r="K543" s="73">
        <f t="shared" si="559"/>
        <v>0</v>
      </c>
      <c r="L543" s="71"/>
      <c r="M543" s="67">
        <f t="shared" si="563"/>
        <v>0</v>
      </c>
      <c r="N543" s="80">
        <f t="shared" si="552"/>
        <v>0</v>
      </c>
      <c r="O543" s="42">
        <f t="shared" si="564"/>
        <v>0</v>
      </c>
      <c r="P543" s="67">
        <f t="shared" si="565"/>
        <v>0</v>
      </c>
      <c r="Q543" s="81">
        <f t="shared" si="560"/>
        <v>0</v>
      </c>
      <c r="R543" s="71">
        <f t="shared" si="566"/>
        <v>8</v>
      </c>
      <c r="S543" s="67">
        <f t="shared" si="567"/>
        <v>94.818062159999997</v>
      </c>
      <c r="T543" s="65">
        <f t="shared" si="558"/>
        <v>1</v>
      </c>
    </row>
    <row r="544" spans="1:20" ht="52.8">
      <c r="A544" s="31" t="s">
        <v>1260</v>
      </c>
      <c r="B544" s="31" t="s">
        <v>1261</v>
      </c>
      <c r="C544" s="31" t="s">
        <v>27</v>
      </c>
      <c r="D544" s="32" t="s">
        <v>1262</v>
      </c>
      <c r="E544" s="31" t="s">
        <v>250</v>
      </c>
      <c r="F544" s="31">
        <v>7</v>
      </c>
      <c r="G544" s="42">
        <v>17.381193029999999</v>
      </c>
      <c r="H544" s="43">
        <f t="shared" si="561"/>
        <v>121.66835121</v>
      </c>
      <c r="I544" s="42"/>
      <c r="J544" s="67">
        <f t="shared" si="562"/>
        <v>0</v>
      </c>
      <c r="K544" s="73">
        <f t="shared" si="559"/>
        <v>0</v>
      </c>
      <c r="L544" s="71"/>
      <c r="M544" s="67">
        <f t="shared" si="563"/>
        <v>0</v>
      </c>
      <c r="N544" s="80">
        <f t="shared" si="552"/>
        <v>0</v>
      </c>
      <c r="O544" s="42">
        <f t="shared" si="564"/>
        <v>0</v>
      </c>
      <c r="P544" s="67">
        <f t="shared" si="565"/>
        <v>0</v>
      </c>
      <c r="Q544" s="81">
        <f t="shared" si="560"/>
        <v>0</v>
      </c>
      <c r="R544" s="71">
        <f t="shared" si="566"/>
        <v>7</v>
      </c>
      <c r="S544" s="67">
        <f t="shared" si="567"/>
        <v>121.66835121</v>
      </c>
      <c r="T544" s="65">
        <f t="shared" si="558"/>
        <v>1</v>
      </c>
    </row>
    <row r="545" spans="1:20" ht="52.8">
      <c r="A545" s="31" t="s">
        <v>1263</v>
      </c>
      <c r="B545" s="31" t="s">
        <v>1264</v>
      </c>
      <c r="C545" s="31" t="s">
        <v>27</v>
      </c>
      <c r="D545" s="32" t="s">
        <v>1265</v>
      </c>
      <c r="E545" s="31" t="s">
        <v>250</v>
      </c>
      <c r="F545" s="31">
        <v>2</v>
      </c>
      <c r="G545" s="42">
        <v>23.630372729999998</v>
      </c>
      <c r="H545" s="43">
        <f t="shared" si="561"/>
        <v>47.260745459999995</v>
      </c>
      <c r="I545" s="42"/>
      <c r="J545" s="67">
        <f t="shared" si="562"/>
        <v>0</v>
      </c>
      <c r="K545" s="73">
        <f t="shared" si="559"/>
        <v>0</v>
      </c>
      <c r="L545" s="71"/>
      <c r="M545" s="67">
        <f t="shared" si="563"/>
        <v>0</v>
      </c>
      <c r="N545" s="80">
        <f t="shared" si="552"/>
        <v>0</v>
      </c>
      <c r="O545" s="42">
        <f t="shared" si="564"/>
        <v>0</v>
      </c>
      <c r="P545" s="67">
        <f t="shared" si="565"/>
        <v>0</v>
      </c>
      <c r="Q545" s="81">
        <f t="shared" si="560"/>
        <v>0</v>
      </c>
      <c r="R545" s="71">
        <f t="shared" si="566"/>
        <v>2</v>
      </c>
      <c r="S545" s="67">
        <f t="shared" si="567"/>
        <v>47.260745459999995</v>
      </c>
      <c r="T545" s="65">
        <f t="shared" si="558"/>
        <v>1</v>
      </c>
    </row>
    <row r="546" spans="1:20" ht="52.8">
      <c r="A546" s="31" t="s">
        <v>1266</v>
      </c>
      <c r="B546" s="31" t="s">
        <v>1267</v>
      </c>
      <c r="C546" s="31" t="s">
        <v>27</v>
      </c>
      <c r="D546" s="32" t="s">
        <v>1268</v>
      </c>
      <c r="E546" s="31" t="s">
        <v>250</v>
      </c>
      <c r="F546" s="31">
        <v>4</v>
      </c>
      <c r="G546" s="42">
        <v>31.65897987</v>
      </c>
      <c r="H546" s="43">
        <f t="shared" si="561"/>
        <v>126.63591948</v>
      </c>
      <c r="I546" s="42"/>
      <c r="J546" s="67">
        <f t="shared" si="562"/>
        <v>0</v>
      </c>
      <c r="K546" s="73">
        <f t="shared" si="559"/>
        <v>0</v>
      </c>
      <c r="L546" s="71"/>
      <c r="M546" s="67">
        <f t="shared" si="563"/>
        <v>0</v>
      </c>
      <c r="N546" s="80">
        <f t="shared" si="552"/>
        <v>0</v>
      </c>
      <c r="O546" s="42">
        <f t="shared" si="564"/>
        <v>0</v>
      </c>
      <c r="P546" s="67">
        <f t="shared" si="565"/>
        <v>0</v>
      </c>
      <c r="Q546" s="81">
        <f t="shared" si="560"/>
        <v>0</v>
      </c>
      <c r="R546" s="71">
        <f t="shared" si="566"/>
        <v>4</v>
      </c>
      <c r="S546" s="67">
        <f t="shared" si="567"/>
        <v>126.63591948</v>
      </c>
      <c r="T546" s="65">
        <f t="shared" si="558"/>
        <v>1</v>
      </c>
    </row>
    <row r="547" spans="1:20" ht="26.4">
      <c r="A547" s="31" t="s">
        <v>1269</v>
      </c>
      <c r="B547" s="31" t="s">
        <v>1270</v>
      </c>
      <c r="C547" s="31" t="s">
        <v>32</v>
      </c>
      <c r="D547" s="32" t="s">
        <v>1271</v>
      </c>
      <c r="E547" s="31" t="s">
        <v>34</v>
      </c>
      <c r="F547" s="31">
        <v>2</v>
      </c>
      <c r="G547" s="42">
        <v>16.01484696</v>
      </c>
      <c r="H547" s="43">
        <f t="shared" si="561"/>
        <v>32.02969392</v>
      </c>
      <c r="I547" s="42"/>
      <c r="J547" s="67">
        <f t="shared" si="562"/>
        <v>0</v>
      </c>
      <c r="K547" s="73">
        <f t="shared" si="559"/>
        <v>0</v>
      </c>
      <c r="L547" s="71"/>
      <c r="M547" s="67">
        <f t="shared" si="563"/>
        <v>0</v>
      </c>
      <c r="N547" s="80">
        <f t="shared" si="552"/>
        <v>0</v>
      </c>
      <c r="O547" s="42">
        <f t="shared" si="564"/>
        <v>0</v>
      </c>
      <c r="P547" s="67">
        <f t="shared" si="565"/>
        <v>0</v>
      </c>
      <c r="Q547" s="81">
        <f t="shared" si="560"/>
        <v>0</v>
      </c>
      <c r="R547" s="71">
        <f t="shared" si="566"/>
        <v>2</v>
      </c>
      <c r="S547" s="67">
        <f t="shared" si="567"/>
        <v>32.02969392</v>
      </c>
      <c r="T547" s="65">
        <f t="shared" si="558"/>
        <v>1</v>
      </c>
    </row>
    <row r="548" spans="1:20" ht="52.8">
      <c r="A548" s="31" t="s">
        <v>1272</v>
      </c>
      <c r="B548" s="31" t="s">
        <v>1273</v>
      </c>
      <c r="C548" s="31" t="s">
        <v>27</v>
      </c>
      <c r="D548" s="32" t="s">
        <v>1274</v>
      </c>
      <c r="E548" s="31" t="s">
        <v>250</v>
      </c>
      <c r="F548" s="31">
        <v>2</v>
      </c>
      <c r="G548" s="42">
        <v>57.683106180000003</v>
      </c>
      <c r="H548" s="43">
        <f t="shared" si="561"/>
        <v>115.36621236000001</v>
      </c>
      <c r="I548" s="42"/>
      <c r="J548" s="67">
        <f t="shared" si="562"/>
        <v>0</v>
      </c>
      <c r="K548" s="73">
        <f t="shared" si="559"/>
        <v>0</v>
      </c>
      <c r="L548" s="71"/>
      <c r="M548" s="67">
        <f t="shared" si="563"/>
        <v>0</v>
      </c>
      <c r="N548" s="80">
        <f t="shared" si="552"/>
        <v>0</v>
      </c>
      <c r="O548" s="42">
        <f t="shared" si="564"/>
        <v>0</v>
      </c>
      <c r="P548" s="67">
        <f t="shared" si="565"/>
        <v>0</v>
      </c>
      <c r="Q548" s="81">
        <f t="shared" si="560"/>
        <v>0</v>
      </c>
      <c r="R548" s="71">
        <f t="shared" si="566"/>
        <v>2</v>
      </c>
      <c r="S548" s="67">
        <f t="shared" si="567"/>
        <v>115.36621236000001</v>
      </c>
      <c r="T548" s="65">
        <f t="shared" si="558"/>
        <v>1</v>
      </c>
    </row>
    <row r="549" spans="1:20" ht="52.8">
      <c r="A549" s="31" t="s">
        <v>1275</v>
      </c>
      <c r="B549" s="31" t="s">
        <v>1276</v>
      </c>
      <c r="C549" s="31" t="s">
        <v>27</v>
      </c>
      <c r="D549" s="32" t="s">
        <v>1277</v>
      </c>
      <c r="E549" s="31" t="s">
        <v>250</v>
      </c>
      <c r="F549" s="31">
        <v>5</v>
      </c>
      <c r="G549" s="42">
        <v>27.761186430000002</v>
      </c>
      <c r="H549" s="43">
        <f t="shared" si="561"/>
        <v>138.80593215000002</v>
      </c>
      <c r="I549" s="42"/>
      <c r="J549" s="67">
        <f t="shared" si="562"/>
        <v>0</v>
      </c>
      <c r="K549" s="73">
        <f t="shared" si="559"/>
        <v>0</v>
      </c>
      <c r="L549" s="71"/>
      <c r="M549" s="67">
        <f t="shared" si="563"/>
        <v>0</v>
      </c>
      <c r="N549" s="80">
        <f t="shared" si="552"/>
        <v>0</v>
      </c>
      <c r="O549" s="42">
        <f t="shared" si="564"/>
        <v>0</v>
      </c>
      <c r="P549" s="67">
        <f t="shared" si="565"/>
        <v>0</v>
      </c>
      <c r="Q549" s="81">
        <f t="shared" si="560"/>
        <v>0</v>
      </c>
      <c r="R549" s="71">
        <f t="shared" si="566"/>
        <v>5</v>
      </c>
      <c r="S549" s="67">
        <f t="shared" si="567"/>
        <v>138.80593215000002</v>
      </c>
      <c r="T549" s="65">
        <f t="shared" si="558"/>
        <v>1</v>
      </c>
    </row>
    <row r="550" spans="1:20" ht="52.8">
      <c r="A550" s="31" t="s">
        <v>1278</v>
      </c>
      <c r="B550" s="31" t="s">
        <v>1279</v>
      </c>
      <c r="C550" s="31" t="s">
        <v>27</v>
      </c>
      <c r="D550" s="32" t="s">
        <v>1280</v>
      </c>
      <c r="E550" s="31" t="s">
        <v>250</v>
      </c>
      <c r="F550" s="31">
        <v>1</v>
      </c>
      <c r="G550" s="42">
        <v>40.662035369999998</v>
      </c>
      <c r="H550" s="43">
        <f t="shared" si="561"/>
        <v>40.662035369999998</v>
      </c>
      <c r="I550" s="42"/>
      <c r="J550" s="67">
        <f t="shared" si="562"/>
        <v>0</v>
      </c>
      <c r="K550" s="73">
        <f t="shared" si="559"/>
        <v>0</v>
      </c>
      <c r="L550" s="71"/>
      <c r="M550" s="67">
        <f t="shared" si="563"/>
        <v>0</v>
      </c>
      <c r="N550" s="80">
        <f t="shared" si="552"/>
        <v>0</v>
      </c>
      <c r="O550" s="42">
        <f t="shared" si="564"/>
        <v>0</v>
      </c>
      <c r="P550" s="67">
        <f t="shared" si="565"/>
        <v>0</v>
      </c>
      <c r="Q550" s="81">
        <f t="shared" si="560"/>
        <v>0</v>
      </c>
      <c r="R550" s="71">
        <f t="shared" si="566"/>
        <v>1</v>
      </c>
      <c r="S550" s="67">
        <f t="shared" si="567"/>
        <v>40.662035369999998</v>
      </c>
      <c r="T550" s="65">
        <f t="shared" si="558"/>
        <v>1</v>
      </c>
    </row>
    <row r="551" spans="1:20" ht="52.8">
      <c r="A551" s="31" t="s">
        <v>1281</v>
      </c>
      <c r="B551" s="31" t="s">
        <v>1282</v>
      </c>
      <c r="C551" s="31" t="s">
        <v>27</v>
      </c>
      <c r="D551" s="32" t="s">
        <v>1283</v>
      </c>
      <c r="E551" s="31" t="s">
        <v>250</v>
      </c>
      <c r="F551" s="31">
        <v>4</v>
      </c>
      <c r="G551" s="42">
        <v>49.294376819999997</v>
      </c>
      <c r="H551" s="43">
        <f t="shared" si="561"/>
        <v>197.17750727999999</v>
      </c>
      <c r="I551" s="42"/>
      <c r="J551" s="67">
        <f t="shared" si="562"/>
        <v>0</v>
      </c>
      <c r="K551" s="73">
        <f t="shared" si="559"/>
        <v>0</v>
      </c>
      <c r="L551" s="71"/>
      <c r="M551" s="67">
        <f t="shared" si="563"/>
        <v>0</v>
      </c>
      <c r="N551" s="80">
        <f t="shared" si="552"/>
        <v>0</v>
      </c>
      <c r="O551" s="42">
        <f t="shared" si="564"/>
        <v>0</v>
      </c>
      <c r="P551" s="67">
        <f t="shared" si="565"/>
        <v>0</v>
      </c>
      <c r="Q551" s="81">
        <f t="shared" si="560"/>
        <v>0</v>
      </c>
      <c r="R551" s="71">
        <f t="shared" si="566"/>
        <v>4</v>
      </c>
      <c r="S551" s="67">
        <f t="shared" si="567"/>
        <v>197.17750727999999</v>
      </c>
      <c r="T551" s="65">
        <f t="shared" si="558"/>
        <v>1</v>
      </c>
    </row>
    <row r="552" spans="1:20" ht="26.4">
      <c r="A552" s="31" t="s">
        <v>1284</v>
      </c>
      <c r="B552" s="31" t="s">
        <v>1285</v>
      </c>
      <c r="C552" s="31" t="s">
        <v>32</v>
      </c>
      <c r="D552" s="32" t="s">
        <v>1286</v>
      </c>
      <c r="E552" s="31" t="s">
        <v>34</v>
      </c>
      <c r="F552" s="31">
        <v>3</v>
      </c>
      <c r="G552" s="42">
        <v>24.06463776</v>
      </c>
      <c r="H552" s="43">
        <f t="shared" si="561"/>
        <v>72.193913280000004</v>
      </c>
      <c r="I552" s="42"/>
      <c r="J552" s="67">
        <f t="shared" si="562"/>
        <v>0</v>
      </c>
      <c r="K552" s="73">
        <f t="shared" si="559"/>
        <v>0</v>
      </c>
      <c r="L552" s="71"/>
      <c r="M552" s="67">
        <f t="shared" si="563"/>
        <v>0</v>
      </c>
      <c r="N552" s="80">
        <f t="shared" si="552"/>
        <v>0</v>
      </c>
      <c r="O552" s="42">
        <f t="shared" si="564"/>
        <v>0</v>
      </c>
      <c r="P552" s="67">
        <f t="shared" si="565"/>
        <v>0</v>
      </c>
      <c r="Q552" s="81">
        <f t="shared" si="560"/>
        <v>0</v>
      </c>
      <c r="R552" s="71">
        <f t="shared" si="566"/>
        <v>3</v>
      </c>
      <c r="S552" s="67">
        <f t="shared" si="567"/>
        <v>72.193913280000004</v>
      </c>
      <c r="T552" s="65">
        <f t="shared" si="558"/>
        <v>1</v>
      </c>
    </row>
    <row r="553" spans="1:20" ht="26.4">
      <c r="A553" s="31" t="s">
        <v>1287</v>
      </c>
      <c r="B553" s="31" t="s">
        <v>1288</v>
      </c>
      <c r="C553" s="31" t="s">
        <v>32</v>
      </c>
      <c r="D553" s="32" t="s">
        <v>1289</v>
      </c>
      <c r="E553" s="31" t="s">
        <v>34</v>
      </c>
      <c r="F553" s="31">
        <v>2</v>
      </c>
      <c r="G553" s="42">
        <v>463.65735825000002</v>
      </c>
      <c r="H553" s="43">
        <f t="shared" si="561"/>
        <v>927.31471650000003</v>
      </c>
      <c r="I553" s="42"/>
      <c r="J553" s="67">
        <f t="shared" si="562"/>
        <v>0</v>
      </c>
      <c r="K553" s="73">
        <f t="shared" si="559"/>
        <v>0</v>
      </c>
      <c r="L553" s="71"/>
      <c r="M553" s="67">
        <f t="shared" si="563"/>
        <v>0</v>
      </c>
      <c r="N553" s="80">
        <f t="shared" si="552"/>
        <v>0</v>
      </c>
      <c r="O553" s="42">
        <f t="shared" si="564"/>
        <v>0</v>
      </c>
      <c r="P553" s="67">
        <f t="shared" si="565"/>
        <v>0</v>
      </c>
      <c r="Q553" s="81">
        <f t="shared" si="560"/>
        <v>0</v>
      </c>
      <c r="R553" s="71">
        <f t="shared" si="566"/>
        <v>2</v>
      </c>
      <c r="S553" s="67">
        <f t="shared" si="567"/>
        <v>927.31471650000003</v>
      </c>
      <c r="T553" s="65">
        <f t="shared" si="558"/>
        <v>1</v>
      </c>
    </row>
    <row r="554" spans="1:20">
      <c r="A554" s="26" t="s">
        <v>1290</v>
      </c>
      <c r="B554" s="26" t="s">
        <v>16</v>
      </c>
      <c r="C554" s="26"/>
      <c r="D554" s="27" t="s">
        <v>1291</v>
      </c>
      <c r="E554" s="26"/>
      <c r="F554" s="26">
        <v>1</v>
      </c>
      <c r="G554" s="40"/>
      <c r="H554" s="41">
        <f>SUM(H555:H569)</f>
        <v>18388.142208518402</v>
      </c>
      <c r="I554" s="40"/>
      <c r="J554" s="68">
        <f>SUM(J555:J569)</f>
        <v>0</v>
      </c>
      <c r="K554" s="72">
        <f t="shared" ref="K554:K569" si="568">J554/$H554</f>
        <v>0</v>
      </c>
      <c r="L554" s="37"/>
      <c r="M554" s="68">
        <f>SUM(M555:M569)</f>
        <v>0</v>
      </c>
      <c r="N554" s="79">
        <f t="shared" si="552"/>
        <v>0</v>
      </c>
      <c r="O554" s="40"/>
      <c r="P554" s="68">
        <f>SUM(P555:P569)</f>
        <v>0</v>
      </c>
      <c r="Q554" s="72">
        <f t="shared" si="560"/>
        <v>0</v>
      </c>
      <c r="R554" s="37"/>
      <c r="S554" s="68">
        <f>SUM(S555:S569)</f>
        <v>18388.142208518402</v>
      </c>
      <c r="T554" s="37">
        <f t="shared" si="558"/>
        <v>1</v>
      </c>
    </row>
    <row r="555" spans="1:20">
      <c r="A555" s="31" t="s">
        <v>1292</v>
      </c>
      <c r="B555" s="31" t="s">
        <v>167</v>
      </c>
      <c r="C555" s="31" t="s">
        <v>27</v>
      </c>
      <c r="D555" s="32" t="s">
        <v>168</v>
      </c>
      <c r="E555" s="31" t="s">
        <v>59</v>
      </c>
      <c r="F555" s="31">
        <v>12.52</v>
      </c>
      <c r="G555" s="42">
        <v>104.93325981</v>
      </c>
      <c r="H555" s="43">
        <f t="shared" ref="H555:H569" si="569">G555*F555</f>
        <v>1313.7644128211998</v>
      </c>
      <c r="I555" s="42"/>
      <c r="J555" s="67">
        <f t="shared" ref="J555:J569" si="570">I555*$G555</f>
        <v>0</v>
      </c>
      <c r="K555" s="73">
        <f t="shared" si="568"/>
        <v>0</v>
      </c>
      <c r="L555" s="71"/>
      <c r="M555" s="67">
        <f t="shared" ref="M555:M569" si="571">L555*$G555</f>
        <v>0</v>
      </c>
      <c r="N555" s="80">
        <f t="shared" si="552"/>
        <v>0</v>
      </c>
      <c r="O555" s="42">
        <f t="shared" ref="O555:O569" si="572">L555+I555</f>
        <v>0</v>
      </c>
      <c r="P555" s="67">
        <f t="shared" ref="P555:P569" si="573">O555*$G555</f>
        <v>0</v>
      </c>
      <c r="Q555" s="81">
        <f t="shared" si="560"/>
        <v>0</v>
      </c>
      <c r="R555" s="71">
        <f t="shared" ref="R555:R569" si="574">F555-O555</f>
        <v>12.52</v>
      </c>
      <c r="S555" s="67">
        <f t="shared" ref="S555:S569" si="575">R555*$G555</f>
        <v>1313.7644128211998</v>
      </c>
      <c r="T555" s="65">
        <f t="shared" si="558"/>
        <v>1</v>
      </c>
    </row>
    <row r="556" spans="1:20" ht="39.6">
      <c r="A556" s="31" t="s">
        <v>1293</v>
      </c>
      <c r="B556" s="31" t="s">
        <v>170</v>
      </c>
      <c r="C556" s="31" t="s">
        <v>27</v>
      </c>
      <c r="D556" s="32" t="s">
        <v>171</v>
      </c>
      <c r="E556" s="31" t="s">
        <v>29</v>
      </c>
      <c r="F556" s="31">
        <v>4.6399999999999997</v>
      </c>
      <c r="G556" s="42">
        <v>47.398439250000003</v>
      </c>
      <c r="H556" s="43">
        <f t="shared" si="569"/>
        <v>219.92875812</v>
      </c>
      <c r="I556" s="42"/>
      <c r="J556" s="67">
        <f t="shared" si="570"/>
        <v>0</v>
      </c>
      <c r="K556" s="73">
        <f t="shared" si="568"/>
        <v>0</v>
      </c>
      <c r="L556" s="71"/>
      <c r="M556" s="67">
        <f t="shared" si="571"/>
        <v>0</v>
      </c>
      <c r="N556" s="80">
        <f t="shared" si="552"/>
        <v>0</v>
      </c>
      <c r="O556" s="42">
        <f t="shared" si="572"/>
        <v>0</v>
      </c>
      <c r="P556" s="67">
        <f t="shared" si="573"/>
        <v>0</v>
      </c>
      <c r="Q556" s="81">
        <f t="shared" si="560"/>
        <v>0</v>
      </c>
      <c r="R556" s="71">
        <f t="shared" si="574"/>
        <v>4.6399999999999997</v>
      </c>
      <c r="S556" s="67">
        <f t="shared" si="575"/>
        <v>219.92875812</v>
      </c>
      <c r="T556" s="65">
        <f t="shared" si="558"/>
        <v>1</v>
      </c>
    </row>
    <row r="557" spans="1:20" ht="26.4">
      <c r="A557" s="31" t="s">
        <v>1294</v>
      </c>
      <c r="B557" s="31" t="s">
        <v>663</v>
      </c>
      <c r="C557" s="31" t="s">
        <v>20</v>
      </c>
      <c r="D557" s="32" t="s">
        <v>664</v>
      </c>
      <c r="E557" s="31" t="s">
        <v>29</v>
      </c>
      <c r="F557" s="31">
        <v>38</v>
      </c>
      <c r="G557" s="42">
        <v>70.658097929999997</v>
      </c>
      <c r="H557" s="43">
        <f t="shared" si="569"/>
        <v>2685.00772134</v>
      </c>
      <c r="I557" s="42"/>
      <c r="J557" s="67">
        <f t="shared" si="570"/>
        <v>0</v>
      </c>
      <c r="K557" s="73">
        <f t="shared" si="568"/>
        <v>0</v>
      </c>
      <c r="L557" s="71"/>
      <c r="M557" s="67">
        <f t="shared" si="571"/>
        <v>0</v>
      </c>
      <c r="N557" s="80">
        <f t="shared" si="552"/>
        <v>0</v>
      </c>
      <c r="O557" s="42">
        <f t="shared" si="572"/>
        <v>0</v>
      </c>
      <c r="P557" s="67">
        <f t="shared" si="573"/>
        <v>0</v>
      </c>
      <c r="Q557" s="81">
        <f t="shared" si="560"/>
        <v>0</v>
      </c>
      <c r="R557" s="71">
        <f t="shared" si="574"/>
        <v>38</v>
      </c>
      <c r="S557" s="67">
        <f t="shared" si="575"/>
        <v>2685.00772134</v>
      </c>
      <c r="T557" s="65">
        <f t="shared" si="558"/>
        <v>1</v>
      </c>
    </row>
    <row r="558" spans="1:20" ht="39.6">
      <c r="A558" s="31" t="s">
        <v>1295</v>
      </c>
      <c r="B558" s="31" t="s">
        <v>1296</v>
      </c>
      <c r="C558" s="31" t="s">
        <v>27</v>
      </c>
      <c r="D558" s="32" t="s">
        <v>1297</v>
      </c>
      <c r="E558" s="31" t="s">
        <v>219</v>
      </c>
      <c r="F558" s="31">
        <v>44</v>
      </c>
      <c r="G558" s="42">
        <v>18.599253479999998</v>
      </c>
      <c r="H558" s="43">
        <f t="shared" si="569"/>
        <v>818.3671531199999</v>
      </c>
      <c r="I558" s="42"/>
      <c r="J558" s="67">
        <f t="shared" si="570"/>
        <v>0</v>
      </c>
      <c r="K558" s="73">
        <f t="shared" si="568"/>
        <v>0</v>
      </c>
      <c r="L558" s="71"/>
      <c r="M558" s="67">
        <f t="shared" si="571"/>
        <v>0</v>
      </c>
      <c r="N558" s="80">
        <f t="shared" si="552"/>
        <v>0</v>
      </c>
      <c r="O558" s="42">
        <f t="shared" si="572"/>
        <v>0</v>
      </c>
      <c r="P558" s="67">
        <f t="shared" si="573"/>
        <v>0</v>
      </c>
      <c r="Q558" s="81">
        <f t="shared" si="560"/>
        <v>0</v>
      </c>
      <c r="R558" s="71">
        <f t="shared" si="574"/>
        <v>44</v>
      </c>
      <c r="S558" s="67">
        <f t="shared" si="575"/>
        <v>818.3671531199999</v>
      </c>
      <c r="T558" s="65">
        <f t="shared" si="558"/>
        <v>1</v>
      </c>
    </row>
    <row r="559" spans="1:20" ht="39.6">
      <c r="A559" s="31" t="s">
        <v>1298</v>
      </c>
      <c r="B559" s="31" t="s">
        <v>217</v>
      </c>
      <c r="C559" s="31" t="s">
        <v>27</v>
      </c>
      <c r="D559" s="32" t="s">
        <v>218</v>
      </c>
      <c r="E559" s="31" t="s">
        <v>219</v>
      </c>
      <c r="F559" s="31">
        <v>16</v>
      </c>
      <c r="G559" s="42">
        <v>17.698947929999999</v>
      </c>
      <c r="H559" s="43">
        <f t="shared" si="569"/>
        <v>283.18316687999999</v>
      </c>
      <c r="I559" s="42"/>
      <c r="J559" s="67">
        <f t="shared" si="570"/>
        <v>0</v>
      </c>
      <c r="K559" s="73">
        <f t="shared" si="568"/>
        <v>0</v>
      </c>
      <c r="L559" s="71"/>
      <c r="M559" s="67">
        <f t="shared" si="571"/>
        <v>0</v>
      </c>
      <c r="N559" s="80">
        <f t="shared" si="552"/>
        <v>0</v>
      </c>
      <c r="O559" s="42">
        <f t="shared" si="572"/>
        <v>0</v>
      </c>
      <c r="P559" s="67">
        <f t="shared" si="573"/>
        <v>0</v>
      </c>
      <c r="Q559" s="81">
        <f t="shared" si="560"/>
        <v>0</v>
      </c>
      <c r="R559" s="71">
        <f t="shared" si="574"/>
        <v>16</v>
      </c>
      <c r="S559" s="67">
        <f t="shared" si="575"/>
        <v>283.18316687999999</v>
      </c>
      <c r="T559" s="65">
        <f t="shared" si="558"/>
        <v>1</v>
      </c>
    </row>
    <row r="560" spans="1:20" ht="39.6">
      <c r="A560" s="31" t="s">
        <v>1299</v>
      </c>
      <c r="B560" s="31" t="s">
        <v>221</v>
      </c>
      <c r="C560" s="31" t="s">
        <v>27</v>
      </c>
      <c r="D560" s="32" t="s">
        <v>222</v>
      </c>
      <c r="E560" s="31" t="s">
        <v>219</v>
      </c>
      <c r="F560" s="31">
        <v>87</v>
      </c>
      <c r="G560" s="42">
        <v>21.141292679999999</v>
      </c>
      <c r="H560" s="43">
        <f t="shared" si="569"/>
        <v>1839.2924631599999</v>
      </c>
      <c r="I560" s="42"/>
      <c r="J560" s="67">
        <f t="shared" si="570"/>
        <v>0</v>
      </c>
      <c r="K560" s="73">
        <f t="shared" si="568"/>
        <v>0</v>
      </c>
      <c r="L560" s="71"/>
      <c r="M560" s="67">
        <f t="shared" si="571"/>
        <v>0</v>
      </c>
      <c r="N560" s="80">
        <f t="shared" si="552"/>
        <v>0</v>
      </c>
      <c r="O560" s="42">
        <f t="shared" si="572"/>
        <v>0</v>
      </c>
      <c r="P560" s="67">
        <f t="shared" si="573"/>
        <v>0</v>
      </c>
      <c r="Q560" s="81">
        <f t="shared" si="560"/>
        <v>0</v>
      </c>
      <c r="R560" s="71">
        <f t="shared" si="574"/>
        <v>87</v>
      </c>
      <c r="S560" s="67">
        <f t="shared" si="575"/>
        <v>1839.2924631599999</v>
      </c>
      <c r="T560" s="65">
        <f t="shared" si="558"/>
        <v>1</v>
      </c>
    </row>
    <row r="561" spans="1:20" ht="39.6">
      <c r="A561" s="31" t="s">
        <v>1300</v>
      </c>
      <c r="B561" s="31" t="s">
        <v>224</v>
      </c>
      <c r="C561" s="31" t="s">
        <v>27</v>
      </c>
      <c r="D561" s="32" t="s">
        <v>225</v>
      </c>
      <c r="E561" s="31" t="s">
        <v>219</v>
      </c>
      <c r="F561" s="31">
        <v>21</v>
      </c>
      <c r="G561" s="42">
        <v>19.393640729999998</v>
      </c>
      <c r="H561" s="43">
        <f t="shared" si="569"/>
        <v>407.26645532999993</v>
      </c>
      <c r="I561" s="42"/>
      <c r="J561" s="67">
        <f t="shared" si="570"/>
        <v>0</v>
      </c>
      <c r="K561" s="73">
        <f t="shared" si="568"/>
        <v>0</v>
      </c>
      <c r="L561" s="71"/>
      <c r="M561" s="67">
        <f t="shared" si="571"/>
        <v>0</v>
      </c>
      <c r="N561" s="80">
        <f t="shared" si="552"/>
        <v>0</v>
      </c>
      <c r="O561" s="42">
        <f t="shared" si="572"/>
        <v>0</v>
      </c>
      <c r="P561" s="67">
        <f t="shared" si="573"/>
        <v>0</v>
      </c>
      <c r="Q561" s="81">
        <f t="shared" si="560"/>
        <v>0</v>
      </c>
      <c r="R561" s="71">
        <f t="shared" si="574"/>
        <v>21</v>
      </c>
      <c r="S561" s="67">
        <f t="shared" si="575"/>
        <v>407.26645532999993</v>
      </c>
      <c r="T561" s="65">
        <f t="shared" si="558"/>
        <v>1</v>
      </c>
    </row>
    <row r="562" spans="1:20" ht="39.6">
      <c r="A562" s="31" t="s">
        <v>1301</v>
      </c>
      <c r="B562" s="31" t="s">
        <v>227</v>
      </c>
      <c r="C562" s="31" t="s">
        <v>27</v>
      </c>
      <c r="D562" s="32" t="s">
        <v>228</v>
      </c>
      <c r="E562" s="31" t="s">
        <v>59</v>
      </c>
      <c r="F562" s="31">
        <v>9.5</v>
      </c>
      <c r="G562" s="42">
        <v>667.09463706000008</v>
      </c>
      <c r="H562" s="43">
        <f t="shared" si="569"/>
        <v>6337.3990520700008</v>
      </c>
      <c r="I562" s="42"/>
      <c r="J562" s="67">
        <f t="shared" si="570"/>
        <v>0</v>
      </c>
      <c r="K562" s="73">
        <f t="shared" si="568"/>
        <v>0</v>
      </c>
      <c r="L562" s="71"/>
      <c r="M562" s="67">
        <f t="shared" si="571"/>
        <v>0</v>
      </c>
      <c r="N562" s="80">
        <f t="shared" si="552"/>
        <v>0</v>
      </c>
      <c r="O562" s="42">
        <f t="shared" si="572"/>
        <v>0</v>
      </c>
      <c r="P562" s="67">
        <f t="shared" si="573"/>
        <v>0</v>
      </c>
      <c r="Q562" s="81">
        <f t="shared" si="560"/>
        <v>0</v>
      </c>
      <c r="R562" s="71">
        <f t="shared" si="574"/>
        <v>9.5</v>
      </c>
      <c r="S562" s="67">
        <f t="shared" si="575"/>
        <v>6337.3990520700008</v>
      </c>
      <c r="T562" s="65">
        <f t="shared" si="558"/>
        <v>1</v>
      </c>
    </row>
    <row r="563" spans="1:20" ht="39.6">
      <c r="A563" s="31" t="s">
        <v>1302</v>
      </c>
      <c r="B563" s="31" t="s">
        <v>1303</v>
      </c>
      <c r="C563" s="31" t="s">
        <v>32</v>
      </c>
      <c r="D563" s="32" t="s">
        <v>1304</v>
      </c>
      <c r="E563" s="31" t="s">
        <v>59</v>
      </c>
      <c r="F563" s="31">
        <v>9.5</v>
      </c>
      <c r="G563" s="42">
        <v>38.342424600000001</v>
      </c>
      <c r="H563" s="43">
        <f t="shared" si="569"/>
        <v>364.2530337</v>
      </c>
      <c r="I563" s="42"/>
      <c r="J563" s="67">
        <f t="shared" si="570"/>
        <v>0</v>
      </c>
      <c r="K563" s="73">
        <f t="shared" si="568"/>
        <v>0</v>
      </c>
      <c r="L563" s="71"/>
      <c r="M563" s="67">
        <f t="shared" si="571"/>
        <v>0</v>
      </c>
      <c r="N563" s="80">
        <f t="shared" si="552"/>
        <v>0</v>
      </c>
      <c r="O563" s="42">
        <f t="shared" si="572"/>
        <v>0</v>
      </c>
      <c r="P563" s="67">
        <f t="shared" si="573"/>
        <v>0</v>
      </c>
      <c r="Q563" s="81">
        <f t="shared" si="560"/>
        <v>0</v>
      </c>
      <c r="R563" s="71">
        <f t="shared" si="574"/>
        <v>9.5</v>
      </c>
      <c r="S563" s="67">
        <f t="shared" si="575"/>
        <v>364.2530337</v>
      </c>
      <c r="T563" s="65">
        <f t="shared" si="558"/>
        <v>1</v>
      </c>
    </row>
    <row r="564" spans="1:20" ht="39.6">
      <c r="A564" s="31" t="s">
        <v>1305</v>
      </c>
      <c r="B564" s="31" t="s">
        <v>179</v>
      </c>
      <c r="C564" s="31" t="s">
        <v>20</v>
      </c>
      <c r="D564" s="32" t="s">
        <v>180</v>
      </c>
      <c r="E564" s="31" t="s">
        <v>59</v>
      </c>
      <c r="F564" s="31">
        <v>2.46</v>
      </c>
      <c r="G564" s="42">
        <v>826.02504621000003</v>
      </c>
      <c r="H564" s="43">
        <f t="shared" si="569"/>
        <v>2032.0216136766001</v>
      </c>
      <c r="I564" s="42"/>
      <c r="J564" s="67">
        <f t="shared" si="570"/>
        <v>0</v>
      </c>
      <c r="K564" s="73">
        <f t="shared" si="568"/>
        <v>0</v>
      </c>
      <c r="L564" s="71"/>
      <c r="M564" s="67">
        <f t="shared" si="571"/>
        <v>0</v>
      </c>
      <c r="N564" s="80">
        <f t="shared" si="552"/>
        <v>0</v>
      </c>
      <c r="O564" s="42">
        <f t="shared" si="572"/>
        <v>0</v>
      </c>
      <c r="P564" s="67">
        <f t="shared" si="573"/>
        <v>0</v>
      </c>
      <c r="Q564" s="81">
        <f t="shared" si="560"/>
        <v>0</v>
      </c>
      <c r="R564" s="71">
        <f t="shared" si="574"/>
        <v>2.46</v>
      </c>
      <c r="S564" s="67">
        <f t="shared" si="575"/>
        <v>2032.0216136766001</v>
      </c>
      <c r="T564" s="65">
        <f t="shared" si="558"/>
        <v>1</v>
      </c>
    </row>
    <row r="565" spans="1:20" ht="52.8">
      <c r="A565" s="31" t="s">
        <v>1306</v>
      </c>
      <c r="B565" s="31" t="s">
        <v>156</v>
      </c>
      <c r="C565" s="31" t="s">
        <v>27</v>
      </c>
      <c r="D565" s="32" t="s">
        <v>157</v>
      </c>
      <c r="E565" s="31" t="s">
        <v>29</v>
      </c>
      <c r="F565" s="31">
        <v>12.95</v>
      </c>
      <c r="G565" s="42">
        <v>8.4734639999999999</v>
      </c>
      <c r="H565" s="43">
        <f t="shared" si="569"/>
        <v>109.7313588</v>
      </c>
      <c r="I565" s="42"/>
      <c r="J565" s="67">
        <f t="shared" si="570"/>
        <v>0</v>
      </c>
      <c r="K565" s="73">
        <f t="shared" si="568"/>
        <v>0</v>
      </c>
      <c r="L565" s="71"/>
      <c r="M565" s="67">
        <f t="shared" si="571"/>
        <v>0</v>
      </c>
      <c r="N565" s="80">
        <f t="shared" si="552"/>
        <v>0</v>
      </c>
      <c r="O565" s="42">
        <f t="shared" si="572"/>
        <v>0</v>
      </c>
      <c r="P565" s="67">
        <f t="shared" si="573"/>
        <v>0</v>
      </c>
      <c r="Q565" s="81">
        <f t="shared" si="560"/>
        <v>0</v>
      </c>
      <c r="R565" s="71">
        <f t="shared" si="574"/>
        <v>12.95</v>
      </c>
      <c r="S565" s="67">
        <f t="shared" si="575"/>
        <v>109.7313588</v>
      </c>
      <c r="T565" s="65">
        <f t="shared" si="558"/>
        <v>1</v>
      </c>
    </row>
    <row r="566" spans="1:20" ht="26.4">
      <c r="A566" s="31" t="s">
        <v>1307</v>
      </c>
      <c r="B566" s="31" t="s">
        <v>1308</v>
      </c>
      <c r="C566" s="31" t="s">
        <v>32</v>
      </c>
      <c r="D566" s="32" t="s">
        <v>1309</v>
      </c>
      <c r="E566" s="31" t="s">
        <v>29</v>
      </c>
      <c r="F566" s="31">
        <v>12.95</v>
      </c>
      <c r="G566" s="42">
        <v>56.380311089999999</v>
      </c>
      <c r="H566" s="43">
        <f t="shared" si="569"/>
        <v>730.1250286154999</v>
      </c>
      <c r="I566" s="42"/>
      <c r="J566" s="67">
        <f t="shared" si="570"/>
        <v>0</v>
      </c>
      <c r="K566" s="73">
        <f t="shared" si="568"/>
        <v>0</v>
      </c>
      <c r="L566" s="71"/>
      <c r="M566" s="67">
        <f t="shared" si="571"/>
        <v>0</v>
      </c>
      <c r="N566" s="80">
        <f t="shared" si="552"/>
        <v>0</v>
      </c>
      <c r="O566" s="42">
        <f t="shared" si="572"/>
        <v>0</v>
      </c>
      <c r="P566" s="67">
        <f t="shared" si="573"/>
        <v>0</v>
      </c>
      <c r="Q566" s="81">
        <f t="shared" si="560"/>
        <v>0</v>
      </c>
      <c r="R566" s="71">
        <f t="shared" si="574"/>
        <v>12.95</v>
      </c>
      <c r="S566" s="67">
        <f t="shared" si="575"/>
        <v>730.1250286154999</v>
      </c>
      <c r="T566" s="65">
        <f t="shared" si="558"/>
        <v>1</v>
      </c>
    </row>
    <row r="567" spans="1:20" ht="52.8">
      <c r="A567" s="31" t="s">
        <v>1310</v>
      </c>
      <c r="B567" s="31" t="s">
        <v>1311</v>
      </c>
      <c r="C567" s="31" t="s">
        <v>27</v>
      </c>
      <c r="D567" s="32" t="s">
        <v>1312</v>
      </c>
      <c r="E567" s="31" t="s">
        <v>29</v>
      </c>
      <c r="F567" s="31">
        <v>2.2999999999999998</v>
      </c>
      <c r="G567" s="42">
        <v>78.146521739999997</v>
      </c>
      <c r="H567" s="43">
        <f t="shared" si="569"/>
        <v>179.73700000199997</v>
      </c>
      <c r="I567" s="42"/>
      <c r="J567" s="67">
        <f t="shared" si="570"/>
        <v>0</v>
      </c>
      <c r="K567" s="73">
        <f t="shared" si="568"/>
        <v>0</v>
      </c>
      <c r="L567" s="71"/>
      <c r="M567" s="67">
        <f t="shared" si="571"/>
        <v>0</v>
      </c>
      <c r="N567" s="80">
        <f t="shared" si="552"/>
        <v>0</v>
      </c>
      <c r="O567" s="42">
        <f t="shared" si="572"/>
        <v>0</v>
      </c>
      <c r="P567" s="67">
        <f t="shared" si="573"/>
        <v>0</v>
      </c>
      <c r="Q567" s="81">
        <f t="shared" si="560"/>
        <v>0</v>
      </c>
      <c r="R567" s="71">
        <f t="shared" si="574"/>
        <v>2.2999999999999998</v>
      </c>
      <c r="S567" s="67">
        <f t="shared" si="575"/>
        <v>179.73700000199997</v>
      </c>
      <c r="T567" s="65">
        <f t="shared" si="558"/>
        <v>1</v>
      </c>
    </row>
    <row r="568" spans="1:20" ht="26.4">
      <c r="A568" s="31" t="s">
        <v>1313</v>
      </c>
      <c r="B568" s="31" t="s">
        <v>1314</v>
      </c>
      <c r="C568" s="31" t="s">
        <v>20</v>
      </c>
      <c r="D568" s="32" t="s">
        <v>1315</v>
      </c>
      <c r="E568" s="31" t="s">
        <v>29</v>
      </c>
      <c r="F568" s="31">
        <v>3</v>
      </c>
      <c r="G568" s="42">
        <v>276.18196725000001</v>
      </c>
      <c r="H568" s="43">
        <f t="shared" si="569"/>
        <v>828.54590174999998</v>
      </c>
      <c r="I568" s="42"/>
      <c r="J568" s="67">
        <f t="shared" si="570"/>
        <v>0</v>
      </c>
      <c r="K568" s="73">
        <f t="shared" si="568"/>
        <v>0</v>
      </c>
      <c r="L568" s="71"/>
      <c r="M568" s="67">
        <f t="shared" si="571"/>
        <v>0</v>
      </c>
      <c r="N568" s="80">
        <f t="shared" si="552"/>
        <v>0</v>
      </c>
      <c r="O568" s="42">
        <f t="shared" si="572"/>
        <v>0</v>
      </c>
      <c r="P568" s="67">
        <f t="shared" si="573"/>
        <v>0</v>
      </c>
      <c r="Q568" s="81">
        <f t="shared" si="560"/>
        <v>0</v>
      </c>
      <c r="R568" s="71">
        <f t="shared" si="574"/>
        <v>3</v>
      </c>
      <c r="S568" s="67">
        <f t="shared" si="575"/>
        <v>828.54590174999998</v>
      </c>
      <c r="T568" s="65">
        <f t="shared" si="558"/>
        <v>1</v>
      </c>
    </row>
    <row r="569" spans="1:20" ht="26.4">
      <c r="A569" s="31" t="s">
        <v>1316</v>
      </c>
      <c r="B569" s="31" t="s">
        <v>182</v>
      </c>
      <c r="C569" s="31" t="s">
        <v>32</v>
      </c>
      <c r="D569" s="32" t="s">
        <v>183</v>
      </c>
      <c r="E569" s="31" t="s">
        <v>59</v>
      </c>
      <c r="F569" s="31">
        <v>5.27</v>
      </c>
      <c r="G569" s="42">
        <v>45.449542529999995</v>
      </c>
      <c r="H569" s="43">
        <f t="shared" si="569"/>
        <v>239.51908913309995</v>
      </c>
      <c r="I569" s="42"/>
      <c r="J569" s="67">
        <f t="shared" si="570"/>
        <v>0</v>
      </c>
      <c r="K569" s="73">
        <f t="shared" si="568"/>
        <v>0</v>
      </c>
      <c r="L569" s="71"/>
      <c r="M569" s="67">
        <f t="shared" si="571"/>
        <v>0</v>
      </c>
      <c r="N569" s="80">
        <f t="shared" si="552"/>
        <v>0</v>
      </c>
      <c r="O569" s="42">
        <f t="shared" si="572"/>
        <v>0</v>
      </c>
      <c r="P569" s="67">
        <f t="shared" si="573"/>
        <v>0</v>
      </c>
      <c r="Q569" s="81">
        <f t="shared" si="560"/>
        <v>0</v>
      </c>
      <c r="R569" s="71">
        <f t="shared" si="574"/>
        <v>5.27</v>
      </c>
      <c r="S569" s="67">
        <f t="shared" si="575"/>
        <v>239.51908913309995</v>
      </c>
      <c r="T569" s="65">
        <f t="shared" si="558"/>
        <v>1</v>
      </c>
    </row>
    <row r="570" spans="1:20">
      <c r="A570" s="26" t="s">
        <v>1317</v>
      </c>
      <c r="B570" s="26" t="s">
        <v>16</v>
      </c>
      <c r="C570" s="26"/>
      <c r="D570" s="27" t="s">
        <v>1318</v>
      </c>
      <c r="E570" s="26"/>
      <c r="F570" s="26">
        <v>1</v>
      </c>
      <c r="G570" s="40"/>
      <c r="H570" s="41">
        <f>SUM(H571:H578)</f>
        <v>4224.2431732470004</v>
      </c>
      <c r="I570" s="40"/>
      <c r="J570" s="68">
        <f>SUM(J571:J578)</f>
        <v>0</v>
      </c>
      <c r="K570" s="72">
        <f t="shared" ref="K570:K578" si="576">J570/$H570</f>
        <v>0</v>
      </c>
      <c r="L570" s="37"/>
      <c r="M570" s="68">
        <f>SUM(M571:M578)</f>
        <v>0</v>
      </c>
      <c r="N570" s="79">
        <f t="shared" si="552"/>
        <v>0</v>
      </c>
      <c r="O570" s="40"/>
      <c r="P570" s="68">
        <f>SUM(P571:P578)</f>
        <v>0</v>
      </c>
      <c r="Q570" s="72">
        <f t="shared" si="560"/>
        <v>0</v>
      </c>
      <c r="R570" s="37"/>
      <c r="S570" s="68">
        <f>SUM(S571:S578)</f>
        <v>4224.2431732470004</v>
      </c>
      <c r="T570" s="37">
        <f t="shared" si="558"/>
        <v>1</v>
      </c>
    </row>
    <row r="571" spans="1:20">
      <c r="A571" s="31" t="s">
        <v>1319</v>
      </c>
      <c r="B571" s="31" t="s">
        <v>167</v>
      </c>
      <c r="C571" s="31" t="s">
        <v>27</v>
      </c>
      <c r="D571" s="32" t="s">
        <v>168</v>
      </c>
      <c r="E571" s="31" t="s">
        <v>59</v>
      </c>
      <c r="F571" s="31">
        <v>4.8</v>
      </c>
      <c r="G571" s="42">
        <v>104.93325981</v>
      </c>
      <c r="H571" s="43">
        <f t="shared" ref="H571:H578" si="577">G571*F571</f>
        <v>503.67964708799997</v>
      </c>
      <c r="I571" s="42"/>
      <c r="J571" s="67">
        <f t="shared" ref="J571:J578" si="578">I571*$G571</f>
        <v>0</v>
      </c>
      <c r="K571" s="73">
        <f t="shared" si="576"/>
        <v>0</v>
      </c>
      <c r="L571" s="71"/>
      <c r="M571" s="67">
        <f t="shared" ref="M571:M578" si="579">L571*$G571</f>
        <v>0</v>
      </c>
      <c r="N571" s="80">
        <f t="shared" si="552"/>
        <v>0</v>
      </c>
      <c r="O571" s="42">
        <f t="shared" ref="O571:O578" si="580">L571+I571</f>
        <v>0</v>
      </c>
      <c r="P571" s="67">
        <f t="shared" ref="P571:P578" si="581">O571*$G571</f>
        <v>0</v>
      </c>
      <c r="Q571" s="81">
        <f t="shared" si="560"/>
        <v>0</v>
      </c>
      <c r="R571" s="71">
        <f t="shared" ref="R571:R578" si="582">F571-O571</f>
        <v>4.8</v>
      </c>
      <c r="S571" s="67">
        <f t="shared" ref="S571:S578" si="583">R571*$G571</f>
        <v>503.67964708799997</v>
      </c>
      <c r="T571" s="65">
        <f t="shared" si="558"/>
        <v>1</v>
      </c>
    </row>
    <row r="572" spans="1:20">
      <c r="A572" s="31" t="s">
        <v>1320</v>
      </c>
      <c r="B572" s="31" t="s">
        <v>1321</v>
      </c>
      <c r="C572" s="31" t="s">
        <v>32</v>
      </c>
      <c r="D572" s="32" t="s">
        <v>1322</v>
      </c>
      <c r="E572" s="31" t="s">
        <v>59</v>
      </c>
      <c r="F572" s="31">
        <v>3.6</v>
      </c>
      <c r="G572" s="42">
        <v>435.19711103999998</v>
      </c>
      <c r="H572" s="43">
        <f t="shared" si="577"/>
        <v>1566.7095997439999</v>
      </c>
      <c r="I572" s="42"/>
      <c r="J572" s="67">
        <f t="shared" si="578"/>
        <v>0</v>
      </c>
      <c r="K572" s="73">
        <f t="shared" si="576"/>
        <v>0</v>
      </c>
      <c r="L572" s="71"/>
      <c r="M572" s="67">
        <f t="shared" si="579"/>
        <v>0</v>
      </c>
      <c r="N572" s="80">
        <f t="shared" si="552"/>
        <v>0</v>
      </c>
      <c r="O572" s="42">
        <f t="shared" si="580"/>
        <v>0</v>
      </c>
      <c r="P572" s="67">
        <f t="shared" si="581"/>
        <v>0</v>
      </c>
      <c r="Q572" s="81">
        <f t="shared" si="560"/>
        <v>0</v>
      </c>
      <c r="R572" s="71">
        <f t="shared" si="582"/>
        <v>3.6</v>
      </c>
      <c r="S572" s="67">
        <f t="shared" si="583"/>
        <v>1566.7095997439999</v>
      </c>
      <c r="T572" s="65">
        <f t="shared" si="558"/>
        <v>1</v>
      </c>
    </row>
    <row r="573" spans="1:20" ht="26.4">
      <c r="A573" s="31" t="s">
        <v>1323</v>
      </c>
      <c r="B573" s="31" t="s">
        <v>1324</v>
      </c>
      <c r="C573" s="31" t="s">
        <v>27</v>
      </c>
      <c r="D573" s="32" t="s">
        <v>1325</v>
      </c>
      <c r="E573" s="31" t="s">
        <v>29</v>
      </c>
      <c r="F573" s="31">
        <v>6</v>
      </c>
      <c r="G573" s="42">
        <v>4.9887519300000003</v>
      </c>
      <c r="H573" s="43">
        <f t="shared" si="577"/>
        <v>29.932511580000003</v>
      </c>
      <c r="I573" s="42"/>
      <c r="J573" s="67">
        <f t="shared" si="578"/>
        <v>0</v>
      </c>
      <c r="K573" s="73">
        <f t="shared" si="576"/>
        <v>0</v>
      </c>
      <c r="L573" s="71"/>
      <c r="M573" s="67">
        <f t="shared" si="579"/>
        <v>0</v>
      </c>
      <c r="N573" s="80">
        <f t="shared" si="552"/>
        <v>0</v>
      </c>
      <c r="O573" s="42">
        <f t="shared" si="580"/>
        <v>0</v>
      </c>
      <c r="P573" s="67">
        <f t="shared" si="581"/>
        <v>0</v>
      </c>
      <c r="Q573" s="81">
        <f t="shared" si="560"/>
        <v>0</v>
      </c>
      <c r="R573" s="71">
        <f t="shared" si="582"/>
        <v>6</v>
      </c>
      <c r="S573" s="67">
        <f t="shared" si="583"/>
        <v>29.932511580000003</v>
      </c>
      <c r="T573" s="65">
        <f t="shared" si="558"/>
        <v>1</v>
      </c>
    </row>
    <row r="574" spans="1:20" ht="39.6">
      <c r="A574" s="31" t="s">
        <v>1326</v>
      </c>
      <c r="B574" s="31" t="s">
        <v>1327</v>
      </c>
      <c r="C574" s="31" t="s">
        <v>32</v>
      </c>
      <c r="D574" s="32" t="s">
        <v>1328</v>
      </c>
      <c r="E574" s="31" t="s">
        <v>29</v>
      </c>
      <c r="F574" s="31">
        <v>19.2</v>
      </c>
      <c r="G574" s="42">
        <v>27.05153382</v>
      </c>
      <c r="H574" s="43">
        <f t="shared" si="577"/>
        <v>519.38944934400001</v>
      </c>
      <c r="I574" s="42"/>
      <c r="J574" s="67">
        <f t="shared" si="578"/>
        <v>0</v>
      </c>
      <c r="K574" s="73">
        <f t="shared" si="576"/>
        <v>0</v>
      </c>
      <c r="L574" s="71"/>
      <c r="M574" s="67">
        <f t="shared" si="579"/>
        <v>0</v>
      </c>
      <c r="N574" s="80">
        <f t="shared" si="552"/>
        <v>0</v>
      </c>
      <c r="O574" s="42">
        <f t="shared" si="580"/>
        <v>0</v>
      </c>
      <c r="P574" s="67">
        <f t="shared" si="581"/>
        <v>0</v>
      </c>
      <c r="Q574" s="81">
        <f t="shared" si="560"/>
        <v>0</v>
      </c>
      <c r="R574" s="71">
        <f t="shared" si="582"/>
        <v>19.2</v>
      </c>
      <c r="S574" s="67">
        <f t="shared" si="583"/>
        <v>519.38944934400001</v>
      </c>
      <c r="T574" s="65">
        <f t="shared" si="558"/>
        <v>1</v>
      </c>
    </row>
    <row r="575" spans="1:20" ht="39.6">
      <c r="A575" s="31" t="s">
        <v>1329</v>
      </c>
      <c r="B575" s="31" t="s">
        <v>1330</v>
      </c>
      <c r="C575" s="31" t="s">
        <v>27</v>
      </c>
      <c r="D575" s="32" t="s">
        <v>1331</v>
      </c>
      <c r="E575" s="31" t="s">
        <v>96</v>
      </c>
      <c r="F575" s="31">
        <v>6</v>
      </c>
      <c r="G575" s="42">
        <v>15.813602189999999</v>
      </c>
      <c r="H575" s="43">
        <f t="shared" si="577"/>
        <v>94.881613139999999</v>
      </c>
      <c r="I575" s="42"/>
      <c r="J575" s="67">
        <f t="shared" si="578"/>
        <v>0</v>
      </c>
      <c r="K575" s="73">
        <f t="shared" si="576"/>
        <v>0</v>
      </c>
      <c r="L575" s="71"/>
      <c r="M575" s="67">
        <f t="shared" si="579"/>
        <v>0</v>
      </c>
      <c r="N575" s="80">
        <f t="shared" si="552"/>
        <v>0</v>
      </c>
      <c r="O575" s="42">
        <f t="shared" si="580"/>
        <v>0</v>
      </c>
      <c r="P575" s="67">
        <f t="shared" si="581"/>
        <v>0</v>
      </c>
      <c r="Q575" s="81">
        <f t="shared" si="560"/>
        <v>0</v>
      </c>
      <c r="R575" s="71">
        <f t="shared" si="582"/>
        <v>6</v>
      </c>
      <c r="S575" s="67">
        <f t="shared" si="583"/>
        <v>94.881613139999999</v>
      </c>
      <c r="T575" s="65">
        <f t="shared" si="558"/>
        <v>1</v>
      </c>
    </row>
    <row r="576" spans="1:20" ht="39.6">
      <c r="A576" s="31" t="s">
        <v>1332</v>
      </c>
      <c r="B576" s="31" t="s">
        <v>1240</v>
      </c>
      <c r="C576" s="31" t="s">
        <v>27</v>
      </c>
      <c r="D576" s="32" t="s">
        <v>1241</v>
      </c>
      <c r="E576" s="31" t="s">
        <v>96</v>
      </c>
      <c r="F576" s="31">
        <v>1.5</v>
      </c>
      <c r="G576" s="42">
        <v>42.759217709999994</v>
      </c>
      <c r="H576" s="43">
        <f t="shared" si="577"/>
        <v>64.138826564999988</v>
      </c>
      <c r="I576" s="42"/>
      <c r="J576" s="67">
        <f t="shared" si="578"/>
        <v>0</v>
      </c>
      <c r="K576" s="73">
        <f t="shared" si="576"/>
        <v>0</v>
      </c>
      <c r="L576" s="71"/>
      <c r="M576" s="67">
        <f t="shared" si="579"/>
        <v>0</v>
      </c>
      <c r="N576" s="80">
        <f t="shared" si="552"/>
        <v>0</v>
      </c>
      <c r="O576" s="42">
        <f t="shared" si="580"/>
        <v>0</v>
      </c>
      <c r="P576" s="67">
        <f t="shared" si="581"/>
        <v>0</v>
      </c>
      <c r="Q576" s="81">
        <f t="shared" si="560"/>
        <v>0</v>
      </c>
      <c r="R576" s="71">
        <f t="shared" si="582"/>
        <v>1.5</v>
      </c>
      <c r="S576" s="67">
        <f t="shared" si="583"/>
        <v>64.138826564999988</v>
      </c>
      <c r="T576" s="65">
        <f t="shared" si="558"/>
        <v>1</v>
      </c>
    </row>
    <row r="577" spans="1:21" ht="26.4">
      <c r="A577" s="31" t="s">
        <v>1333</v>
      </c>
      <c r="B577" s="31" t="s">
        <v>182</v>
      </c>
      <c r="C577" s="31" t="s">
        <v>32</v>
      </c>
      <c r="D577" s="32" t="s">
        <v>183</v>
      </c>
      <c r="E577" s="31" t="s">
        <v>59</v>
      </c>
      <c r="F577" s="31">
        <v>1.2</v>
      </c>
      <c r="G577" s="42">
        <v>45.449542529999995</v>
      </c>
      <c r="H577" s="43">
        <f t="shared" si="577"/>
        <v>54.539451035999996</v>
      </c>
      <c r="I577" s="42"/>
      <c r="J577" s="67">
        <f t="shared" si="578"/>
        <v>0</v>
      </c>
      <c r="K577" s="73">
        <f t="shared" si="576"/>
        <v>0</v>
      </c>
      <c r="L577" s="71"/>
      <c r="M577" s="67">
        <f t="shared" si="579"/>
        <v>0</v>
      </c>
      <c r="N577" s="80">
        <f t="shared" si="552"/>
        <v>0</v>
      </c>
      <c r="O577" s="42">
        <f t="shared" si="580"/>
        <v>0</v>
      </c>
      <c r="P577" s="67">
        <f t="shared" si="581"/>
        <v>0</v>
      </c>
      <c r="Q577" s="81">
        <f t="shared" si="560"/>
        <v>0</v>
      </c>
      <c r="R577" s="71">
        <f t="shared" si="582"/>
        <v>1.2</v>
      </c>
      <c r="S577" s="67">
        <f t="shared" si="583"/>
        <v>54.539451035999996</v>
      </c>
      <c r="T577" s="65">
        <f t="shared" si="558"/>
        <v>1</v>
      </c>
    </row>
    <row r="578" spans="1:21">
      <c r="A578" s="31" t="s">
        <v>1334</v>
      </c>
      <c r="B578" s="31" t="s">
        <v>1288</v>
      </c>
      <c r="C578" s="31" t="s">
        <v>32</v>
      </c>
      <c r="D578" s="32" t="s">
        <v>1289</v>
      </c>
      <c r="E578" s="31" t="s">
        <v>34</v>
      </c>
      <c r="F578" s="31">
        <v>3</v>
      </c>
      <c r="G578" s="42">
        <v>463.65735825000002</v>
      </c>
      <c r="H578" s="43">
        <f t="shared" si="577"/>
        <v>1390.97207475</v>
      </c>
      <c r="I578" s="42"/>
      <c r="J578" s="67">
        <f t="shared" si="578"/>
        <v>0</v>
      </c>
      <c r="K578" s="73">
        <f t="shared" si="576"/>
        <v>0</v>
      </c>
      <c r="L578" s="71"/>
      <c r="M578" s="67">
        <f t="shared" si="579"/>
        <v>0</v>
      </c>
      <c r="N578" s="80">
        <f t="shared" si="552"/>
        <v>0</v>
      </c>
      <c r="O578" s="42">
        <f t="shared" si="580"/>
        <v>0</v>
      </c>
      <c r="P578" s="67">
        <f t="shared" si="581"/>
        <v>0</v>
      </c>
      <c r="Q578" s="81">
        <f t="shared" si="560"/>
        <v>0</v>
      </c>
      <c r="R578" s="71">
        <f t="shared" si="582"/>
        <v>3</v>
      </c>
      <c r="S578" s="67">
        <f t="shared" si="583"/>
        <v>1390.97207475</v>
      </c>
      <c r="T578" s="65">
        <f t="shared" si="558"/>
        <v>1</v>
      </c>
    </row>
    <row r="579" spans="1:21">
      <c r="A579" s="26" t="s">
        <v>1335</v>
      </c>
      <c r="B579" s="26" t="s">
        <v>16</v>
      </c>
      <c r="C579" s="26"/>
      <c r="D579" s="27" t="s">
        <v>1336</v>
      </c>
      <c r="E579" s="26"/>
      <c r="F579" s="26">
        <v>1</v>
      </c>
      <c r="G579" s="40"/>
      <c r="H579" s="41">
        <f>H580+H584+H587+H589</f>
        <v>28650.020074845299</v>
      </c>
      <c r="I579" s="40"/>
      <c r="J579" s="68">
        <f>J580+J584+J587+J589</f>
        <v>0</v>
      </c>
      <c r="K579" s="72">
        <f t="shared" ref="K579:K583" si="584">J579/$H579</f>
        <v>0</v>
      </c>
      <c r="L579" s="37"/>
      <c r="M579" s="68">
        <f>M580+M584+M587+M589</f>
        <v>0</v>
      </c>
      <c r="N579" s="79">
        <f t="shared" si="552"/>
        <v>0</v>
      </c>
      <c r="O579" s="40"/>
      <c r="P579" s="68">
        <f>P580+P584+P587+P589</f>
        <v>0</v>
      </c>
      <c r="Q579" s="72">
        <f t="shared" si="560"/>
        <v>0</v>
      </c>
      <c r="R579" s="37"/>
      <c r="S579" s="68">
        <f>S580+S584+S587+S589</f>
        <v>28650.020074845299</v>
      </c>
      <c r="T579" s="37">
        <f t="shared" si="558"/>
        <v>1</v>
      </c>
    </row>
    <row r="580" spans="1:21">
      <c r="A580" s="26" t="s">
        <v>1337</v>
      </c>
      <c r="B580" s="26" t="s">
        <v>16</v>
      </c>
      <c r="C580" s="26"/>
      <c r="D580" s="27" t="s">
        <v>1338</v>
      </c>
      <c r="E580" s="26"/>
      <c r="F580" s="26">
        <v>1</v>
      </c>
      <c r="G580" s="40"/>
      <c r="H580" s="41">
        <f>SUM(H581:H583)</f>
        <v>7694.6255564399999</v>
      </c>
      <c r="I580" s="40"/>
      <c r="J580" s="68">
        <f>SUM(J581:J583)</f>
        <v>0</v>
      </c>
      <c r="K580" s="72">
        <f t="shared" si="584"/>
        <v>0</v>
      </c>
      <c r="L580" s="37"/>
      <c r="M580" s="68">
        <f>SUM(M581:M583)</f>
        <v>0</v>
      </c>
      <c r="N580" s="79">
        <f t="shared" si="552"/>
        <v>0</v>
      </c>
      <c r="O580" s="40"/>
      <c r="P580" s="68">
        <f>SUM(P581:P583)</f>
        <v>0</v>
      </c>
      <c r="Q580" s="72">
        <f t="shared" si="560"/>
        <v>0</v>
      </c>
      <c r="R580" s="37"/>
      <c r="S580" s="68">
        <f>SUM(S581:S583)</f>
        <v>7694.6255564399999</v>
      </c>
      <c r="T580" s="37">
        <f t="shared" si="558"/>
        <v>1</v>
      </c>
    </row>
    <row r="581" spans="1:21" ht="39.6">
      <c r="A581" s="31" t="s">
        <v>1339</v>
      </c>
      <c r="B581" s="31" t="s">
        <v>1340</v>
      </c>
      <c r="C581" s="31" t="s">
        <v>27</v>
      </c>
      <c r="D581" s="32" t="s">
        <v>1341</v>
      </c>
      <c r="E581" s="31" t="s">
        <v>250</v>
      </c>
      <c r="F581" s="31">
        <v>2</v>
      </c>
      <c r="G581" s="42">
        <v>938.6479746</v>
      </c>
      <c r="H581" s="43">
        <f>G581*F581</f>
        <v>1877.2959492</v>
      </c>
      <c r="I581" s="42"/>
      <c r="J581" s="67">
        <f t="shared" ref="J581:J583" si="585">I581*$G581</f>
        <v>0</v>
      </c>
      <c r="K581" s="73">
        <f t="shared" si="584"/>
        <v>0</v>
      </c>
      <c r="L581" s="71"/>
      <c r="M581" s="67">
        <f t="shared" ref="M581:M583" si="586">L581*$G581</f>
        <v>0</v>
      </c>
      <c r="N581" s="80">
        <f t="shared" si="552"/>
        <v>0</v>
      </c>
      <c r="O581" s="42">
        <f t="shared" ref="O581:O583" si="587">L581+I581</f>
        <v>0</v>
      </c>
      <c r="P581" s="67">
        <f t="shared" ref="P581:P583" si="588">O581*$G581</f>
        <v>0</v>
      </c>
      <c r="Q581" s="81">
        <f t="shared" si="560"/>
        <v>0</v>
      </c>
      <c r="R581" s="71">
        <f t="shared" ref="R581:R583" si="589">F581-O581</f>
        <v>2</v>
      </c>
      <c r="S581" s="67">
        <f t="shared" ref="S581:S583" si="590">R581*$G581</f>
        <v>1877.2959492</v>
      </c>
      <c r="T581" s="65">
        <f t="shared" si="558"/>
        <v>1</v>
      </c>
    </row>
    <row r="582" spans="1:21" ht="52.8">
      <c r="A582" s="31" t="s">
        <v>1342</v>
      </c>
      <c r="B582" s="31" t="s">
        <v>1343</v>
      </c>
      <c r="C582" s="31" t="s">
        <v>27</v>
      </c>
      <c r="D582" s="32" t="s">
        <v>1344</v>
      </c>
      <c r="E582" s="31" t="s">
        <v>250</v>
      </c>
      <c r="F582" s="31">
        <v>2</v>
      </c>
      <c r="G582" s="42">
        <v>681.26650560000007</v>
      </c>
      <c r="H582" s="43">
        <f>G582*F582</f>
        <v>1362.5330112000001</v>
      </c>
      <c r="I582" s="42"/>
      <c r="J582" s="67">
        <f t="shared" si="585"/>
        <v>0</v>
      </c>
      <c r="K582" s="73">
        <f t="shared" si="584"/>
        <v>0</v>
      </c>
      <c r="L582" s="71"/>
      <c r="M582" s="67">
        <f t="shared" si="586"/>
        <v>0</v>
      </c>
      <c r="N582" s="80">
        <f t="shared" si="552"/>
        <v>0</v>
      </c>
      <c r="O582" s="42">
        <f t="shared" si="587"/>
        <v>0</v>
      </c>
      <c r="P582" s="67">
        <f t="shared" si="588"/>
        <v>0</v>
      </c>
      <c r="Q582" s="81">
        <f t="shared" si="560"/>
        <v>0</v>
      </c>
      <c r="R582" s="71">
        <f t="shared" si="589"/>
        <v>2</v>
      </c>
      <c r="S582" s="67">
        <f t="shared" si="590"/>
        <v>1362.5330112000001</v>
      </c>
      <c r="T582" s="65">
        <f t="shared" si="558"/>
        <v>1</v>
      </c>
    </row>
    <row r="583" spans="1:21" ht="52.8">
      <c r="A583" s="31" t="s">
        <v>1345</v>
      </c>
      <c r="B583" s="31" t="s">
        <v>1346</v>
      </c>
      <c r="C583" s="31" t="s">
        <v>32</v>
      </c>
      <c r="D583" s="32" t="s">
        <v>1347</v>
      </c>
      <c r="E583" s="31" t="s">
        <v>34</v>
      </c>
      <c r="F583" s="31">
        <v>4</v>
      </c>
      <c r="G583" s="42">
        <v>1113.6991490099999</v>
      </c>
      <c r="H583" s="43">
        <f>G583*F583</f>
        <v>4454.7965960399997</v>
      </c>
      <c r="I583" s="42"/>
      <c r="J583" s="67">
        <f t="shared" si="585"/>
        <v>0</v>
      </c>
      <c r="K583" s="73">
        <f t="shared" si="584"/>
        <v>0</v>
      </c>
      <c r="L583" s="71"/>
      <c r="M583" s="67">
        <f t="shared" si="586"/>
        <v>0</v>
      </c>
      <c r="N583" s="80">
        <f t="shared" si="552"/>
        <v>0</v>
      </c>
      <c r="O583" s="42">
        <f t="shared" si="587"/>
        <v>0</v>
      </c>
      <c r="P583" s="67">
        <f t="shared" si="588"/>
        <v>0</v>
      </c>
      <c r="Q583" s="81">
        <f t="shared" si="560"/>
        <v>0</v>
      </c>
      <c r="R583" s="71">
        <f t="shared" si="589"/>
        <v>4</v>
      </c>
      <c r="S583" s="67">
        <f t="shared" si="590"/>
        <v>4454.7965960399997</v>
      </c>
      <c r="T583" s="65">
        <f t="shared" si="558"/>
        <v>1</v>
      </c>
    </row>
    <row r="584" spans="1:21">
      <c r="A584" s="26" t="s">
        <v>1348</v>
      </c>
      <c r="B584" s="26" t="s">
        <v>16</v>
      </c>
      <c r="C584" s="26"/>
      <c r="D584" s="27" t="s">
        <v>1349</v>
      </c>
      <c r="E584" s="26"/>
      <c r="F584" s="26">
        <v>1</v>
      </c>
      <c r="G584" s="40"/>
      <c r="H584" s="41">
        <f>SUM(H585:H586)</f>
        <v>1876.06729692</v>
      </c>
      <c r="I584" s="40"/>
      <c r="J584" s="68">
        <f>SUM(J585:J586)</f>
        <v>0</v>
      </c>
      <c r="K584" s="72">
        <f t="shared" ref="K584:K586" si="591">J584/$H584</f>
        <v>0</v>
      </c>
      <c r="L584" s="37"/>
      <c r="M584" s="68">
        <f>SUM(M585:M586)</f>
        <v>0</v>
      </c>
      <c r="N584" s="79">
        <f t="shared" si="552"/>
        <v>0</v>
      </c>
      <c r="O584" s="40"/>
      <c r="P584" s="68">
        <f>SUM(P585:P586)</f>
        <v>0</v>
      </c>
      <c r="Q584" s="72">
        <f t="shared" si="560"/>
        <v>0</v>
      </c>
      <c r="R584" s="37"/>
      <c r="S584" s="68">
        <f>SUM(S585:S586)</f>
        <v>1876.06729692</v>
      </c>
      <c r="T584" s="37">
        <f t="shared" si="558"/>
        <v>1</v>
      </c>
    </row>
    <row r="585" spans="1:21" ht="26.4">
      <c r="A585" s="31" t="s">
        <v>1350</v>
      </c>
      <c r="B585" s="31" t="s">
        <v>1351</v>
      </c>
      <c r="C585" s="31" t="s">
        <v>32</v>
      </c>
      <c r="D585" s="32" t="s">
        <v>1352</v>
      </c>
      <c r="E585" s="31" t="s">
        <v>34</v>
      </c>
      <c r="F585" s="31">
        <v>4</v>
      </c>
      <c r="G585" s="42">
        <v>202.37809580999999</v>
      </c>
      <c r="H585" s="43">
        <f>G585*F585</f>
        <v>809.51238323999996</v>
      </c>
      <c r="I585" s="42"/>
      <c r="J585" s="67">
        <f t="shared" ref="J585:J586" si="592">I585*$G585</f>
        <v>0</v>
      </c>
      <c r="K585" s="73">
        <f t="shared" si="591"/>
        <v>0</v>
      </c>
      <c r="L585" s="71"/>
      <c r="M585" s="67">
        <f t="shared" ref="M585:M586" si="593">L585*$G585</f>
        <v>0</v>
      </c>
      <c r="N585" s="80">
        <f t="shared" si="552"/>
        <v>0</v>
      </c>
      <c r="O585" s="42">
        <f t="shared" ref="O585:O586" si="594">L585+I585</f>
        <v>0</v>
      </c>
      <c r="P585" s="67">
        <f t="shared" ref="P585:P586" si="595">O585*$G585</f>
        <v>0</v>
      </c>
      <c r="Q585" s="81">
        <f t="shared" si="560"/>
        <v>0</v>
      </c>
      <c r="R585" s="71">
        <f t="shared" ref="R585:R586" si="596">F585-O585</f>
        <v>4</v>
      </c>
      <c r="S585" s="67">
        <f t="shared" ref="S585:S586" si="597">R585*$G585</f>
        <v>809.51238323999996</v>
      </c>
      <c r="T585" s="65">
        <f t="shared" si="558"/>
        <v>1</v>
      </c>
    </row>
    <row r="586" spans="1:21" ht="26.4">
      <c r="A586" s="31" t="s">
        <v>1353</v>
      </c>
      <c r="B586" s="31" t="s">
        <v>1354</v>
      </c>
      <c r="C586" s="31" t="s">
        <v>32</v>
      </c>
      <c r="D586" s="32" t="s">
        <v>1355</v>
      </c>
      <c r="E586" s="31" t="s">
        <v>34</v>
      </c>
      <c r="F586" s="31">
        <v>2</v>
      </c>
      <c r="G586" s="42">
        <v>533.27745684000001</v>
      </c>
      <c r="H586" s="43">
        <f>G586*F586</f>
        <v>1066.55491368</v>
      </c>
      <c r="I586" s="42"/>
      <c r="J586" s="67">
        <f t="shared" si="592"/>
        <v>0</v>
      </c>
      <c r="K586" s="73">
        <f t="shared" si="591"/>
        <v>0</v>
      </c>
      <c r="L586" s="71"/>
      <c r="M586" s="67">
        <f t="shared" si="593"/>
        <v>0</v>
      </c>
      <c r="N586" s="80">
        <f t="shared" si="552"/>
        <v>0</v>
      </c>
      <c r="O586" s="42">
        <f t="shared" si="594"/>
        <v>0</v>
      </c>
      <c r="P586" s="67">
        <f t="shared" si="595"/>
        <v>0</v>
      </c>
      <c r="Q586" s="81">
        <f t="shared" si="560"/>
        <v>0</v>
      </c>
      <c r="R586" s="71">
        <f t="shared" si="596"/>
        <v>2</v>
      </c>
      <c r="S586" s="67">
        <f t="shared" si="597"/>
        <v>1066.55491368</v>
      </c>
      <c r="T586" s="65">
        <f t="shared" si="558"/>
        <v>1</v>
      </c>
    </row>
    <row r="587" spans="1:21">
      <c r="A587" s="26" t="s">
        <v>1356</v>
      </c>
      <c r="B587" s="26" t="s">
        <v>16</v>
      </c>
      <c r="C587" s="26"/>
      <c r="D587" s="27" t="s">
        <v>1357</v>
      </c>
      <c r="E587" s="26"/>
      <c r="F587" s="26">
        <v>1</v>
      </c>
      <c r="G587" s="40"/>
      <c r="H587" s="41">
        <f>H588</f>
        <v>10838.776927675499</v>
      </c>
      <c r="I587" s="40"/>
      <c r="J587" s="68">
        <f>J588</f>
        <v>0</v>
      </c>
      <c r="K587" s="72">
        <f t="shared" ref="K587:K588" si="598">J587/$H587</f>
        <v>0</v>
      </c>
      <c r="L587" s="37"/>
      <c r="M587" s="68">
        <f>M588</f>
        <v>0</v>
      </c>
      <c r="N587" s="79">
        <f t="shared" ref="N587:N604" si="599">M587/$H587</f>
        <v>0</v>
      </c>
      <c r="O587" s="40"/>
      <c r="P587" s="68">
        <f>P588</f>
        <v>0</v>
      </c>
      <c r="Q587" s="72">
        <f t="shared" ref="Q587:Q604" si="600">P587/$H587</f>
        <v>0</v>
      </c>
      <c r="R587" s="37"/>
      <c r="S587" s="68">
        <f>S588</f>
        <v>10838.776927675499</v>
      </c>
      <c r="T587" s="37">
        <f t="shared" ref="T587:T604" si="601">S587/$H587</f>
        <v>1</v>
      </c>
    </row>
    <row r="588" spans="1:21" ht="26.4">
      <c r="A588" s="31" t="s">
        <v>1358</v>
      </c>
      <c r="B588" s="31" t="s">
        <v>1359</v>
      </c>
      <c r="C588" s="31" t="s">
        <v>32</v>
      </c>
      <c r="D588" s="32" t="s">
        <v>1360</v>
      </c>
      <c r="E588" s="31" t="s">
        <v>29</v>
      </c>
      <c r="F588" s="31">
        <v>10.35</v>
      </c>
      <c r="G588" s="42">
        <v>1047.22482393</v>
      </c>
      <c r="H588" s="43">
        <f>G588*F588</f>
        <v>10838.776927675499</v>
      </c>
      <c r="I588" s="42"/>
      <c r="J588" s="67">
        <f t="shared" ref="J588" si="602">I588*$G588</f>
        <v>0</v>
      </c>
      <c r="K588" s="73">
        <f t="shared" si="598"/>
        <v>0</v>
      </c>
      <c r="L588" s="71"/>
      <c r="M588" s="67">
        <f t="shared" ref="M588" si="603">L588*$G588</f>
        <v>0</v>
      </c>
      <c r="N588" s="80">
        <f t="shared" si="599"/>
        <v>0</v>
      </c>
      <c r="O588" s="42">
        <f>L588+I588</f>
        <v>0</v>
      </c>
      <c r="P588" s="67">
        <f>O588*$G588</f>
        <v>0</v>
      </c>
      <c r="Q588" s="81">
        <f>P588/$H588</f>
        <v>0</v>
      </c>
      <c r="R588" s="71">
        <f>F588-O588</f>
        <v>10.35</v>
      </c>
      <c r="S588" s="67">
        <f t="shared" ref="S588" si="604">R588*$G588</f>
        <v>10838.776927675499</v>
      </c>
      <c r="T588" s="65">
        <f t="shared" si="601"/>
        <v>1</v>
      </c>
    </row>
    <row r="589" spans="1:21">
      <c r="A589" s="26" t="s">
        <v>1361</v>
      </c>
      <c r="B589" s="26" t="s">
        <v>16</v>
      </c>
      <c r="C589" s="26"/>
      <c r="D589" s="27" t="s">
        <v>992</v>
      </c>
      <c r="E589" s="26"/>
      <c r="F589" s="26">
        <v>1</v>
      </c>
      <c r="G589" s="40"/>
      <c r="H589" s="41">
        <f>SUM(H590:H598)</f>
        <v>8240.5502938097998</v>
      </c>
      <c r="I589" s="40"/>
      <c r="J589" s="68">
        <f>SUM(J590:J598)</f>
        <v>0</v>
      </c>
      <c r="K589" s="72">
        <f t="shared" ref="K589:K604" si="605">J589/$H589</f>
        <v>0</v>
      </c>
      <c r="L589" s="37"/>
      <c r="M589" s="68">
        <f>SUM(M590:M598)</f>
        <v>0</v>
      </c>
      <c r="N589" s="79">
        <f t="shared" si="599"/>
        <v>0</v>
      </c>
      <c r="O589" s="40"/>
      <c r="P589" s="68">
        <f>SUM(P590:P598)</f>
        <v>0</v>
      </c>
      <c r="Q589" s="72">
        <f t="shared" si="600"/>
        <v>0</v>
      </c>
      <c r="R589" s="37"/>
      <c r="S589" s="68">
        <f>SUM(S590:S598)</f>
        <v>8240.5502938097998</v>
      </c>
      <c r="T589" s="37">
        <f t="shared" si="601"/>
        <v>1</v>
      </c>
    </row>
    <row r="590" spans="1:21" ht="39.6">
      <c r="A590" s="31" t="s">
        <v>1362</v>
      </c>
      <c r="B590" s="31" t="s">
        <v>1363</v>
      </c>
      <c r="C590" s="31" t="s">
        <v>27</v>
      </c>
      <c r="D590" s="32" t="s">
        <v>1364</v>
      </c>
      <c r="E590" s="31" t="s">
        <v>250</v>
      </c>
      <c r="F590" s="31">
        <v>4</v>
      </c>
      <c r="G590" s="42">
        <v>466.12525463999998</v>
      </c>
      <c r="H590" s="43">
        <f t="shared" ref="H590:H598" si="606">G590*F590</f>
        <v>1864.5010185599999</v>
      </c>
      <c r="I590" s="42"/>
      <c r="J590" s="67">
        <f t="shared" ref="J590:J598" si="607">I590*$G590</f>
        <v>0</v>
      </c>
      <c r="K590" s="73">
        <f t="shared" si="605"/>
        <v>0</v>
      </c>
      <c r="L590" s="71"/>
      <c r="M590" s="67">
        <f t="shared" ref="M590:M598" si="608">L590*$G590</f>
        <v>0</v>
      </c>
      <c r="N590" s="80">
        <f t="shared" si="599"/>
        <v>0</v>
      </c>
      <c r="O590" s="42">
        <f t="shared" ref="O590:O598" si="609">L590+I590</f>
        <v>0</v>
      </c>
      <c r="P590" s="67">
        <f t="shared" ref="P590:P598" si="610">O590*$G590</f>
        <v>0</v>
      </c>
      <c r="Q590" s="81">
        <f t="shared" si="600"/>
        <v>0</v>
      </c>
      <c r="R590" s="71">
        <f t="shared" ref="R590:R598" si="611">F590-O590</f>
        <v>4</v>
      </c>
      <c r="S590" s="67">
        <f t="shared" ref="S590:S598" si="612">R590*$G590</f>
        <v>1864.5010185599999</v>
      </c>
      <c r="T590" s="65">
        <f t="shared" si="601"/>
        <v>1</v>
      </c>
    </row>
    <row r="591" spans="1:21" ht="39.6">
      <c r="A591" s="31" t="s">
        <v>1365</v>
      </c>
      <c r="B591" s="31" t="s">
        <v>1366</v>
      </c>
      <c r="C591" s="31" t="s">
        <v>27</v>
      </c>
      <c r="D591" s="32" t="s">
        <v>1367</v>
      </c>
      <c r="E591" s="31" t="s">
        <v>250</v>
      </c>
      <c r="F591" s="31">
        <v>2</v>
      </c>
      <c r="G591" s="42">
        <v>448.36275573</v>
      </c>
      <c r="H591" s="43">
        <f t="shared" si="606"/>
        <v>896.72551146000001</v>
      </c>
      <c r="I591" s="42"/>
      <c r="J591" s="67">
        <f t="shared" si="607"/>
        <v>0</v>
      </c>
      <c r="K591" s="73">
        <f t="shared" si="605"/>
        <v>0</v>
      </c>
      <c r="L591" s="71"/>
      <c r="M591" s="67">
        <f t="shared" si="608"/>
        <v>0</v>
      </c>
      <c r="N591" s="80">
        <f t="shared" si="599"/>
        <v>0</v>
      </c>
      <c r="O591" s="42">
        <f t="shared" si="609"/>
        <v>0</v>
      </c>
      <c r="P591" s="67">
        <f t="shared" si="610"/>
        <v>0</v>
      </c>
      <c r="Q591" s="81">
        <f t="shared" si="600"/>
        <v>0</v>
      </c>
      <c r="R591" s="71">
        <f t="shared" si="611"/>
        <v>2</v>
      </c>
      <c r="S591" s="67">
        <f t="shared" si="612"/>
        <v>896.72551146000001</v>
      </c>
      <c r="T591" s="65">
        <f t="shared" si="601"/>
        <v>1</v>
      </c>
    </row>
    <row r="592" spans="1:21" ht="26.4">
      <c r="A592" s="31" t="s">
        <v>1368</v>
      </c>
      <c r="B592" s="31" t="s">
        <v>989</v>
      </c>
      <c r="C592" s="31" t="s">
        <v>32</v>
      </c>
      <c r="D592" s="32" t="s">
        <v>990</v>
      </c>
      <c r="E592" s="31" t="s">
        <v>34</v>
      </c>
      <c r="F592" s="31">
        <v>4</v>
      </c>
      <c r="G592" s="42">
        <v>145.06570368000001</v>
      </c>
      <c r="H592" s="43">
        <f t="shared" si="606"/>
        <v>580.26281472000005</v>
      </c>
      <c r="I592" s="42"/>
      <c r="J592" s="67">
        <f t="shared" si="607"/>
        <v>0</v>
      </c>
      <c r="K592" s="73">
        <f t="shared" si="605"/>
        <v>0</v>
      </c>
      <c r="L592" s="71"/>
      <c r="M592" s="67">
        <f t="shared" si="608"/>
        <v>0</v>
      </c>
      <c r="N592" s="80">
        <f t="shared" si="599"/>
        <v>0</v>
      </c>
      <c r="O592" s="42">
        <f t="shared" si="609"/>
        <v>0</v>
      </c>
      <c r="P592" s="67">
        <f t="shared" si="610"/>
        <v>0</v>
      </c>
      <c r="Q592" s="81">
        <f t="shared" si="600"/>
        <v>0</v>
      </c>
      <c r="R592" s="71">
        <f t="shared" si="611"/>
        <v>4</v>
      </c>
      <c r="S592" s="67">
        <f t="shared" si="612"/>
        <v>580.26281472000005</v>
      </c>
      <c r="T592" s="65">
        <f t="shared" si="601"/>
        <v>1</v>
      </c>
      <c r="U592" s="2">
        <v>1</v>
      </c>
    </row>
    <row r="593" spans="1:20">
      <c r="A593" s="31" t="s">
        <v>1369</v>
      </c>
      <c r="B593" s="31" t="s">
        <v>1370</v>
      </c>
      <c r="C593" s="31" t="s">
        <v>32</v>
      </c>
      <c r="D593" s="32" t="s">
        <v>1371</v>
      </c>
      <c r="E593" s="31" t="s">
        <v>34</v>
      </c>
      <c r="F593" s="31">
        <v>4</v>
      </c>
      <c r="G593" s="42">
        <v>71.166505770000001</v>
      </c>
      <c r="H593" s="43">
        <f t="shared" si="606"/>
        <v>284.66602308</v>
      </c>
      <c r="I593" s="42"/>
      <c r="J593" s="67">
        <f t="shared" si="607"/>
        <v>0</v>
      </c>
      <c r="K593" s="73">
        <f t="shared" si="605"/>
        <v>0</v>
      </c>
      <c r="L593" s="71"/>
      <c r="M593" s="67">
        <f t="shared" si="608"/>
        <v>0</v>
      </c>
      <c r="N593" s="80">
        <f t="shared" si="599"/>
        <v>0</v>
      </c>
      <c r="O593" s="42">
        <f t="shared" si="609"/>
        <v>0</v>
      </c>
      <c r="P593" s="67">
        <f t="shared" si="610"/>
        <v>0</v>
      </c>
      <c r="Q593" s="81">
        <f t="shared" si="600"/>
        <v>0</v>
      </c>
      <c r="R593" s="71">
        <f t="shared" si="611"/>
        <v>4</v>
      </c>
      <c r="S593" s="67">
        <f t="shared" si="612"/>
        <v>284.66602308</v>
      </c>
      <c r="T593" s="65">
        <f t="shared" si="601"/>
        <v>1</v>
      </c>
    </row>
    <row r="594" spans="1:20" ht="39.6">
      <c r="A594" s="31" t="s">
        <v>1372</v>
      </c>
      <c r="B594" s="31" t="s">
        <v>1373</v>
      </c>
      <c r="C594" s="31" t="s">
        <v>27</v>
      </c>
      <c r="D594" s="32" t="s">
        <v>1374</v>
      </c>
      <c r="E594" s="31" t="s">
        <v>250</v>
      </c>
      <c r="F594" s="31">
        <v>4</v>
      </c>
      <c r="G594" s="42">
        <v>104.00117877</v>
      </c>
      <c r="H594" s="43">
        <f t="shared" si="606"/>
        <v>416.00471507999998</v>
      </c>
      <c r="I594" s="42"/>
      <c r="J594" s="67">
        <f t="shared" si="607"/>
        <v>0</v>
      </c>
      <c r="K594" s="73">
        <f t="shared" si="605"/>
        <v>0</v>
      </c>
      <c r="L594" s="71"/>
      <c r="M594" s="67">
        <f t="shared" si="608"/>
        <v>0</v>
      </c>
      <c r="N594" s="80">
        <f t="shared" si="599"/>
        <v>0</v>
      </c>
      <c r="O594" s="42">
        <f t="shared" si="609"/>
        <v>0</v>
      </c>
      <c r="P594" s="67">
        <f t="shared" si="610"/>
        <v>0</v>
      </c>
      <c r="Q594" s="81">
        <f t="shared" si="600"/>
        <v>0</v>
      </c>
      <c r="R594" s="71">
        <f t="shared" si="611"/>
        <v>4</v>
      </c>
      <c r="S594" s="67">
        <f t="shared" si="612"/>
        <v>416.00471507999998</v>
      </c>
      <c r="T594" s="65">
        <f t="shared" si="601"/>
        <v>1</v>
      </c>
    </row>
    <row r="595" spans="1:20">
      <c r="A595" s="31" t="s">
        <v>1375</v>
      </c>
      <c r="B595" s="31" t="s">
        <v>1376</v>
      </c>
      <c r="C595" s="31" t="s">
        <v>32</v>
      </c>
      <c r="D595" s="32" t="s">
        <v>1377</v>
      </c>
      <c r="E595" s="31" t="s">
        <v>34</v>
      </c>
      <c r="F595" s="31">
        <v>4</v>
      </c>
      <c r="G595" s="42">
        <v>99.033610499999995</v>
      </c>
      <c r="H595" s="43">
        <f t="shared" si="606"/>
        <v>396.13444199999998</v>
      </c>
      <c r="I595" s="42"/>
      <c r="J595" s="67">
        <f t="shared" si="607"/>
        <v>0</v>
      </c>
      <c r="K595" s="73">
        <f t="shared" si="605"/>
        <v>0</v>
      </c>
      <c r="L595" s="71"/>
      <c r="M595" s="67">
        <f t="shared" si="608"/>
        <v>0</v>
      </c>
      <c r="N595" s="80">
        <f t="shared" si="599"/>
        <v>0</v>
      </c>
      <c r="O595" s="42">
        <f t="shared" si="609"/>
        <v>0</v>
      </c>
      <c r="P595" s="67">
        <f t="shared" si="610"/>
        <v>0</v>
      </c>
      <c r="Q595" s="81">
        <f t="shared" si="600"/>
        <v>0</v>
      </c>
      <c r="R595" s="71">
        <f t="shared" si="611"/>
        <v>4</v>
      </c>
      <c r="S595" s="67">
        <f t="shared" si="612"/>
        <v>396.13444199999998</v>
      </c>
      <c r="T595" s="65">
        <f t="shared" si="601"/>
        <v>1</v>
      </c>
    </row>
    <row r="596" spans="1:20" ht="26.4">
      <c r="A596" s="31" t="s">
        <v>1378</v>
      </c>
      <c r="B596" s="31" t="s">
        <v>1379</v>
      </c>
      <c r="C596" s="31" t="s">
        <v>27</v>
      </c>
      <c r="D596" s="32" t="s">
        <v>1380</v>
      </c>
      <c r="E596" s="31" t="s">
        <v>250</v>
      </c>
      <c r="F596" s="31">
        <v>2</v>
      </c>
      <c r="G596" s="42">
        <v>55.045740509999995</v>
      </c>
      <c r="H596" s="43">
        <f t="shared" si="606"/>
        <v>110.09148101999999</v>
      </c>
      <c r="I596" s="42"/>
      <c r="J596" s="67">
        <f t="shared" si="607"/>
        <v>0</v>
      </c>
      <c r="K596" s="73">
        <f t="shared" si="605"/>
        <v>0</v>
      </c>
      <c r="L596" s="71"/>
      <c r="M596" s="67">
        <f t="shared" si="608"/>
        <v>0</v>
      </c>
      <c r="N596" s="80">
        <f t="shared" si="599"/>
        <v>0</v>
      </c>
      <c r="O596" s="42">
        <f t="shared" si="609"/>
        <v>0</v>
      </c>
      <c r="P596" s="67">
        <f t="shared" si="610"/>
        <v>0</v>
      </c>
      <c r="Q596" s="81">
        <f t="shared" si="600"/>
        <v>0</v>
      </c>
      <c r="R596" s="71">
        <f t="shared" si="611"/>
        <v>2</v>
      </c>
      <c r="S596" s="67">
        <f t="shared" si="612"/>
        <v>110.09148101999999</v>
      </c>
      <c r="T596" s="65">
        <f t="shared" si="601"/>
        <v>1</v>
      </c>
    </row>
    <row r="597" spans="1:20">
      <c r="A597" s="31" t="s">
        <v>1381</v>
      </c>
      <c r="B597" s="31" t="s">
        <v>1382</v>
      </c>
      <c r="C597" s="31" t="s">
        <v>32</v>
      </c>
      <c r="D597" s="32" t="s">
        <v>1383</v>
      </c>
      <c r="E597" s="31" t="s">
        <v>29</v>
      </c>
      <c r="F597" s="31">
        <v>1.98</v>
      </c>
      <c r="G597" s="42">
        <v>742.45550751000007</v>
      </c>
      <c r="H597" s="43">
        <f t="shared" si="606"/>
        <v>1470.0619048698002</v>
      </c>
      <c r="I597" s="42"/>
      <c r="J597" s="67">
        <f t="shared" si="607"/>
        <v>0</v>
      </c>
      <c r="K597" s="73">
        <f t="shared" si="605"/>
        <v>0</v>
      </c>
      <c r="L597" s="71"/>
      <c r="M597" s="67">
        <f t="shared" si="608"/>
        <v>0</v>
      </c>
      <c r="N597" s="80">
        <f t="shared" si="599"/>
        <v>0</v>
      </c>
      <c r="O597" s="42">
        <f t="shared" si="609"/>
        <v>0</v>
      </c>
      <c r="P597" s="67">
        <f t="shared" si="610"/>
        <v>0</v>
      </c>
      <c r="Q597" s="81">
        <f t="shared" si="600"/>
        <v>0</v>
      </c>
      <c r="R597" s="71">
        <f t="shared" si="611"/>
        <v>1.98</v>
      </c>
      <c r="S597" s="67">
        <f t="shared" si="612"/>
        <v>1470.0619048698002</v>
      </c>
      <c r="T597" s="65">
        <f t="shared" si="601"/>
        <v>1</v>
      </c>
    </row>
    <row r="598" spans="1:20" ht="26.4">
      <c r="A598" s="31" t="s">
        <v>1384</v>
      </c>
      <c r="B598" s="31" t="s">
        <v>1385</v>
      </c>
      <c r="C598" s="31" t="s">
        <v>32</v>
      </c>
      <c r="D598" s="32" t="s">
        <v>1386</v>
      </c>
      <c r="E598" s="31" t="s">
        <v>34</v>
      </c>
      <c r="F598" s="31">
        <v>2</v>
      </c>
      <c r="G598" s="42">
        <v>1111.0511915100001</v>
      </c>
      <c r="H598" s="43">
        <f t="shared" si="606"/>
        <v>2222.1023830200002</v>
      </c>
      <c r="I598" s="42"/>
      <c r="J598" s="67">
        <f t="shared" si="607"/>
        <v>0</v>
      </c>
      <c r="K598" s="73">
        <f t="shared" si="605"/>
        <v>0</v>
      </c>
      <c r="L598" s="71"/>
      <c r="M598" s="67">
        <f t="shared" si="608"/>
        <v>0</v>
      </c>
      <c r="N598" s="80">
        <f t="shared" si="599"/>
        <v>0</v>
      </c>
      <c r="O598" s="42">
        <f t="shared" si="609"/>
        <v>0</v>
      </c>
      <c r="P598" s="67">
        <f t="shared" si="610"/>
        <v>0</v>
      </c>
      <c r="Q598" s="81">
        <f t="shared" si="600"/>
        <v>0</v>
      </c>
      <c r="R598" s="71">
        <f t="shared" si="611"/>
        <v>2</v>
      </c>
      <c r="S598" s="67">
        <f t="shared" si="612"/>
        <v>2222.1023830200002</v>
      </c>
      <c r="T598" s="65">
        <f t="shared" si="601"/>
        <v>1</v>
      </c>
    </row>
    <row r="599" spans="1:20">
      <c r="A599" s="26" t="s">
        <v>1387</v>
      </c>
      <c r="B599" s="26" t="s">
        <v>16</v>
      </c>
      <c r="C599" s="26"/>
      <c r="D599" s="27" t="s">
        <v>1388</v>
      </c>
      <c r="E599" s="26"/>
      <c r="F599" s="26">
        <v>1</v>
      </c>
      <c r="G599" s="40"/>
      <c r="H599" s="41">
        <f>SUM(H600:H604)</f>
        <v>27287.545424628595</v>
      </c>
      <c r="I599" s="40"/>
      <c r="J599" s="68">
        <f>SUM(J600:J604)</f>
        <v>0</v>
      </c>
      <c r="K599" s="72">
        <f t="shared" si="605"/>
        <v>0</v>
      </c>
      <c r="L599" s="37"/>
      <c r="M599" s="68">
        <f>SUM(M600:M604)</f>
        <v>0</v>
      </c>
      <c r="N599" s="79">
        <f t="shared" si="599"/>
        <v>0</v>
      </c>
      <c r="O599" s="40"/>
      <c r="P599" s="68">
        <f>SUM(P600:P604)</f>
        <v>0</v>
      </c>
      <c r="Q599" s="72">
        <f t="shared" si="600"/>
        <v>0</v>
      </c>
      <c r="R599" s="37"/>
      <c r="S599" s="68">
        <f>SUM(S600:S604)</f>
        <v>27287.545424628595</v>
      </c>
      <c r="T599" s="37">
        <f t="shared" si="601"/>
        <v>1</v>
      </c>
    </row>
    <row r="600" spans="1:20">
      <c r="A600" s="31" t="s">
        <v>1389</v>
      </c>
      <c r="B600" s="31" t="s">
        <v>201</v>
      </c>
      <c r="C600" s="31" t="s">
        <v>32</v>
      </c>
      <c r="D600" s="32" t="s">
        <v>202</v>
      </c>
      <c r="E600" s="31" t="s">
        <v>47</v>
      </c>
      <c r="F600" s="31">
        <v>31.5</v>
      </c>
      <c r="G600" s="42">
        <v>397.68084918</v>
      </c>
      <c r="H600" s="43">
        <f>G600*F600</f>
        <v>12526.94674917</v>
      </c>
      <c r="I600" s="42"/>
      <c r="J600" s="67">
        <f t="shared" ref="J600:J604" si="613">I600*$G600</f>
        <v>0</v>
      </c>
      <c r="K600" s="73">
        <f t="shared" si="605"/>
        <v>0</v>
      </c>
      <c r="L600" s="71"/>
      <c r="M600" s="67">
        <f t="shared" ref="M600:M604" si="614">L600*$G600</f>
        <v>0</v>
      </c>
      <c r="N600" s="80">
        <f t="shared" si="599"/>
        <v>0</v>
      </c>
      <c r="O600" s="42">
        <f t="shared" ref="O600:O604" si="615">L600+I600</f>
        <v>0</v>
      </c>
      <c r="P600" s="67">
        <f t="shared" ref="P600:P604" si="616">O600*$G600</f>
        <v>0</v>
      </c>
      <c r="Q600" s="81">
        <f t="shared" si="600"/>
        <v>0</v>
      </c>
      <c r="R600" s="71">
        <f t="shared" ref="R600:R604" si="617">F600-O600</f>
        <v>31.5</v>
      </c>
      <c r="S600" s="67">
        <f t="shared" ref="S600:S604" si="618">R600*$G600</f>
        <v>12526.94674917</v>
      </c>
      <c r="T600" s="65">
        <f t="shared" si="601"/>
        <v>1</v>
      </c>
    </row>
    <row r="601" spans="1:20" ht="26.4">
      <c r="A601" s="31" t="s">
        <v>1390</v>
      </c>
      <c r="B601" s="31" t="s">
        <v>1391</v>
      </c>
      <c r="C601" s="31" t="s">
        <v>20</v>
      </c>
      <c r="D601" s="32" t="s">
        <v>1392</v>
      </c>
      <c r="E601" s="31" t="s">
        <v>47</v>
      </c>
      <c r="F601" s="31">
        <v>10.5</v>
      </c>
      <c r="G601" s="42">
        <v>610.67195864999997</v>
      </c>
      <c r="H601" s="43">
        <f>G601*F601</f>
        <v>6412.0555658249996</v>
      </c>
      <c r="I601" s="42"/>
      <c r="J601" s="67">
        <f t="shared" si="613"/>
        <v>0</v>
      </c>
      <c r="K601" s="73">
        <f t="shared" si="605"/>
        <v>0</v>
      </c>
      <c r="L601" s="71"/>
      <c r="M601" s="67">
        <f t="shared" si="614"/>
        <v>0</v>
      </c>
      <c r="N601" s="80">
        <f t="shared" si="599"/>
        <v>0</v>
      </c>
      <c r="O601" s="42">
        <f t="shared" si="615"/>
        <v>0</v>
      </c>
      <c r="P601" s="67">
        <f t="shared" si="616"/>
        <v>0</v>
      </c>
      <c r="Q601" s="81">
        <f t="shared" si="600"/>
        <v>0</v>
      </c>
      <c r="R601" s="71">
        <f t="shared" si="617"/>
        <v>10.5</v>
      </c>
      <c r="S601" s="67">
        <f t="shared" si="618"/>
        <v>6412.0555658249996</v>
      </c>
      <c r="T601" s="65">
        <f t="shared" si="601"/>
        <v>1</v>
      </c>
    </row>
    <row r="602" spans="1:20" ht="39.6">
      <c r="A602" s="31" t="s">
        <v>1393</v>
      </c>
      <c r="B602" s="31" t="s">
        <v>728</v>
      </c>
      <c r="C602" s="31" t="s">
        <v>32</v>
      </c>
      <c r="D602" s="32" t="s">
        <v>729</v>
      </c>
      <c r="E602" s="31" t="s">
        <v>34</v>
      </c>
      <c r="F602" s="31">
        <v>1</v>
      </c>
      <c r="G602" s="42">
        <v>7743.4009335899991</v>
      </c>
      <c r="H602" s="43">
        <f>G602*F602</f>
        <v>7743.4009335899991</v>
      </c>
      <c r="I602" s="42"/>
      <c r="J602" s="67">
        <f t="shared" si="613"/>
        <v>0</v>
      </c>
      <c r="K602" s="73">
        <f t="shared" si="605"/>
        <v>0</v>
      </c>
      <c r="L602" s="71"/>
      <c r="M602" s="67">
        <f t="shared" si="614"/>
        <v>0</v>
      </c>
      <c r="N602" s="80">
        <f t="shared" si="599"/>
        <v>0</v>
      </c>
      <c r="O602" s="42">
        <f t="shared" si="615"/>
        <v>0</v>
      </c>
      <c r="P602" s="67">
        <f t="shared" si="616"/>
        <v>0</v>
      </c>
      <c r="Q602" s="81">
        <f t="shared" si="600"/>
        <v>0</v>
      </c>
      <c r="R602" s="71">
        <f t="shared" si="617"/>
        <v>1</v>
      </c>
      <c r="S602" s="67">
        <f t="shared" si="618"/>
        <v>7743.4009335899991</v>
      </c>
      <c r="T602" s="65">
        <f t="shared" si="601"/>
        <v>1</v>
      </c>
    </row>
    <row r="603" spans="1:20" ht="26.4">
      <c r="A603" s="31" t="s">
        <v>1394</v>
      </c>
      <c r="B603" s="31" t="s">
        <v>722</v>
      </c>
      <c r="C603" s="31" t="s">
        <v>20</v>
      </c>
      <c r="D603" s="32" t="s">
        <v>723</v>
      </c>
      <c r="E603" s="31" t="s">
        <v>29</v>
      </c>
      <c r="F603" s="31">
        <v>95.54</v>
      </c>
      <c r="G603" s="42">
        <v>1.30279509</v>
      </c>
      <c r="H603" s="43">
        <f>G603*F603</f>
        <v>124.46904289860001</v>
      </c>
      <c r="I603" s="42"/>
      <c r="J603" s="67">
        <f t="shared" si="613"/>
        <v>0</v>
      </c>
      <c r="K603" s="73">
        <f t="shared" si="605"/>
        <v>0</v>
      </c>
      <c r="L603" s="71"/>
      <c r="M603" s="67">
        <f t="shared" si="614"/>
        <v>0</v>
      </c>
      <c r="N603" s="80">
        <f t="shared" si="599"/>
        <v>0</v>
      </c>
      <c r="O603" s="42">
        <f t="shared" si="615"/>
        <v>0</v>
      </c>
      <c r="P603" s="67">
        <f t="shared" si="616"/>
        <v>0</v>
      </c>
      <c r="Q603" s="81">
        <f t="shared" si="600"/>
        <v>0</v>
      </c>
      <c r="R603" s="71">
        <f t="shared" si="617"/>
        <v>95.54</v>
      </c>
      <c r="S603" s="67">
        <f t="shared" si="618"/>
        <v>124.46904289860001</v>
      </c>
      <c r="T603" s="65">
        <f t="shared" si="601"/>
        <v>1</v>
      </c>
    </row>
    <row r="604" spans="1:20">
      <c r="A604" s="31" t="s">
        <v>1395</v>
      </c>
      <c r="B604" s="31" t="s">
        <v>725</v>
      </c>
      <c r="C604" s="31" t="s">
        <v>20</v>
      </c>
      <c r="D604" s="32" t="s">
        <v>726</v>
      </c>
      <c r="E604" s="31" t="s">
        <v>29</v>
      </c>
      <c r="F604" s="31">
        <v>95.54</v>
      </c>
      <c r="G604" s="42">
        <v>5.0311192499999997</v>
      </c>
      <c r="H604" s="43">
        <f>G604*F604</f>
        <v>480.67313314500001</v>
      </c>
      <c r="I604" s="42"/>
      <c r="J604" s="67">
        <f t="shared" si="613"/>
        <v>0</v>
      </c>
      <c r="K604" s="73">
        <f t="shared" si="605"/>
        <v>0</v>
      </c>
      <c r="L604" s="71"/>
      <c r="M604" s="67">
        <f t="shared" si="614"/>
        <v>0</v>
      </c>
      <c r="N604" s="80">
        <f t="shared" si="599"/>
        <v>0</v>
      </c>
      <c r="O604" s="42">
        <f t="shared" si="615"/>
        <v>0</v>
      </c>
      <c r="P604" s="67">
        <f t="shared" si="616"/>
        <v>0</v>
      </c>
      <c r="Q604" s="81">
        <f t="shared" si="600"/>
        <v>0</v>
      </c>
      <c r="R604" s="71">
        <f t="shared" si="617"/>
        <v>95.54</v>
      </c>
      <c r="S604" s="67">
        <f t="shared" si="618"/>
        <v>480.67313314500001</v>
      </c>
      <c r="T604" s="65">
        <f t="shared" si="601"/>
        <v>1</v>
      </c>
    </row>
    <row r="605" spans="1:20">
      <c r="A605" s="29"/>
      <c r="B605" s="29"/>
      <c r="C605" s="29"/>
      <c r="D605" s="29"/>
      <c r="E605" s="29"/>
      <c r="F605" s="29"/>
      <c r="G605" s="44"/>
      <c r="H605" s="45"/>
      <c r="I605" s="74"/>
      <c r="K605" s="45"/>
      <c r="O605" s="74"/>
      <c r="Q605" s="45"/>
    </row>
    <row r="606" spans="1:20" s="36" customFormat="1" ht="25.5" customHeight="1" thickBot="1">
      <c r="A606" s="138"/>
      <c r="B606" s="138"/>
      <c r="C606" s="138"/>
      <c r="D606" s="35"/>
      <c r="E606" s="34"/>
      <c r="F606" s="34"/>
      <c r="G606" s="47" t="s">
        <v>1401</v>
      </c>
      <c r="H606" s="46">
        <f>H608-H607</f>
        <v>4509501.677589057</v>
      </c>
      <c r="I606" s="75"/>
      <c r="K606" s="76"/>
      <c r="O606" s="75"/>
      <c r="Q606" s="76"/>
    </row>
    <row r="607" spans="1:20" s="36" customFormat="1" ht="21" customHeight="1" thickBot="1">
      <c r="A607" s="138"/>
      <c r="B607" s="138"/>
      <c r="C607" s="138"/>
      <c r="D607" s="35"/>
      <c r="E607" s="34"/>
      <c r="F607" s="34"/>
      <c r="G607" s="47" t="s">
        <v>1402</v>
      </c>
      <c r="H607" s="46">
        <v>1001374.7195730594</v>
      </c>
      <c r="I607" s="104" t="s">
        <v>1406</v>
      </c>
      <c r="J607" s="105"/>
      <c r="K607" s="106"/>
      <c r="L607" s="107" t="s">
        <v>1407</v>
      </c>
      <c r="M607" s="107"/>
      <c r="N607" s="107"/>
      <c r="O607" s="108" t="s">
        <v>1408</v>
      </c>
      <c r="P607" s="109"/>
      <c r="Q607" s="110"/>
      <c r="R607" s="111" t="s">
        <v>1409</v>
      </c>
      <c r="S607" s="112"/>
      <c r="T607" s="113"/>
    </row>
    <row r="608" spans="1:20" s="36" customFormat="1" ht="27.75" customHeight="1" thickBot="1">
      <c r="A608" s="138"/>
      <c r="B608" s="138"/>
      <c r="C608" s="138"/>
      <c r="D608" s="35"/>
      <c r="E608" s="34"/>
      <c r="F608" s="34"/>
      <c r="G608" s="48" t="s">
        <v>1403</v>
      </c>
      <c r="H608" s="49">
        <f>H26+H28+H37+H49+H59+H69+H74+H87+H107+H151+H230+H242+H251+H260+H293+H299+H304+H307+H315+H317+H321+H329+H332+H337+H367+H372+H375+H378+H393+H410+H422+H426+H434+H440+H445+H481+H497+H516+H521+H579+H599</f>
        <v>5510876.3971621161</v>
      </c>
      <c r="I608" s="114">
        <f>J26+J28+J37+J49+J59+J69+J74+J87+J107+J151+J230+J242+J251+J260+J293+J299+J304+J307+J315+J317+J321+J329+J332+J337+J367+J372+J375+J378+J393+J410+J422+J426+J434+J440+J445+J481+J497+J516+J521+J579+J599</f>
        <v>0</v>
      </c>
      <c r="J608" s="115"/>
      <c r="K608" s="77">
        <f>I608/$H608</f>
        <v>0</v>
      </c>
      <c r="L608" s="116">
        <f>M26+M28+M37+M49+M59+M69+M74+M87+M107+M151+M230+M242+M251+M260+M293+M299+M304+M307+M315+M317+M321+M329+M332+M337+M367+M372+M375+M378+M393+M410+M422+M426+M434+M440+M445+M481+M497+M516+M521+M579+M599</f>
        <v>78483.570307521673</v>
      </c>
      <c r="M608" s="117"/>
      <c r="N608" s="77">
        <f>L608/$H608</f>
        <v>1.4241576956423413E-2</v>
      </c>
      <c r="O608" s="114">
        <f>P26+P28+P37+P49+P59+P69+P74+P87+P107+P151+P230+P242+P251+P260+P293+P299+P304+P307+P315+P317+P321+P329+P332+P337+P367+P372+P375+P378+P393+P410+P422+P426+P434+P440+P445+P481+P497+P516+P521+P579+P599</f>
        <v>78483.570307521673</v>
      </c>
      <c r="P608" s="115"/>
      <c r="Q608" s="77">
        <f>O608/$H608</f>
        <v>1.4241576956423413E-2</v>
      </c>
      <c r="R608" s="114">
        <f>S26+S28+S37+S49+S59+S69+S74+S87+S107+S151+S230+S242+S251+S260+S293+S299+S304+S307+S315+S317+S321+S329+S332+S337+S367+S372+S375+S378+S393+S410+S422+S426+S434+S440+S445+S481+S497+S516+S521+S579+S599</f>
        <v>5432392.8226608522</v>
      </c>
      <c r="S608" s="115"/>
      <c r="T608" s="77">
        <f>R608/$H608</f>
        <v>0.98575842228258292</v>
      </c>
    </row>
    <row r="609" ht="69.75" customHeight="1"/>
  </sheetData>
  <mergeCells count="40">
    <mergeCell ref="P9:Q9"/>
    <mergeCell ref="I24:K24"/>
    <mergeCell ref="L24:N24"/>
    <mergeCell ref="O24:Q24"/>
    <mergeCell ref="R24:T24"/>
    <mergeCell ref="R9:S9"/>
    <mergeCell ref="J12:K12"/>
    <mergeCell ref="J13:K13"/>
    <mergeCell ref="J14:K14"/>
    <mergeCell ref="L9:N9"/>
    <mergeCell ref="J10:K10"/>
    <mergeCell ref="J11:K11"/>
    <mergeCell ref="H9:K9"/>
    <mergeCell ref="H10:I10"/>
    <mergeCell ref="H11:I11"/>
    <mergeCell ref="H12:I12"/>
    <mergeCell ref="A606:C606"/>
    <mergeCell ref="A607:C607"/>
    <mergeCell ref="A608:C608"/>
    <mergeCell ref="A18:C18"/>
    <mergeCell ref="E18:F18"/>
    <mergeCell ref="A19:C19"/>
    <mergeCell ref="G24:H24"/>
    <mergeCell ref="A7:F7"/>
    <mergeCell ref="A9:F9"/>
    <mergeCell ref="B11:F11"/>
    <mergeCell ref="A15:F15"/>
    <mergeCell ref="A17:C17"/>
    <mergeCell ref="E17:F17"/>
    <mergeCell ref="H13:I13"/>
    <mergeCell ref="H14:I14"/>
    <mergeCell ref="E19:F19"/>
    <mergeCell ref="I607:K607"/>
    <mergeCell ref="L607:N607"/>
    <mergeCell ref="O607:Q607"/>
    <mergeCell ref="R607:T607"/>
    <mergeCell ref="I608:J608"/>
    <mergeCell ref="L608:M608"/>
    <mergeCell ref="O608:P608"/>
    <mergeCell ref="R608:S608"/>
  </mergeCells>
  <conditionalFormatting sqref="L1:L11 L609:L1048576">
    <cfRule type="cellIs" dxfId="10" priority="30" operator="greaterThan">
      <formula>0</formula>
    </cfRule>
  </conditionalFormatting>
  <conditionalFormatting sqref="L12:L14">
    <cfRule type="cellIs" dxfId="9" priority="5" operator="equal">
      <formula>1</formula>
    </cfRule>
    <cfRule type="cellIs" dxfId="8" priority="6" operator="greaterThan">
      <formula>1</formula>
    </cfRule>
  </conditionalFormatting>
  <conditionalFormatting sqref="L15:L607">
    <cfRule type="cellIs" dxfId="7" priority="2" operator="greaterThan">
      <formula>0</formula>
    </cfRule>
  </conditionalFormatting>
  <conditionalFormatting sqref="P9:P14">
    <cfRule type="cellIs" dxfId="6" priority="33" operator="equal">
      <formula>1</formula>
    </cfRule>
  </conditionalFormatting>
  <conditionalFormatting sqref="P10:P14">
    <cfRule type="cellIs" dxfId="5" priority="41" operator="greaterThan">
      <formula>1</formula>
    </cfRule>
  </conditionalFormatting>
  <conditionalFormatting sqref="Q1:Q607">
    <cfRule type="cellIs" dxfId="4" priority="1" operator="equal">
      <formula>1</formula>
    </cfRule>
  </conditionalFormatting>
  <conditionalFormatting sqref="Q24:Q25">
    <cfRule type="cellIs" dxfId="3" priority="52" operator="greaterThan">
      <formula>1</formula>
    </cfRule>
  </conditionalFormatting>
  <conditionalFormatting sqref="Q607">
    <cfRule type="cellIs" dxfId="2" priority="4" operator="greaterThan">
      <formula>1</formula>
    </cfRule>
  </conditionalFormatting>
  <conditionalFormatting sqref="Q609:Q1048576">
    <cfRule type="cellIs" dxfId="1" priority="28" operator="equal">
      <formula>1</formula>
    </cfRule>
  </conditionalFormatting>
  <pageMargins left="0.23622047244094491" right="0.23622047244094491" top="0.19685039370078741" bottom="0.19685039370078741" header="0.31496062992125984" footer="0.31496062992125984"/>
  <pageSetup paperSize="9" scale="36" orientation="portrait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view="pageBreakPreview" zoomScale="90" zoomScaleNormal="100" zoomScaleSheetLayoutView="90" workbookViewId="0">
      <selection activeCell="G8" sqref="G8"/>
    </sheetView>
  </sheetViews>
  <sheetFormatPr defaultRowHeight="14.4"/>
  <cols>
    <col min="2" max="2" width="50.44140625" customWidth="1"/>
    <col min="3" max="3" width="14.5546875" customWidth="1"/>
    <col min="4" max="4" width="37" customWidth="1"/>
    <col min="5" max="5" width="56.5546875" customWidth="1"/>
  </cols>
  <sheetData>
    <row r="1" spans="1:5" ht="15" thickBot="1"/>
    <row r="2" spans="1:5" ht="20.399999999999999" thickBot="1">
      <c r="A2" s="166" t="s">
        <v>1423</v>
      </c>
      <c r="B2" s="167"/>
      <c r="C2" s="167"/>
      <c r="D2" s="167"/>
      <c r="E2" s="93"/>
    </row>
    <row r="3" spans="1:5">
      <c r="A3" s="82"/>
      <c r="E3" s="83"/>
    </row>
    <row r="4" spans="1:5" ht="15.6">
      <c r="A4" s="85" t="s">
        <v>9</v>
      </c>
      <c r="B4" s="89" t="s">
        <v>12</v>
      </c>
      <c r="C4" s="86" t="s">
        <v>1422</v>
      </c>
      <c r="D4" s="88" t="s">
        <v>1421</v>
      </c>
      <c r="E4" s="83"/>
    </row>
    <row r="5" spans="1:5" ht="65.25" customHeight="1">
      <c r="A5" s="99" t="s">
        <v>18</v>
      </c>
      <c r="B5" s="100" t="s">
        <v>21</v>
      </c>
      <c r="C5" s="101">
        <f>17/31</f>
        <v>0.54838709677419351</v>
      </c>
      <c r="D5" s="102" t="s">
        <v>1425</v>
      </c>
      <c r="E5" s="83"/>
    </row>
    <row r="6" spans="1:5" ht="65.25" customHeight="1">
      <c r="A6" s="97" t="s">
        <v>25</v>
      </c>
      <c r="B6" s="103" t="s">
        <v>28</v>
      </c>
      <c r="C6" s="98">
        <f>(1.8*3.6*4)</f>
        <v>25.92</v>
      </c>
      <c r="D6" s="90" t="s">
        <v>1429</v>
      </c>
      <c r="E6" s="83"/>
    </row>
    <row r="7" spans="1:5" ht="31.2">
      <c r="A7" s="94" t="s">
        <v>51</v>
      </c>
      <c r="B7" s="95" t="s">
        <v>53</v>
      </c>
      <c r="C7" s="96">
        <v>0.32</v>
      </c>
      <c r="D7" s="90" t="s">
        <v>1426</v>
      </c>
      <c r="E7" s="83"/>
    </row>
    <row r="8" spans="1:5" ht="101.4" customHeight="1">
      <c r="A8" s="97" t="s">
        <v>910</v>
      </c>
      <c r="B8" s="95" t="s">
        <v>736</v>
      </c>
      <c r="C8" s="98">
        <v>189.2</v>
      </c>
      <c r="D8" s="87" t="s">
        <v>1428</v>
      </c>
      <c r="E8" s="84"/>
    </row>
  </sheetData>
  <mergeCells count="1">
    <mergeCell ref="A2:D2"/>
  </mergeCells>
  <conditionalFormatting sqref="C4:C8">
    <cfRule type="cellIs" dxfId="0" priority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tabSelected="1" view="pageBreakPreview" zoomScale="70" zoomScaleNormal="100" zoomScaleSheetLayoutView="70" workbookViewId="0">
      <selection activeCell="G8" sqref="G8"/>
    </sheetView>
  </sheetViews>
  <sheetFormatPr defaultRowHeight="14.4"/>
  <sheetData>
    <row r="1" spans="1:14" ht="25.8">
      <c r="A1" s="168" t="s">
        <v>1427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6" spans="1:14">
      <c r="D6" t="s">
        <v>1429</v>
      </c>
    </row>
    <row r="29" spans="11:11" ht="17.399999999999999">
      <c r="K29" s="92"/>
    </row>
    <row r="30" spans="11:11" ht="17.399999999999999">
      <c r="K30" s="91"/>
    </row>
  </sheetData>
  <mergeCells count="1">
    <mergeCell ref="A1:N1"/>
  </mergeCells>
  <pageMargins left="0.51181102362204722" right="0.51181102362204722" top="0.78740157480314965" bottom="0.78740157480314965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BM 01</vt:lpstr>
      <vt:lpstr>Memoria de Cálculo</vt:lpstr>
      <vt:lpstr>TAPUME</vt:lpstr>
      <vt:lpstr>'BM 01'!Area_de_impressao</vt:lpstr>
      <vt:lpstr>'Memoria de Cálculo'!Area_de_impressao</vt:lpstr>
      <vt:lpstr>TAPUME!Area_de_impressao</vt:lpstr>
      <vt:lpstr>'BM 01'!Titulos_de_impressao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Fabricio</dc:creator>
  <cp:lastModifiedBy>Pollyana Martins da Silva</cp:lastModifiedBy>
  <cp:revision>9</cp:revision>
  <cp:lastPrinted>2026-08-18T17:37:02Z</cp:lastPrinted>
  <dcterms:created xsi:type="dcterms:W3CDTF">2026-05-27T17:22:22Z</dcterms:created>
  <dcterms:modified xsi:type="dcterms:W3CDTF">2026-08-18T18:20:14Z</dcterms:modified>
</cp:coreProperties>
</file>