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xl/drawings/drawing15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8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drawings/drawing8.xml" ContentType="application/vnd.openxmlformats-officedocument.drawing+xml"/>
  <Override PartName="/xl/drawings/drawing11.xml" ContentType="application/vnd.openxmlformats-officedocument.drawing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5.xml" ContentType="application/vnd.openxmlformats-officedocument.spreadsheetml.worksheet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4.xml" ContentType="application/vnd.openxmlformats-officedocument.spreadsheetml.worksheet+xml"/>
  <Override PartName="/xl/worksheets/sheet15.xml" ContentType="application/vnd.openxmlformats-officedocument.spreadsheetml.worksheet+xml"/>
  <Override PartName="/xl/worksheets/sheet7.xml" ContentType="application/vnd.openxmlformats-officedocument.spreadsheetml.worksheet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6.xml" ContentType="application/vnd.openxmlformats-officedocument.spreadsheetml.worksheet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drawings/drawing1.xml" ContentType="application/vnd.openxmlformats-officedocument.drawing+xml"/>
  <Override PartName="/xl/drawings/drawing18.xml" ContentType="application/vnd.openxmlformats-officedocument.drawing+xml"/>
  <Override PartName="/xl/worksheets/sheet8.xml" ContentType="application/vnd.openxmlformats-officedocument.spreadsheetml.worksheet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20"/>
  </bookViews>
  <sheets>
    <sheet name="Planilha contratada" sheetId="1" state="visible" r:id="rId2"/>
    <sheet name="MC 01" sheetId="2" state="visible" r:id="rId3"/>
    <sheet name="BM 01" sheetId="3" state="visible" r:id="rId4"/>
    <sheet name="RF 01" sheetId="4" state="visible" r:id="rId5"/>
    <sheet name="DO 01" sheetId="5" state="visible" r:id="rId6"/>
    <sheet name="MC 02" sheetId="6" state="visible" r:id="rId7"/>
    <sheet name="BM 02" sheetId="7" state="visible" r:id="rId8"/>
    <sheet name="RF 02" sheetId="8" state="visible" r:id="rId9"/>
    <sheet name="DO 02" sheetId="9" state="visible" r:id="rId10"/>
    <sheet name="MC 03" sheetId="10" state="visible" r:id="rId11"/>
    <sheet name="BM 03" sheetId="11" state="visible" r:id="rId12"/>
    <sheet name="RF 03" sheetId="12" state="visible" r:id="rId13"/>
    <sheet name="DO 03" sheetId="13" state="visible" r:id="rId14"/>
    <sheet name="MC 04" sheetId="14" state="visible" r:id="rId15"/>
    <sheet name="BM 04" sheetId="15" state="visible" r:id="rId16"/>
    <sheet name="RF 04" sheetId="16" state="visible" r:id="rId17"/>
    <sheet name="DO 04" sheetId="17" state="visible" r:id="rId18"/>
    <sheet name="MC 05" sheetId="18" state="visible" r:id="rId19"/>
    <sheet name="BM 05" sheetId="19" state="visible" r:id="rId20"/>
    <sheet name="RF 05" sheetId="20" state="visible" r:id="rId21"/>
    <sheet name="DO 05" sheetId="21" state="visible" r:id="rId22"/>
  </sheets>
  <externalReferences>
    <externalReference r:id="rId1"/>
  </externalReferences>
  <definedNames>
    <definedName name="_xlnm.Print_Area" localSheetId="1">'MC 01'!$A$1:$Q$117</definedName>
    <definedName name="_xlnm.Print_Area" localSheetId="2">'BM 01'!$A$1:$Q$118</definedName>
    <definedName name="_xlnm.Print_Area" localSheetId="3">'RF 01'!$A$1:$G$110</definedName>
    <definedName name="_xlnm.Print_Area" localSheetId="6">'BM 02'!$A$1:$Q$117</definedName>
    <definedName name="_xlnm.Print_Area" localSheetId="7">'RF 02'!$A$1:$G$113</definedName>
    <definedName name="_xlnm.Print_Area" localSheetId="10">'BM 03'!$A$1:$Q$117</definedName>
    <definedName name="_xlnm.Print_Area" localSheetId="11">'RF 03'!$A$1:$G$115</definedName>
    <definedName name="_xlnm.Print_Area" localSheetId="15">'RF 04'!$A$1:$G$114</definedName>
    <definedName name="_xlnm.Print_Area" localSheetId="16">'DO 04'!$A$1:$O$2537</definedName>
    <definedName name="_xlnm.Print_Area" localSheetId="20">'DO 05'!$A$1:$O$1460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<sst xmlns="http://schemas.openxmlformats.org/spreadsheetml/2006/main" count="365" uniqueCount="365">
  <si>
    <t>Contratada:</t>
  </si>
  <si>
    <t xml:space="preserve">FELIPE &amp; SOUZA CONSTRUÇÕES (Rua eng. Antonio Goncalves Soares n° 135  LUZIA ARACAJU-SE CNPJ : 38.015.219/0001-37)</t>
  </si>
  <si>
    <t xml:space="preserve">Marca da contratada</t>
  </si>
  <si>
    <t>Contratante:</t>
  </si>
  <si>
    <t xml:space="preserve">PREFEITURA DE SÃO CRISTOVÃO</t>
  </si>
  <si>
    <t xml:space="preserve">Objeto: </t>
  </si>
  <si>
    <t xml:space="preserve"> REVITALIZAÇÃO DA PRAÇA ALAMEDA DAS ARVORES  DO BAIRRO EDUARDO GOMES</t>
  </si>
  <si>
    <t>Contrato:</t>
  </si>
  <si>
    <t xml:space="preserve"> Nº 040/2025</t>
  </si>
  <si>
    <t xml:space="preserve">Planilha contratada Estadual</t>
  </si>
  <si>
    <t>ITEM</t>
  </si>
  <si>
    <t xml:space="preserve">DESCRIÇÃO DO ITEM</t>
  </si>
  <si>
    <t>UNID</t>
  </si>
  <si>
    <t>QUANT</t>
  </si>
  <si>
    <t xml:space="preserve">PREÇO UNIT</t>
  </si>
  <si>
    <t xml:space="preserve">VALOR TOTAL</t>
  </si>
  <si>
    <t xml:space="preserve">SERVIÇOS GERAIS DO EMPREENDIMENTO</t>
  </si>
  <si>
    <t>01.01 </t>
  </si>
  <si>
    <t xml:space="preserve">ADMINISTRAÇÃO LOCAL</t>
  </si>
  <si>
    <t>01.01.001 </t>
  </si>
  <si>
    <t xml:space="preserve">Mestre de obras com encargos complementares</t>
  </si>
  <si>
    <t>h</t>
  </si>
  <si>
    <t>01.01.002 </t>
  </si>
  <si>
    <t xml:space="preserve">Engenheiro civil de obra junior com encargos complementares</t>
  </si>
  <si>
    <t>01.01.003 </t>
  </si>
  <si>
    <t xml:space="preserve">Vigia diurno com encargos complementares</t>
  </si>
  <si>
    <t>01.02 </t>
  </si>
  <si>
    <t>MOBILIZAÇÃO/DESMOBILIZAÇÃO</t>
  </si>
  <si>
    <t>01.02.001 </t>
  </si>
  <si>
    <t xml:space="preserve">Transporte com caminhão carroceria 9t, em via urbana pavimentada, dmt até 30km (unidade: txkm). af_07/2020</t>
  </si>
  <si>
    <t>txkm</t>
  </si>
  <si>
    <t>01.03 </t>
  </si>
  <si>
    <t xml:space="preserve">SERVIÇOS GERAIS</t>
  </si>
  <si>
    <t>01.03.001 </t>
  </si>
  <si>
    <t xml:space="preserve">Barracão para Obras de Médio Porte Reaproveitamento 2 vezes</t>
  </si>
  <si>
    <t>m2</t>
  </si>
  <si>
    <t>01.03.002 </t>
  </si>
  <si>
    <t xml:space="preserve">Tapume de proteção em tela de polietileno h=1,20 com bloco de concreto</t>
  </si>
  <si>
    <t>m</t>
  </si>
  <si>
    <t xml:space="preserve">PRAÇA ALAMEDA - SEÇÃO 01</t>
  </si>
  <si>
    <t>02.01 </t>
  </si>
  <si>
    <t>PAVIMENTAÇÃO</t>
  </si>
  <si>
    <t>02.01.005 </t>
  </si>
  <si>
    <t xml:space="preserve">Acabamento de superfície de piso de concreto com polimento mecânico com acabadora simples - Rev 02</t>
  </si>
  <si>
    <t>02.01.012 </t>
  </si>
  <si>
    <t xml:space="preserve">Pintura de meio-fio com tinta branca a base de cal (caiação). af_05/2021</t>
  </si>
  <si>
    <t>02.02 </t>
  </si>
  <si>
    <t>PAISAGISMO</t>
  </si>
  <si>
    <t>02.02.001 </t>
  </si>
  <si>
    <t xml:space="preserve">Grama nativa capim de burro ou batatais, em placas, fornecimento e plantio</t>
  </si>
  <si>
    <t>02.02.002 </t>
  </si>
  <si>
    <t xml:space="preserve">Planta -ACEROLEIRA (malpighia emarginata), fornecimento e plantio</t>
  </si>
  <si>
    <t>un</t>
  </si>
  <si>
    <t>02.02.003 </t>
  </si>
  <si>
    <t xml:space="preserve">Planta - Chuva de ouro (cassia ferruginea), fornecimento e plantio</t>
  </si>
  <si>
    <t>02.02.004 </t>
  </si>
  <si>
    <t xml:space="preserve">Planta -goiabeira  (psidium guajava), fornecimento e plantio</t>
  </si>
  <si>
    <t>02.02.005 </t>
  </si>
  <si>
    <t xml:space="preserve">Planta - Ipê amarelo (tabebuia chrysotricha) h=1,00m, fornecimento e plantio</t>
  </si>
  <si>
    <t>02.02.006 </t>
  </si>
  <si>
    <t xml:space="preserve">Planta -ipe rosa  (tabebuia impetiginosa), fornecimento e plantio</t>
  </si>
  <si>
    <t>02.02.007 </t>
  </si>
  <si>
    <t xml:space="preserve">Planta -ipe branco (tabebuia roseoalba), fornecimento e plantio, h=3,50m</t>
  </si>
  <si>
    <t>02.02.008 </t>
  </si>
  <si>
    <t xml:space="preserve">Planta - Ixora amarela (ixora coccinea yellow), fornecimento e plantio</t>
  </si>
  <si>
    <t>02.02.009 </t>
  </si>
  <si>
    <t xml:space="preserve">Planta - Agave azul (agave americana), fornecimento e plantio</t>
  </si>
  <si>
    <t>02.03 </t>
  </si>
  <si>
    <t xml:space="preserve">MOBILIÁRIO URBANO</t>
  </si>
  <si>
    <t>02.03.001 </t>
  </si>
  <si>
    <t xml:space="preserve">Balanço 3 lugares em aço industrial ou madeira, Sergipark ou similar</t>
  </si>
  <si>
    <t>02.03.002 </t>
  </si>
  <si>
    <t xml:space="preserve">Brinquedo - Escada de Cilindros</t>
  </si>
  <si>
    <t>02.03.003 </t>
  </si>
  <si>
    <t xml:space="preserve">Equipamento de ginástica - rotação diagonal duplo - galvanizado - Rev 01</t>
  </si>
  <si>
    <t>02.03.004 </t>
  </si>
  <si>
    <t xml:space="preserve">Brinquedo - Play Aventura, modelo M-205, da Lúdico Brinquedos Inteligentes ou similar - fornecimento e montagem</t>
  </si>
  <si>
    <t>02.03.005 </t>
  </si>
  <si>
    <t xml:space="preserve">Lixeira em fibra de vidro, com capacidade 20l cada, com tampa vai e vem</t>
  </si>
  <si>
    <t>02.03.006 </t>
  </si>
  <si>
    <t xml:space="preserve">Banco em madeira plastica 2,0m - ecologica</t>
  </si>
  <si>
    <t>02.03.007 </t>
  </si>
  <si>
    <t xml:space="preserve">LONGARINA EXISTENTE</t>
  </si>
  <si>
    <t>02.03.007.001 </t>
  </si>
  <si>
    <t xml:space="preserve">Chapisco aplicado em alvenarias e estruturas de concreto internas, com colher de pedreiro.  argamassa traço 1:3 com preparo em betoneira 400l. af_10/2022</t>
  </si>
  <si>
    <t>02.03.007.002 </t>
  </si>
  <si>
    <t xml:space="preserve">Massa única, em argamassa traço 1:2:8, preparo mecânico, aplicada manualmente em paredes internas de ambientes com área entre 5m² e 10m², e = 10mm, com taliscas. af_03/2024</t>
  </si>
  <si>
    <t>02.03.007.003 </t>
  </si>
  <si>
    <t xml:space="preserve">Tampo pré-moldado em concreto para bancos</t>
  </si>
  <si>
    <t>m3</t>
  </si>
  <si>
    <t>02.03.007.004 </t>
  </si>
  <si>
    <t xml:space="preserve">Pintura p/ piso c/ aplicação de 2 demãos tinta novacor, cores cerâmica, concreto, verde ou azul - aplicação c/ rôlo - R1</t>
  </si>
  <si>
    <t>02.04 </t>
  </si>
  <si>
    <t xml:space="preserve">INSTALAÇÕES ELETRICAS</t>
  </si>
  <si>
    <t>02.04.001 </t>
  </si>
  <si>
    <t xml:space="preserve">SEÇÃO  01</t>
  </si>
  <si>
    <t>02.04.001.001 </t>
  </si>
  <si>
    <t xml:space="preserve">Entrada de energia elétrica bifásica demanda entre 0 e 10,1 kw - Rev 01</t>
  </si>
  <si>
    <t>02.04.001.002 </t>
  </si>
  <si>
    <t xml:space="preserve">Poste de concreto duplo T (DT)  9/150 - fornecimento e assentamento</t>
  </si>
  <si>
    <t>02.04.001.003 </t>
  </si>
  <si>
    <t xml:space="preserve">QDCL-6 - Quadro / Painel em chapa de aço com pintura eletrostática a pó poliester na cor cinza ral, grau de proteção IP 54, com disjuntores, barramentos e acessórios de montagem - 500x400x200mm</t>
  </si>
  <si>
    <t>02.04.001.004 </t>
  </si>
  <si>
    <t xml:space="preserve">Eletricista com encargos complementares</t>
  </si>
  <si>
    <t>02.04.001.005 </t>
  </si>
  <si>
    <t xml:space="preserve">Auxiliar de eletricista com encargos complementares</t>
  </si>
  <si>
    <t>02.04.001.006 </t>
  </si>
  <si>
    <t xml:space="preserve">Eletroduto em ferro galvanizado pesado sem costura 1" x 3m</t>
  </si>
  <si>
    <t>02.04.001.007 </t>
  </si>
  <si>
    <t xml:space="preserve">Luva de emenda para eletroduto, aço galvanizado, dn 25 mm (1"), aparente, instalada em teto - fornecimento e instalaçâo</t>
  </si>
  <si>
    <t>02.04.001.008 </t>
  </si>
  <si>
    <t xml:space="preserve">Abraçadeira em ferro Galvanizado DN 150mm</t>
  </si>
  <si>
    <t>02.04.001.009 </t>
  </si>
  <si>
    <t xml:space="preserve">Duto corrugado flexível em PEAD Ø = 1.1/4', tipo Kanalex ou similar, lançado diretamente no solo, exclusive escavação e reaterro</t>
  </si>
  <si>
    <t>02.04.001.010 </t>
  </si>
  <si>
    <t xml:space="preserve">Concreto simples fabricado na obra, fck=10 mpa, lançado e adensado</t>
  </si>
  <si>
    <t>02.04.001.011 </t>
  </si>
  <si>
    <t xml:space="preserve">Poste de aço galvanizado cônico contíno reto, diâmetro superior 60mm, diâmetro da base 115mm, altura total 5m, Conipost ref. Série 0005/classe 60 da Conipost ou similar</t>
  </si>
  <si>
    <t>02.04.001.012 </t>
  </si>
  <si>
    <t xml:space="preserve">Caixa de passagem em alvenaria de tijolos maciços esp. = 0,12m,  dim. int. =  0,30 x 0,30 x 0,40m</t>
  </si>
  <si>
    <t>02.06 </t>
  </si>
  <si>
    <t>DIVERSOS</t>
  </si>
  <si>
    <t>02.06.001 </t>
  </si>
  <si>
    <t xml:space="preserve">Limpeza de ruas (varrição e remoção de entulhos)</t>
  </si>
  <si>
    <t>m²</t>
  </si>
  <si>
    <t xml:space="preserve">PRAÇA ALAMEDA - SEÇÃO 02</t>
  </si>
  <si>
    <t>03.01 </t>
  </si>
  <si>
    <t xml:space="preserve">PAVIMENTAÇÃO -SEÇÃO 02</t>
  </si>
  <si>
    <t>03.01.005 </t>
  </si>
  <si>
    <t>03.01.012 </t>
  </si>
  <si>
    <t>03.02 </t>
  </si>
  <si>
    <t>03.02.001 </t>
  </si>
  <si>
    <t>03.02.002 </t>
  </si>
  <si>
    <t>03.02.003 </t>
  </si>
  <si>
    <t>03.02.004 </t>
  </si>
  <si>
    <t xml:space="preserve">Planta -ipe branco  (tabebuia roseoalba), fornecimento e plantio, h=3,50m</t>
  </si>
  <si>
    <t>03.02.005 </t>
  </si>
  <si>
    <t>03.02.006 </t>
  </si>
  <si>
    <t>03.02.007 </t>
  </si>
  <si>
    <t>03.02.008 </t>
  </si>
  <si>
    <t>03.02.009 </t>
  </si>
  <si>
    <t xml:space="preserve">Lastro de brita 1</t>
  </si>
  <si>
    <t>03.02.010 </t>
  </si>
  <si>
    <t xml:space="preserve">Lastro de brita 0</t>
  </si>
  <si>
    <t>03.03 </t>
  </si>
  <si>
    <t>ACESSIBILIDADE</t>
  </si>
  <si>
    <t>03.03.001 </t>
  </si>
  <si>
    <t xml:space="preserve">Placa de sinalização, dim.: 60 x 80 cm,  - "Estacionamento Reservado - Deficiente/Idosos", incluso barrote para fixação - fornecimento e instalação</t>
  </si>
  <si>
    <t>03.03.002 </t>
  </si>
  <si>
    <t xml:space="preserve">Pintura de símbolos e textos com tinta acrílica, demarcação com fita adesiva e aplicação com rolo. af_05/2021</t>
  </si>
  <si>
    <t>03.04 </t>
  </si>
  <si>
    <t>03.04.001 </t>
  </si>
  <si>
    <t xml:space="preserve">Equipamento de ginástica - simulador de caminhada duplo - galvanizado - Rev 01</t>
  </si>
  <si>
    <t>03.04.002 </t>
  </si>
  <si>
    <t xml:space="preserve">Equipamento de ginástica - leg press duplo - galvanizado - Rev 01</t>
  </si>
  <si>
    <t>03.04.003 </t>
  </si>
  <si>
    <t>03.04.004 </t>
  </si>
  <si>
    <t xml:space="preserve">Bicicletário em tubo de aço galvanizado diam=2.1/2", para 6 bicicletas, chumbadas no piso, incluso pintura de acabamento com 02 demãos</t>
  </si>
  <si>
    <t>03.04.005 </t>
  </si>
  <si>
    <t>03.04.006 </t>
  </si>
  <si>
    <t>03.05 </t>
  </si>
  <si>
    <t xml:space="preserve">MESA E BANCOS EM CONCRETO ARMADO (03 CONJUNTOS)</t>
  </si>
  <si>
    <t>03.05.001 </t>
  </si>
  <si>
    <t xml:space="preserve">Reaterro manual de valas, com placa vibratória. af_08/2023</t>
  </si>
  <si>
    <t>03.05.002 </t>
  </si>
  <si>
    <t xml:space="preserve">Escavação manual de vala com profundidade menor ou igual a 1,30 m. af_02/2021</t>
  </si>
  <si>
    <t>03.05.003 </t>
  </si>
  <si>
    <t xml:space="preserve">Acabamento superficial de concreto com lixamento e polimento</t>
  </si>
  <si>
    <t>03.05.004 </t>
  </si>
  <si>
    <t xml:space="preserve">Concreto Armado fck=30,0MPa, usinado, bombeado, adensado e lançado, para uso Geral, com formas planas em compensado resinado 12mm (05 usos)</t>
  </si>
  <si>
    <t>03.05.005 </t>
  </si>
  <si>
    <t xml:space="preserve">Aplicação manual de tinta látex acrílica em parede externas de casas, duas demãos. af_03/2024</t>
  </si>
  <si>
    <t>03.06 </t>
  </si>
  <si>
    <t>03.06.001 </t>
  </si>
  <si>
    <t xml:space="preserve">SEÇÃO 02</t>
  </si>
  <si>
    <t>03.06.001.001 </t>
  </si>
  <si>
    <t>03.06.001.002 </t>
  </si>
  <si>
    <t>03.06.001.003 </t>
  </si>
  <si>
    <t>03.06.001.004 </t>
  </si>
  <si>
    <t xml:space="preserve">Eletricista industrial com encargos complementares</t>
  </si>
  <si>
    <t>03.06.001.005 </t>
  </si>
  <si>
    <t>03.06.001.006 </t>
  </si>
  <si>
    <t>03.06.001.007 </t>
  </si>
  <si>
    <t>03.06.001.008 </t>
  </si>
  <si>
    <t>03.06.001.009 </t>
  </si>
  <si>
    <t>03.06.001.010 </t>
  </si>
  <si>
    <t>03.06.001.011 </t>
  </si>
  <si>
    <t>03.06.001.012 </t>
  </si>
  <si>
    <t>03.07 </t>
  </si>
  <si>
    <t>03.07.001 </t>
  </si>
  <si>
    <t>03.07.002 </t>
  </si>
  <si>
    <t xml:space="preserve">Mapa tátil em acrílico medindo 70 x 50cm, com suporte em chapa em ferro 1" e tubo de ferro galvanizado ø=4", pintados e placa em granito cinza andorinha</t>
  </si>
  <si>
    <t>03.07.003 </t>
  </si>
  <si>
    <t xml:space="preserve">Marco Inaugural Padrão PMSC</t>
  </si>
  <si>
    <t xml:space="preserve">TOTAL DO ORÇAMENTO</t>
  </si>
  <si>
    <t>BM:</t>
  </si>
  <si>
    <t>01</t>
  </si>
  <si>
    <t xml:space="preserve">Período de medição:</t>
  </si>
  <si>
    <t xml:space="preserve">06/10/2025 a 04/11/2025</t>
  </si>
  <si>
    <t xml:space="preserve">Data da medição:</t>
  </si>
  <si>
    <t xml:space="preserve">Memorial de cálculo</t>
  </si>
  <si>
    <t>DESCRIÇÃO</t>
  </si>
  <si>
    <t>lados</t>
  </si>
  <si>
    <t>x</t>
  </si>
  <si>
    <t>altura</t>
  </si>
  <si>
    <t>largura</t>
  </si>
  <si>
    <t>comprimento</t>
  </si>
  <si>
    <t>=</t>
  </si>
  <si>
    <t>Total</t>
  </si>
  <si>
    <t xml:space="preserve"> Cálculo do Valor Correspondente à Execução
Quantitativo Executado = Quantitativo Total × Percentual Executado
- Quantidade: 98,28   Percentual Aplicado: 50%
                    Quantitativo: 98,28*0,050 = 4,914</t>
  </si>
  <si>
    <t xml:space="preserve"> Cálculo do Valor Correspondente à Execução
Quantitativo Executado = Quantitativo Total × Percentual Executado
- Quantidade: 98,28   Percentual Aplicado: 5,0%
                    Quantitativo: 15,85*0,05 = 0,79</t>
  </si>
  <si>
    <t xml:space="preserve">Medição Parcial – 1ª Etapa (50,672%)
Valor total = 454,68 × 50% = 454,68 × 0,5067 = 230,39</t>
  </si>
  <si>
    <t xml:space="preserve"> Cálculo do quantitativo Total Executado
Quantitativo Total = Quantidade × Percentual executado
Percentual: 40%
Quantitativo Total executado = 1499,33*0,4 = 599,732</t>
  </si>
  <si>
    <t xml:space="preserve">QUANTITATIVO  TOTAL</t>
  </si>
  <si>
    <t xml:space="preserve">_____________________________________________________________
Contratada</t>
  </si>
  <si>
    <t xml:space="preserve">_____________________________________________________________
Fiscalização</t>
  </si>
  <si>
    <t>Período:</t>
  </si>
  <si>
    <t>Revisão:</t>
  </si>
  <si>
    <t xml:space="preserve">Boletim de medição  (RECURSO ESTADUAL)</t>
  </si>
  <si>
    <t>UN</t>
  </si>
  <si>
    <t>QUANTIDADE</t>
  </si>
  <si>
    <t xml:space="preserve">PREÇO UNITÁRIO</t>
  </si>
  <si>
    <t>VALOR</t>
  </si>
  <si>
    <t>PERCENTUAL</t>
  </si>
  <si>
    <t>CONTRATADO</t>
  </si>
  <si>
    <t xml:space="preserve">ACUMULADO ANTERIOR</t>
  </si>
  <si>
    <t xml:space="preserve">DO PERÍODO</t>
  </si>
  <si>
    <t xml:space="preserve">ACUMULADO ATÉ PERÍODO</t>
  </si>
  <si>
    <t xml:space="preserve">SALDO À MEDIR</t>
  </si>
  <si>
    <t xml:space="preserve">(%) DO PERÍODO</t>
  </si>
  <si>
    <t xml:space="preserve">(%) ACUMULADO</t>
  </si>
  <si>
    <t xml:space="preserve">(%) À MEDIR</t>
  </si>
  <si>
    <t xml:space="preserve">MESA E BANCOS EM CONCRETO ARMADO (03 CONJUNTO)</t>
  </si>
  <si>
    <t>040/2025</t>
  </si>
  <si>
    <t xml:space="preserve">Relatório Fotográfico</t>
  </si>
  <si>
    <t xml:space="preserve">Execução de tapume</t>
  </si>
  <si>
    <t xml:space="preserve">Execução do acabamento do piso de concreto</t>
  </si>
  <si>
    <t xml:space="preserve">TOTAL BM 01:</t>
  </si>
  <si>
    <t xml:space="preserve">________________________________________________
Contratada</t>
  </si>
  <si>
    <t xml:space="preserve">__________________________________________________
Fiscalização</t>
  </si>
  <si>
    <t>Contratada</t>
  </si>
  <si>
    <t xml:space="preserve">DIÁRIO DE OBRA</t>
  </si>
  <si>
    <t>Data:</t>
  </si>
  <si>
    <t>Pág.:</t>
  </si>
  <si>
    <t>Objeto</t>
  </si>
  <si>
    <t>Tempo</t>
  </si>
  <si>
    <t>Sol</t>
  </si>
  <si>
    <t>Nublado</t>
  </si>
  <si>
    <t>Chuva</t>
  </si>
  <si>
    <t>Manhã</t>
  </si>
  <si>
    <t xml:space="preserve">Início da Obra: </t>
  </si>
  <si>
    <t xml:space="preserve">Prazo da Obra:</t>
  </si>
  <si>
    <t>dias</t>
  </si>
  <si>
    <t xml:space="preserve">Dias Decorridos: </t>
  </si>
  <si>
    <t xml:space="preserve">Dias Restantes:</t>
  </si>
  <si>
    <t>Tarde</t>
  </si>
  <si>
    <t>Equipam.</t>
  </si>
  <si>
    <t xml:space="preserve">Trator Esteira</t>
  </si>
  <si>
    <t>Patrol</t>
  </si>
  <si>
    <t>Caçamba</t>
  </si>
  <si>
    <t xml:space="preserve">Escavadeira Hidraulica</t>
  </si>
  <si>
    <t xml:space="preserve">Caminhão Pipa</t>
  </si>
  <si>
    <t>Alisadora</t>
  </si>
  <si>
    <t>Pessoal</t>
  </si>
  <si>
    <t>Descrição</t>
  </si>
  <si>
    <t>Quant.</t>
  </si>
  <si>
    <t>Engenheiro</t>
  </si>
  <si>
    <t>Encanador</t>
  </si>
  <si>
    <t xml:space="preserve">Auxiliar de Engenharia</t>
  </si>
  <si>
    <t>Eletricista</t>
  </si>
  <si>
    <t xml:space="preserve">Técnico de Segurança</t>
  </si>
  <si>
    <t>Carpinteiro</t>
  </si>
  <si>
    <t xml:space="preserve">Encarregado Administrativo</t>
  </si>
  <si>
    <t>Armador</t>
  </si>
  <si>
    <t xml:space="preserve">Auxiliar Administrativo</t>
  </si>
  <si>
    <t>Servente</t>
  </si>
  <si>
    <t>Estagiário</t>
  </si>
  <si>
    <t xml:space="preserve">Meio oficial</t>
  </si>
  <si>
    <t xml:space="preserve">Mestre de Obras</t>
  </si>
  <si>
    <t xml:space="preserve">Operador de Máquinas</t>
  </si>
  <si>
    <t>Encarregado</t>
  </si>
  <si>
    <t>Vigia</t>
  </si>
  <si>
    <t>Almoxarife/Apontador</t>
  </si>
  <si>
    <t xml:space="preserve">Motorista </t>
  </si>
  <si>
    <t xml:space="preserve">Equipe de Topografia</t>
  </si>
  <si>
    <t xml:space="preserve">EMPREITEIRO 02/Apontador de obras</t>
  </si>
  <si>
    <t>Pedreiro/Calceteiro</t>
  </si>
  <si>
    <t xml:space="preserve">TOTAL GERAL   ----------------------------------------&gt;</t>
  </si>
  <si>
    <t xml:space="preserve">Empresa Contratada (Tarefas realizadas/ocorrências)</t>
  </si>
  <si>
    <t xml:space="preserve"> Tapume de proteção em tela de polietileno h=1,20 com bloco de concreto      </t>
  </si>
  <si>
    <t xml:space="preserve">Contratada:                                             </t>
  </si>
  <si>
    <t>Fiscalização</t>
  </si>
  <si>
    <t>Fiscalização:</t>
  </si>
  <si>
    <t xml:space="preserve">Sem Atividades</t>
  </si>
  <si>
    <t>SABADO</t>
  </si>
  <si>
    <t>DOMINGO</t>
  </si>
  <si>
    <t xml:space="preserve">Limpeza e Locação de Serviços de Pavimentação</t>
  </si>
  <si>
    <t>SÁBADO</t>
  </si>
  <si>
    <t xml:space="preserve">FELIPE &amp; SOUZA CONSTRUÇÕES                                                                                                                                                                         (Rua eng. Antonio Goncalves Soares n° 135  LUZIA ARACAJU-SE CNPJ : 38.015.219/0001-37)</t>
  </si>
  <si>
    <t xml:space="preserve">REVITALIZAÇÃO DA PRAÇA ALAMEDA DAS ARVORES  DO BAIRRO EDUARDO GOMES</t>
  </si>
  <si>
    <t>02</t>
  </si>
  <si>
    <t xml:space="preserve">05/11/25 a 05/12/25</t>
  </si>
  <si>
    <t xml:space="preserve"> Cálculo do Valor Correspondente à Execução
Quantitativo Executado = Quantitativo Total × Percentual Executado
- Quantidade:  Percentual Aplicado:  5,58%
                    Quantitativo: 15,8515223059756*0,0558 = 0,884514945</t>
  </si>
  <si>
    <t xml:space="preserve">Cálculo do Valor Correspondente à Execução
Quantitativo Executado = Quantitativo Total × Percentual Executado
- Quantidade:  Percentual Aplicado:  5,58%
                    Quantitativo: 99,6381402089896 *0,0558 =5,559808224</t>
  </si>
  <si>
    <t xml:space="preserve"> Cálculo do quantitativo Total Executado
Quantitativo Total = Quantidade × Percentual executado
Percentual: 60%
Quantitativo Total executado = 1499,33*0,6 = 899,598</t>
  </si>
  <si>
    <t xml:space="preserve">Cálculo do quantitativo Total Executado
Quantitativo Total = Quantidade × Percentual executado
Percentual: 100%
Quantitativo Total executado = 150*1=150</t>
  </si>
  <si>
    <t xml:space="preserve">05/11/25 a 05/12/5</t>
  </si>
  <si>
    <t xml:space="preserve">040 /2025</t>
  </si>
  <si>
    <t xml:space="preserve"> 02</t>
  </si>
  <si>
    <t xml:space="preserve"> Piso de concreto com acabamento </t>
  </si>
  <si>
    <t xml:space="preserve">Duto corrugado flexível- Lote 02</t>
  </si>
  <si>
    <t xml:space="preserve">TOTAL BM 02:</t>
  </si>
  <si>
    <t xml:space="preserve">N° 040/2025</t>
  </si>
  <si>
    <t xml:space="preserve">Sem atividades</t>
  </si>
  <si>
    <t>03</t>
  </si>
  <si>
    <t xml:space="preserve">05/12/25 a 05/01/2026</t>
  </si>
  <si>
    <t xml:space="preserve"> Cálculo do Valor Correspondente à Execução
Quantitativo Executado = Quantitativo Total × Percentual Executado
- Quantidade: 98,28   Percentual Aplicado bm 03:  4,93%
- Quantidade: 98,28   Percentual Aplicado bm 02: 5,58%</t>
  </si>
  <si>
    <t xml:space="preserve"> Cálculo do Valor Correspondente à Execução
Quantitativo Executado = Quantitativo Total × Percentual Executado
- Quantidade:15,8515223059756  Percentual Aplicado:   4,93%
</t>
  </si>
  <si>
    <t xml:space="preserve">Cálculo do Valor Correspondente à Execução
Quantitativo Executado = Quantitativo Total × Percentual Executado
- Quantidade:  Percentual Aplicado:  4,93%
                    Quantitativo:  99,6381402089896*0,493 Total:</t>
  </si>
  <si>
    <t xml:space="preserve">Medição Parcial –  (20%)
Valor total = 454,68 × 20% = 454,68 × 0,2 = 90,936</t>
  </si>
  <si>
    <t xml:space="preserve">Cálculo do quantitativo Total Executado
Quantitativo Total = Quantidade × Percentual executado
Percentual: 100%
Quantitativo Total executado = 200*1=200</t>
  </si>
  <si>
    <t xml:space="preserve">Cálculo do quantitativo Total Executado
Quantitativo Total = Quantidade × Percentual executado
Percentual: 100%
Quantitativo Total executado = 3,20*1=3,2</t>
  </si>
  <si>
    <t xml:space="preserve">Cálculo do quantitativo Total Executado
Quantitativo Total = Quantidade × Percentual executado: 2,4 x 0,5:1,4</t>
  </si>
  <si>
    <t xml:space="preserve">Cálculo do quantitativo Total Executado
Quantitativo Total = Quantidade × Percentual executado:14 x 50%:7</t>
  </si>
  <si>
    <t>-</t>
  </si>
  <si>
    <t xml:space="preserve">05/12/25 a 06/01/2026</t>
  </si>
  <si>
    <t xml:space="preserve"> 03</t>
  </si>
  <si>
    <t xml:space="preserve">Sem Atividades!!</t>
  </si>
  <si>
    <t xml:space="preserve">Poste de aço galvanizado cônico contíno reto, diâmetro superior 60mm, diâmetro da base 115mm, altura total 5m,(Lote 02 )</t>
  </si>
  <si>
    <t xml:space="preserve">Duto corrugado flexível em PEAD Ø = 1.1/4', tipo Kanalex ou similar(lote 01)</t>
  </si>
  <si>
    <t xml:space="preserve">Sem atividades!!</t>
  </si>
  <si>
    <t xml:space="preserve">Período de recesso 22/12/25 a 05/01/26</t>
  </si>
  <si>
    <t xml:space="preserve">FELIPE &amp; SOUZA CONSTRUÇÕES                                                                                                                                                                                           (Rua eng. Antonio Goncalves Soares n° 135  LUZIA ARACAJU-SE CNPJ : 38.015.219/0001-37)</t>
  </si>
  <si>
    <t>04</t>
  </si>
  <si>
    <t xml:space="preserve"> 06/01/2026 a 28/02/26</t>
  </si>
  <si>
    <t xml:space="preserve"> Cálculo do Valor Correspondente à Execução
Quantitativo Executado = Quantitativo Total × Percentual Executado:98,28*0,0535
</t>
  </si>
  <si>
    <t xml:space="preserve"> Cálculo do Valor Correspondente à Execução
Quantitativo Executado = Quantitativo Total × Percentual Executado:15,8515223059756*0,0535
     </t>
  </si>
  <si>
    <t xml:space="preserve">Medição Parcial –  (29,33%)
Valor total = 454,68 × 29,33% = 454,68*0,2933 =</t>
  </si>
  <si>
    <t xml:space="preserve">Cálculo do quantitativo Total Executado
Quantitativo Total = Quantidade × Percentual executado
Percentual: 100%: 17*1</t>
  </si>
  <si>
    <t xml:space="preserve">Cálculo do quantitativo Total Executado
Quantitativo Total = Quantidade × Percentual executado
Percentual: 100%
Quantitativo Total executado 19: 19 x 1= 19</t>
  </si>
  <si>
    <t xml:space="preserve">Cálculo do quantitativo Total Executado
Quantitativo Total = Quantidade × Percentual executado: 2,07 x 1:2,07</t>
  </si>
  <si>
    <t xml:space="preserve">Cálculo do quantitativo Total Executado
Quantitativo Total = Quantidade × Percentual executado: 2,69 x 1: 2,69</t>
  </si>
  <si>
    <t xml:space="preserve">Cálculo do quantitativo Total Executado
Quantitativo Total = Quantidade × Percentual executado:19,95 x 1:19,95</t>
  </si>
  <si>
    <t xml:space="preserve">Cálculo do quantitativo Total Executado
Quantitativo Total = Quantidade × Percentual executado: 1,7 x1: 1,7</t>
  </si>
  <si>
    <t xml:space="preserve">Cálculo do quantitativo Total Executado
Quantitativo Total = Quantidade × Percentual executado: 14*0,35714:5</t>
  </si>
  <si>
    <t xml:space="preserve"> 06/01/26 a 28/02/26				</t>
  </si>
  <si>
    <t xml:space="preserve"> 04</t>
  </si>
  <si>
    <t xml:space="preserve">06/01/2026 a 28/02/26	</t>
  </si>
  <si>
    <t xml:space="preserve">___________________________________________
Contratada</t>
  </si>
  <si>
    <t xml:space="preserve">06/01/2026 a 28/02/2026</t>
  </si>
  <si>
    <t xml:space="preserve">Chapisco aplicado em alvenarias e estruturas de concreto internas, com colher de pedreiro.  argamassa traço 1:3 </t>
  </si>
  <si>
    <t xml:space="preserve">Execução de Caixa de passagem seção 01</t>
  </si>
  <si>
    <t xml:space="preserve">Poste de aço galvanizado cônico contíno reto seção 02</t>
  </si>
  <si>
    <t xml:space="preserve">Organização do canteiro destinado à implantação do parque infantil na Seção 01.</t>
  </si>
  <si>
    <t xml:space="preserve">Nivelamento da altura do solo dos canteiros existentes (Canteiros 2, 5 e 8 da Seção 01).
</t>
  </si>
  <si>
    <t xml:space="preserve">Período de recesso(Carnaval) 16/02/2026 a 18/02/2026</t>
  </si>
  <si>
    <t>05</t>
  </si>
  <si>
    <t xml:space="preserve">01/03/2026 a 31/03/2026</t>
  </si>
  <si>
    <t xml:space="preserve"> Cálculo do Valor Correspondente à Execução
Quantitativo Executado = Quantitativo Total × Percentual Executado: 98,28*28,57%
</t>
  </si>
  <si>
    <t xml:space="preserve"> Cálculo do Valor Correspondente à Execução
Quantitativo Executado = Quantitativo Total × Percentual Executado: 15,85*28,57%
     </t>
  </si>
  <si>
    <t xml:space="preserve"> Cálculo do Valor Correspondente à Execução
Quantitativo Executado = Quantitativo Total × Percentual Executado: 99,64*28,57%
     </t>
  </si>
  <si>
    <t>0,5X10</t>
  </si>
  <si>
    <t xml:space="preserve">Empresa comprovou pagamento dos equipamentos</t>
  </si>
  <si>
    <t xml:space="preserve">Regularização e aterro para plantio da grama</t>
  </si>
  <si>
    <t xml:space="preserve">Plantio da grama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</si>
</sst>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##.##000##"/>
    <numFmt numFmtId="167" formatCode="##.##000"/>
    <numFmt numFmtId="168" formatCode="[$R$-416]\ #,##0.00"/>
    <numFmt numFmtId="169" formatCode="#,##0.00;\-#,##0.00;"/>
    <numFmt numFmtId="170" formatCode="&quot;R$&quot;\ #,##0.00;[Red]\-&quot;R$&quot;\ #,##0.00"/>
    <numFmt numFmtId="171" formatCode="&quot;R$&quot;\ #,##0.00"/>
    <numFmt numFmtId="172" formatCode="[$-F800]dddd\,\ mmmm\ dd\,\ yyyy"/>
  </numFmts>
  <fonts count="18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b/>
      <sz val="10.000000"/>
      <color theme="1"/>
      <name val="Times New Roman"/>
    </font>
    <font>
      <sz val="9.000000"/>
      <name val="Times New Roman"/>
    </font>
    <font>
      <b/>
      <sz val="11.000000"/>
      <color theme="1"/>
      <name val="Times New Roman"/>
    </font>
    <font>
      <b/>
      <sz val="9.000000"/>
      <name val="Times New Roman"/>
    </font>
    <font>
      <sz val="10.000000"/>
      <name val="Times New Roman"/>
    </font>
    <font>
      <sz val="11.000000"/>
      <name val="Times New Roman"/>
    </font>
    <font>
      <sz val="10.000000"/>
      <name val="Arial"/>
    </font>
    <font>
      <b/>
      <sz val="10.000000"/>
      <color theme="1"/>
      <name val="Arial"/>
    </font>
    <font>
      <sz val="10.000000"/>
      <color theme="1"/>
      <name val="Arial"/>
    </font>
    <font>
      <b/>
      <sz val="10.000000"/>
      <name val="Arial"/>
    </font>
    <font>
      <b/>
      <sz val="11.000000"/>
      <color theme="1"/>
      <name val="Calibri"/>
      <scheme val="minor"/>
    </font>
    <font>
      <sz val="9.000000"/>
      <name val="Arial"/>
    </font>
    <font>
      <b/>
      <sz val="9.000000"/>
      <name val="Arial"/>
    </font>
    <font>
      <sz val="11.000000"/>
      <color theme="1"/>
      <name val="Times New Roman"/>
    </font>
    <font>
      <sz val="8.000000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5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 tint="-0.34998626667073579"/>
        <bgColor indexed="5"/>
      </patternFill>
    </fill>
    <fill>
      <patternFill patternType="solid">
        <fgColor theme="0" tint="-0.34998626667073579"/>
      </patternFill>
    </fill>
    <fill>
      <patternFill patternType="solid">
        <fgColor theme="0" tint="-0.249977111117893"/>
      </patternFill>
    </fill>
  </fills>
  <borders count="13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theme="1"/>
      </right>
      <top style="medium">
        <color auto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auto="1"/>
      </top>
      <bottom style="thin">
        <color theme="1"/>
      </bottom>
      <diagonal style="none"/>
    </border>
    <border>
      <left style="none"/>
      <right style="none"/>
      <top style="medium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 style="none"/>
    </border>
    <border>
      <left style="thin">
        <color theme="1"/>
      </left>
      <right style="medium">
        <color auto="1"/>
      </right>
      <top style="medium">
        <color auto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medium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medium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medium">
        <color auto="1"/>
      </right>
      <top style="none"/>
      <bottom style="thin">
        <color theme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thin">
        <color theme="1"/>
      </top>
      <bottom style="medium">
        <color auto="1"/>
      </bottom>
      <diagonal style="none"/>
    </border>
    <border>
      <left style="none"/>
      <right style="none"/>
      <top style="thin">
        <color theme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theme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medium">
        <color auto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medium">
        <color auto="1"/>
      </right>
      <top style="thin">
        <color theme="1"/>
      </top>
      <bottom style="none"/>
      <diagonal style="none"/>
    </border>
    <border>
      <left style="medium">
        <color auto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thin">
        <color theme="1"/>
      </top>
      <bottom style="medium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thin">
        <color auto="1"/>
      </bottom>
      <diagonal style="none"/>
    </border>
    <border>
      <left style="none"/>
      <right style="medium">
        <color theme="1"/>
      </right>
      <top style="none"/>
      <bottom style="thin">
        <color auto="1"/>
      </bottom>
      <diagonal style="none"/>
    </border>
    <border>
      <left style="medium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none"/>
      <top style="thin">
        <color auto="1"/>
      </top>
      <bottom style="medium">
        <color theme="1"/>
      </bottom>
      <diagonal style="none"/>
    </border>
    <border>
      <left style="none"/>
      <right style="none"/>
      <top style="thin">
        <color auto="1"/>
      </top>
      <bottom style="medium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thin">
        <color auto="1"/>
      </bottom>
      <diagonal style="none"/>
    </border>
    <border>
      <left style="none"/>
      <right style="none"/>
      <top style="medium">
        <color theme="1"/>
      </top>
      <bottom style="thin">
        <color auto="1"/>
      </bottom>
      <diagonal style="none"/>
    </border>
    <border>
      <left style="none"/>
      <right style="medium">
        <color theme="1"/>
      </right>
      <top style="medium">
        <color theme="1"/>
      </top>
      <bottom style="thin">
        <color auto="1"/>
      </bottom>
      <diagonal style="none"/>
    </border>
    <border>
      <left style="none"/>
      <right style="medium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medium">
        <color theme="1"/>
      </top>
      <bottom style="none"/>
      <diagonal style="none"/>
    </border>
    <border>
      <left style="none"/>
      <right style="medium">
        <color auto="1"/>
      </right>
      <top style="medium">
        <color theme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0" applyNumberFormat="1" applyFont="1" applyFill="1" applyBorder="1"/>
    <xf fontId="0" fillId="0" borderId="0" numFmtId="165" applyNumberFormat="1" applyFont="0" applyFill="0" applyBorder="0" applyProtection="0"/>
    <xf fontId="0" fillId="0" borderId="0" numFmtId="165" applyNumberFormat="1" applyFont="0" applyFill="0" applyBorder="0" applyProtection="0"/>
  </cellStyleXfs>
  <cellXfs count="1409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vertical="top" wrapText="1"/>
    </xf>
    <xf fontId="2" fillId="0" borderId="1" numFmtId="0" xfId="0" applyFont="1" applyBorder="1" applyAlignment="1">
      <alignment horizontal="left" vertical="top" wrapText="1"/>
    </xf>
    <xf fontId="1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vertical="top"/>
    </xf>
    <xf fontId="2" fillId="0" borderId="1" numFmtId="0" xfId="0" applyFont="1" applyBorder="1" applyAlignment="1">
      <alignment horizontal="center" readingOrder="1" vertical="top"/>
    </xf>
    <xf fontId="3" fillId="2" borderId="1" numFmtId="0" xfId="0" applyFont="1" applyFill="1" applyBorder="1" applyAlignment="1">
      <alignment horizontal="center"/>
    </xf>
    <xf fontId="3" fillId="2" borderId="1" numFmtId="0" xfId="0" applyFont="1" applyFill="1" applyBorder="1" applyAlignment="1">
      <alignment horizontal="center" wrapText="1"/>
    </xf>
    <xf fontId="3" fillId="2" borderId="1" numFmtId="166" xfId="0" applyNumberFormat="1" applyFont="1" applyFill="1" applyBorder="1" applyAlignment="1">
      <alignment horizontal="center"/>
    </xf>
    <xf fontId="3" fillId="2" borderId="1" numFmtId="167" xfId="0" applyNumberFormat="1" applyFont="1" applyFill="1" applyBorder="1" applyAlignment="1">
      <alignment horizontal="center"/>
    </xf>
    <xf fontId="3" fillId="2" borderId="1" numFmtId="0" xfId="0" applyFont="1" applyFill="1" applyBorder="1" applyAlignment="1">
      <alignment horizontal="left" wrapText="1"/>
    </xf>
    <xf fontId="1" fillId="2" borderId="1" numFmtId="0" xfId="0" applyFont="1" applyFill="1" applyBorder="1" applyAlignment="1">
      <alignment horizontal="center"/>
    </xf>
    <xf fontId="1" fillId="2" borderId="1" numFmtId="165" xfId="5" applyNumberFormat="1" applyFont="1" applyFill="1" applyBorder="1" applyAlignment="1">
      <alignment horizontal="right"/>
    </xf>
    <xf fontId="1" fillId="2" borderId="1" numFmtId="164" xfId="5" applyNumberFormat="1" applyFont="1" applyFill="1" applyBorder="1" applyAlignment="1">
      <alignment horizontal="right"/>
    </xf>
    <xf fontId="3" fillId="2" borderId="1" numFmtId="164" xfId="5" applyNumberFormat="1" applyFont="1" applyFill="1" applyBorder="1" applyAlignment="1">
      <alignment horizontal="right"/>
    </xf>
    <xf fontId="3" fillId="3" borderId="1" numFmtId="0" xfId="0" applyFont="1" applyFill="1" applyBorder="1" applyAlignment="1">
      <alignment horizontal="left" wrapText="1"/>
    </xf>
    <xf fontId="1" fillId="3" borderId="1" numFmtId="0" xfId="0" applyFont="1" applyFill="1" applyBorder="1" applyAlignment="1">
      <alignment horizontal="center"/>
    </xf>
    <xf fontId="1" fillId="3" borderId="1" numFmtId="165" xfId="5" applyNumberFormat="1" applyFont="1" applyFill="1" applyBorder="1" applyAlignment="1">
      <alignment horizontal="right"/>
    </xf>
    <xf fontId="1" fillId="3" borderId="1" numFmtId="168" xfId="5" applyNumberFormat="1" applyFont="1" applyFill="1" applyBorder="1" applyAlignment="1">
      <alignment horizontal="right"/>
    </xf>
    <xf fontId="3" fillId="3" borderId="1" numFmtId="168" xfId="5" applyNumberFormat="1" applyFont="1" applyFill="1" applyBorder="1" applyAlignment="1">
      <alignment horizontal="right"/>
    </xf>
    <xf fontId="1" fillId="0" borderId="1" numFmtId="0" xfId="0" applyFont="1" applyBorder="1" applyAlignment="1">
      <alignment horizontal="left" wrapText="1"/>
    </xf>
    <xf fontId="1" fillId="0" borderId="1" numFmtId="0" xfId="0" applyFont="1" applyBorder="1" applyAlignment="1">
      <alignment horizontal="center"/>
    </xf>
    <xf fontId="1" fillId="0" borderId="1" numFmtId="165" xfId="5" applyNumberFormat="1" applyFont="1" applyBorder="1" applyAlignment="1">
      <alignment horizontal="right"/>
    </xf>
    <xf fontId="1" fillId="0" borderId="1" numFmtId="168" xfId="5" applyNumberFormat="1" applyFont="1" applyBorder="1" applyAlignment="1">
      <alignment horizontal="right"/>
    </xf>
    <xf fontId="1" fillId="2" borderId="1" numFmtId="168" xfId="5" applyNumberFormat="1" applyFont="1" applyFill="1" applyBorder="1" applyAlignment="1">
      <alignment horizontal="right"/>
    </xf>
    <xf fontId="3" fillId="0" borderId="1" numFmtId="168" xfId="5" applyNumberFormat="1" applyFont="1" applyBorder="1" applyAlignment="1">
      <alignment horizontal="right"/>
    </xf>
    <xf fontId="1" fillId="4" borderId="1" numFmtId="165" xfId="5" applyNumberFormat="1" applyFont="1" applyFill="1" applyBorder="1" applyAlignment="1">
      <alignment horizontal="right"/>
    </xf>
    <xf fontId="1" fillId="4" borderId="1" numFmtId="168" xfId="5" applyNumberFormat="1" applyFont="1" applyFill="1" applyBorder="1" applyAlignment="1">
      <alignment horizontal="right"/>
    </xf>
    <xf fontId="3" fillId="4" borderId="1" numFmtId="168" xfId="5" applyNumberFormat="1" applyFont="1" applyFill="1" applyBorder="1" applyAlignment="1">
      <alignment horizontal="right"/>
    </xf>
    <xf fontId="1" fillId="0" borderId="1" numFmtId="0" xfId="0" applyFont="1" applyBorder="1"/>
    <xf fontId="1" fillId="0" borderId="1" numFmtId="168" xfId="0" applyNumberFormat="1" applyFont="1" applyBorder="1"/>
    <xf fontId="3" fillId="0" borderId="1" numFmtId="168" xfId="0" applyNumberFormat="1" applyFont="1" applyBorder="1" applyAlignment="1">
      <alignment horizontal="right"/>
    </xf>
    <xf fontId="1" fillId="3" borderId="1" numFmtId="0" xfId="0" applyFont="1" applyFill="1" applyBorder="1"/>
    <xf fontId="1" fillId="3" borderId="1" numFmtId="168" xfId="0" applyNumberFormat="1" applyFont="1" applyFill="1" applyBorder="1"/>
    <xf fontId="3" fillId="3" borderId="1" numFmtId="0" xfId="0" applyFont="1" applyFill="1" applyBorder="1" applyAlignment="1">
      <alignment horizontal="left" vertical="top" wrapText="1"/>
    </xf>
    <xf fontId="1" fillId="3" borderId="1" numFmtId="0" xfId="0" applyFont="1" applyFill="1" applyBorder="1" applyAlignment="1">
      <alignment horizontal="left"/>
    </xf>
    <xf fontId="4" fillId="0" borderId="0" numFmtId="0" xfId="0" applyFont="1" applyAlignment="1">
      <alignment horizontal="left" vertical="top"/>
    </xf>
    <xf fontId="4" fillId="0" borderId="0" numFmtId="0" xfId="0" applyFont="1" applyAlignment="1">
      <alignment horizontal="center" vertical="top"/>
    </xf>
    <xf fontId="4" fillId="0" borderId="0" numFmtId="0" xfId="0" applyFont="1" applyAlignment="1">
      <alignment horizontal="right" vertical="top"/>
    </xf>
    <xf fontId="4" fillId="0" borderId="0" numFmtId="4" xfId="0" applyNumberFormat="1" applyFont="1" applyAlignment="1">
      <alignment horizontal="center" vertical="top"/>
    </xf>
    <xf fontId="5" fillId="0" borderId="0" numFmtId="0" xfId="0" applyFont="1" applyAlignment="1">
      <alignment horizontal="left" vertical="center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left" vertical="center" wrapText="1"/>
    </xf>
    <xf fontId="2" fillId="0" borderId="9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left" vertical="center"/>
    </xf>
    <xf fontId="5" fillId="0" borderId="9" numFmtId="0" xfId="0" applyFont="1" applyBorder="1" applyAlignment="1">
      <alignment horizontal="left" vertical="center"/>
    </xf>
    <xf fontId="2" fillId="0" borderId="9" numFmtId="0" xfId="0" applyFont="1" applyBorder="1" applyAlignment="1">
      <alignment horizontal="left" vertical="center" wrapText="1"/>
    </xf>
    <xf fontId="2" fillId="0" borderId="9" numFmtId="49" xfId="0" applyNumberFormat="1" applyFont="1" applyBorder="1" applyAlignment="1">
      <alignment horizontal="left" vertical="center" wrapText="1"/>
    </xf>
    <xf fontId="2" fillId="0" borderId="9" numFmtId="169" xfId="0" applyNumberFormat="1" applyFont="1" applyBorder="1" applyAlignment="1">
      <alignment horizontal="left" vertical="center" wrapText="1"/>
    </xf>
    <xf fontId="2" fillId="0" borderId="9" numFmtId="169" xfId="0" applyNumberFormat="1" applyFont="1" applyBorder="1" applyAlignment="1">
      <alignment horizontal="center" vertical="center" wrapText="1"/>
    </xf>
    <xf fontId="2" fillId="0" borderId="9" numFmtId="14" xfId="0" applyNumberFormat="1" applyFont="1" applyBorder="1" applyAlignment="1">
      <alignment vertical="center" wrapText="1"/>
    </xf>
    <xf fontId="5" fillId="0" borderId="0" numFmtId="0" xfId="0" applyFont="1"/>
    <xf fontId="2" fillId="0" borderId="8" numFmtId="0" xfId="0" applyFont="1" applyBorder="1" applyAlignment="1">
      <alignment horizontal="center" readingOrder="1" vertical="top"/>
    </xf>
    <xf fontId="2" fillId="0" borderId="9" numFmtId="0" xfId="0" applyFont="1" applyBorder="1" applyAlignment="1">
      <alignment horizontal="center" readingOrder="1" vertical="top"/>
    </xf>
    <xf fontId="2" fillId="0" borderId="10" numFmtId="0" xfId="0" applyFont="1" applyBorder="1" applyAlignment="1">
      <alignment horizontal="center" readingOrder="1" vertical="top"/>
    </xf>
    <xf fontId="6" fillId="0" borderId="0" numFmtId="0" xfId="0" applyFont="1" applyAlignment="1">
      <alignment horizontal="center" vertical="top"/>
    </xf>
    <xf fontId="2" fillId="2" borderId="8" numFmtId="0" xfId="0" applyFont="1" applyFill="1" applyBorder="1" applyAlignment="1">
      <alignment horizontal="center" vertical="center" wrapText="1"/>
    </xf>
    <xf fontId="2" fillId="2" borderId="9" numFmtId="0" xfId="0" applyFont="1" applyFill="1" applyBorder="1" applyAlignment="1">
      <alignment horizontal="center" vertical="center" wrapText="1"/>
    </xf>
    <xf fontId="2" fillId="2" borderId="9" numFmtId="4" xfId="0" applyNumberFormat="1" applyFont="1" applyFill="1" applyBorder="1" applyAlignment="1">
      <alignment horizontal="center" vertical="center"/>
    </xf>
    <xf fontId="2" fillId="2" borderId="10" numFmtId="167" xfId="0" applyNumberFormat="1" applyFont="1" applyFill="1" applyBorder="1" applyAlignment="1">
      <alignment horizontal="center" vertical="center" wrapText="1"/>
    </xf>
    <xf fontId="6" fillId="0" borderId="0" numFmtId="0" xfId="0" applyFont="1" applyAlignment="1">
      <alignment horizontal="left" vertical="top"/>
    </xf>
    <xf fontId="7" fillId="0" borderId="9" numFmtId="0" xfId="0" applyFont="1" applyBorder="1" applyAlignment="1">
      <alignment vertical="center" wrapText="1"/>
    </xf>
    <xf fontId="2" fillId="0" borderId="11" numFmtId="0" xfId="0" applyFont="1" applyBorder="1" applyAlignment="1">
      <alignment horizontal="center" vertical="center" wrapText="1"/>
    </xf>
    <xf fontId="2" fillId="0" borderId="12" numFmtId="0" xfId="0" applyFont="1" applyBorder="1" applyAlignment="1">
      <alignment horizontal="center" vertical="center" wrapText="1"/>
    </xf>
    <xf fontId="2" fillId="0" borderId="13" numFmtId="0" xfId="0" applyFont="1" applyBorder="1" applyAlignment="1">
      <alignment horizontal="center" vertical="center" wrapText="1"/>
    </xf>
    <xf fontId="2" fillId="0" borderId="11" numFmtId="0" xfId="0" applyFont="1" applyBorder="1" applyAlignment="1">
      <alignment horizontal="center" vertical="top"/>
    </xf>
    <xf fontId="2" fillId="0" borderId="12" numFmtId="0" xfId="0" applyFont="1" applyBorder="1" applyAlignment="1">
      <alignment horizontal="center" vertical="top"/>
    </xf>
    <xf fontId="2" fillId="0" borderId="13" numFmtId="0" xfId="0" applyFont="1" applyBorder="1" applyAlignment="1">
      <alignment horizontal="center" vertical="top"/>
    </xf>
    <xf fontId="1" fillId="0" borderId="11" numFmtId="0" xfId="0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1" fillId="0" borderId="14" numFmtId="0" xfId="0" applyFont="1" applyBorder="1" applyAlignment="1">
      <alignment horizontal="center" vertical="center" wrapText="1"/>
    </xf>
    <xf fontId="7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7" fillId="0" borderId="14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0" borderId="12" numFmtId="0" xfId="0" applyFont="1" applyBorder="1" applyAlignment="1">
      <alignment horizontal="center"/>
    </xf>
    <xf fontId="2" fillId="0" borderId="13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center" wrapText="1"/>
    </xf>
    <xf fontId="7" fillId="0" borderId="12" numFmtId="0" xfId="0" applyFont="1" applyBorder="1" applyAlignment="1">
      <alignment horizontal="center" vertical="center" wrapText="1"/>
    </xf>
    <xf fontId="7" fillId="0" borderId="14" numFmtId="0" xfId="0" applyFont="1" applyBorder="1" applyAlignment="1">
      <alignment horizontal="center" vertical="center" wrapText="1"/>
    </xf>
    <xf fontId="7" fillId="0" borderId="10" numFmtId="170" xfId="0" applyNumberFormat="1" applyFont="1" applyBorder="1" applyAlignment="1">
      <alignment horizontal="center"/>
    </xf>
    <xf fontId="2" fillId="0" borderId="14" numFmtId="0" xfId="0" applyFont="1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5" numFmtId="0" xfId="0" applyFont="1" applyBorder="1" applyAlignment="1">
      <alignment horizontal="center"/>
    </xf>
    <xf fontId="2" fillId="0" borderId="16" numFmtId="0" xfId="0" applyFont="1" applyBorder="1" applyAlignment="1">
      <alignment horizontal="center"/>
    </xf>
    <xf fontId="2" fillId="0" borderId="17" numFmtId="0" xfId="0" applyFont="1" applyBorder="1" applyAlignment="1">
      <alignment horizontal="center"/>
    </xf>
    <xf fontId="2" fillId="0" borderId="18" numFmtId="0" xfId="0" applyFont="1" applyBorder="1" applyAlignment="1">
      <alignment horizontal="center"/>
    </xf>
    <xf fontId="7" fillId="0" borderId="19" numFmtId="0" xfId="0" applyFont="1" applyBorder="1" applyAlignment="1">
      <alignment horizontal="center" wrapText="1"/>
    </xf>
    <xf fontId="7" fillId="0" borderId="20" numFmtId="0" xfId="0" applyFont="1" applyBorder="1" applyAlignment="1">
      <alignment horizontal="center" wrapText="1"/>
    </xf>
    <xf fontId="7" fillId="0" borderId="21" numFmtId="0" xfId="0" applyFont="1" applyBorder="1" applyAlignment="1">
      <alignment horizontal="center" wrapText="1"/>
    </xf>
    <xf fontId="2" fillId="0" borderId="22" numFmtId="4" xfId="0" applyNumberFormat="1" applyFont="1" applyBorder="1" applyAlignment="1">
      <alignment horizontal="center"/>
    </xf>
    <xf fontId="7" fillId="0" borderId="23" numFmtId="0" xfId="0" applyFont="1" applyBorder="1" applyAlignment="1">
      <alignment horizontal="center" vertical="top"/>
    </xf>
    <xf fontId="7" fillId="0" borderId="24" numFmtId="0" xfId="0" applyFont="1" applyBorder="1" applyAlignment="1">
      <alignment horizontal="center" vertical="top"/>
    </xf>
    <xf fontId="7" fillId="0" borderId="25" numFmtId="0" xfId="0" applyFont="1" applyBorder="1" applyAlignment="1">
      <alignment horizontal="center" vertical="top"/>
    </xf>
    <xf fontId="7" fillId="0" borderId="26" numFmtId="0" xfId="0" applyFont="1" applyBorder="1" applyAlignment="1">
      <alignment horizontal="center" vertical="top"/>
    </xf>
    <xf fontId="7" fillId="0" borderId="11" numFmtId="0" xfId="0" applyFont="1" applyBorder="1" applyAlignment="1">
      <alignment horizontal="center" vertical="top"/>
    </xf>
    <xf fontId="7" fillId="0" borderId="12" numFmtId="0" xfId="0" applyFont="1" applyBorder="1" applyAlignment="1">
      <alignment horizontal="center" vertical="top"/>
    </xf>
    <xf fontId="7" fillId="0" borderId="14" numFmtId="0" xfId="0" applyFont="1" applyBorder="1" applyAlignment="1">
      <alignment horizontal="center" vertical="top"/>
    </xf>
    <xf fontId="7" fillId="0" borderId="10" numFmtId="0" xfId="0" applyFont="1" applyBorder="1" applyAlignment="1">
      <alignment horizontal="center" vertical="top"/>
    </xf>
    <xf fontId="2" fillId="0" borderId="14" numFmtId="0" xfId="0" applyFont="1" applyBorder="1" applyAlignment="1">
      <alignment horizontal="center" vertical="top"/>
    </xf>
    <xf fontId="2" fillId="0" borderId="10" numFmtId="0" xfId="0" applyFont="1" applyBorder="1" applyAlignment="1">
      <alignment horizontal="center" vertical="top"/>
    </xf>
    <xf fontId="8" fillId="0" borderId="10" numFmtId="0" xfId="0" applyFont="1" applyBorder="1" applyAlignment="1">
      <alignment horizontal="center"/>
    </xf>
    <xf fontId="7" fillId="5" borderId="27" numFmtId="0" xfId="0" applyFont="1" applyFill="1" applyBorder="1" applyAlignment="1">
      <alignment horizontal="left" vertical="center" wrapText="1"/>
    </xf>
    <xf fontId="2" fillId="5" borderId="28" numFmtId="0" xfId="0" applyFont="1" applyFill="1" applyBorder="1" applyAlignment="1">
      <alignment horizontal="center" vertical="center" wrapText="1"/>
    </xf>
    <xf fontId="2" fillId="5" borderId="29" numFmtId="0" xfId="0" applyFont="1" applyFill="1" applyBorder="1" applyAlignment="1">
      <alignment horizontal="center" vertical="center" wrapText="1"/>
    </xf>
    <xf fontId="2" fillId="5" borderId="30" numFmtId="0" xfId="0" applyFont="1" applyFill="1" applyBorder="1" applyAlignment="1">
      <alignment horizontal="center" vertical="center" wrapText="1"/>
    </xf>
    <xf fontId="7" fillId="5" borderId="31" numFmtId="0" xfId="0" applyFont="1" applyFill="1" applyBorder="1" applyAlignment="1">
      <alignment horizontal="center" vertical="top"/>
    </xf>
    <xf fontId="4" fillId="0" borderId="32" numFmtId="0" xfId="0" applyFont="1" applyBorder="1" applyAlignment="1">
      <alignment horizontal="center" wrapText="1"/>
    </xf>
    <xf fontId="4" fillId="0" borderId="33" numFmtId="0" xfId="0" applyFont="1" applyBorder="1" applyAlignment="1">
      <alignment horizontal="center" wrapText="1"/>
    </xf>
    <xf fontId="4" fillId="0" borderId="34" numFmtId="0" xfId="0" applyFont="1" applyBorder="1" applyAlignment="1">
      <alignment horizontal="center" wrapText="1"/>
    </xf>
    <xf fontId="4" fillId="0" borderId="35" numFmtId="0" xfId="0" applyFont="1" applyBorder="1" applyAlignment="1">
      <alignment horizontal="center" wrapText="1"/>
    </xf>
    <xf fontId="4" fillId="0" borderId="0" numFmtId="0" xfId="0" applyFont="1" applyAlignment="1">
      <alignment horizontal="center" wrapText="1"/>
    </xf>
    <xf fontId="4" fillId="0" borderId="36" numFmtId="0" xfId="0" applyFont="1" applyBorder="1" applyAlignment="1">
      <alignment horizontal="center" wrapText="1"/>
    </xf>
    <xf fontId="4" fillId="0" borderId="37" numFmtId="0" xfId="0" applyFont="1" applyBorder="1" applyAlignment="1">
      <alignment horizontal="center" wrapText="1"/>
    </xf>
    <xf fontId="4" fillId="0" borderId="38" numFmtId="0" xfId="0" applyFont="1" applyBorder="1" applyAlignment="1">
      <alignment horizontal="center" wrapText="1"/>
    </xf>
    <xf fontId="4" fillId="0" borderId="39" numFmtId="0" xfId="0" applyFont="1" applyBorder="1" applyAlignment="1">
      <alignment horizontal="center" wrapText="1"/>
    </xf>
    <xf fontId="9" fillId="0" borderId="0" numFmtId="0" xfId="0" applyFont="1" applyAlignment="1">
      <alignment horizontal="left" vertical="top"/>
    </xf>
    <xf fontId="7" fillId="0" borderId="0" numFmtId="0" xfId="0" applyFont="1" applyAlignment="1">
      <alignment horizontal="left" vertical="top"/>
    </xf>
    <xf fontId="7" fillId="0" borderId="0" numFmtId="0" xfId="0" applyFont="1" applyAlignment="1">
      <alignment horizontal="center" vertical="top"/>
    </xf>
    <xf fontId="7" fillId="0" borderId="0" numFmtId="0" xfId="0" applyFont="1" applyAlignment="1">
      <alignment horizontal="right" vertical="top"/>
    </xf>
    <xf fontId="7" fillId="0" borderId="0" numFmtId="0" xfId="0" applyFont="1" applyAlignment="1">
      <alignment vertical="top"/>
    </xf>
    <xf fontId="10" fillId="0" borderId="0" numFmtId="0" xfId="0" applyFont="1" applyAlignment="1">
      <alignment vertical="center"/>
    </xf>
    <xf fontId="2" fillId="0" borderId="40" numFmtId="0" xfId="0" applyFont="1" applyBorder="1" applyAlignment="1">
      <alignment vertical="center" wrapText="1"/>
    </xf>
    <xf fontId="3" fillId="0" borderId="41" numFmtId="0" xfId="0" applyFont="1" applyBorder="1" applyAlignment="1">
      <alignment horizontal="left" vertical="center" wrapText="1"/>
    </xf>
    <xf fontId="3" fillId="0" borderId="42" numFmtId="0" xfId="0" applyFont="1" applyBorder="1" applyAlignment="1">
      <alignment horizontal="left" vertical="center" wrapText="1"/>
    </xf>
    <xf fontId="3" fillId="0" borderId="43" numFmtId="0" xfId="0" applyFont="1" applyBorder="1" applyAlignment="1">
      <alignment horizontal="left" vertical="center" wrapText="1"/>
    </xf>
    <xf fontId="3" fillId="0" borderId="44" numFmtId="0" xfId="0" applyFont="1" applyBorder="1" applyAlignment="1">
      <alignment horizontal="center" vertical="center" wrapText="1"/>
    </xf>
    <xf fontId="3" fillId="0" borderId="34" numFmtId="0" xfId="0" applyFont="1" applyBorder="1" applyAlignment="1">
      <alignment horizontal="center" vertical="center" wrapText="1"/>
    </xf>
    <xf fontId="2" fillId="0" borderId="45" numFmtId="0" xfId="0" applyFont="1" applyBorder="1" applyAlignment="1">
      <alignment vertical="center" wrapText="1"/>
    </xf>
    <xf fontId="2" fillId="0" borderId="19" numFmtId="0" xfId="0" applyFont="1" applyBorder="1" applyAlignment="1">
      <alignment horizontal="left" vertical="center" wrapText="1"/>
    </xf>
    <xf fontId="2" fillId="0" borderId="20" numFmtId="0" xfId="0" applyFont="1" applyBorder="1" applyAlignment="1">
      <alignment horizontal="left" vertical="center" wrapText="1"/>
    </xf>
    <xf fontId="2" fillId="0" borderId="21" numFmtId="0" xfId="0" applyFont="1" applyBorder="1" applyAlignment="1">
      <alignment horizontal="left" vertical="center" wrapText="1"/>
    </xf>
    <xf fontId="3" fillId="0" borderId="46" numFmtId="0" xfId="0" applyFont="1" applyBorder="1" applyAlignment="1">
      <alignment horizontal="center" vertical="center" wrapText="1"/>
    </xf>
    <xf fontId="3" fillId="0" borderId="36" numFmtId="0" xfId="0" applyFont="1" applyBorder="1" applyAlignment="1">
      <alignment horizontal="center" vertical="center" wrapText="1"/>
    </xf>
    <xf fontId="2" fillId="0" borderId="47" numFmtId="0" xfId="0" applyFont="1" applyBorder="1" applyAlignment="1">
      <alignment vertical="center"/>
    </xf>
    <xf fontId="2" fillId="0" borderId="48" numFmtId="0" xfId="0" applyFont="1" applyBorder="1" applyAlignment="1">
      <alignment vertical="center" wrapText="1"/>
    </xf>
    <xf fontId="2" fillId="0" borderId="49" numFmtId="0" xfId="0" applyFont="1" applyBorder="1" applyAlignment="1">
      <alignment vertical="center" wrapText="1"/>
    </xf>
    <xf fontId="2" fillId="0" borderId="49" numFmtId="49" xfId="0" applyNumberFormat="1" applyFont="1" applyBorder="1" applyAlignment="1">
      <alignment vertical="center" wrapText="1"/>
    </xf>
    <xf fontId="2" fillId="0" borderId="49" numFmtId="169" xfId="0" applyNumberFormat="1" applyFont="1" applyBorder="1" applyAlignment="1">
      <alignment vertical="center" wrapText="1"/>
    </xf>
    <xf fontId="2" fillId="0" borderId="48" numFmtId="169" xfId="0" applyNumberFormat="1" applyFont="1" applyBorder="1" applyAlignment="1">
      <alignment horizontal="center" vertical="center" wrapText="1"/>
    </xf>
    <xf fontId="2" fillId="0" borderId="50" numFmtId="169" xfId="0" applyNumberFormat="1" applyFont="1" applyBorder="1" applyAlignment="1">
      <alignment horizontal="center" vertical="center" wrapText="1"/>
    </xf>
    <xf fontId="2" fillId="0" borderId="51" numFmtId="169" xfId="0" applyNumberFormat="1" applyFont="1" applyBorder="1" applyAlignment="1">
      <alignment horizontal="center" vertical="center" wrapText="1"/>
    </xf>
    <xf fontId="2" fillId="0" borderId="48" numFmtId="169" xfId="0" applyNumberFormat="1" applyFont="1" applyBorder="1" applyAlignment="1">
      <alignment horizontal="left" vertical="center" wrapText="1"/>
    </xf>
    <xf fontId="2" fillId="0" borderId="51" numFmtId="169" xfId="0" applyNumberFormat="1" applyFont="1" applyBorder="1" applyAlignment="1">
      <alignment horizontal="left" vertical="center" wrapText="1"/>
    </xf>
    <xf fontId="2" fillId="0" borderId="49" numFmtId="14" xfId="0" applyNumberFormat="1" applyFont="1" applyBorder="1" applyAlignment="1">
      <alignment vertical="center" wrapText="1"/>
    </xf>
    <xf fontId="3" fillId="0" borderId="49" numFmtId="14" xfId="0" applyNumberFormat="1" applyFont="1" applyBorder="1" applyAlignment="1">
      <alignment vertical="center" wrapText="1"/>
    </xf>
    <xf fontId="3" fillId="0" borderId="52" numFmtId="0" xfId="0" applyFont="1" applyBorder="1" applyAlignment="1">
      <alignment horizontal="center" vertical="center" wrapText="1"/>
    </xf>
    <xf fontId="3" fillId="0" borderId="39" numFmtId="0" xfId="0" applyFont="1" applyBorder="1" applyAlignment="1">
      <alignment horizontal="center" vertical="center" wrapText="1"/>
    </xf>
    <xf fontId="2" fillId="0" borderId="35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2" fillId="0" borderId="36" numFmtId="0" xfId="0" applyFont="1" applyBorder="1" applyAlignment="1">
      <alignment horizontal="center" vertical="center"/>
    </xf>
    <xf fontId="11" fillId="0" borderId="0" numFmtId="0" xfId="0" applyFont="1" applyAlignment="1">
      <alignment vertical="center"/>
    </xf>
    <xf fontId="7" fillId="2" borderId="40" numFmtId="0" xfId="0" applyFont="1" applyFill="1" applyBorder="1" applyAlignment="1">
      <alignment horizontal="center" vertical="center" wrapText="1"/>
    </xf>
    <xf fontId="7" fillId="2" borderId="53" numFmtId="0" xfId="0" applyFont="1" applyFill="1" applyBorder="1" applyAlignment="1">
      <alignment horizontal="center" vertical="center" wrapText="1"/>
    </xf>
    <xf fontId="7" fillId="2" borderId="53" numFmtId="0" xfId="0" applyFont="1" applyFill="1" applyBorder="1" applyAlignment="1">
      <alignment horizontal="center" readingOrder="1" vertical="center"/>
    </xf>
    <xf fontId="7" fillId="2" borderId="53" numFmtId="167" xfId="0" applyNumberFormat="1" applyFont="1" applyFill="1" applyBorder="1" applyAlignment="1">
      <alignment horizontal="center" vertical="center" wrapText="1"/>
    </xf>
    <xf fontId="7" fillId="2" borderId="53" numFmtId="0" xfId="0" applyFont="1" applyFill="1" applyBorder="1" applyAlignment="1">
      <alignment horizontal="center" vertical="center"/>
    </xf>
    <xf fontId="7" fillId="2" borderId="54" numFmtId="0" xfId="0" applyFont="1" applyFill="1" applyBorder="1" applyAlignment="1">
      <alignment horizontal="center" vertical="center"/>
    </xf>
    <xf fontId="9" fillId="0" borderId="0" numFmtId="0" xfId="0" applyFont="1" applyAlignment="1">
      <alignment horizontal="left" vertical="center"/>
    </xf>
    <xf fontId="7" fillId="2" borderId="47" numFmtId="0" xfId="0" applyFont="1" applyFill="1" applyBorder="1" applyAlignment="1">
      <alignment horizontal="center" vertical="center" wrapText="1"/>
    </xf>
    <xf fontId="7" fillId="2" borderId="49" numFmtId="0" xfId="0" applyFont="1" applyFill="1" applyBorder="1" applyAlignment="1">
      <alignment horizontal="center" vertical="center" wrapText="1"/>
    </xf>
    <xf fontId="7" fillId="2" borderId="49" numFmtId="167" xfId="0" applyNumberFormat="1" applyFont="1" applyFill="1" applyBorder="1" applyAlignment="1">
      <alignment horizontal="center" vertical="center" wrapText="1"/>
    </xf>
    <xf fontId="7" fillId="2" borderId="49" numFmtId="167" xfId="0" applyNumberFormat="1" applyFont="1" applyFill="1" applyBorder="1" applyAlignment="1">
      <alignment horizontal="center" vertical="center"/>
    </xf>
    <xf fontId="7" fillId="2" borderId="49" numFmtId="0" xfId="0" applyFont="1" applyFill="1" applyBorder="1" applyAlignment="1">
      <alignment vertical="center" wrapText="1"/>
    </xf>
    <xf fontId="7" fillId="2" borderId="55" numFmtId="167" xfId="0" applyNumberFormat="1" applyFont="1" applyFill="1" applyBorder="1" applyAlignment="1">
      <alignment horizontal="center" vertical="center" wrapText="1"/>
    </xf>
    <xf fontId="10" fillId="0" borderId="0" numFmtId="0" xfId="0" applyFont="1" applyAlignment="1">
      <alignment horizontal="left" vertical="center"/>
    </xf>
    <xf fontId="2" fillId="2" borderId="56" numFmtId="0" xfId="0" applyFont="1" applyFill="1" applyBorder="1" applyAlignment="1">
      <alignment horizontal="left" vertical="center" wrapText="1"/>
    </xf>
    <xf fontId="2" fillId="2" borderId="57" numFmtId="0" xfId="0" applyFont="1" applyFill="1" applyBorder="1" applyAlignment="1">
      <alignment horizontal="left" vertical="center" wrapText="1"/>
    </xf>
    <xf fontId="2" fillId="2" borderId="57" numFmtId="0" xfId="0" applyFont="1" applyFill="1" applyBorder="1" applyAlignment="1">
      <alignment horizontal="right" vertical="center" wrapText="1"/>
    </xf>
    <xf fontId="2" fillId="2" borderId="57" numFmtId="165" xfId="0" applyNumberFormat="1" applyFont="1" applyFill="1" applyBorder="1" applyAlignment="1">
      <alignment horizontal="right" vertical="center" wrapText="1"/>
    </xf>
    <xf fontId="2" fillId="2" borderId="57" numFmtId="164" xfId="0" applyNumberFormat="1" applyFont="1" applyFill="1" applyBorder="1" applyAlignment="1">
      <alignment horizontal="right" vertical="center" wrapText="1"/>
    </xf>
    <xf fontId="3" fillId="2" borderId="1" numFmtId="171" xfId="5" applyNumberFormat="1" applyFont="1" applyFill="1" applyBorder="1" applyAlignment="1">
      <alignment horizontal="right"/>
    </xf>
    <xf fontId="2" fillId="2" borderId="57" numFmtId="164" xfId="4" applyNumberFormat="1" applyFont="1" applyFill="1" applyBorder="1" applyAlignment="1">
      <alignment horizontal="right" shrinkToFit="1" vertical="center"/>
    </xf>
    <xf fontId="2" fillId="2" borderId="57" numFmtId="164" xfId="4" applyNumberFormat="1" applyFont="1" applyFill="1" applyBorder="1" applyAlignment="1">
      <alignment shrinkToFit="1" vertical="center"/>
    </xf>
    <xf fontId="2" fillId="2" borderId="1" numFmtId="10" xfId="0" applyNumberFormat="1" applyFont="1" applyFill="1" applyBorder="1" applyAlignment="1">
      <alignment horizontal="right" shrinkToFit="1" vertical="center"/>
    </xf>
    <xf fontId="2" fillId="2" borderId="22" numFmtId="10" xfId="0" applyNumberFormat="1" applyFont="1" applyFill="1" applyBorder="1" applyAlignment="1">
      <alignment horizontal="right" shrinkToFit="1" vertical="center"/>
    </xf>
    <xf fontId="2" fillId="3" borderId="45" numFmtId="0" xfId="0" applyFont="1" applyFill="1" applyBorder="1" applyAlignment="1">
      <alignment horizontal="left" vertical="center" wrapText="1"/>
    </xf>
    <xf fontId="2" fillId="3" borderId="1" numFmtId="0" xfId="0" applyFont="1" applyFill="1" applyBorder="1" applyAlignment="1">
      <alignment horizontal="left" vertical="center" wrapText="1"/>
    </xf>
    <xf fontId="2" fillId="3" borderId="1" numFmtId="0" xfId="0" applyFont="1" applyFill="1" applyBorder="1" applyAlignment="1">
      <alignment horizontal="right" vertical="center" wrapText="1"/>
    </xf>
    <xf fontId="2" fillId="3" borderId="1" numFmtId="165" xfId="0" applyNumberFormat="1" applyFont="1" applyFill="1" applyBorder="1" applyAlignment="1">
      <alignment horizontal="right" vertical="center" wrapText="1"/>
    </xf>
    <xf fontId="2" fillId="3" borderId="1" numFmtId="164" xfId="0" applyNumberFormat="1" applyFont="1" applyFill="1" applyBorder="1" applyAlignment="1">
      <alignment horizontal="right" vertical="center" wrapText="1"/>
    </xf>
    <xf fontId="3" fillId="3" borderId="1" numFmtId="171" xfId="5" applyNumberFormat="1" applyFont="1" applyFill="1" applyBorder="1" applyAlignment="1">
      <alignment horizontal="right"/>
    </xf>
    <xf fontId="2" fillId="3" borderId="1" numFmtId="164" xfId="4" applyNumberFormat="1" applyFont="1" applyFill="1" applyBorder="1" applyAlignment="1">
      <alignment horizontal="right" shrinkToFit="1" vertical="center"/>
    </xf>
    <xf fontId="2" fillId="3" borderId="1" numFmtId="164" xfId="4" applyNumberFormat="1" applyFont="1" applyFill="1" applyBorder="1" applyAlignment="1">
      <alignment shrinkToFit="1" vertical="center"/>
    </xf>
    <xf fontId="11" fillId="0" borderId="0" numFmtId="0" xfId="0" applyFont="1" applyAlignment="1">
      <alignment horizontal="left" vertical="center"/>
    </xf>
    <xf fontId="7" fillId="0" borderId="1" numFmtId="0" xfId="0" applyFont="1" applyBorder="1" applyAlignment="1">
      <alignment horizontal="right" vertical="center" wrapText="1"/>
    </xf>
    <xf fontId="7" fillId="0" borderId="1" numFmtId="165" xfId="0" applyNumberFormat="1" applyFont="1" applyBorder="1" applyAlignment="1">
      <alignment horizontal="right" vertical="center" wrapText="1"/>
    </xf>
    <xf fontId="1" fillId="0" borderId="1" numFmtId="164" xfId="5" applyNumberFormat="1" applyFont="1" applyBorder="1" applyAlignment="1">
      <alignment horizontal="right"/>
    </xf>
    <xf fontId="1" fillId="0" borderId="1" numFmtId="171" xfId="5" applyNumberFormat="1" applyFont="1" applyBorder="1" applyAlignment="1">
      <alignment horizontal="right"/>
    </xf>
    <xf fontId="7" fillId="0" borderId="1" numFmtId="164" xfId="4" applyNumberFormat="1" applyFont="1" applyBorder="1" applyAlignment="1">
      <alignment horizontal="right" shrinkToFit="1" vertical="center"/>
    </xf>
    <xf fontId="7" fillId="0" borderId="1" numFmtId="164" xfId="4" applyNumberFormat="1" applyFont="1" applyBorder="1" applyAlignment="1">
      <alignment shrinkToFit="1" vertical="center"/>
    </xf>
    <xf fontId="7" fillId="0" borderId="1" numFmtId="164" xfId="0" applyNumberFormat="1" applyFont="1" applyBorder="1" applyAlignment="1">
      <alignment shrinkToFit="1" vertical="center"/>
    </xf>
    <xf fontId="2" fillId="0" borderId="1" numFmtId="10" xfId="0" applyNumberFormat="1" applyFont="1" applyBorder="1" applyAlignment="1">
      <alignment horizontal="right" shrinkToFit="1" vertical="center"/>
    </xf>
    <xf fontId="2" fillId="0" borderId="22" numFmtId="10" xfId="0" applyNumberFormat="1" applyFont="1" applyBorder="1" applyAlignment="1">
      <alignment horizontal="right" shrinkToFit="1" vertical="center"/>
    </xf>
    <xf fontId="11" fillId="0" borderId="0" numFmtId="165" xfId="0" applyNumberFormat="1" applyFont="1" applyAlignment="1">
      <alignment horizontal="left" vertical="center"/>
    </xf>
    <xf fontId="11" fillId="0" borderId="0" numFmtId="164" xfId="0" applyNumberFormat="1" applyFont="1" applyAlignment="1">
      <alignment horizontal="left" vertical="center"/>
    </xf>
    <xf fontId="12" fillId="0" borderId="0" numFmtId="0" xfId="0" applyFont="1" applyAlignment="1">
      <alignment horizontal="left" vertical="center"/>
    </xf>
    <xf fontId="1" fillId="3" borderId="1" numFmtId="164" xfId="5" applyNumberFormat="1" applyFont="1" applyFill="1" applyBorder="1" applyAlignment="1">
      <alignment horizontal="right"/>
    </xf>
    <xf fontId="0" fillId="0" borderId="0" numFmtId="170" xfId="0" applyNumberFormat="1"/>
    <xf fontId="3" fillId="2" borderId="1" numFmtId="165" xfId="5" applyNumberFormat="1" applyFont="1" applyFill="1" applyBorder="1" applyAlignment="1">
      <alignment horizontal="right"/>
    </xf>
    <xf fontId="2" fillId="2" borderId="1" numFmtId="0" xfId="0" applyFont="1" applyFill="1" applyBorder="1" applyAlignment="1">
      <alignment horizontal="right" vertical="center" wrapText="1"/>
    </xf>
    <xf fontId="2" fillId="2" borderId="1" numFmtId="164" xfId="4" applyNumberFormat="1" applyFont="1" applyFill="1" applyBorder="1" applyAlignment="1">
      <alignment horizontal="right" shrinkToFit="1" vertical="center"/>
    </xf>
    <xf fontId="2" fillId="2" borderId="1" numFmtId="164" xfId="4" applyNumberFormat="1" applyFont="1" applyFill="1" applyBorder="1" applyAlignment="1">
      <alignment shrinkToFit="1" vertical="center"/>
    </xf>
    <xf fontId="3" fillId="3" borderId="1" numFmtId="0" xfId="0" applyFont="1" applyFill="1" applyBorder="1" applyAlignment="1">
      <alignment horizontal="center"/>
    </xf>
    <xf fontId="3" fillId="3" borderId="1" numFmtId="165" xfId="5" applyNumberFormat="1" applyFont="1" applyFill="1" applyBorder="1" applyAlignment="1">
      <alignment horizontal="right"/>
    </xf>
    <xf fontId="3" fillId="3" borderId="1" numFmtId="164" xfId="5" applyNumberFormat="1" applyFont="1" applyFill="1" applyBorder="1" applyAlignment="1">
      <alignment horizontal="right"/>
    </xf>
    <xf fontId="3" fillId="0" borderId="1" numFmtId="171" xfId="5" applyNumberFormat="1" applyFont="1" applyBorder="1" applyAlignment="1">
      <alignment horizontal="right"/>
    </xf>
    <xf fontId="1" fillId="3" borderId="1" numFmtId="171" xfId="5" applyNumberFormat="1" applyFont="1" applyFill="1" applyBorder="1" applyAlignment="1">
      <alignment horizontal="right"/>
    </xf>
    <xf fontId="7" fillId="3" borderId="1" numFmtId="164" xfId="4" applyNumberFormat="1" applyFont="1" applyFill="1" applyBorder="1" applyAlignment="1">
      <alignment horizontal="right" shrinkToFit="1" vertical="center"/>
    </xf>
    <xf fontId="7" fillId="3" borderId="1" numFmtId="164" xfId="0" applyNumberFormat="1" applyFont="1" applyFill="1" applyBorder="1" applyAlignment="1">
      <alignment shrinkToFit="1" vertical="center"/>
    </xf>
    <xf fontId="1" fillId="4" borderId="1" numFmtId="164" xfId="5" applyNumberFormat="1" applyFont="1" applyFill="1" applyBorder="1" applyAlignment="1">
      <alignment horizontal="right"/>
    </xf>
    <xf fontId="3" fillId="4" borderId="1" numFmtId="171" xfId="5" applyNumberFormat="1" applyFont="1" applyFill="1" applyBorder="1" applyAlignment="1">
      <alignment horizontal="right"/>
    </xf>
    <xf fontId="7" fillId="3" borderId="1" numFmtId="0" xfId="0" applyFont="1" applyFill="1" applyBorder="1" applyAlignment="1">
      <alignment horizontal="right" vertical="center" wrapText="1"/>
    </xf>
    <xf fontId="3" fillId="6" borderId="1" numFmtId="0" xfId="0" applyFont="1" applyFill="1" applyBorder="1" applyAlignment="1">
      <alignment horizontal="left" wrapText="1"/>
    </xf>
    <xf fontId="1" fillId="6" borderId="1" numFmtId="0" xfId="0" applyFont="1" applyFill="1" applyBorder="1" applyAlignment="1">
      <alignment horizontal="center"/>
    </xf>
    <xf fontId="1" fillId="6" borderId="1" numFmtId="165" xfId="5" applyNumberFormat="1" applyFont="1" applyFill="1" applyBorder="1" applyAlignment="1">
      <alignment horizontal="right"/>
    </xf>
    <xf fontId="2" fillId="6" borderId="1" numFmtId="0" xfId="0" applyFont="1" applyFill="1" applyBorder="1" applyAlignment="1">
      <alignment horizontal="right" vertical="center" wrapText="1"/>
    </xf>
    <xf fontId="1" fillId="6" borderId="1" numFmtId="164" xfId="5" applyNumberFormat="1" applyFont="1" applyFill="1" applyBorder="1" applyAlignment="1">
      <alignment horizontal="right"/>
    </xf>
    <xf fontId="3" fillId="6" borderId="1" numFmtId="171" xfId="5" applyNumberFormat="1" applyFont="1" applyFill="1" applyBorder="1" applyAlignment="1">
      <alignment horizontal="right"/>
    </xf>
    <xf fontId="2" fillId="6" borderId="1" numFmtId="164" xfId="4" applyNumberFormat="1" applyFont="1" applyFill="1" applyBorder="1" applyAlignment="1">
      <alignment horizontal="right" shrinkToFit="1" vertical="center"/>
    </xf>
    <xf fontId="2" fillId="3" borderId="1" numFmtId="171" xfId="4" applyNumberFormat="1" applyFont="1" applyFill="1" applyBorder="1" applyAlignment="1">
      <alignment shrinkToFit="1" vertical="center"/>
    </xf>
    <xf fontId="1" fillId="0" borderId="1" numFmtId="171" xfId="0" applyNumberFormat="1" applyFont="1" applyBorder="1" applyAlignment="1">
      <alignment horizontal="right"/>
    </xf>
    <xf fontId="7" fillId="3" borderId="1" numFmtId="0" xfId="0" applyFont="1" applyFill="1" applyBorder="1" applyAlignment="1">
      <alignment horizontal="right" vertical="top"/>
    </xf>
    <xf fontId="1" fillId="3" borderId="1" numFmtId="171" xfId="0" applyNumberFormat="1" applyFont="1" applyFill="1" applyBorder="1"/>
    <xf fontId="7" fillId="3" borderId="1" numFmtId="164" xfId="0" applyNumberFormat="1" applyFont="1" applyFill="1" applyBorder="1" applyAlignment="1">
      <alignment horizontal="left" vertical="top"/>
    </xf>
    <xf fontId="7" fillId="3" borderId="1" numFmtId="164" xfId="0" applyNumberFormat="1" applyFont="1" applyFill="1" applyBorder="1" applyAlignment="1">
      <alignment vertical="top"/>
    </xf>
    <xf fontId="1" fillId="0" borderId="1" numFmtId="171" xfId="0" applyNumberFormat="1" applyFont="1" applyBorder="1"/>
    <xf fontId="8" fillId="0" borderId="1" numFmtId="164" xfId="4" applyNumberFormat="1" applyFont="1" applyBorder="1" applyAlignment="1">
      <alignment horizontal="right" shrinkToFit="1" vertical="center"/>
    </xf>
    <xf fontId="7" fillId="3" borderId="1" numFmtId="0" xfId="0" applyFont="1" applyFill="1" applyBorder="1" applyAlignment="1">
      <alignment horizontal="left" vertical="top"/>
    </xf>
    <xf fontId="1" fillId="3" borderId="1" numFmtId="165" xfId="0" applyNumberFormat="1" applyFont="1" applyFill="1" applyBorder="1"/>
    <xf fontId="7" fillId="3" borderId="1" numFmtId="0" xfId="0" applyFont="1" applyFill="1" applyBorder="1" applyAlignment="1">
      <alignment vertical="top"/>
    </xf>
    <xf fontId="3" fillId="3" borderId="1" numFmtId="171" xfId="0" applyNumberFormat="1" applyFont="1" applyFill="1" applyBorder="1"/>
    <xf fontId="3" fillId="7" borderId="1" numFmtId="171" xfId="0" applyNumberFormat="1" applyFont="1" applyFill="1" applyBorder="1"/>
    <xf fontId="9" fillId="0" borderId="0" numFmtId="171" xfId="0" applyNumberFormat="1" applyFont="1" applyAlignment="1">
      <alignment horizontal="left" vertical="top"/>
    </xf>
    <xf fontId="9" fillId="0" borderId="0" numFmtId="164" xfId="0" applyNumberFormat="1" applyFont="1" applyAlignment="1">
      <alignment horizontal="left" vertical="top"/>
    </xf>
    <xf fontId="4" fillId="0" borderId="33" numFmtId="0" xfId="0" applyFont="1" applyBorder="1" applyAlignment="1">
      <alignment horizontal="center"/>
    </xf>
    <xf fontId="4" fillId="0" borderId="34" numFmtId="0" xfId="0" applyFont="1" applyBorder="1" applyAlignment="1">
      <alignment horizontal="center"/>
    </xf>
    <xf fontId="4" fillId="0" borderId="35" numFmtId="0" xfId="0" applyFont="1" applyBorder="1" applyAlignment="1">
      <alignment horizontal="center"/>
    </xf>
    <xf fontId="4" fillId="0" borderId="0" numFmtId="0" xfId="0" applyFont="1" applyAlignment="1">
      <alignment horizontal="center"/>
    </xf>
    <xf fontId="4" fillId="0" borderId="36" numFmtId="0" xfId="0" applyFont="1" applyBorder="1" applyAlignment="1">
      <alignment horizontal="center"/>
    </xf>
    <xf fontId="4" fillId="0" borderId="37" numFmtId="0" xfId="0" applyFont="1" applyBorder="1" applyAlignment="1">
      <alignment horizontal="center"/>
    </xf>
    <xf fontId="4" fillId="0" borderId="38" numFmtId="0" xfId="0" applyFont="1" applyBorder="1" applyAlignment="1">
      <alignment horizontal="center"/>
    </xf>
    <xf fontId="4" fillId="0" borderId="39" numFmtId="0" xfId="0" applyFont="1" applyBorder="1" applyAlignment="1">
      <alignment horizontal="center"/>
    </xf>
    <xf fontId="11" fillId="0" borderId="0" numFmtId="0" xfId="0" applyFont="1"/>
    <xf fontId="10" fillId="0" borderId="0" numFmtId="0" xfId="0" applyFont="1"/>
    <xf fontId="12" fillId="0" borderId="40" numFmtId="0" xfId="0" applyFont="1" applyBorder="1" applyAlignment="1">
      <alignment vertical="top" wrapText="1"/>
    </xf>
    <xf fontId="12" fillId="0" borderId="41" numFmtId="0" xfId="0" applyFont="1" applyBorder="1" applyAlignment="1">
      <alignment horizontal="center" vertical="top" wrapText="1"/>
    </xf>
    <xf fontId="12" fillId="0" borderId="42" numFmtId="0" xfId="0" applyFont="1" applyBorder="1" applyAlignment="1">
      <alignment horizontal="center" vertical="top" wrapText="1"/>
    </xf>
    <xf fontId="12" fillId="0" borderId="43" numFmtId="0" xfId="0" applyFont="1" applyBorder="1" applyAlignment="1">
      <alignment horizontal="center" vertical="top" wrapText="1"/>
    </xf>
    <xf fontId="10" fillId="0" borderId="54" numFmtId="0" xfId="0" applyFont="1" applyBorder="1" applyAlignment="1">
      <alignment horizontal="center" vertical="center" wrapText="1"/>
    </xf>
    <xf fontId="12" fillId="0" borderId="45" numFmtId="0" xfId="0" applyFont="1" applyBorder="1" applyAlignment="1">
      <alignment vertical="top" wrapText="1"/>
    </xf>
    <xf fontId="12" fillId="0" borderId="19" numFmtId="0" xfId="0" applyFont="1" applyBorder="1" applyAlignment="1">
      <alignment horizontal="center" vertical="top" wrapText="1"/>
    </xf>
    <xf fontId="12" fillId="0" borderId="20" numFmtId="0" xfId="0" applyFont="1" applyBorder="1" applyAlignment="1">
      <alignment horizontal="center" vertical="top" wrapText="1"/>
    </xf>
    <xf fontId="12" fillId="0" borderId="21" numFmtId="0" xfId="0" applyFont="1" applyBorder="1" applyAlignment="1">
      <alignment horizontal="center" vertical="top" wrapText="1"/>
    </xf>
    <xf fontId="10" fillId="0" borderId="22" numFmtId="0" xfId="0" applyFont="1" applyBorder="1" applyAlignment="1">
      <alignment horizontal="center" vertical="center" wrapText="1"/>
    </xf>
    <xf fontId="13" fillId="0" borderId="0" numFmtId="0" xfId="0" applyFont="1"/>
    <xf fontId="12" fillId="0" borderId="58" numFmtId="0" xfId="0" applyFont="1" applyBorder="1" applyAlignment="1">
      <alignment vertical="top"/>
    </xf>
    <xf fontId="10" fillId="0" borderId="59" numFmtId="0" xfId="0" applyFont="1" applyBorder="1"/>
    <xf fontId="12" fillId="0" borderId="59" numFmtId="0" xfId="0" applyFont="1" applyBorder="1" applyAlignment="1">
      <alignment vertical="top" wrapText="1"/>
    </xf>
    <xf fontId="12" fillId="0" borderId="59" numFmtId="49" xfId="0" applyNumberFormat="1" applyFont="1" applyBorder="1" applyAlignment="1">
      <alignment vertical="top" wrapText="1"/>
    </xf>
    <xf fontId="12" fillId="0" borderId="59" numFmtId="169" xfId="0" applyNumberFormat="1" applyFont="1" applyBorder="1" applyAlignment="1">
      <alignment vertical="top" wrapText="1"/>
    </xf>
    <xf fontId="12" fillId="0" borderId="60" numFmtId="169" xfId="0" applyNumberFormat="1" applyFont="1" applyBorder="1" applyAlignment="1">
      <alignment vertical="top" wrapText="1"/>
    </xf>
    <xf fontId="12" fillId="0" borderId="0" numFmtId="169" xfId="0" applyNumberFormat="1" applyFont="1" applyAlignment="1">
      <alignment horizontal="center" vertical="top" wrapText="1"/>
    </xf>
    <xf fontId="12" fillId="0" borderId="45" numFmtId="0" xfId="0" applyFont="1" applyBorder="1" applyAlignment="1">
      <alignment horizontal="center" readingOrder="1" vertical="top"/>
    </xf>
    <xf fontId="12" fillId="0" borderId="1" numFmtId="0" xfId="0" applyFont="1" applyBorder="1" applyAlignment="1">
      <alignment horizontal="center" readingOrder="1" vertical="top"/>
    </xf>
    <xf fontId="12" fillId="0" borderId="19" numFmtId="0" xfId="0" applyFont="1" applyBorder="1" applyAlignment="1">
      <alignment horizontal="center" readingOrder="1" vertical="top"/>
    </xf>
    <xf fontId="12" fillId="0" borderId="22" numFmtId="0" xfId="0" applyFont="1" applyBorder="1" applyAlignment="1">
      <alignment horizontal="center" readingOrder="1" vertical="top"/>
    </xf>
    <xf fontId="10" fillId="2" borderId="45" numFmtId="0" xfId="0" applyFont="1" applyFill="1" applyBorder="1" applyAlignment="1">
      <alignment horizontal="center"/>
    </xf>
    <xf fontId="10" fillId="2" borderId="1" numFmtId="0" xfId="0" applyFont="1" applyFill="1" applyBorder="1" applyAlignment="1">
      <alignment horizontal="left" wrapText="1"/>
    </xf>
    <xf fontId="10" fillId="2" borderId="22" numFmtId="0" xfId="0" applyFont="1" applyFill="1" applyBorder="1" applyAlignment="1">
      <alignment horizontal="left" wrapText="1"/>
    </xf>
    <xf fontId="10" fillId="2" borderId="45" numFmtId="0" xfId="0" applyFont="1" applyFill="1" applyBorder="1" applyAlignment="1">
      <alignment horizontal="left" wrapText="1"/>
    </xf>
    <xf fontId="10" fillId="3" borderId="45" numFmtId="0" xfId="0" applyFont="1" applyFill="1" applyBorder="1" applyAlignment="1">
      <alignment horizontal="left" wrapText="1"/>
    </xf>
    <xf fontId="10" fillId="3" borderId="1" numFmtId="0" xfId="0" applyFont="1" applyFill="1" applyBorder="1" applyAlignment="1">
      <alignment horizontal="left" wrapText="1"/>
    </xf>
    <xf fontId="10" fillId="3" borderId="22" numFmtId="0" xfId="0" applyFont="1" applyFill="1" applyBorder="1" applyAlignment="1">
      <alignment horizontal="left" wrapText="1"/>
    </xf>
    <xf fontId="11" fillId="0" borderId="45" numFmtId="0" xfId="0" applyFont="1" applyBorder="1" applyAlignment="1">
      <alignment horizontal="left" wrapText="1"/>
    </xf>
    <xf fontId="11" fillId="0" borderId="1" numFmtId="0" xfId="0" applyFont="1" applyBorder="1" applyAlignment="1">
      <alignment horizontal="left" wrapText="1"/>
    </xf>
    <xf fontId="11" fillId="0" borderId="22" numFmtId="0" xfId="0" applyFont="1" applyBorder="1" applyAlignment="1">
      <alignment horizontal="left" wrapText="1"/>
    </xf>
    <xf fontId="10" fillId="3" borderId="61" numFmtId="0" xfId="0" applyFont="1" applyFill="1" applyBorder="1" applyAlignment="1">
      <alignment horizontal="left" wrapText="1"/>
    </xf>
    <xf fontId="10" fillId="3" borderId="24" numFmtId="0" xfId="0" applyFont="1" applyFill="1" applyBorder="1" applyAlignment="1">
      <alignment horizontal="left" wrapText="1"/>
    </xf>
    <xf fontId="11" fillId="0" borderId="62" numFmtId="0" xfId="0" applyFont="1" applyBorder="1" applyAlignment="1">
      <alignment horizontal="left" wrapText="1"/>
    </xf>
    <xf fontId="11" fillId="0" borderId="63" numFmtId="0" xfId="0" applyFont="1" applyBorder="1" applyAlignment="1">
      <alignment horizontal="left" wrapText="1"/>
    </xf>
    <xf fontId="11" fillId="0" borderId="18" numFmtId="0" xfId="0" applyFont="1" applyBorder="1" applyAlignment="1">
      <alignment horizontal="left" wrapText="1"/>
    </xf>
    <xf fontId="11" fillId="0" borderId="64" numFmtId="0" xfId="0" applyFont="1" applyBorder="1" applyAlignment="1">
      <alignment wrapText="1"/>
    </xf>
    <xf fontId="11" fillId="0" borderId="23" numFmtId="0" xfId="0" applyFont="1" applyBorder="1" applyAlignment="1">
      <alignment horizontal="left" wrapText="1"/>
    </xf>
    <xf fontId="11" fillId="0" borderId="24" numFmtId="0" xfId="0" applyFont="1" applyBorder="1" applyAlignment="1">
      <alignment horizontal="left" wrapText="1"/>
    </xf>
    <xf fontId="11" fillId="0" borderId="65" numFmtId="0" xfId="0" applyFont="1" applyBorder="1" applyAlignment="1">
      <alignment horizontal="left" wrapText="1"/>
    </xf>
    <xf fontId="11" fillId="0" borderId="66" numFmtId="0" xfId="0" applyFont="1" applyBorder="1" applyAlignment="1">
      <alignment horizontal="center" wrapText="1"/>
    </xf>
    <xf fontId="11" fillId="0" borderId="67" numFmtId="0" xfId="0" applyFont="1" applyBorder="1" applyAlignment="1">
      <alignment horizontal="center" wrapText="1"/>
    </xf>
    <xf fontId="11" fillId="0" borderId="9" numFmtId="0" xfId="0" applyFont="1" applyBorder="1" applyAlignment="1">
      <alignment horizontal="center" wrapText="1"/>
    </xf>
    <xf fontId="11" fillId="0" borderId="68" numFmtId="0" xfId="0" applyFont="1" applyBorder="1" applyAlignment="1">
      <alignment horizontal="center" wrapText="1"/>
    </xf>
    <xf fontId="10" fillId="2" borderId="69" numFmtId="0" xfId="0" applyFont="1" applyFill="1" applyBorder="1" applyAlignment="1">
      <alignment horizontal="left" wrapText="1"/>
    </xf>
    <xf fontId="10" fillId="2" borderId="70" numFmtId="0" xfId="0" applyFont="1" applyFill="1" applyBorder="1" applyAlignment="1">
      <alignment horizontal="left" wrapText="1"/>
    </xf>
    <xf fontId="10" fillId="2" borderId="71" numFmtId="0" xfId="0" applyFont="1" applyFill="1" applyBorder="1" applyAlignment="1">
      <alignment horizontal="left" wrapText="1"/>
    </xf>
    <xf fontId="10" fillId="2" borderId="72" numFmtId="0" xfId="0" applyFont="1" applyFill="1" applyBorder="1" applyAlignment="1">
      <alignment horizontal="left" wrapText="1"/>
    </xf>
    <xf fontId="10" fillId="3" borderId="8" numFmtId="0" xfId="0" applyFont="1" applyFill="1" applyBorder="1" applyAlignment="1">
      <alignment horizontal="left" wrapText="1"/>
    </xf>
    <xf fontId="10" fillId="3" borderId="73" numFmtId="0" xfId="0" applyFont="1" applyFill="1" applyBorder="1" applyAlignment="1">
      <alignment horizontal="left" wrapText="1"/>
    </xf>
    <xf fontId="10" fillId="3" borderId="74" numFmtId="0" xfId="0" applyFont="1" applyFill="1" applyBorder="1" applyAlignment="1">
      <alignment horizontal="left" wrapText="1"/>
    </xf>
    <xf fontId="10" fillId="3" borderId="75" numFmtId="0" xfId="0" applyFont="1" applyFill="1" applyBorder="1" applyAlignment="1">
      <alignment horizontal="left" wrapText="1"/>
    </xf>
    <xf fontId="11" fillId="0" borderId="76" numFmtId="0" xfId="0" applyFont="1" applyBorder="1" applyAlignment="1">
      <alignment horizontal="left" wrapText="1"/>
    </xf>
    <xf fontId="11" fillId="0" borderId="1" numFmtId="0" xfId="0" applyFont="1" applyBorder="1" applyAlignment="1">
      <alignment horizontal="left" vertical="top" wrapText="1"/>
    </xf>
    <xf fontId="10" fillId="3" borderId="23" numFmtId="0" xfId="0" applyFont="1" applyFill="1" applyBorder="1" applyAlignment="1">
      <alignment horizontal="left" wrapText="1"/>
    </xf>
    <xf fontId="10" fillId="3" borderId="65" numFmtId="0" xfId="0" applyFont="1" applyFill="1" applyBorder="1" applyAlignment="1">
      <alignment horizontal="left" wrapText="1"/>
    </xf>
    <xf fontId="11" fillId="0" borderId="8" numFmtId="0" xfId="0" applyFont="1" applyBorder="1" applyAlignment="1">
      <alignment horizontal="left" wrapText="1"/>
    </xf>
    <xf fontId="11" fillId="0" borderId="11" numFmtId="0" xfId="0" applyFont="1" applyBorder="1" applyAlignment="1">
      <alignment horizontal="left" vertical="top" wrapText="1"/>
    </xf>
    <xf fontId="11" fillId="0" borderId="12" numFmtId="0" xfId="0" applyFont="1" applyBorder="1" applyAlignment="1">
      <alignment horizontal="left" vertical="top" wrapText="1"/>
    </xf>
    <xf fontId="11" fillId="0" borderId="13" numFmtId="0" xfId="0" applyFont="1" applyBorder="1" applyAlignment="1">
      <alignment horizontal="left" vertical="top" wrapText="1"/>
    </xf>
    <xf fontId="11" fillId="0" borderId="0" numFmtId="0" xfId="0" applyFont="1" applyAlignment="1">
      <alignment vertical="top"/>
    </xf>
    <xf fontId="11" fillId="0" borderId="8" numFmtId="0" xfId="0" applyFont="1" applyBorder="1" applyAlignment="1">
      <alignment horizontal="left" vertical="top" wrapText="1"/>
    </xf>
    <xf fontId="10" fillId="3" borderId="11" numFmtId="0" xfId="0" applyFont="1" applyFill="1" applyBorder="1" applyAlignment="1">
      <alignment horizontal="left" vertical="top" wrapText="1"/>
    </xf>
    <xf fontId="10" fillId="3" borderId="12" numFmtId="0" xfId="0" applyFont="1" applyFill="1" applyBorder="1" applyAlignment="1">
      <alignment horizontal="left" vertical="top" wrapText="1"/>
    </xf>
    <xf fontId="10" fillId="3" borderId="13" numFmtId="0" xfId="0" applyFont="1" applyFill="1" applyBorder="1" applyAlignment="1">
      <alignment horizontal="left" vertical="top" wrapText="1"/>
    </xf>
    <xf fontId="11" fillId="0" borderId="11" numFmtId="0" xfId="0" applyFont="1" applyBorder="1" applyAlignment="1">
      <alignment horizontal="left" wrapText="1"/>
    </xf>
    <xf fontId="11" fillId="0" borderId="12" numFmtId="0" xfId="0" applyFont="1" applyBorder="1" applyAlignment="1">
      <alignment horizontal="left" wrapText="1"/>
    </xf>
    <xf fontId="11" fillId="0" borderId="13" numFmtId="0" xfId="0" applyFont="1" applyBorder="1" applyAlignment="1">
      <alignment horizontal="left" wrapText="1"/>
    </xf>
    <xf fontId="10" fillId="3" borderId="11" numFmtId="0" xfId="0" applyFont="1" applyFill="1" applyBorder="1" applyAlignment="1">
      <alignment horizontal="left" wrapText="1"/>
    </xf>
    <xf fontId="10" fillId="3" borderId="12" numFmtId="0" xfId="0" applyFont="1" applyFill="1" applyBorder="1" applyAlignment="1">
      <alignment horizontal="left" wrapText="1"/>
    </xf>
    <xf fontId="10" fillId="3" borderId="13" numFmtId="0" xfId="0" applyFont="1" applyFill="1" applyBorder="1" applyAlignment="1">
      <alignment horizontal="left" wrapText="1"/>
    </xf>
    <xf fontId="11" fillId="0" borderId="76" numFmtId="0" xfId="0" applyFont="1" applyBorder="1" applyAlignment="1">
      <alignment horizontal="center" wrapText="1"/>
    </xf>
    <xf fontId="11" fillId="0" borderId="12" numFmtId="0" xfId="0" applyFont="1" applyBorder="1" applyAlignment="1">
      <alignment horizontal="center" wrapText="1"/>
    </xf>
    <xf fontId="11" fillId="0" borderId="13" numFmtId="0" xfId="0" applyFont="1" applyBorder="1" applyAlignment="1">
      <alignment horizontal="center" wrapText="1"/>
    </xf>
    <xf fontId="10" fillId="0" borderId="0" numFmtId="0" xfId="0" applyFont="1" applyAlignment="1">
      <alignment wrapText="1"/>
    </xf>
    <xf fontId="10" fillId="3" borderId="14" numFmtId="0" xfId="0" applyFont="1" applyFill="1" applyBorder="1" applyAlignment="1">
      <alignment horizontal="left" wrapText="1"/>
    </xf>
    <xf fontId="10" fillId="3" borderId="9" numFmtId="0" xfId="0" applyFont="1" applyFill="1" applyBorder="1" applyAlignment="1">
      <alignment horizontal="left" wrapText="1"/>
    </xf>
    <xf fontId="10" fillId="3" borderId="10" numFmtId="0" xfId="0" applyFont="1" applyFill="1" applyBorder="1" applyAlignment="1">
      <alignment horizontal="center" wrapText="1"/>
    </xf>
    <xf fontId="10" fillId="8" borderId="11" numFmtId="0" xfId="0" applyFont="1" applyFill="1" applyBorder="1" applyAlignment="1">
      <alignment horizontal="left" wrapText="1"/>
    </xf>
    <xf fontId="10" fillId="8" borderId="12" numFmtId="0" xfId="0" applyFont="1" applyFill="1" applyBorder="1" applyAlignment="1">
      <alignment horizontal="left" wrapText="1"/>
    </xf>
    <xf fontId="10" fillId="8" borderId="13" numFmtId="0" xfId="0" applyFont="1" applyFill="1" applyBorder="1" applyAlignment="1">
      <alignment horizontal="left" wrapText="1"/>
    </xf>
    <xf fontId="10" fillId="8" borderId="77" numFmtId="0" xfId="0" applyFont="1" applyFill="1" applyBorder="1" applyAlignment="1">
      <alignment horizontal="center"/>
    </xf>
    <xf fontId="10" fillId="8" borderId="29" numFmtId="0" xfId="0" applyFont="1" applyFill="1" applyBorder="1" applyAlignment="1">
      <alignment horizontal="center"/>
    </xf>
    <xf fontId="10" fillId="8" borderId="78" numFmtId="0" xfId="0" applyFont="1" applyFill="1" applyBorder="1" applyAlignment="1">
      <alignment horizontal="center"/>
    </xf>
    <xf fontId="10" fillId="8" borderId="63" numFmtId="168" xfId="0" applyNumberFormat="1" applyFont="1" applyFill="1" applyBorder="1" applyAlignment="1">
      <alignment horizontal="right" wrapText="1"/>
    </xf>
    <xf fontId="10" fillId="8" borderId="18" numFmtId="168" xfId="0" applyNumberFormat="1" applyFont="1" applyFill="1" applyBorder="1" applyAlignment="1">
      <alignment horizontal="right" wrapText="1"/>
    </xf>
    <xf fontId="11" fillId="0" borderId="79" numFmtId="0" xfId="0" applyFont="1" applyBorder="1" applyAlignment="1">
      <alignment horizontal="center" wrapText="1"/>
    </xf>
    <xf fontId="11" fillId="0" borderId="80" numFmtId="0" xfId="0" applyFont="1" applyBorder="1" applyAlignment="1">
      <alignment horizontal="center"/>
    </xf>
    <xf fontId="11" fillId="0" borderId="81" numFmtId="0" xfId="0" applyFont="1" applyBorder="1" applyAlignment="1">
      <alignment horizontal="center"/>
    </xf>
    <xf fontId="11" fillId="0" borderId="79" numFmtId="164" xfId="5" applyNumberFormat="1" applyFont="1" applyBorder="1" applyAlignment="1">
      <alignment horizontal="center" wrapText="1"/>
    </xf>
    <xf fontId="11" fillId="0" borderId="80" numFmtId="164" xfId="5" applyNumberFormat="1" applyFont="1" applyBorder="1" applyAlignment="1">
      <alignment horizontal="center" wrapText="1"/>
    </xf>
    <xf fontId="11" fillId="0" borderId="82" numFmtId="164" xfId="5" applyNumberFormat="1" applyFont="1" applyBorder="1" applyAlignment="1">
      <alignment horizontal="center" wrapText="1"/>
    </xf>
    <xf fontId="11" fillId="0" borderId="0" numFmtId="0" xfId="3" applyFont="1"/>
    <xf fontId="9" fillId="0" borderId="40" numFmtId="0" xfId="3" applyFont="1" applyBorder="1" applyAlignment="1">
      <alignment vertical="center" wrapText="1"/>
    </xf>
    <xf fontId="11" fillId="0" borderId="41" numFmtId="0" xfId="3" applyFont="1" applyBorder="1" applyAlignment="1">
      <alignment horizontal="left" vertical="center" wrapText="1"/>
    </xf>
    <xf fontId="11" fillId="0" borderId="42" numFmtId="0" xfId="3" applyFont="1" applyBorder="1" applyAlignment="1">
      <alignment horizontal="left" vertical="center" wrapText="1"/>
    </xf>
    <xf fontId="11" fillId="0" borderId="83" numFmtId="0" xfId="3" applyFont="1" applyBorder="1" applyAlignment="1">
      <alignment horizontal="left" vertical="center" wrapText="1"/>
    </xf>
    <xf fontId="9" fillId="0" borderId="45" numFmtId="0" xfId="3" applyFont="1" applyBorder="1" applyAlignment="1">
      <alignment horizontal="left" vertical="center" wrapText="1"/>
    </xf>
    <xf fontId="11" fillId="0" borderId="1" numFmtId="0" xfId="3" applyFont="1" applyBorder="1" applyAlignment="1">
      <alignment horizontal="center" vertical="center" wrapText="1"/>
    </xf>
    <xf fontId="11" fillId="0" borderId="22" numFmtId="0" xfId="3" applyFont="1" applyBorder="1" applyAlignment="1">
      <alignment horizontal="center" vertical="center" wrapText="1"/>
    </xf>
    <xf fontId="12" fillId="0" borderId="45" numFmtId="0" xfId="3" applyFont="1" applyBorder="1" applyAlignment="1">
      <alignment horizontal="center" vertical="top" wrapText="1"/>
    </xf>
    <xf fontId="12" fillId="0" borderId="1" numFmtId="0" xfId="3" applyFont="1" applyBorder="1" applyAlignment="1">
      <alignment horizontal="center" vertical="top" wrapText="1"/>
    </xf>
    <xf fontId="12" fillId="0" borderId="22" numFmtId="0" xfId="3" applyFont="1" applyBorder="1" applyAlignment="1">
      <alignment horizontal="center" vertical="top" wrapText="1"/>
    </xf>
    <xf fontId="11" fillId="0" borderId="0" numFmtId="0" xfId="3" applyFont="1" applyAlignment="1">
      <alignment horizontal="left"/>
    </xf>
    <xf fontId="9" fillId="4" borderId="45" numFmtId="0" xfId="3" applyFont="1" applyFill="1" applyBorder="1" applyAlignment="1">
      <alignment horizontal="left" vertical="top" wrapText="1"/>
    </xf>
    <xf fontId="9" fillId="0" borderId="1" numFmtId="0" xfId="3" applyFont="1" applyBorder="1" applyAlignment="1">
      <alignment vertical="top" wrapText="1"/>
    </xf>
    <xf fontId="9" fillId="0" borderId="1" numFmtId="14" xfId="3" applyNumberFormat="1" applyFont="1" applyBorder="1" applyAlignment="1">
      <alignment horizontal="center" vertical="top" wrapText="1"/>
    </xf>
    <xf fontId="9" fillId="0" borderId="1" numFmtId="0" xfId="3" applyFont="1" applyBorder="1" applyAlignment="1">
      <alignment horizontal="center" vertical="top" wrapText="1"/>
    </xf>
    <xf fontId="9" fillId="4" borderId="19" numFmtId="172" xfId="3" applyNumberFormat="1" applyFont="1" applyFill="1" applyBorder="1" applyAlignment="1">
      <alignment horizontal="center" vertical="top" wrapText="1"/>
    </xf>
    <xf fontId="9" fillId="4" borderId="20" numFmtId="172" xfId="3" applyNumberFormat="1" applyFont="1" applyFill="1" applyBorder="1" applyAlignment="1">
      <alignment horizontal="center" vertical="top" wrapText="1"/>
    </xf>
    <xf fontId="9" fillId="4" borderId="21" numFmtId="172" xfId="3" applyNumberFormat="1" applyFont="1" applyFill="1" applyBorder="1" applyAlignment="1">
      <alignment horizontal="center" vertical="top" wrapText="1"/>
    </xf>
    <xf fontId="9" fillId="4" borderId="1" numFmtId="14" xfId="3" applyNumberFormat="1" applyFont="1" applyFill="1" applyBorder="1" applyAlignment="1">
      <alignment vertical="top" wrapText="1"/>
    </xf>
    <xf fontId="9" fillId="4" borderId="22" numFmtId="0" xfId="3" applyFont="1" applyFill="1" applyBorder="1" applyAlignment="1">
      <alignment horizontal="left" vertical="top" wrapText="1"/>
    </xf>
    <xf fontId="9" fillId="0" borderId="58" numFmtId="0" xfId="3" applyFont="1" applyBorder="1" applyAlignment="1">
      <alignment horizontal="left" vertical="top" wrapText="1"/>
    </xf>
    <xf fontId="9" fillId="0" borderId="60" numFmtId="0" xfId="3" applyFont="1" applyBorder="1" applyAlignment="1">
      <alignment horizontal="center" vertical="top" wrapText="1"/>
    </xf>
    <xf fontId="9" fillId="0" borderId="84" numFmtId="0" xfId="3" applyFont="1" applyBorder="1" applyAlignment="1">
      <alignment horizontal="center" vertical="top" wrapText="1"/>
    </xf>
    <xf fontId="9" fillId="0" borderId="85" numFmtId="0" xfId="3" applyFont="1" applyBorder="1" applyAlignment="1">
      <alignment horizontal="center" vertical="top" wrapText="1"/>
    </xf>
    <xf fontId="9" fillId="0" borderId="1" numFmtId="0" xfId="3" applyFont="1" applyBorder="1" applyAlignment="1">
      <alignment horizontal="left" vertical="center" wrapText="1"/>
    </xf>
    <xf fontId="9" fillId="0" borderId="22" numFmtId="0" xfId="3" applyFont="1" applyBorder="1" applyAlignment="1">
      <alignment horizontal="left" vertical="center" wrapText="1"/>
    </xf>
    <xf fontId="9" fillId="0" borderId="56" numFmtId="0" xfId="3" applyFont="1" applyBorder="1" applyAlignment="1">
      <alignment horizontal="left" vertical="top" wrapText="1"/>
    </xf>
    <xf fontId="9" fillId="0" borderId="86" numFmtId="0" xfId="3" applyFont="1" applyBorder="1" applyAlignment="1">
      <alignment horizontal="center" vertical="top" wrapText="1"/>
    </xf>
    <xf fontId="9" fillId="0" borderId="87" numFmtId="0" xfId="3" applyFont="1" applyBorder="1" applyAlignment="1">
      <alignment horizontal="center" vertical="top" wrapText="1"/>
    </xf>
    <xf fontId="9" fillId="0" borderId="88" numFmtId="0" xfId="3" applyFont="1" applyBorder="1" applyAlignment="1">
      <alignment horizontal="center" vertical="top" wrapText="1"/>
    </xf>
    <xf fontId="9" fillId="0" borderId="1" numFmtId="0" xfId="3" applyFont="1" applyBorder="1" applyAlignment="1">
      <alignment horizontal="center" vertical="center" wrapText="1"/>
    </xf>
    <xf fontId="11" fillId="0" borderId="22" numFmtId="0" xfId="3" applyFont="1" applyBorder="1" applyAlignment="1">
      <alignment horizontal="left" vertical="center" wrapText="1"/>
    </xf>
    <xf fontId="9" fillId="4" borderId="45" numFmtId="0" xfId="3" applyFont="1" applyFill="1" applyBorder="1" applyAlignment="1">
      <alignment vertical="center" wrapText="1"/>
    </xf>
    <xf fontId="11" fillId="4" borderId="1" numFmtId="0" xfId="3" applyFont="1" applyFill="1" applyBorder="1" applyAlignment="1">
      <alignment vertical="center" wrapText="1"/>
    </xf>
    <xf fontId="9" fillId="4" borderId="1" numFmtId="0" xfId="3" applyFont="1" applyFill="1" applyBorder="1" applyAlignment="1">
      <alignment vertical="center" wrapText="1"/>
    </xf>
    <xf fontId="9" fillId="4" borderId="1" numFmtId="0" xfId="3" applyFont="1" applyFill="1" applyBorder="1" applyAlignment="1">
      <alignment horizontal="center" vertical="center" wrapText="1"/>
    </xf>
    <xf fontId="9" fillId="0" borderId="89" numFmtId="0" xfId="3" applyFont="1" applyBorder="1" applyAlignment="1">
      <alignment textRotation="90" wrapText="1"/>
    </xf>
    <xf fontId="9" fillId="0" borderId="86" numFmtId="0" xfId="3" applyFont="1" applyBorder="1" applyAlignment="1">
      <alignment horizontal="left" vertical="top" wrapText="1"/>
    </xf>
    <xf fontId="9" fillId="0" borderId="87" numFmtId="0" xfId="3" applyFont="1" applyBorder="1" applyAlignment="1">
      <alignment horizontal="left" vertical="top" wrapText="1"/>
    </xf>
    <xf fontId="9" fillId="0" borderId="88" numFmtId="0" xfId="3" applyFont="1" applyBorder="1" applyAlignment="1">
      <alignment horizontal="left" vertical="top" wrapText="1"/>
    </xf>
    <xf fontId="11" fillId="0" borderId="86" numFmtId="0" xfId="3" applyFont="1" applyBorder="1" applyAlignment="1">
      <alignment horizontal="center" wrapText="1"/>
    </xf>
    <xf fontId="11" fillId="0" borderId="88" numFmtId="0" xfId="3" applyFont="1" applyBorder="1" applyAlignment="1">
      <alignment horizontal="center" wrapText="1"/>
    </xf>
    <xf fontId="11" fillId="0" borderId="86" numFmtId="0" xfId="3" applyFont="1" applyBorder="1" applyAlignment="1">
      <alignment horizontal="left" wrapText="1"/>
    </xf>
    <xf fontId="11" fillId="0" borderId="87" numFmtId="0" xfId="3" applyFont="1" applyBorder="1" applyAlignment="1">
      <alignment horizontal="left" wrapText="1"/>
    </xf>
    <xf fontId="11" fillId="0" borderId="90" numFmtId="0" xfId="3" applyFont="1" applyBorder="1" applyAlignment="1">
      <alignment horizontal="left" wrapText="1"/>
    </xf>
    <xf fontId="9" fillId="0" borderId="19" numFmtId="0" xfId="3" applyFont="1" applyBorder="1" applyAlignment="1">
      <alignment horizontal="left" vertical="top" wrapText="1"/>
    </xf>
    <xf fontId="9" fillId="0" borderId="20" numFmtId="0" xfId="3" applyFont="1" applyBorder="1" applyAlignment="1">
      <alignment horizontal="left" vertical="top" wrapText="1"/>
    </xf>
    <xf fontId="9" fillId="0" borderId="21" numFmtId="0" xfId="3" applyFont="1" applyBorder="1" applyAlignment="1">
      <alignment horizontal="left" vertical="top" wrapText="1"/>
    </xf>
    <xf fontId="11" fillId="0" borderId="19" numFmtId="0" xfId="3" applyFont="1" applyBorder="1" applyAlignment="1">
      <alignment horizontal="center" wrapText="1"/>
    </xf>
    <xf fontId="11" fillId="0" borderId="20" numFmtId="0" xfId="3" applyFont="1" applyBorder="1" applyAlignment="1">
      <alignment horizontal="center" wrapText="1"/>
    </xf>
    <xf fontId="11" fillId="0" borderId="19" numFmtId="0" xfId="3" applyFont="1" applyBorder="1" applyAlignment="1">
      <alignment horizontal="left" wrapText="1"/>
    </xf>
    <xf fontId="11" fillId="0" borderId="20" numFmtId="0" xfId="3" applyFont="1" applyBorder="1" applyAlignment="1">
      <alignment horizontal="left" wrapText="1"/>
    </xf>
    <xf fontId="11" fillId="0" borderId="91" numFmtId="0" xfId="3" applyFont="1" applyBorder="1" applyAlignment="1">
      <alignment horizontal="left" wrapText="1"/>
    </xf>
    <xf fontId="11" fillId="0" borderId="21" numFmtId="0" xfId="3" applyFont="1" applyBorder="1" applyAlignment="1">
      <alignment horizontal="center" wrapText="1"/>
    </xf>
    <xf fontId="11" fillId="0" borderId="91" numFmtId="0" xfId="3" applyFont="1" applyBorder="1" applyAlignment="1">
      <alignment horizontal="center" wrapText="1"/>
    </xf>
    <xf fontId="9" fillId="0" borderId="27" numFmtId="0" xfId="3" applyFont="1" applyBorder="1" applyAlignment="1">
      <alignment textRotation="90" wrapText="1"/>
    </xf>
    <xf fontId="11" fillId="0" borderId="48" numFmtId="0" xfId="3" applyFont="1" applyBorder="1" applyAlignment="1">
      <alignment horizontal="left" wrapText="1"/>
    </xf>
    <xf fontId="11" fillId="0" borderId="50" numFmtId="0" xfId="3" applyFont="1" applyBorder="1" applyAlignment="1">
      <alignment horizontal="left" wrapText="1"/>
    </xf>
    <xf fontId="11" fillId="0" borderId="92" numFmtId="0" xfId="3" applyFont="1" applyBorder="1" applyAlignment="1">
      <alignment horizontal="left" wrapText="1"/>
    </xf>
    <xf fontId="9" fillId="0" borderId="93" numFmtId="0" xfId="3" applyFont="1" applyBorder="1" applyAlignment="1">
      <alignment textRotation="90" wrapText="1"/>
    </xf>
    <xf fontId="9" fillId="0" borderId="41" numFmtId="0" xfId="3" applyFont="1" applyBorder="1" applyAlignment="1">
      <alignment horizontal="center" vertical="top" wrapText="1"/>
    </xf>
    <xf fontId="9" fillId="0" borderId="42" numFmtId="0" xfId="3" applyFont="1" applyBorder="1" applyAlignment="1">
      <alignment horizontal="center" vertical="top" wrapText="1"/>
    </xf>
    <xf fontId="9" fillId="0" borderId="43" numFmtId="0" xfId="3" applyFont="1" applyBorder="1" applyAlignment="1">
      <alignment horizontal="center" vertical="top" wrapText="1"/>
    </xf>
    <xf fontId="9" fillId="0" borderId="41" numFmtId="0" xfId="3" applyFont="1" applyBorder="1" applyAlignment="1">
      <alignment horizontal="left" indent="1" vertical="top" wrapText="1"/>
    </xf>
    <xf fontId="9" fillId="0" borderId="43" numFmtId="0" xfId="3" applyFont="1" applyBorder="1" applyAlignment="1">
      <alignment horizontal="left" indent="1" vertical="top" wrapText="1"/>
    </xf>
    <xf fontId="9" fillId="0" borderId="54" numFmtId="0" xfId="3" applyFont="1" applyBorder="1" applyAlignment="1">
      <alignment horizontal="left" indent="1" vertical="top" wrapText="1"/>
    </xf>
    <xf fontId="11" fillId="0" borderId="22" numFmtId="0" xfId="3" applyFont="1" applyBorder="1" applyAlignment="1">
      <alignment horizontal="center" wrapText="1"/>
    </xf>
    <xf fontId="9" fillId="0" borderId="60" numFmtId="0" xfId="3" applyFont="1" applyBorder="1" applyAlignment="1">
      <alignment horizontal="left" vertical="top" wrapText="1"/>
    </xf>
    <xf fontId="9" fillId="0" borderId="84" numFmtId="0" xfId="3" applyFont="1" applyBorder="1" applyAlignment="1">
      <alignment horizontal="left" vertical="top" wrapText="1"/>
    </xf>
    <xf fontId="9" fillId="0" borderId="85" numFmtId="0" xfId="3" applyFont="1" applyBorder="1" applyAlignment="1">
      <alignment horizontal="left" vertical="top" wrapText="1"/>
    </xf>
    <xf fontId="9" fillId="0" borderId="22" numFmtId="0" xfId="3" applyFont="1" applyBorder="1" applyAlignment="1">
      <alignment horizontal="left" vertical="top" wrapText="1"/>
    </xf>
    <xf fontId="11" fillId="0" borderId="48" numFmtId="0" xfId="3" applyFont="1" applyBorder="1" applyAlignment="1">
      <alignment horizontal="center" vertical="center" wrapText="1"/>
    </xf>
    <xf fontId="11" fillId="0" borderId="51" numFmtId="0" xfId="3" applyFont="1" applyBorder="1" applyAlignment="1">
      <alignment horizontal="center" vertical="center" wrapText="1"/>
    </xf>
    <xf fontId="9" fillId="0" borderId="48" numFmtId="0" xfId="3" applyFont="1" applyBorder="1" applyAlignment="1">
      <alignment horizontal="left" vertical="top" wrapText="1"/>
    </xf>
    <xf fontId="9" fillId="0" borderId="50" numFmtId="0" xfId="3" applyFont="1" applyBorder="1" applyAlignment="1">
      <alignment horizontal="left" vertical="top" wrapText="1"/>
    </xf>
    <xf fontId="9" fillId="0" borderId="51" numFmtId="0" xfId="3" applyFont="1" applyBorder="1" applyAlignment="1">
      <alignment horizontal="left" vertical="top" wrapText="1"/>
    </xf>
    <xf fontId="11" fillId="0" borderId="55" numFmtId="0" xfId="3" applyFont="1" applyBorder="1" applyAlignment="1">
      <alignment horizontal="center" vertical="center" wrapText="1"/>
    </xf>
    <xf fontId="12" fillId="0" borderId="93" numFmtId="0" xfId="3" applyFont="1" applyBorder="1" applyAlignment="1">
      <alignment textRotation="90" wrapText="1"/>
    </xf>
    <xf fontId="9" fillId="0" borderId="41" numFmtId="0" xfId="3" applyFont="1" applyBorder="1" applyAlignment="1">
      <alignment horizontal="left" wrapText="1"/>
    </xf>
    <xf fontId="11" fillId="0" borderId="42" numFmtId="0" xfId="3" applyFont="1" applyBorder="1" applyAlignment="1">
      <alignment horizontal="left" wrapText="1"/>
    </xf>
    <xf fontId="11" fillId="0" borderId="83" numFmtId="0" xfId="3" applyFont="1" applyBorder="1" applyAlignment="1">
      <alignment horizontal="left" wrapText="1"/>
    </xf>
    <xf fontId="12" fillId="0" borderId="89" numFmtId="0" xfId="3" applyFont="1" applyBorder="1" applyAlignment="1">
      <alignment textRotation="90" wrapText="1"/>
    </xf>
    <xf fontId="11" fillId="0" borderId="21" numFmtId="0" xfId="3" applyFont="1" applyBorder="1" applyAlignment="1">
      <alignment horizontal="left" wrapText="1"/>
    </xf>
    <xf fontId="12" fillId="0" borderId="60" numFmtId="0" xfId="3" applyFont="1" applyBorder="1" applyAlignment="1">
      <alignment horizontal="left" vertical="top" wrapText="1"/>
    </xf>
    <xf fontId="12" fillId="0" borderId="84" numFmtId="0" xfId="3" applyFont="1" applyBorder="1" applyAlignment="1">
      <alignment horizontal="left" vertical="top" wrapText="1"/>
    </xf>
    <xf fontId="12" fillId="0" borderId="94" numFmtId="0" xfId="3" applyFont="1" applyBorder="1" applyAlignment="1">
      <alignment horizontal="left" vertical="top" wrapText="1"/>
    </xf>
    <xf fontId="12" fillId="0" borderId="27" numFmtId="0" xfId="3" applyFont="1" applyBorder="1" applyAlignment="1">
      <alignment textRotation="90" wrapText="1"/>
    </xf>
    <xf fontId="11" fillId="0" borderId="51" numFmtId="0" xfId="3" applyFont="1" applyBorder="1" applyAlignment="1">
      <alignment horizontal="left" wrapText="1"/>
    </xf>
    <xf fontId="12" fillId="0" borderId="52" numFmtId="0" xfId="3" applyFont="1" applyBorder="1" applyAlignment="1">
      <alignment horizontal="left" vertical="top" wrapText="1"/>
    </xf>
    <xf fontId="12" fillId="0" borderId="38" numFmtId="0" xfId="3" applyFont="1" applyBorder="1" applyAlignment="1">
      <alignment horizontal="left" vertical="top" wrapText="1"/>
    </xf>
    <xf fontId="12" fillId="0" borderId="39" numFmtId="0" xfId="3" applyFont="1" applyBorder="1" applyAlignment="1">
      <alignment horizontal="left" vertical="top" wrapText="1"/>
    </xf>
    <xf fontId="11" fillId="0" borderId="41" numFmtId="0" xfId="3" applyFont="1" applyBorder="1" applyAlignment="1">
      <alignment horizontal="left" wrapText="1"/>
    </xf>
    <xf fontId="11" fillId="0" borderId="60" numFmtId="0" xfId="3" applyFont="1" applyBorder="1" applyAlignment="1">
      <alignment horizontal="center" wrapText="1"/>
    </xf>
    <xf fontId="11" fillId="0" borderId="84" numFmtId="0" xfId="3" applyFont="1" applyBorder="1" applyAlignment="1">
      <alignment horizontal="center" wrapText="1"/>
    </xf>
    <xf fontId="11" fillId="0" borderId="94" numFmtId="0" xfId="3" applyFont="1" applyBorder="1" applyAlignment="1">
      <alignment horizontal="center" wrapText="1"/>
    </xf>
    <xf fontId="12" fillId="0" borderId="1" numFmtId="0" xfId="3" applyFont="1" applyBorder="1" applyAlignment="1">
      <alignment horizontal="left" vertical="top" wrapText="1"/>
    </xf>
    <xf fontId="12" fillId="0" borderId="22" numFmtId="0" xfId="3" applyFont="1" applyBorder="1" applyAlignment="1">
      <alignment horizontal="left" vertical="top" wrapText="1"/>
    </xf>
    <xf fontId="12" fillId="0" borderId="59" numFmtId="0" xfId="3" applyFont="1" applyBorder="1" applyAlignment="1">
      <alignment horizontal="left" vertical="top" wrapText="1"/>
    </xf>
    <xf fontId="12" fillId="0" borderId="95" numFmtId="0" xfId="3" applyFont="1" applyBorder="1" applyAlignment="1">
      <alignment horizontal="left" vertical="top" wrapText="1"/>
    </xf>
    <xf fontId="11" fillId="0" borderId="48" numFmtId="0" xfId="3" applyFont="1" applyBorder="1" applyAlignment="1">
      <alignment horizontal="center" wrapText="1"/>
    </xf>
    <xf fontId="11" fillId="0" borderId="50" numFmtId="0" xfId="3" applyFont="1" applyBorder="1" applyAlignment="1">
      <alignment horizontal="center" wrapText="1"/>
    </xf>
    <xf fontId="11" fillId="0" borderId="51" numFmtId="0" xfId="3" applyFont="1" applyBorder="1" applyAlignment="1">
      <alignment horizontal="center" wrapText="1"/>
    </xf>
    <xf fontId="12" fillId="0" borderId="49" numFmtId="0" xfId="3" applyFont="1" applyBorder="1" applyAlignment="1">
      <alignment horizontal="left" vertical="top" wrapText="1"/>
    </xf>
    <xf fontId="12" fillId="0" borderId="55" numFmtId="0" xfId="3" applyFont="1" applyBorder="1" applyAlignment="1">
      <alignment horizontal="left" vertical="top" wrapText="1"/>
    </xf>
    <xf fontId="11" fillId="0" borderId="41" numFmtId="0" xfId="3" applyFont="1" applyBorder="1" applyAlignment="1">
      <alignment horizontal="center" vertical="center" wrapText="1"/>
    </xf>
    <xf fontId="11" fillId="0" borderId="42" numFmtId="0" xfId="3" applyFont="1" applyBorder="1" applyAlignment="1">
      <alignment horizontal="center" vertical="center" wrapText="1"/>
    </xf>
    <xf fontId="11" fillId="0" borderId="83" numFmtId="0" xfId="3" applyFont="1" applyBorder="1" applyAlignment="1">
      <alignment horizontal="center" vertical="center" wrapText="1"/>
    </xf>
    <xf fontId="11" fillId="0" borderId="19" numFmtId="0" xfId="3" applyFont="1" applyBorder="1" applyAlignment="1">
      <alignment horizontal="center" vertical="center" wrapText="1"/>
    </xf>
    <xf fontId="11" fillId="0" borderId="20" numFmtId="0" xfId="3" applyFont="1" applyBorder="1" applyAlignment="1">
      <alignment horizontal="center" vertical="center" wrapText="1"/>
    </xf>
    <xf fontId="11" fillId="0" borderId="91" numFmtId="0" xfId="3" applyFont="1" applyBorder="1" applyAlignment="1">
      <alignment horizontal="center" vertical="center" wrapText="1"/>
    </xf>
    <xf fontId="12" fillId="0" borderId="96" numFmtId="0" xfId="3" applyFont="1" applyBorder="1" applyAlignment="1">
      <alignment horizontal="center" vertical="top" wrapText="1"/>
    </xf>
    <xf fontId="12" fillId="0" borderId="20" numFmtId="0" xfId="3" applyFont="1" applyBorder="1" applyAlignment="1">
      <alignment horizontal="center" vertical="top" wrapText="1"/>
    </xf>
    <xf fontId="12" fillId="0" borderId="91" numFmtId="0" xfId="3" applyFont="1" applyBorder="1" applyAlignment="1">
      <alignment horizontal="center" vertical="top" wrapText="1"/>
    </xf>
    <xf fontId="9" fillId="0" borderId="19" numFmtId="49" xfId="3" applyNumberFormat="1" applyFont="1" applyBorder="1" applyAlignment="1">
      <alignment horizontal="center" vertical="top" wrapText="1"/>
    </xf>
    <xf fontId="9" fillId="0" borderId="20" numFmtId="49" xfId="3" applyNumberFormat="1" applyFont="1" applyBorder="1" applyAlignment="1">
      <alignment horizontal="center" vertical="top" wrapText="1"/>
    </xf>
    <xf fontId="9" fillId="0" borderId="21" numFmtId="49" xfId="3" applyNumberFormat="1" applyFont="1" applyBorder="1" applyAlignment="1">
      <alignment horizontal="center" vertical="top" wrapText="1"/>
    </xf>
    <xf fontId="9" fillId="0" borderId="19" numFmtId="0" xfId="3" applyFont="1" applyBorder="1" applyAlignment="1">
      <alignment horizontal="center" vertical="top" wrapText="1"/>
    </xf>
    <xf fontId="9" fillId="0" borderId="21" numFmtId="0" xfId="3" applyFont="1" applyBorder="1" applyAlignment="1">
      <alignment horizontal="center" vertical="top" wrapText="1"/>
    </xf>
    <xf fontId="9" fillId="0" borderId="89" numFmtId="0" xfId="3" applyFont="1" applyBorder="1" applyAlignment="1">
      <alignment horizontal="center" textRotation="90" vertical="center" wrapText="1"/>
    </xf>
    <xf fontId="9" fillId="0" borderId="27" numFmtId="0" xfId="3" applyFont="1" applyBorder="1" applyAlignment="1">
      <alignment horizontal="center" textRotation="90" vertical="center" wrapText="1"/>
    </xf>
    <xf fontId="9" fillId="0" borderId="93" numFmtId="0" xfId="3" applyFont="1" applyBorder="1" applyAlignment="1">
      <alignment horizontal="center" textRotation="90" vertical="center" wrapText="1"/>
    </xf>
    <xf fontId="11" fillId="0" borderId="22" numFmtId="0" xfId="3" applyFont="1" applyBorder="1" applyAlignment="1">
      <alignment horizontal="left" wrapText="1"/>
    </xf>
    <xf fontId="11" fillId="0" borderId="48" numFmtId="0" xfId="3" applyFont="1" applyBorder="1" applyAlignment="1">
      <alignment horizontal="left" vertical="center" wrapText="1"/>
    </xf>
    <xf fontId="11" fillId="0" borderId="51" numFmtId="0" xfId="3" applyFont="1" applyBorder="1" applyAlignment="1">
      <alignment horizontal="left" vertical="center" wrapText="1"/>
    </xf>
    <xf fontId="11" fillId="0" borderId="55" numFmtId="0" xfId="3" applyFont="1" applyBorder="1" applyAlignment="1">
      <alignment horizontal="left" vertical="center" wrapText="1"/>
    </xf>
    <xf fontId="12" fillId="0" borderId="93" numFmtId="0" xfId="3" applyFont="1" applyBorder="1" applyAlignment="1">
      <alignment horizontal="center" textRotation="90" vertical="center" wrapText="1"/>
    </xf>
    <xf fontId="12" fillId="0" borderId="89" numFmtId="0" xfId="3" applyFont="1" applyBorder="1" applyAlignment="1">
      <alignment horizontal="center" textRotation="90" vertical="center" wrapText="1"/>
    </xf>
    <xf fontId="12" fillId="0" borderId="27" numFmtId="0" xfId="3" applyFont="1" applyBorder="1" applyAlignment="1">
      <alignment horizontal="center" textRotation="90" vertical="center" wrapText="1"/>
    </xf>
    <xf fontId="9" fillId="0" borderId="19" numFmtId="0" xfId="3" applyFont="1" applyBorder="1" applyAlignment="1">
      <alignment horizontal="left" vertical="center" wrapText="1"/>
    </xf>
    <xf fontId="9" fillId="0" borderId="21" numFmtId="0" xfId="3" applyFont="1" applyBorder="1" applyAlignment="1">
      <alignment horizontal="left" vertical="center" wrapText="1"/>
    </xf>
    <xf fontId="11" fillId="0" borderId="21" numFmtId="0" xfId="3" applyFont="1" applyBorder="1" applyAlignment="1">
      <alignment horizontal="center" vertical="center" wrapText="1"/>
    </xf>
    <xf fontId="9" fillId="4" borderId="19" numFmtId="0" xfId="3" applyFont="1" applyFill="1" applyBorder="1" applyAlignment="1">
      <alignment horizontal="center" vertical="center" wrapText="1"/>
    </xf>
    <xf fontId="9" fillId="4" borderId="21" numFmtId="0" xfId="3" applyFont="1" applyFill="1" applyBorder="1" applyAlignment="1">
      <alignment horizontal="center" vertical="center" wrapText="1"/>
    </xf>
    <xf fontId="9" fillId="0" borderId="58" numFmtId="0" xfId="3" applyFont="1" applyBorder="1" applyAlignment="1">
      <alignment textRotation="90" wrapText="1"/>
    </xf>
    <xf fontId="11" fillId="0" borderId="19" numFmtId="0" xfId="3" applyFont="1" applyBorder="1" applyAlignment="1">
      <alignment horizontal="left" vertical="center" wrapText="1"/>
    </xf>
    <xf fontId="11" fillId="0" borderId="21" numFmtId="0" xfId="3" applyFont="1" applyBorder="1" applyAlignment="1">
      <alignment horizontal="left" vertical="center" wrapText="1"/>
    </xf>
    <xf fontId="9" fillId="0" borderId="58" numFmtId="0" xfId="3" applyFont="1" applyBorder="1" applyAlignment="1">
      <alignment horizontal="center" textRotation="90" vertical="center" wrapText="1"/>
    </xf>
    <xf fontId="9" fillId="0" borderId="42" numFmtId="0" xfId="3" applyFont="1" applyBorder="1" applyAlignment="1">
      <alignment horizontal="left" wrapText="1"/>
    </xf>
    <xf fontId="9" fillId="0" borderId="83" numFmtId="0" xfId="3" applyFont="1" applyBorder="1" applyAlignment="1">
      <alignment horizontal="left" wrapText="1"/>
    </xf>
    <xf fontId="11" fillId="0" borderId="60" numFmtId="0" xfId="3" applyFont="1" applyBorder="1" applyAlignment="1">
      <alignment horizontal="center" vertical="center" wrapText="1"/>
    </xf>
    <xf fontId="11" fillId="0" borderId="84" numFmtId="0" xfId="3" applyFont="1" applyBorder="1" applyAlignment="1">
      <alignment horizontal="center" vertical="center" wrapText="1"/>
    </xf>
    <xf fontId="11" fillId="0" borderId="94" numFmtId="0" xfId="3" applyFont="1" applyBorder="1" applyAlignment="1">
      <alignment horizontal="center" vertical="center" wrapText="1"/>
    </xf>
    <xf fontId="11" fillId="0" borderId="86" numFmtId="0" xfId="3" applyFont="1" applyBorder="1" applyAlignment="1">
      <alignment horizontal="center" vertical="center" wrapText="1"/>
    </xf>
    <xf fontId="11" fillId="0" borderId="87" numFmtId="0" xfId="3" applyFont="1" applyBorder="1" applyAlignment="1">
      <alignment horizontal="center" vertical="center" wrapText="1"/>
    </xf>
    <xf fontId="11" fillId="0" borderId="90" numFmtId="0" xfId="3" applyFont="1" applyBorder="1" applyAlignment="1">
      <alignment horizontal="center" vertical="center" wrapText="1"/>
    </xf>
    <xf fontId="11" fillId="0" borderId="87" numFmtId="0" xfId="3" applyFont="1" applyBorder="1" applyAlignment="1">
      <alignment horizontal="center" wrapText="1"/>
    </xf>
    <xf fontId="11" fillId="0" borderId="90" numFmtId="0" xfId="3" applyFont="1" applyBorder="1" applyAlignment="1">
      <alignment horizontal="center" wrapText="1"/>
    </xf>
    <xf fontId="14" fillId="0" borderId="0" numFmtId="0" xfId="0" applyFont="1" applyAlignment="1">
      <alignment horizontal="left" vertical="top"/>
    </xf>
    <xf fontId="14" fillId="0" borderId="0" numFmtId="0" xfId="0" applyFont="1" applyAlignment="1">
      <alignment horizontal="center" vertical="top"/>
    </xf>
    <xf fontId="14" fillId="0" borderId="0" numFmtId="0" xfId="0" applyFont="1" applyAlignment="1">
      <alignment horizontal="right" vertical="top"/>
    </xf>
    <xf fontId="14" fillId="0" borderId="0" numFmtId="4" xfId="0" applyNumberFormat="1" applyFont="1" applyAlignment="1">
      <alignment horizontal="center" vertical="top"/>
    </xf>
    <xf fontId="14" fillId="0" borderId="0" numFmtId="0" xfId="0" applyFont="1" applyAlignment="1">
      <alignment horizontal="right"/>
    </xf>
    <xf fontId="13" fillId="0" borderId="0" numFmtId="0" xfId="0" applyFont="1" applyAlignment="1">
      <alignment horizontal="left" vertical="center"/>
    </xf>
    <xf fontId="12" fillId="0" borderId="9" numFmtId="0" xfId="0" applyFont="1" applyBorder="1" applyAlignment="1">
      <alignment horizontal="left" vertical="center" wrapText="1"/>
    </xf>
    <xf fontId="12" fillId="0" borderId="9" numFmtId="0" xfId="0" applyFont="1" applyBorder="1" applyAlignment="1">
      <alignment horizontal="center" vertical="center" wrapText="1"/>
    </xf>
    <xf fontId="10" fillId="0" borderId="9" numFmtId="0" xfId="0" applyFont="1" applyBorder="1" applyAlignment="1">
      <alignment horizontal="center" vertical="center" wrapText="1"/>
    </xf>
    <xf fontId="12" fillId="0" borderId="9" numFmtId="0" xfId="0" applyFont="1" applyBorder="1" applyAlignment="1">
      <alignment horizontal="left" vertical="center"/>
    </xf>
    <xf fontId="10" fillId="0" borderId="9" numFmtId="0" xfId="0" applyFont="1" applyBorder="1" applyAlignment="1">
      <alignment horizontal="left" vertical="center"/>
    </xf>
    <xf fontId="12" fillId="0" borderId="9" numFmtId="49" xfId="0" applyNumberFormat="1" applyFont="1" applyBorder="1" applyAlignment="1">
      <alignment horizontal="left" vertical="center" wrapText="1"/>
    </xf>
    <xf fontId="12" fillId="0" borderId="9" numFmtId="169" xfId="0" applyNumberFormat="1" applyFont="1" applyBorder="1" applyAlignment="1">
      <alignment horizontal="left" vertical="center" wrapText="1"/>
    </xf>
    <xf fontId="12" fillId="0" borderId="9" numFmtId="169" xfId="0" applyNumberFormat="1" applyFont="1" applyBorder="1" applyAlignment="1">
      <alignment horizontal="center" vertical="center" wrapText="1"/>
    </xf>
    <xf fontId="12" fillId="0" borderId="9" numFmtId="14" xfId="0" applyNumberFormat="1" applyFont="1" applyBorder="1" applyAlignment="1">
      <alignment vertical="center" wrapText="1"/>
    </xf>
    <xf fontId="12" fillId="0" borderId="9" numFmtId="0" xfId="0" applyFont="1" applyBorder="1" applyAlignment="1">
      <alignment horizontal="center" readingOrder="1" vertical="top"/>
    </xf>
    <xf fontId="15" fillId="0" borderId="0" numFmtId="0" xfId="0" applyFont="1" applyAlignment="1">
      <alignment horizontal="center" vertical="top"/>
    </xf>
    <xf fontId="12" fillId="2" borderId="63" numFmtId="0" xfId="0" applyFont="1" applyFill="1" applyBorder="1" applyAlignment="1">
      <alignment horizontal="center" vertical="center" wrapText="1"/>
    </xf>
    <xf fontId="12" fillId="2" borderId="9" numFmtId="0" xfId="0" applyFont="1" applyFill="1" applyBorder="1" applyAlignment="1">
      <alignment horizontal="center" vertical="center" wrapText="1"/>
    </xf>
    <xf fontId="12" fillId="2" borderId="9" numFmtId="4" xfId="0" applyNumberFormat="1" applyFont="1" applyFill="1" applyBorder="1" applyAlignment="1">
      <alignment horizontal="center" vertical="center"/>
    </xf>
    <xf fontId="12" fillId="2" borderId="9" numFmtId="167" xfId="0" applyNumberFormat="1" applyFont="1" applyFill="1" applyBorder="1" applyAlignment="1">
      <alignment horizontal="right" wrapText="1"/>
    </xf>
    <xf fontId="15" fillId="0" borderId="0" numFmtId="0" xfId="0" applyFont="1" applyAlignment="1">
      <alignment horizontal="left" vertical="top"/>
    </xf>
    <xf fontId="12" fillId="2" borderId="14" numFmtId="0" xfId="0" applyFont="1" applyFill="1" applyBorder="1" applyAlignment="1">
      <alignment vertical="center" wrapText="1"/>
    </xf>
    <xf fontId="12" fillId="2" borderId="9" numFmtId="0" xfId="0" applyFont="1" applyFill="1" applyBorder="1" applyAlignment="1">
      <alignment vertical="center" wrapText="1"/>
    </xf>
    <xf fontId="12" fillId="3" borderId="14" numFmtId="0" xfId="0" applyFont="1" applyFill="1" applyBorder="1" applyAlignment="1">
      <alignment vertical="center" wrapText="1"/>
    </xf>
    <xf fontId="12" fillId="3" borderId="9" numFmtId="0" xfId="0" applyFont="1" applyFill="1" applyBorder="1" applyAlignment="1">
      <alignment vertical="center" wrapText="1"/>
    </xf>
    <xf fontId="12" fillId="3" borderId="9" numFmtId="0" xfId="0" applyFont="1" applyFill="1" applyBorder="1" applyAlignment="1">
      <alignment horizontal="center" vertical="top"/>
    </xf>
    <xf fontId="12" fillId="3" borderId="9" numFmtId="4" xfId="0" applyNumberFormat="1" applyFont="1" applyFill="1" applyBorder="1" applyAlignment="1">
      <alignment horizontal="center" vertical="top"/>
    </xf>
    <xf fontId="12" fillId="3" borderId="9" numFmtId="0" xfId="0" applyFont="1" applyFill="1" applyBorder="1" applyAlignment="1">
      <alignment horizontal="right"/>
    </xf>
    <xf fontId="9" fillId="0" borderId="14" numFmtId="0" xfId="0" applyFont="1" applyBorder="1" applyAlignment="1">
      <alignment vertical="center" wrapText="1"/>
    </xf>
    <xf fontId="9" fillId="0" borderId="9" numFmtId="0" xfId="0" applyFont="1" applyBorder="1" applyAlignment="1">
      <alignment vertical="center" wrapText="1"/>
    </xf>
    <xf fontId="9" fillId="0" borderId="11" numFmtId="0" xfId="0" applyFont="1" applyBorder="1" applyAlignment="1">
      <alignment horizontal="center" vertical="top" wrapText="1"/>
    </xf>
    <xf fontId="9" fillId="0" borderId="12" numFmtId="0" xfId="0" applyFont="1" applyBorder="1" applyAlignment="1">
      <alignment horizontal="center" vertical="top" wrapText="1"/>
    </xf>
    <xf fontId="9" fillId="0" borderId="14" numFmtId="0" xfId="0" applyFont="1" applyBorder="1" applyAlignment="1">
      <alignment horizontal="center" vertical="top" wrapText="1"/>
    </xf>
    <xf fontId="9" fillId="0" borderId="9" numFmtId="0" xfId="0" applyFont="1" applyBorder="1" applyAlignment="1">
      <alignment horizontal="right"/>
    </xf>
    <xf fontId="9" fillId="0" borderId="12" numFmtId="0" xfId="0" applyFont="1" applyBorder="1" applyAlignment="1">
      <alignment horizontal="center" vertical="top"/>
    </xf>
    <xf fontId="9" fillId="0" borderId="14" numFmtId="0" xfId="0" applyFont="1" applyBorder="1" applyAlignment="1">
      <alignment horizontal="center" vertical="top"/>
    </xf>
    <xf fontId="12" fillId="8" borderId="14" numFmtId="0" xfId="0" applyFont="1" applyFill="1" applyBorder="1" applyAlignment="1">
      <alignment vertical="center" wrapText="1"/>
    </xf>
    <xf fontId="12" fillId="8" borderId="9" numFmtId="0" xfId="0" applyFont="1" applyFill="1" applyBorder="1" applyAlignment="1">
      <alignment vertical="center" wrapText="1"/>
    </xf>
    <xf fontId="12" fillId="8" borderId="9" numFmtId="0" xfId="0" applyFont="1" applyFill="1" applyBorder="1" applyAlignment="1">
      <alignment horizontal="center" vertical="top"/>
    </xf>
    <xf fontId="12" fillId="8" borderId="9" numFmtId="4" xfId="0" applyNumberFormat="1" applyFont="1" applyFill="1" applyBorder="1" applyAlignment="1">
      <alignment horizontal="center" vertical="top"/>
    </xf>
    <xf fontId="12" fillId="8" borderId="9" numFmtId="0" xfId="0" applyFont="1" applyFill="1" applyBorder="1" applyAlignment="1">
      <alignment horizontal="right"/>
    </xf>
    <xf fontId="9" fillId="0" borderId="9" numFmtId="0" xfId="0" applyFont="1" applyBorder="1" applyAlignment="1">
      <alignment horizontal="center" vertical="top"/>
    </xf>
    <xf fontId="9" fillId="0" borderId="9" numFmtId="4" xfId="0" applyNumberFormat="1" applyFont="1" applyBorder="1" applyAlignment="1">
      <alignment horizontal="center" vertical="top"/>
    </xf>
    <xf fontId="9" fillId="5" borderId="14" numFmtId="0" xfId="0" applyFont="1" applyFill="1" applyBorder="1" applyAlignment="1">
      <alignment vertical="center" wrapText="1"/>
    </xf>
    <xf fontId="9" fillId="5" borderId="9" numFmtId="0" xfId="0" applyFont="1" applyFill="1" applyBorder="1" applyAlignment="1">
      <alignment vertical="center" wrapText="1"/>
    </xf>
    <xf fontId="9" fillId="5" borderId="9" numFmtId="0" xfId="0" applyFont="1" applyFill="1" applyBorder="1" applyAlignment="1">
      <alignment horizontal="center" vertical="top"/>
    </xf>
    <xf fontId="9" fillId="5" borderId="9" numFmtId="4" xfId="0" applyNumberFormat="1" applyFont="1" applyFill="1" applyBorder="1" applyAlignment="1">
      <alignment horizontal="center" vertical="top"/>
    </xf>
    <xf fontId="9" fillId="5" borderId="9" numFmtId="0" xfId="0" applyFont="1" applyFill="1" applyBorder="1" applyAlignment="1">
      <alignment horizontal="right"/>
    </xf>
    <xf fontId="9" fillId="0" borderId="14" numFmtId="0" xfId="0" applyFont="1" applyBorder="1" applyAlignment="1">
      <alignment vertical="top" wrapText="1"/>
    </xf>
    <xf fontId="9" fillId="0" borderId="9" numFmtId="0" xfId="0" applyFont="1" applyBorder="1" applyAlignment="1">
      <alignment vertical="top" wrapText="1"/>
    </xf>
    <xf fontId="12" fillId="0" borderId="12" numFmtId="0" xfId="0" applyFont="1" applyBorder="1" applyAlignment="1">
      <alignment horizontal="center" vertical="top"/>
    </xf>
    <xf fontId="12" fillId="0" borderId="14" numFmtId="0" xfId="0" applyFont="1" applyBorder="1" applyAlignment="1">
      <alignment horizontal="center" vertical="top"/>
    </xf>
    <xf fontId="12" fillId="0" borderId="9" numFmtId="0" xfId="0" applyFont="1" applyBorder="1" applyAlignment="1">
      <alignment horizontal="right"/>
    </xf>
    <xf fontId="9" fillId="8" borderId="14" numFmtId="0" xfId="0" applyFont="1" applyFill="1" applyBorder="1" applyAlignment="1">
      <alignment vertical="center" wrapText="1"/>
    </xf>
    <xf fontId="9" fillId="8" borderId="9" numFmtId="0" xfId="0" applyFont="1" applyFill="1" applyBorder="1" applyAlignment="1">
      <alignment vertical="center" wrapText="1"/>
    </xf>
    <xf fontId="9" fillId="8" borderId="9" numFmtId="0" xfId="0" applyFont="1" applyFill="1" applyBorder="1" applyAlignment="1">
      <alignment horizontal="center" vertical="top"/>
    </xf>
    <xf fontId="9" fillId="8" borderId="9" numFmtId="4" xfId="0" applyNumberFormat="1" applyFont="1" applyFill="1" applyBorder="1" applyAlignment="1">
      <alignment horizontal="center" vertical="top"/>
    </xf>
    <xf fontId="9" fillId="8" borderId="9" numFmtId="0" xfId="0" applyFont="1" applyFill="1" applyBorder="1" applyAlignment="1">
      <alignment horizontal="right"/>
    </xf>
    <xf fontId="12" fillId="0" borderId="9" numFmtId="0" xfId="0" applyFont="1" applyBorder="1" applyAlignment="1">
      <alignment horizontal="center" vertical="top"/>
    </xf>
    <xf fontId="12" fillId="0" borderId="9" numFmtId="4" xfId="0" applyNumberFormat="1" applyFont="1" applyBorder="1" applyAlignment="1">
      <alignment horizontal="center" vertical="top"/>
    </xf>
    <xf fontId="12" fillId="2" borderId="9" numFmtId="0" xfId="0" applyFont="1" applyFill="1" applyBorder="1" applyAlignment="1">
      <alignment horizontal="center" vertical="top"/>
    </xf>
    <xf fontId="12" fillId="2" borderId="9" numFmtId="4" xfId="0" applyNumberFormat="1" applyFont="1" applyFill="1" applyBorder="1" applyAlignment="1">
      <alignment horizontal="center" vertical="top"/>
    </xf>
    <xf fontId="12" fillId="2" borderId="9" numFmtId="0" xfId="0" applyFont="1" applyFill="1" applyBorder="1" applyAlignment="1">
      <alignment horizontal="right"/>
    </xf>
    <xf fontId="9" fillId="0" borderId="9" numFmtId="0" xfId="0" applyFont="1" applyBorder="1" applyAlignment="1">
      <alignment horizontal="right" vertical="top"/>
    </xf>
    <xf fontId="9" fillId="8" borderId="97" numFmtId="0" xfId="0" applyFont="1" applyFill="1" applyBorder="1" applyAlignment="1">
      <alignment horizontal="left" vertical="center" wrapText="1"/>
    </xf>
    <xf fontId="9" fillId="8" borderId="63" numFmtId="0" xfId="0" applyFont="1" applyFill="1" applyBorder="1" applyAlignment="1">
      <alignment vertical="center" wrapText="1"/>
    </xf>
    <xf fontId="9" fillId="8" borderId="63" numFmtId="0" xfId="0" applyFont="1" applyFill="1" applyBorder="1" applyAlignment="1">
      <alignment horizontal="center" vertical="top"/>
    </xf>
    <xf fontId="9" fillId="8" borderId="63" numFmtId="4" xfId="0" applyNumberFormat="1" applyFont="1" applyFill="1" applyBorder="1" applyAlignment="1">
      <alignment horizontal="center" vertical="top"/>
    </xf>
    <xf fontId="9" fillId="8" borderId="63" numFmtId="0" xfId="0" applyFont="1" applyFill="1" applyBorder="1" applyAlignment="1">
      <alignment horizontal="right"/>
    </xf>
    <xf fontId="14" fillId="0" borderId="32" numFmtId="0" xfId="0" applyFont="1" applyBorder="1" applyAlignment="1">
      <alignment horizontal="center" wrapText="1"/>
    </xf>
    <xf fontId="14" fillId="0" borderId="33" numFmtId="0" xfId="0" applyFont="1" applyBorder="1" applyAlignment="1">
      <alignment horizontal="center" wrapText="1"/>
    </xf>
    <xf fontId="14" fillId="0" borderId="34" numFmtId="0" xfId="0" applyFont="1" applyBorder="1" applyAlignment="1">
      <alignment horizontal="center" wrapText="1"/>
    </xf>
    <xf fontId="14" fillId="0" borderId="35" numFmtId="0" xfId="0" applyFont="1" applyBorder="1" applyAlignment="1">
      <alignment horizontal="center" wrapText="1"/>
    </xf>
    <xf fontId="14" fillId="0" borderId="0" numFmtId="0" xfId="0" applyFont="1" applyAlignment="1">
      <alignment horizontal="center" wrapText="1"/>
    </xf>
    <xf fontId="14" fillId="0" borderId="36" numFmtId="0" xfId="0" applyFont="1" applyBorder="1" applyAlignment="1">
      <alignment horizontal="center" wrapText="1"/>
    </xf>
    <xf fontId="14" fillId="0" borderId="37" numFmtId="0" xfId="0" applyFont="1" applyBorder="1" applyAlignment="1">
      <alignment horizontal="center" wrapText="1"/>
    </xf>
    <xf fontId="14" fillId="0" borderId="38" numFmtId="0" xfId="0" applyFont="1" applyBorder="1" applyAlignment="1">
      <alignment horizontal="center" wrapText="1"/>
    </xf>
    <xf fontId="14" fillId="0" borderId="39" numFmtId="0" xfId="0" applyFont="1" applyBorder="1" applyAlignment="1">
      <alignment horizontal="center" wrapText="1"/>
    </xf>
    <xf fontId="3" fillId="0" borderId="0" numFmtId="0" xfId="0" applyFont="1" applyAlignment="1">
      <alignment vertical="center"/>
    </xf>
    <xf fontId="12" fillId="0" borderId="40" numFmtId="0" xfId="0" applyFont="1" applyBorder="1" applyAlignment="1">
      <alignment vertical="center" wrapText="1"/>
    </xf>
    <xf fontId="10" fillId="0" borderId="41" numFmtId="0" xfId="0" applyFont="1" applyBorder="1" applyAlignment="1">
      <alignment horizontal="left" vertical="center" wrapText="1"/>
    </xf>
    <xf fontId="10" fillId="0" borderId="42" numFmtId="0" xfId="0" applyFont="1" applyBorder="1" applyAlignment="1">
      <alignment horizontal="left" vertical="center" wrapText="1"/>
    </xf>
    <xf fontId="10" fillId="0" borderId="43" numFmtId="0" xfId="0" applyFont="1" applyBorder="1" applyAlignment="1">
      <alignment horizontal="left" vertical="center" wrapText="1"/>
    </xf>
    <xf fontId="10" fillId="0" borderId="44" numFmtId="0" xfId="0" applyFont="1" applyBorder="1" applyAlignment="1">
      <alignment horizontal="center" vertical="center" wrapText="1"/>
    </xf>
    <xf fontId="10" fillId="0" borderId="34" numFmtId="0" xfId="0" applyFont="1" applyBorder="1" applyAlignment="1">
      <alignment horizontal="center" vertical="center" wrapText="1"/>
    </xf>
    <xf fontId="12" fillId="0" borderId="45" numFmtId="0" xfId="0" applyFont="1" applyBorder="1" applyAlignment="1">
      <alignment vertical="center" wrapText="1"/>
    </xf>
    <xf fontId="12" fillId="0" borderId="19" numFmtId="0" xfId="0" applyFont="1" applyBorder="1" applyAlignment="1">
      <alignment horizontal="left" vertical="center" wrapText="1"/>
    </xf>
    <xf fontId="12" fillId="0" borderId="20" numFmtId="0" xfId="0" applyFont="1" applyBorder="1" applyAlignment="1">
      <alignment horizontal="left" vertical="center" wrapText="1"/>
    </xf>
    <xf fontId="12" fillId="0" borderId="21" numFmtId="0" xfId="0" applyFont="1" applyBorder="1" applyAlignment="1">
      <alignment horizontal="left" vertical="center" wrapText="1"/>
    </xf>
    <xf fontId="10" fillId="0" borderId="46" numFmtId="0" xfId="0" applyFont="1" applyBorder="1" applyAlignment="1">
      <alignment horizontal="center" vertical="center" wrapText="1"/>
    </xf>
    <xf fontId="10" fillId="0" borderId="36" numFmtId="0" xfId="0" applyFont="1" applyBorder="1" applyAlignment="1">
      <alignment horizontal="center" vertical="center" wrapText="1"/>
    </xf>
    <xf fontId="12" fillId="0" borderId="47" numFmtId="0" xfId="0" applyFont="1" applyBorder="1" applyAlignment="1">
      <alignment vertical="center"/>
    </xf>
    <xf fontId="12" fillId="0" borderId="48" numFmtId="0" xfId="0" applyFont="1" applyBorder="1" applyAlignment="1">
      <alignment vertical="center" wrapText="1"/>
    </xf>
    <xf fontId="12" fillId="0" borderId="49" numFmtId="0" xfId="0" applyFont="1" applyBorder="1" applyAlignment="1">
      <alignment vertical="center" wrapText="1"/>
    </xf>
    <xf fontId="12" fillId="0" borderId="49" numFmtId="49" xfId="0" applyNumberFormat="1" applyFont="1" applyBorder="1" applyAlignment="1">
      <alignment horizontal="right" vertical="center" wrapText="1"/>
    </xf>
    <xf fontId="12" fillId="0" borderId="49" numFmtId="169" xfId="0" applyNumberFormat="1" applyFont="1" applyBorder="1" applyAlignment="1">
      <alignment vertical="center" wrapText="1"/>
    </xf>
    <xf fontId="12" fillId="0" borderId="48" numFmtId="169" xfId="0" applyNumberFormat="1" applyFont="1" applyBorder="1" applyAlignment="1">
      <alignment horizontal="center" vertical="center" wrapText="1"/>
    </xf>
    <xf fontId="12" fillId="0" borderId="50" numFmtId="169" xfId="0" applyNumberFormat="1" applyFont="1" applyBorder="1" applyAlignment="1">
      <alignment horizontal="center" vertical="center" wrapText="1"/>
    </xf>
    <xf fontId="12" fillId="0" borderId="51" numFmtId="169" xfId="0" applyNumberFormat="1" applyFont="1" applyBorder="1" applyAlignment="1">
      <alignment horizontal="center" vertical="center" wrapText="1"/>
    </xf>
    <xf fontId="12" fillId="0" borderId="48" numFmtId="169" xfId="0" applyNumberFormat="1" applyFont="1" applyBorder="1" applyAlignment="1">
      <alignment horizontal="left" vertical="center" wrapText="1"/>
    </xf>
    <xf fontId="12" fillId="0" borderId="51" numFmtId="169" xfId="0" applyNumberFormat="1" applyFont="1" applyBorder="1" applyAlignment="1">
      <alignment horizontal="left" vertical="center" wrapText="1"/>
    </xf>
    <xf fontId="12" fillId="0" borderId="49" numFmtId="14" xfId="0" applyNumberFormat="1" applyFont="1" applyBorder="1" applyAlignment="1">
      <alignment wrapText="1"/>
    </xf>
    <xf fontId="10" fillId="0" borderId="49" numFmtId="14" xfId="0" applyNumberFormat="1" applyFont="1" applyBorder="1" applyAlignment="1">
      <alignment vertical="center" wrapText="1"/>
    </xf>
    <xf fontId="10" fillId="0" borderId="52" numFmtId="0" xfId="0" applyFont="1" applyBorder="1" applyAlignment="1">
      <alignment horizontal="center" vertical="center" wrapText="1"/>
    </xf>
    <xf fontId="10" fillId="0" borderId="39" numFmtId="0" xfId="0" applyFont="1" applyBorder="1" applyAlignment="1">
      <alignment horizontal="center" vertical="center" wrapText="1"/>
    </xf>
    <xf fontId="12" fillId="0" borderId="35" numFmtId="0" xfId="0" applyFont="1" applyBorder="1" applyAlignment="1">
      <alignment horizontal="center" vertical="center"/>
    </xf>
    <xf fontId="12" fillId="0" borderId="0" numFmtId="0" xfId="0" applyFont="1" applyAlignment="1">
      <alignment horizontal="center" vertical="center"/>
    </xf>
    <xf fontId="12" fillId="0" borderId="36" numFmtId="0" xfId="0" applyFont="1" applyBorder="1" applyAlignment="1">
      <alignment horizontal="center" vertical="center"/>
    </xf>
    <xf fontId="1" fillId="0" borderId="0" numFmtId="0" xfId="0" applyFont="1" applyAlignment="1">
      <alignment vertical="center"/>
    </xf>
    <xf fontId="7" fillId="0" borderId="0" numFmtId="0" xfId="0" applyFont="1" applyAlignment="1">
      <alignment horizontal="left" vertical="center"/>
    </xf>
    <xf fontId="7" fillId="2" borderId="58" numFmtId="0" xfId="0" applyFont="1" applyFill="1" applyBorder="1" applyAlignment="1">
      <alignment horizontal="center" vertical="center" wrapText="1"/>
    </xf>
    <xf fontId="7" fillId="2" borderId="59" numFmtId="0" xfId="0" applyFont="1" applyFill="1" applyBorder="1" applyAlignment="1">
      <alignment horizontal="center" vertical="center" wrapText="1"/>
    </xf>
    <xf fontId="3" fillId="0" borderId="0" numFmtId="0" xfId="0" applyFont="1" applyAlignment="1">
      <alignment horizontal="left" vertical="center"/>
    </xf>
    <xf fontId="1" fillId="2" borderId="1" numFmtId="0" xfId="0" applyFont="1" applyFill="1" applyBorder="1" applyAlignment="1">
      <alignment horizontal="center" wrapText="1"/>
    </xf>
    <xf fontId="11" fillId="2" borderId="1" numFmtId="164" xfId="5" applyNumberFormat="1" applyFont="1" applyFill="1" applyBorder="1" applyAlignment="1">
      <alignment horizontal="right"/>
    </xf>
    <xf fontId="10" fillId="2" borderId="1" numFmtId="164" xfId="5" applyNumberFormat="1" applyFont="1" applyFill="1" applyBorder="1" applyAlignment="1">
      <alignment horizontal="right"/>
    </xf>
    <xf fontId="1" fillId="3" borderId="1" numFmtId="0" xfId="0" applyFont="1" applyFill="1" applyBorder="1" applyAlignment="1">
      <alignment horizontal="center" wrapText="1"/>
    </xf>
    <xf fontId="10" fillId="3" borderId="1" numFmtId="168" xfId="5" applyNumberFormat="1" applyFont="1" applyFill="1" applyBorder="1" applyAlignment="1">
      <alignment horizontal="right"/>
    </xf>
    <xf fontId="2" fillId="3" borderId="1" numFmtId="10" xfId="0" applyNumberFormat="1" applyFont="1" applyFill="1" applyBorder="1" applyAlignment="1">
      <alignment horizontal="right" shrinkToFit="1" vertical="center"/>
    </xf>
    <xf fontId="2" fillId="3" borderId="22" numFmtId="10" xfId="0" applyNumberFormat="1" applyFont="1" applyFill="1" applyBorder="1" applyAlignment="1">
      <alignment horizontal="right" shrinkToFit="1" vertical="center"/>
    </xf>
    <xf fontId="1" fillId="0" borderId="0" numFmtId="0" xfId="0" applyFont="1" applyAlignment="1">
      <alignment horizontal="left" vertical="center"/>
    </xf>
    <xf fontId="1" fillId="0" borderId="1" numFmtId="0" xfId="0" applyFont="1" applyBorder="1" applyAlignment="1">
      <alignment horizontal="center" wrapText="1"/>
    </xf>
    <xf fontId="11" fillId="0" borderId="1" numFmtId="165" xfId="5" applyNumberFormat="1" applyFont="1" applyBorder="1" applyAlignment="1">
      <alignment horizontal="right"/>
    </xf>
    <xf fontId="11" fillId="0" borderId="1" numFmtId="168" xfId="5" applyNumberFormat="1" applyFont="1" applyBorder="1" applyAlignment="1">
      <alignment horizontal="right"/>
    </xf>
    <xf fontId="7" fillId="0" borderId="1" numFmtId="164" xfId="0" applyNumberFormat="1" applyFont="1" applyBorder="1" applyAlignment="1">
      <alignment horizontal="right" shrinkToFit="1" vertical="center"/>
    </xf>
    <xf fontId="7" fillId="0" borderId="1" numFmtId="10" xfId="0" applyNumberFormat="1" applyFont="1" applyBorder="1" applyAlignment="1">
      <alignment horizontal="right" shrinkToFit="1" vertical="center"/>
    </xf>
    <xf fontId="7" fillId="0" borderId="22" numFmtId="10" xfId="0" applyNumberFormat="1" applyFont="1" applyBorder="1" applyAlignment="1">
      <alignment horizontal="right" shrinkToFit="1" vertical="center"/>
    </xf>
    <xf fontId="1" fillId="0" borderId="0" numFmtId="0" xfId="0" applyFont="1" applyAlignment="1">
      <alignment horizontal="right" vertical="center"/>
    </xf>
    <xf fontId="2" fillId="0" borderId="0" numFmtId="0" xfId="0" applyFont="1" applyAlignment="1">
      <alignment horizontal="left" vertical="center"/>
    </xf>
    <xf fontId="11" fillId="0" borderId="1" numFmtId="165" xfId="5" applyNumberFormat="1" applyFont="1" applyBorder="1"/>
    <xf fontId="7" fillId="0" borderId="1" numFmtId="0" xfId="0" applyFont="1" applyBorder="1" applyAlignment="1">
      <alignment wrapText="1"/>
    </xf>
    <xf fontId="11" fillId="0" borderId="1" numFmtId="168" xfId="5" applyNumberFormat="1" applyFont="1" applyBorder="1"/>
    <xf fontId="7" fillId="0" borderId="1" numFmtId="164" xfId="4" applyNumberFormat="1" applyFont="1" applyBorder="1" applyAlignment="1">
      <alignment shrinkToFit="1"/>
    </xf>
    <xf fontId="7" fillId="0" borderId="1" numFmtId="164" xfId="0" applyNumberFormat="1" applyFont="1" applyBorder="1" applyAlignment="1">
      <alignment shrinkToFit="1"/>
    </xf>
    <xf fontId="7" fillId="0" borderId="1" numFmtId="10" xfId="0" applyNumberFormat="1" applyFont="1" applyBorder="1" applyAlignment="1">
      <alignment shrinkToFit="1"/>
    </xf>
    <xf fontId="7" fillId="0" borderId="22" numFmtId="10" xfId="0" applyNumberFormat="1" applyFont="1" applyBorder="1" applyAlignment="1">
      <alignment shrinkToFit="1"/>
    </xf>
    <xf fontId="2" fillId="3" borderId="1" numFmtId="171" xfId="0" applyNumberFormat="1" applyFont="1" applyFill="1" applyBorder="1" applyAlignment="1">
      <alignment horizontal="right" vertical="center" wrapText="1"/>
    </xf>
    <xf fontId="12" fillId="3" borderId="1" numFmtId="10" xfId="0" applyNumberFormat="1" applyFont="1" applyFill="1" applyBorder="1" applyAlignment="1">
      <alignment horizontal="right" shrinkToFit="1" vertical="center"/>
    </xf>
    <xf fontId="7" fillId="0" borderId="1" numFmtId="170" xfId="4" applyNumberFormat="1" applyFont="1" applyBorder="1" applyAlignment="1">
      <alignment horizontal="right" shrinkToFit="1" vertical="center"/>
    </xf>
    <xf fontId="10" fillId="2" borderId="1" numFmtId="165" xfId="5" applyNumberFormat="1" applyFont="1" applyFill="1" applyBorder="1" applyAlignment="1">
      <alignment horizontal="right"/>
    </xf>
    <xf fontId="10" fillId="2" borderId="1" numFmtId="171" xfId="5" applyNumberFormat="1" applyFont="1" applyFill="1" applyBorder="1" applyAlignment="1">
      <alignment horizontal="right"/>
    </xf>
    <xf fontId="12" fillId="2" borderId="1" numFmtId="164" xfId="4" applyNumberFormat="1" applyFont="1" applyFill="1" applyBorder="1" applyAlignment="1">
      <alignment horizontal="right" shrinkToFit="1" vertical="center"/>
    </xf>
    <xf fontId="12" fillId="2" borderId="1" numFmtId="10" xfId="0" applyNumberFormat="1" applyFont="1" applyFill="1" applyBorder="1" applyAlignment="1">
      <alignment horizontal="right" shrinkToFit="1" vertical="center"/>
    </xf>
    <xf fontId="11" fillId="3" borderId="1" numFmtId="168" xfId="5" applyNumberFormat="1" applyFont="1" applyFill="1" applyBorder="1" applyAlignment="1">
      <alignment horizontal="right"/>
    </xf>
    <xf fontId="10" fillId="3" borderId="1" numFmtId="171" xfId="5" applyNumberFormat="1" applyFont="1" applyFill="1" applyBorder="1" applyAlignment="1">
      <alignment horizontal="right"/>
    </xf>
    <xf fontId="12" fillId="3" borderId="1" numFmtId="164" xfId="4" applyNumberFormat="1" applyFont="1" applyFill="1" applyBorder="1" applyAlignment="1">
      <alignment horizontal="right" shrinkToFit="1" vertical="center"/>
    </xf>
    <xf fontId="10" fillId="0" borderId="1" numFmtId="168" xfId="5" applyNumberFormat="1" applyFont="1" applyBorder="1" applyAlignment="1">
      <alignment horizontal="right"/>
    </xf>
    <xf fontId="2" fillId="3" borderId="1" numFmtId="168" xfId="0" applyNumberFormat="1" applyFont="1" applyFill="1" applyBorder="1" applyAlignment="1">
      <alignment horizontal="right" vertical="center" wrapText="1"/>
    </xf>
    <xf fontId="11" fillId="4" borderId="1" numFmtId="165" xfId="5" applyNumberFormat="1" applyFont="1" applyFill="1" applyBorder="1" applyAlignment="1">
      <alignment horizontal="right"/>
    </xf>
    <xf fontId="11" fillId="4" borderId="1" numFmtId="168" xfId="5" applyNumberFormat="1" applyFont="1" applyFill="1" applyBorder="1" applyAlignment="1">
      <alignment horizontal="right"/>
    </xf>
    <xf fontId="10" fillId="4" borderId="1" numFmtId="168" xfId="5" applyNumberFormat="1" applyFont="1" applyFill="1" applyBorder="1" applyAlignment="1">
      <alignment horizontal="right"/>
    </xf>
    <xf fontId="10" fillId="2" borderId="1" numFmtId="168" xfId="5" applyNumberFormat="1" applyFont="1" applyFill="1" applyBorder="1" applyAlignment="1">
      <alignment horizontal="right"/>
    </xf>
    <xf fontId="10" fillId="3" borderId="1" numFmtId="165" xfId="5" applyNumberFormat="1" applyFont="1" applyFill="1" applyBorder="1" applyAlignment="1">
      <alignment horizontal="right"/>
    </xf>
    <xf fontId="11" fillId="0" borderId="1" numFmtId="0" xfId="0" applyFont="1" applyBorder="1"/>
    <xf fontId="11" fillId="0" borderId="1" numFmtId="168" xfId="0" applyNumberFormat="1" applyFont="1" applyBorder="1"/>
    <xf fontId="10" fillId="0" borderId="1" numFmtId="168" xfId="0" applyNumberFormat="1" applyFont="1" applyBorder="1" applyAlignment="1">
      <alignment horizontal="right"/>
    </xf>
    <xf fontId="2" fillId="0" borderId="0" numFmtId="0" xfId="0" applyFont="1" applyAlignment="1">
      <alignment horizontal="left" vertical="top"/>
    </xf>
    <xf fontId="10" fillId="3" borderId="1" numFmtId="0" xfId="0" applyFont="1" applyFill="1" applyBorder="1"/>
    <xf fontId="10" fillId="3" borderId="1" numFmtId="168" xfId="0" applyNumberFormat="1" applyFont="1" applyFill="1" applyBorder="1"/>
    <xf fontId="10" fillId="2" borderId="1" numFmtId="0" xfId="0" applyFont="1" applyFill="1" applyBorder="1"/>
    <xf fontId="2" fillId="2" borderId="1" numFmtId="165" xfId="0" applyNumberFormat="1" applyFont="1" applyFill="1" applyBorder="1" applyAlignment="1">
      <alignment horizontal="right" vertical="center" wrapText="1"/>
    </xf>
    <xf fontId="11" fillId="2" borderId="1" numFmtId="168" xfId="0" applyNumberFormat="1" applyFont="1" applyFill="1" applyBorder="1"/>
    <xf fontId="11" fillId="3" borderId="1" numFmtId="165" xfId="5" applyNumberFormat="1" applyFont="1" applyFill="1" applyBorder="1" applyAlignment="1">
      <alignment horizontal="right"/>
    </xf>
    <xf fontId="11" fillId="3" borderId="1" numFmtId="171" xfId="0" applyNumberFormat="1" applyFont="1" applyFill="1" applyBorder="1"/>
    <xf fontId="9" fillId="3" borderId="1" numFmtId="164" xfId="0" applyNumberFormat="1" applyFont="1" applyFill="1" applyBorder="1" applyAlignment="1">
      <alignment horizontal="left" vertical="top"/>
    </xf>
    <xf fontId="11" fillId="0" borderId="1" numFmtId="171" xfId="0" applyNumberFormat="1" applyFont="1" applyBorder="1"/>
    <xf fontId="11" fillId="3" borderId="1" numFmtId="0" xfId="0" applyFont="1" applyFill="1" applyBorder="1"/>
    <xf fontId="11" fillId="3" borderId="1" numFmtId="168" xfId="0" applyNumberFormat="1" applyFont="1" applyFill="1" applyBorder="1"/>
    <xf fontId="2" fillId="3" borderId="1" numFmtId="164" xfId="0" applyNumberFormat="1" applyFont="1" applyFill="1" applyBorder="1" applyAlignment="1">
      <alignment horizontal="right" shrinkToFit="1" vertical="center"/>
    </xf>
    <xf fontId="10" fillId="2" borderId="1" numFmtId="168" xfId="0" applyNumberFormat="1" applyFont="1" applyFill="1" applyBorder="1"/>
    <xf fontId="7" fillId="0" borderId="0" numFmtId="0" xfId="0" applyFont="1" applyAlignment="1">
      <alignment horizontal="left"/>
    </xf>
    <xf fontId="7" fillId="0" borderId="1" numFmtId="0" xfId="0" applyFont="1" applyBorder="1" applyAlignment="1">
      <alignment horizontal="right" wrapText="1"/>
    </xf>
    <xf fontId="7" fillId="0" borderId="1" numFmtId="164" xfId="4" applyNumberFormat="1" applyFont="1" applyBorder="1" applyAlignment="1">
      <alignment horizontal="right" shrinkToFit="1"/>
    </xf>
    <xf fontId="7" fillId="0" borderId="1" numFmtId="10" xfId="0" applyNumberFormat="1" applyFont="1" applyBorder="1" applyAlignment="1">
      <alignment horizontal="right" shrinkToFit="1"/>
    </xf>
    <xf fontId="7" fillId="0" borderId="22" numFmtId="10" xfId="0" applyNumberFormat="1" applyFont="1" applyBorder="1" applyAlignment="1">
      <alignment horizontal="right" shrinkToFit="1"/>
    </xf>
    <xf fontId="3" fillId="2" borderId="1" numFmtId="0" xfId="0" applyFont="1" applyFill="1" applyBorder="1"/>
    <xf fontId="3" fillId="2" borderId="1" numFmtId="171" xfId="0" applyNumberFormat="1" applyFont="1" applyFill="1" applyBorder="1"/>
    <xf fontId="3" fillId="2" borderId="1" numFmtId="164" xfId="1" applyNumberFormat="1" applyFont="1" applyFill="1" applyBorder="1"/>
    <xf fontId="3" fillId="2" borderId="1" numFmtId="164" xfId="0" applyNumberFormat="1" applyFont="1" applyFill="1" applyBorder="1"/>
    <xf fontId="2" fillId="2" borderId="58" numFmtId="0" xfId="0" applyFont="1" applyFill="1" applyBorder="1" applyAlignment="1">
      <alignment horizontal="left" vertical="center" wrapText="1"/>
    </xf>
    <xf fontId="2" fillId="2" borderId="59" numFmtId="0" xfId="0" applyFont="1" applyFill="1" applyBorder="1" applyAlignment="1">
      <alignment horizontal="left" vertical="center" wrapText="1"/>
    </xf>
    <xf fontId="2" fillId="2" borderId="59" numFmtId="0" xfId="0" applyFont="1" applyFill="1" applyBorder="1" applyAlignment="1">
      <alignment horizontal="right" vertical="center" wrapText="1"/>
    </xf>
    <xf fontId="2" fillId="2" borderId="59" numFmtId="165" xfId="0" applyNumberFormat="1" applyFont="1" applyFill="1" applyBorder="1" applyAlignment="1">
      <alignment horizontal="right" vertical="center" wrapText="1"/>
    </xf>
    <xf fontId="2" fillId="2" borderId="59" numFmtId="168" xfId="0" applyNumberFormat="1" applyFont="1" applyFill="1" applyBorder="1" applyAlignment="1">
      <alignment horizontal="right" vertical="center" wrapText="1"/>
    </xf>
    <xf fontId="2" fillId="2" borderId="59" numFmtId="164" xfId="4" applyNumberFormat="1" applyFont="1" applyFill="1" applyBorder="1" applyAlignment="1">
      <alignment horizontal="right" shrinkToFit="1" vertical="center"/>
    </xf>
    <xf fontId="2" fillId="7" borderId="59" numFmtId="164" xfId="4" applyNumberFormat="1" applyFont="1" applyFill="1" applyBorder="1" applyAlignment="1">
      <alignment horizontal="right" shrinkToFit="1" vertical="center"/>
    </xf>
    <xf fontId="2" fillId="2" borderId="59" numFmtId="10" xfId="0" applyNumberFormat="1" applyFont="1" applyFill="1" applyBorder="1" applyAlignment="1">
      <alignment horizontal="right" shrinkToFit="1" vertical="center"/>
    </xf>
    <xf fontId="2" fillId="2" borderId="95" numFmtId="10" xfId="0" applyNumberFormat="1" applyFont="1" applyFill="1" applyBorder="1" applyAlignment="1">
      <alignment horizontal="right" shrinkToFit="1" vertical="center"/>
    </xf>
    <xf fontId="7" fillId="0" borderId="0" numFmtId="164" xfId="0" applyNumberFormat="1" applyFont="1" applyAlignment="1">
      <alignment horizontal="left" vertical="top"/>
    </xf>
    <xf fontId="7" fillId="0" borderId="0" numFmtId="168" xfId="0" applyNumberFormat="1" applyFont="1" applyAlignment="1">
      <alignment horizontal="left" vertical="top"/>
    </xf>
    <xf fontId="3" fillId="0" borderId="0" numFmtId="0" xfId="0" applyFont="1"/>
    <xf fontId="2" fillId="0" borderId="40" numFmtId="0" xfId="0" applyFont="1" applyBorder="1" applyAlignment="1">
      <alignment vertical="top" wrapText="1"/>
    </xf>
    <xf fontId="2" fillId="0" borderId="41" numFmtId="0" xfId="0" applyFont="1" applyBorder="1" applyAlignment="1">
      <alignment horizontal="center" vertical="top" wrapText="1"/>
    </xf>
    <xf fontId="2" fillId="0" borderId="42" numFmtId="0" xfId="0" applyFont="1" applyBorder="1" applyAlignment="1">
      <alignment horizontal="center" vertical="top" wrapText="1"/>
    </xf>
    <xf fontId="2" fillId="0" borderId="43" numFmtId="0" xfId="0" applyFont="1" applyBorder="1" applyAlignment="1">
      <alignment horizontal="center" vertical="top" wrapText="1"/>
    </xf>
    <xf fontId="3" fillId="0" borderId="54" numFmtId="0" xfId="0" applyFont="1" applyBorder="1" applyAlignment="1">
      <alignment horizontal="center" vertical="center" wrapText="1"/>
    </xf>
    <xf fontId="2" fillId="0" borderId="45" numFmtId="0" xfId="0" applyFont="1" applyBorder="1" applyAlignment="1">
      <alignment vertical="top" wrapText="1"/>
    </xf>
    <xf fontId="2" fillId="0" borderId="19" numFmtId="0" xfId="0" applyFont="1" applyBorder="1" applyAlignment="1">
      <alignment horizontal="center" vertical="top" wrapText="1"/>
    </xf>
    <xf fontId="2" fillId="0" borderId="20" numFmtId="0" xfId="0" applyFont="1" applyBorder="1" applyAlignment="1">
      <alignment horizontal="center" vertical="top" wrapText="1"/>
    </xf>
    <xf fontId="2" fillId="0" borderId="21" numFmtId="0" xfId="0" applyFont="1" applyBorder="1" applyAlignment="1">
      <alignment horizontal="center" vertical="top" wrapText="1"/>
    </xf>
    <xf fontId="3" fillId="0" borderId="22" numFmtId="0" xfId="0" applyFont="1" applyBorder="1" applyAlignment="1">
      <alignment horizontal="center" vertical="center" wrapText="1"/>
    </xf>
    <xf fontId="2" fillId="0" borderId="58" numFmtId="0" xfId="0" applyFont="1" applyBorder="1" applyAlignment="1">
      <alignment vertical="top"/>
    </xf>
    <xf fontId="3" fillId="0" borderId="59" numFmtId="2" xfId="0" applyNumberFormat="1" applyFont="1" applyBorder="1"/>
    <xf fontId="2" fillId="0" borderId="59" numFmtId="0" xfId="0" applyFont="1" applyBorder="1" applyAlignment="1">
      <alignment vertical="top" wrapText="1"/>
    </xf>
    <xf fontId="2" fillId="0" borderId="59" numFmtId="49" xfId="0" applyNumberFormat="1" applyFont="1" applyBorder="1" applyAlignment="1">
      <alignment vertical="top" wrapText="1"/>
    </xf>
    <xf fontId="2" fillId="0" borderId="59" numFmtId="169" xfId="0" applyNumberFormat="1" applyFont="1" applyBorder="1" applyAlignment="1">
      <alignment vertical="top" wrapText="1"/>
    </xf>
    <xf fontId="2" fillId="0" borderId="60" numFmtId="169" xfId="0" applyNumberFormat="1" applyFont="1" applyBorder="1" applyAlignment="1">
      <alignment vertical="top" wrapText="1"/>
    </xf>
    <xf fontId="2" fillId="0" borderId="0" numFmtId="169" xfId="0" applyNumberFormat="1" applyFont="1" applyAlignment="1">
      <alignment horizontal="center" vertical="top" wrapText="1"/>
    </xf>
    <xf fontId="2" fillId="0" borderId="45" numFmtId="0" xfId="0" applyFont="1" applyBorder="1" applyAlignment="1">
      <alignment horizontal="center" readingOrder="1" vertical="top"/>
    </xf>
    <xf fontId="2" fillId="0" borderId="19" numFmtId="0" xfId="0" applyFont="1" applyBorder="1" applyAlignment="1">
      <alignment horizontal="center" readingOrder="1" vertical="top"/>
    </xf>
    <xf fontId="2" fillId="0" borderId="22" numFmtId="0" xfId="0" applyFont="1" applyBorder="1" applyAlignment="1">
      <alignment horizontal="center" readingOrder="1" vertical="top"/>
    </xf>
    <xf fontId="7" fillId="0" borderId="40" numFmtId="0" xfId="3" applyFont="1" applyBorder="1" applyAlignment="1">
      <alignment vertical="center" wrapText="1"/>
    </xf>
    <xf fontId="1" fillId="0" borderId="41" numFmtId="0" xfId="3" applyFont="1" applyBorder="1" applyAlignment="1">
      <alignment horizontal="left" vertical="center" wrapText="1"/>
    </xf>
    <xf fontId="1" fillId="0" borderId="42" numFmtId="0" xfId="3" applyFont="1" applyBorder="1" applyAlignment="1">
      <alignment horizontal="left" vertical="center" wrapText="1"/>
    </xf>
    <xf fontId="1" fillId="0" borderId="83" numFmtId="0" xfId="3" applyFont="1" applyBorder="1" applyAlignment="1">
      <alignment horizontal="left" vertical="center" wrapText="1"/>
    </xf>
    <xf fontId="7" fillId="0" borderId="45" numFmtId="0" xfId="3" applyFont="1" applyBorder="1" applyAlignment="1">
      <alignment horizontal="left" vertical="center" wrapText="1"/>
    </xf>
    <xf fontId="1" fillId="0" borderId="1" numFmtId="0" xfId="3" applyFont="1" applyBorder="1" applyAlignment="1">
      <alignment horizontal="center" vertical="center" wrapText="1"/>
    </xf>
    <xf fontId="1" fillId="0" borderId="22" numFmtId="0" xfId="3" applyFont="1" applyBorder="1" applyAlignment="1">
      <alignment horizontal="center" vertical="center" wrapText="1"/>
    </xf>
    <xf fontId="2" fillId="0" borderId="45" numFmtId="0" xfId="3" applyFont="1" applyBorder="1" applyAlignment="1">
      <alignment horizontal="center" vertical="top" wrapText="1"/>
    </xf>
    <xf fontId="2" fillId="0" borderId="1" numFmtId="0" xfId="3" applyFont="1" applyBorder="1" applyAlignment="1">
      <alignment horizontal="center" vertical="top" wrapText="1"/>
    </xf>
    <xf fontId="2" fillId="0" borderId="22" numFmtId="0" xfId="3" applyFont="1" applyBorder="1" applyAlignment="1">
      <alignment horizontal="center" vertical="top" wrapText="1"/>
    </xf>
    <xf fontId="1" fillId="0" borderId="0" numFmtId="0" xfId="0" applyFont="1" applyAlignment="1">
      <alignment horizontal="left"/>
    </xf>
    <xf fontId="7" fillId="4" borderId="45" numFmtId="0" xfId="0" applyFont="1" applyFill="1" applyBorder="1" applyAlignment="1">
      <alignment horizontal="left" vertical="top" wrapText="1"/>
    </xf>
    <xf fontId="7" fillId="0" borderId="1" numFmtId="0" xfId="3" applyFont="1" applyBorder="1" applyAlignment="1">
      <alignment vertical="top" wrapText="1"/>
    </xf>
    <xf fontId="7" fillId="0" borderId="1" numFmtId="0" xfId="0" applyFont="1" applyBorder="1" applyAlignment="1">
      <alignment vertical="top" wrapText="1"/>
    </xf>
    <xf fontId="7" fillId="0" borderId="1" numFmtId="49" xfId="0" applyNumberFormat="1" applyFont="1" applyBorder="1" applyAlignment="1">
      <alignment horizontal="center" vertical="top" wrapText="1"/>
    </xf>
    <xf fontId="7" fillId="0" borderId="1" numFmtId="0" xfId="0" applyFont="1" applyBorder="1" applyAlignment="1">
      <alignment horizontal="center" vertical="top" wrapText="1"/>
    </xf>
    <xf fontId="7" fillId="4" borderId="19" numFmtId="172" xfId="0" applyNumberFormat="1" applyFont="1" applyFill="1" applyBorder="1" applyAlignment="1">
      <alignment horizontal="center" vertical="top" wrapText="1"/>
    </xf>
    <xf fontId="7" fillId="4" borderId="20" numFmtId="172" xfId="0" applyNumberFormat="1" applyFont="1" applyFill="1" applyBorder="1" applyAlignment="1">
      <alignment horizontal="center" vertical="top" wrapText="1"/>
    </xf>
    <xf fontId="7" fillId="4" borderId="21" numFmtId="172" xfId="0" applyNumberFormat="1" applyFont="1" applyFill="1" applyBorder="1" applyAlignment="1">
      <alignment horizontal="center" vertical="top" wrapText="1"/>
    </xf>
    <xf fontId="7" fillId="4" borderId="1" numFmtId="14" xfId="0" applyNumberFormat="1" applyFont="1" applyFill="1" applyBorder="1" applyAlignment="1">
      <alignment vertical="top" wrapText="1"/>
    </xf>
    <xf fontId="7" fillId="4" borderId="22" numFmtId="0" xfId="0" applyFont="1" applyFill="1" applyBorder="1" applyAlignment="1">
      <alignment horizontal="left" vertical="top" wrapText="1"/>
    </xf>
    <xf fontId="7" fillId="0" borderId="58" numFmtId="0" xfId="0" applyFont="1" applyBorder="1" applyAlignment="1">
      <alignment horizontal="left" vertical="top" wrapText="1"/>
    </xf>
    <xf fontId="7" fillId="0" borderId="60" numFmtId="0" xfId="0" applyFont="1" applyBorder="1" applyAlignment="1">
      <alignment horizontal="center" vertical="top" wrapText="1"/>
    </xf>
    <xf fontId="7" fillId="0" borderId="84" numFmtId="0" xfId="0" applyFont="1" applyBorder="1" applyAlignment="1">
      <alignment horizontal="center" vertical="top" wrapText="1"/>
    </xf>
    <xf fontId="7" fillId="0" borderId="85" numFmtId="0" xfId="0" applyFont="1" applyBorder="1" applyAlignment="1">
      <alignment horizontal="center" vertical="top" wrapText="1"/>
    </xf>
    <xf fontId="7" fillId="0" borderId="1" numFmtId="0" xfId="0" applyFont="1" applyBorder="1" applyAlignment="1">
      <alignment horizontal="left" vertical="center" wrapText="1"/>
    </xf>
    <xf fontId="7" fillId="0" borderId="22" numFmtId="0" xfId="0" applyFont="1" applyBorder="1" applyAlignment="1">
      <alignment horizontal="left" vertical="center" wrapText="1"/>
    </xf>
    <xf fontId="7" fillId="0" borderId="56" numFmtId="0" xfId="0" applyFont="1" applyBorder="1" applyAlignment="1">
      <alignment horizontal="left" vertical="top" wrapText="1"/>
    </xf>
    <xf fontId="7" fillId="0" borderId="86" numFmtId="0" xfId="0" applyFont="1" applyBorder="1" applyAlignment="1">
      <alignment horizontal="center" vertical="top" wrapText="1"/>
    </xf>
    <xf fontId="7" fillId="0" borderId="87" numFmtId="0" xfId="0" applyFont="1" applyBorder="1" applyAlignment="1">
      <alignment horizontal="center" vertical="top" wrapText="1"/>
    </xf>
    <xf fontId="7" fillId="0" borderId="88" numFmtId="0" xfId="0" applyFont="1" applyBorder="1" applyAlignment="1">
      <alignment horizontal="center" vertical="top" wrapText="1"/>
    </xf>
    <xf fontId="1" fillId="0" borderId="1" numFmtId="0" xfId="0" applyFont="1" applyBorder="1" applyAlignment="1">
      <alignment horizontal="left" vertical="center" wrapText="1"/>
    </xf>
    <xf fontId="1" fillId="0" borderId="22" numFmtId="0" xfId="0" applyFont="1" applyBorder="1" applyAlignment="1">
      <alignment horizontal="left" vertical="center" wrapText="1"/>
    </xf>
    <xf fontId="7" fillId="4" borderId="45" numFmtId="0" xfId="0" applyFont="1" applyFill="1" applyBorder="1" applyAlignment="1">
      <alignment vertical="center" wrapText="1"/>
    </xf>
    <xf fontId="1" fillId="4" borderId="1" numFmtId="0" xfId="0" applyFont="1" applyFill="1" applyBorder="1" applyAlignment="1">
      <alignment vertical="center" wrapText="1"/>
    </xf>
    <xf fontId="7" fillId="4" borderId="1" numFmtId="0" xfId="0" applyFont="1" applyFill="1" applyBorder="1" applyAlignment="1">
      <alignment vertical="center" wrapText="1"/>
    </xf>
    <xf fontId="7" fillId="4" borderId="1" numFmtId="0" xfId="0" applyFont="1" applyFill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1" fillId="0" borderId="22" numFmtId="0" xfId="0" applyFont="1" applyBorder="1" applyAlignment="1">
      <alignment horizontal="center" vertical="center" wrapText="1"/>
    </xf>
    <xf fontId="7" fillId="0" borderId="89" numFmtId="0" xfId="0" applyFont="1" applyBorder="1" applyAlignment="1">
      <alignment textRotation="90" wrapText="1"/>
    </xf>
    <xf fontId="7" fillId="0" borderId="86" numFmtId="0" xfId="0" applyFont="1" applyBorder="1" applyAlignment="1">
      <alignment horizontal="left" vertical="top" wrapText="1"/>
    </xf>
    <xf fontId="7" fillId="0" borderId="87" numFmtId="0" xfId="0" applyFont="1" applyBorder="1" applyAlignment="1">
      <alignment horizontal="left" vertical="top" wrapText="1"/>
    </xf>
    <xf fontId="7" fillId="0" borderId="88" numFmtId="0" xfId="0" applyFont="1" applyBorder="1" applyAlignment="1">
      <alignment horizontal="left" vertical="top" wrapText="1"/>
    </xf>
    <xf fontId="1" fillId="0" borderId="86" numFmtId="0" xfId="0" applyFont="1" applyBorder="1" applyAlignment="1">
      <alignment horizontal="center" wrapText="1"/>
    </xf>
    <xf fontId="1" fillId="0" borderId="88" numFmtId="0" xfId="0" applyFont="1" applyBorder="1" applyAlignment="1">
      <alignment horizontal="center" wrapText="1"/>
    </xf>
    <xf fontId="1" fillId="0" borderId="86" numFmtId="0" xfId="0" applyFont="1" applyBorder="1" applyAlignment="1">
      <alignment horizontal="left" wrapText="1"/>
    </xf>
    <xf fontId="1" fillId="0" borderId="87" numFmtId="0" xfId="0" applyFont="1" applyBorder="1" applyAlignment="1">
      <alignment horizontal="left" wrapText="1"/>
    </xf>
    <xf fontId="1" fillId="0" borderId="90" numFmtId="0" xfId="0" applyFont="1" applyBorder="1" applyAlignment="1">
      <alignment horizontal="left" wrapText="1"/>
    </xf>
    <xf fontId="7" fillId="0" borderId="19" numFmtId="0" xfId="0" applyFont="1" applyBorder="1" applyAlignment="1">
      <alignment horizontal="left" vertical="top" wrapText="1"/>
    </xf>
    <xf fontId="7" fillId="0" borderId="20" numFmtId="0" xfId="0" applyFont="1" applyBorder="1" applyAlignment="1">
      <alignment horizontal="left" vertical="top" wrapText="1"/>
    </xf>
    <xf fontId="7" fillId="0" borderId="21" numFmtId="0" xfId="0" applyFont="1" applyBorder="1" applyAlignment="1">
      <alignment horizontal="left" vertical="top" wrapText="1"/>
    </xf>
    <xf fontId="1" fillId="0" borderId="19" numFmtId="0" xfId="0" applyFont="1" applyBorder="1" applyAlignment="1">
      <alignment horizontal="center" wrapText="1"/>
    </xf>
    <xf fontId="1" fillId="0" borderId="20" numFmtId="0" xfId="0" applyFont="1" applyBorder="1" applyAlignment="1">
      <alignment horizontal="center" wrapText="1"/>
    </xf>
    <xf fontId="1" fillId="0" borderId="19" numFmtId="0" xfId="0" applyFont="1" applyBorder="1" applyAlignment="1">
      <alignment horizontal="left" wrapText="1"/>
    </xf>
    <xf fontId="1" fillId="0" borderId="20" numFmtId="0" xfId="0" applyFont="1" applyBorder="1" applyAlignment="1">
      <alignment horizontal="left" wrapText="1"/>
    </xf>
    <xf fontId="1" fillId="0" borderId="91" numFmtId="0" xfId="0" applyFont="1" applyBorder="1" applyAlignment="1">
      <alignment horizontal="left" wrapText="1"/>
    </xf>
    <xf fontId="1" fillId="0" borderId="21" numFmtId="0" xfId="0" applyFont="1" applyBorder="1" applyAlignment="1">
      <alignment horizontal="center" wrapText="1"/>
    </xf>
    <xf fontId="1" fillId="0" borderId="91" numFmtId="0" xfId="0" applyFont="1" applyBorder="1" applyAlignment="1">
      <alignment horizontal="center" wrapText="1"/>
    </xf>
    <xf fontId="7" fillId="0" borderId="27" numFmtId="0" xfId="0" applyFont="1" applyBorder="1" applyAlignment="1">
      <alignment textRotation="90" wrapText="1"/>
    </xf>
    <xf fontId="7" fillId="0" borderId="19" numFmtId="0" xfId="3" applyFont="1" applyBorder="1" applyAlignment="1">
      <alignment horizontal="left" vertical="top" wrapText="1"/>
    </xf>
    <xf fontId="7" fillId="0" borderId="20" numFmtId="0" xfId="3" applyFont="1" applyBorder="1" applyAlignment="1">
      <alignment horizontal="left" vertical="top" wrapText="1"/>
    </xf>
    <xf fontId="7" fillId="0" borderId="21" numFmtId="0" xfId="3" applyFont="1" applyBorder="1" applyAlignment="1">
      <alignment horizontal="left" vertical="top" wrapText="1"/>
    </xf>
    <xf fontId="1" fillId="0" borderId="48" numFmtId="0" xfId="0" applyFont="1" applyBorder="1" applyAlignment="1">
      <alignment horizontal="left" wrapText="1"/>
    </xf>
    <xf fontId="1" fillId="0" borderId="50" numFmtId="0" xfId="0" applyFont="1" applyBorder="1" applyAlignment="1">
      <alignment horizontal="left" wrapText="1"/>
    </xf>
    <xf fontId="1" fillId="0" borderId="92" numFmtId="0" xfId="0" applyFont="1" applyBorder="1" applyAlignment="1">
      <alignment horizontal="left" wrapText="1"/>
    </xf>
    <xf fontId="7" fillId="0" borderId="93" numFmtId="0" xfId="0" applyFont="1" applyBorder="1" applyAlignment="1">
      <alignment textRotation="90" wrapText="1"/>
    </xf>
    <xf fontId="7" fillId="0" borderId="41" numFmtId="0" xfId="0" applyFont="1" applyBorder="1" applyAlignment="1">
      <alignment horizontal="center" vertical="top" wrapText="1"/>
    </xf>
    <xf fontId="7" fillId="0" borderId="42" numFmtId="0" xfId="0" applyFont="1" applyBorder="1" applyAlignment="1">
      <alignment horizontal="center" vertical="top" wrapText="1"/>
    </xf>
    <xf fontId="7" fillId="0" borderId="43" numFmtId="0" xfId="0" applyFont="1" applyBorder="1" applyAlignment="1">
      <alignment horizontal="center" vertical="top" wrapText="1"/>
    </xf>
    <xf fontId="7" fillId="0" borderId="41" numFmtId="0" xfId="0" applyFont="1" applyBorder="1" applyAlignment="1">
      <alignment horizontal="left" indent="1" vertical="top" wrapText="1"/>
    </xf>
    <xf fontId="7" fillId="0" borderId="43" numFmtId="0" xfId="0" applyFont="1" applyBorder="1" applyAlignment="1">
      <alignment horizontal="left" indent="1" vertical="top" wrapText="1"/>
    </xf>
    <xf fontId="7" fillId="0" borderId="54" numFmtId="0" xfId="0" applyFont="1" applyBorder="1" applyAlignment="1">
      <alignment horizontal="left" indent="1" vertical="top" wrapText="1"/>
    </xf>
    <xf fontId="1" fillId="0" borderId="19" numFmtId="0" xfId="3" applyFont="1" applyBorder="1" applyAlignment="1">
      <alignment horizontal="left" wrapText="1"/>
    </xf>
    <xf fontId="1" fillId="0" borderId="21" numFmtId="0" xfId="3" applyFont="1" applyBorder="1" applyAlignment="1">
      <alignment horizontal="left" wrapText="1"/>
    </xf>
    <xf fontId="1" fillId="0" borderId="22" numFmtId="0" xfId="3" applyFont="1" applyBorder="1" applyAlignment="1">
      <alignment horizontal="left" wrapText="1"/>
    </xf>
    <xf fontId="1" fillId="0" borderId="20" numFmtId="0" xfId="3" applyFont="1" applyBorder="1" applyAlignment="1">
      <alignment horizontal="left" wrapText="1"/>
    </xf>
    <xf fontId="7" fillId="0" borderId="60" numFmtId="0" xfId="3" applyFont="1" applyBorder="1" applyAlignment="1">
      <alignment horizontal="left" vertical="top" wrapText="1"/>
    </xf>
    <xf fontId="7" fillId="0" borderId="84" numFmtId="0" xfId="3" applyFont="1" applyBorder="1" applyAlignment="1">
      <alignment horizontal="left" vertical="top" wrapText="1"/>
    </xf>
    <xf fontId="7" fillId="0" borderId="85" numFmtId="0" xfId="3" applyFont="1" applyBorder="1" applyAlignment="1">
      <alignment horizontal="left" vertical="top" wrapText="1"/>
    </xf>
    <xf fontId="1" fillId="0" borderId="91" numFmtId="0" xfId="3" applyFont="1" applyBorder="1" applyAlignment="1">
      <alignment horizontal="left" wrapText="1"/>
    </xf>
    <xf fontId="7" fillId="0" borderId="86" numFmtId="0" xfId="3" applyFont="1" applyBorder="1" applyAlignment="1">
      <alignment horizontal="left" vertical="top" wrapText="1"/>
    </xf>
    <xf fontId="7" fillId="0" borderId="87" numFmtId="0" xfId="3" applyFont="1" applyBorder="1" applyAlignment="1">
      <alignment horizontal="left" vertical="top" wrapText="1"/>
    </xf>
    <xf fontId="7" fillId="0" borderId="88" numFmtId="0" xfId="3" applyFont="1" applyBorder="1" applyAlignment="1">
      <alignment horizontal="left" vertical="top" wrapText="1"/>
    </xf>
    <xf fontId="7" fillId="0" borderId="22" numFmtId="0" xfId="3" applyFont="1" applyBorder="1" applyAlignment="1">
      <alignment horizontal="left" vertical="top" wrapText="1"/>
    </xf>
    <xf fontId="1" fillId="0" borderId="48" numFmtId="0" xfId="3" applyFont="1" applyBorder="1" applyAlignment="1">
      <alignment horizontal="left" vertical="center" wrapText="1"/>
    </xf>
    <xf fontId="1" fillId="0" borderId="51" numFmtId="0" xfId="3" applyFont="1" applyBorder="1" applyAlignment="1">
      <alignment horizontal="left" vertical="center" wrapText="1"/>
    </xf>
    <xf fontId="7" fillId="0" borderId="48" numFmtId="0" xfId="3" applyFont="1" applyBorder="1" applyAlignment="1">
      <alignment horizontal="left" vertical="top" wrapText="1"/>
    </xf>
    <xf fontId="7" fillId="0" borderId="50" numFmtId="0" xfId="3" applyFont="1" applyBorder="1" applyAlignment="1">
      <alignment horizontal="left" vertical="top" wrapText="1"/>
    </xf>
    <xf fontId="7" fillId="0" borderId="51" numFmtId="0" xfId="3" applyFont="1" applyBorder="1" applyAlignment="1">
      <alignment horizontal="left" vertical="top" wrapText="1"/>
    </xf>
    <xf fontId="1" fillId="0" borderId="55" numFmtId="0" xfId="3" applyFont="1" applyBorder="1" applyAlignment="1">
      <alignment horizontal="left" vertical="center" wrapText="1"/>
    </xf>
    <xf fontId="2" fillId="0" borderId="93" numFmtId="0" xfId="0" applyFont="1" applyBorder="1" applyAlignment="1">
      <alignment textRotation="90" wrapText="1"/>
    </xf>
    <xf fontId="7" fillId="0" borderId="41" numFmtId="0" xfId="0" applyFont="1" applyBorder="1" applyAlignment="1">
      <alignment horizontal="center" wrapText="1"/>
    </xf>
    <xf fontId="7" fillId="0" borderId="42" numFmtId="0" xfId="0" applyFont="1" applyBorder="1" applyAlignment="1">
      <alignment horizontal="center" wrapText="1"/>
    </xf>
    <xf fontId="7" fillId="0" borderId="83" numFmtId="0" xfId="0" applyFont="1" applyBorder="1" applyAlignment="1">
      <alignment horizontal="center" wrapText="1"/>
    </xf>
    <xf fontId="2" fillId="0" borderId="89" numFmtId="0" xfId="0" applyFont="1" applyBorder="1" applyAlignment="1">
      <alignment textRotation="90" wrapText="1"/>
    </xf>
    <xf fontId="2" fillId="0" borderId="27" numFmtId="0" xfId="0" applyFont="1" applyBorder="1" applyAlignment="1">
      <alignment textRotation="90" wrapText="1"/>
    </xf>
    <xf fontId="1" fillId="0" borderId="48" numFmtId="0" xfId="0" applyFont="1" applyBorder="1" applyAlignment="1">
      <alignment horizontal="center" wrapText="1"/>
    </xf>
    <xf fontId="1" fillId="0" borderId="50" numFmtId="0" xfId="0" applyFont="1" applyBorder="1" applyAlignment="1">
      <alignment horizontal="center" wrapText="1"/>
    </xf>
    <xf fontId="7" fillId="0" borderId="40" numFmtId="0" xfId="0" applyFont="1" applyBorder="1" applyAlignment="1">
      <alignment vertical="center" wrapText="1"/>
    </xf>
    <xf fontId="1" fillId="0" borderId="41" numFmtId="0" xfId="0" applyFont="1" applyBorder="1" applyAlignment="1">
      <alignment horizontal="center" vertical="center" wrapText="1"/>
    </xf>
    <xf fontId="1" fillId="0" borderId="42" numFmtId="0" xfId="0" applyFont="1" applyBorder="1" applyAlignment="1">
      <alignment horizontal="center" vertical="center" wrapText="1"/>
    </xf>
    <xf fontId="1" fillId="0" borderId="87" numFmtId="0" xfId="0" applyFont="1" applyBorder="1" applyAlignment="1">
      <alignment horizontal="center" vertical="center" wrapText="1"/>
    </xf>
    <xf fontId="1" fillId="0" borderId="90" numFmtId="0" xfId="0" applyFont="1" applyBorder="1" applyAlignment="1">
      <alignment horizontal="center" vertical="center" wrapText="1"/>
    </xf>
    <xf fontId="7" fillId="0" borderId="45" numFmtId="0" xfId="0" applyFont="1" applyBorder="1" applyAlignment="1">
      <alignment horizontal="left" vertical="center" wrapText="1"/>
    </xf>
    <xf fontId="1" fillId="0" borderId="19" numFmtId="0" xfId="0" applyFont="1" applyBorder="1" applyAlignment="1">
      <alignment horizontal="center" vertical="center" wrapText="1"/>
    </xf>
    <xf fontId="1" fillId="0" borderId="20" numFmtId="0" xfId="0" applyFont="1" applyBorder="1" applyAlignment="1">
      <alignment horizontal="center" vertical="center" wrapText="1"/>
    </xf>
    <xf fontId="1" fillId="0" borderId="91" numFmtId="0" xfId="0" applyFont="1" applyBorder="1" applyAlignment="1">
      <alignment horizontal="center" vertical="center" wrapText="1"/>
    </xf>
    <xf fontId="2" fillId="0" borderId="96" numFmtId="0" xfId="0" applyFont="1" applyBorder="1" applyAlignment="1">
      <alignment horizontal="center" vertical="top" wrapText="1"/>
    </xf>
    <xf fontId="2" fillId="0" borderId="91" numFmtId="0" xfId="0" applyFont="1" applyBorder="1" applyAlignment="1">
      <alignment horizontal="center" vertical="top" wrapText="1"/>
    </xf>
    <xf fontId="7" fillId="0" borderId="19" numFmtId="49" xfId="0" applyNumberFormat="1" applyFont="1" applyBorder="1" applyAlignment="1">
      <alignment horizontal="center" vertical="top" wrapText="1"/>
    </xf>
    <xf fontId="7" fillId="0" borderId="20" numFmtId="49" xfId="0" applyNumberFormat="1" applyFont="1" applyBorder="1" applyAlignment="1">
      <alignment horizontal="center" vertical="top" wrapText="1"/>
    </xf>
    <xf fontId="7" fillId="0" borderId="21" numFmtId="49" xfId="0" applyNumberFormat="1" applyFont="1" applyBorder="1" applyAlignment="1">
      <alignment horizontal="center" vertical="top" wrapText="1"/>
    </xf>
    <xf fontId="7" fillId="0" borderId="19" numFmtId="0" xfId="0" applyFont="1" applyBorder="1" applyAlignment="1">
      <alignment horizontal="center" vertical="top" wrapText="1"/>
    </xf>
    <xf fontId="7" fillId="0" borderId="21" numFmtId="0" xfId="0" applyFont="1" applyBorder="1" applyAlignment="1">
      <alignment horizontal="center" vertical="top" wrapText="1"/>
    </xf>
    <xf fontId="7" fillId="0" borderId="19" numFmtId="0" xfId="0" applyFont="1" applyBorder="1" applyAlignment="1">
      <alignment horizontal="left" vertical="center" wrapText="1"/>
    </xf>
    <xf fontId="7" fillId="0" borderId="21" numFmtId="0" xfId="0" applyFont="1" applyBorder="1" applyAlignment="1">
      <alignment horizontal="left" vertical="center" wrapText="1"/>
    </xf>
    <xf fontId="1" fillId="0" borderId="19" numFmtId="0" xfId="0" applyFont="1" applyBorder="1" applyAlignment="1">
      <alignment horizontal="left" vertical="center" wrapText="1"/>
    </xf>
    <xf fontId="1" fillId="0" borderId="21" numFmtId="0" xfId="0" applyFont="1" applyBorder="1" applyAlignment="1">
      <alignment horizontal="left" vertical="center" wrapText="1"/>
    </xf>
    <xf fontId="7" fillId="4" borderId="19" numFmtId="0" xfId="0" applyFont="1" applyFill="1" applyBorder="1" applyAlignment="1">
      <alignment horizontal="center" vertical="center" wrapText="1"/>
    </xf>
    <xf fontId="7" fillId="4" borderId="21" numFmtId="0" xfId="0" applyFont="1" applyFill="1" applyBorder="1" applyAlignment="1">
      <alignment horizontal="center" vertical="center" wrapText="1"/>
    </xf>
    <xf fontId="1" fillId="0" borderId="21" numFmtId="0" xfId="0" applyFont="1" applyBorder="1" applyAlignment="1">
      <alignment horizontal="center" vertical="center" wrapText="1"/>
    </xf>
    <xf fontId="7" fillId="0" borderId="89" numFmtId="0" xfId="0" applyFont="1" applyBorder="1" applyAlignment="1">
      <alignment horizontal="center" textRotation="90" vertical="center" wrapText="1"/>
    </xf>
    <xf fontId="7" fillId="0" borderId="27" numFmtId="0" xfId="0" applyFont="1" applyBorder="1" applyAlignment="1">
      <alignment horizontal="center" textRotation="90" vertical="center" wrapText="1"/>
    </xf>
    <xf fontId="7" fillId="0" borderId="93" numFmtId="0" xfId="0" applyFont="1" applyBorder="1" applyAlignment="1">
      <alignment horizontal="center" textRotation="90" vertical="center" wrapText="1"/>
    </xf>
    <xf fontId="7" fillId="0" borderId="41" numFmtId="0" xfId="3" applyFont="1" applyBorder="1" applyAlignment="1">
      <alignment horizontal="center" vertical="top" wrapText="1"/>
    </xf>
    <xf fontId="7" fillId="0" borderId="42" numFmtId="0" xfId="3" applyFont="1" applyBorder="1" applyAlignment="1">
      <alignment horizontal="center" vertical="top" wrapText="1"/>
    </xf>
    <xf fontId="7" fillId="0" borderId="43" numFmtId="0" xfId="3" applyFont="1" applyBorder="1" applyAlignment="1">
      <alignment horizontal="center" vertical="top" wrapText="1"/>
    </xf>
    <xf fontId="7" fillId="0" borderId="41" numFmtId="0" xfId="3" applyFont="1" applyBorder="1" applyAlignment="1">
      <alignment horizontal="left" indent="1" vertical="top" wrapText="1"/>
    </xf>
    <xf fontId="7" fillId="0" borderId="43" numFmtId="0" xfId="3" applyFont="1" applyBorder="1" applyAlignment="1">
      <alignment horizontal="left" indent="1" vertical="top" wrapText="1"/>
    </xf>
    <xf fontId="7" fillId="0" borderId="54" numFmtId="0" xfId="3" applyFont="1" applyBorder="1" applyAlignment="1">
      <alignment horizontal="left" indent="1" vertical="top" wrapText="1"/>
    </xf>
    <xf fontId="2" fillId="0" borderId="93" numFmtId="0" xfId="0" applyFont="1" applyBorder="1" applyAlignment="1">
      <alignment horizontal="center" textRotation="90" vertical="center" wrapText="1"/>
    </xf>
    <xf fontId="7" fillId="0" borderId="41" numFmtId="0" xfId="0" applyFont="1" applyBorder="1" applyAlignment="1">
      <alignment horizontal="left" wrapText="1"/>
    </xf>
    <xf fontId="1" fillId="0" borderId="42" numFmtId="0" xfId="0" applyFont="1" applyBorder="1" applyAlignment="1">
      <alignment horizontal="left" wrapText="1"/>
    </xf>
    <xf fontId="1" fillId="0" borderId="83" numFmtId="0" xfId="0" applyFont="1" applyBorder="1" applyAlignment="1">
      <alignment horizontal="left" wrapText="1"/>
    </xf>
    <xf fontId="2" fillId="0" borderId="89" numFmtId="0" xfId="0" applyFont="1" applyBorder="1" applyAlignment="1">
      <alignment horizontal="center" textRotation="90" vertical="center" wrapText="1"/>
    </xf>
    <xf fontId="2" fillId="0" borderId="27" numFmtId="0" xfId="0" applyFont="1" applyBorder="1" applyAlignment="1">
      <alignment horizontal="center" textRotation="90" vertical="center" wrapText="1"/>
    </xf>
    <xf fontId="1" fillId="0" borderId="83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right"/>
    </xf>
    <xf fontId="2" fillId="0" borderId="1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/>
    </xf>
    <xf fontId="3" fillId="0" borderId="1" numFmtId="0" xfId="0" applyFont="1" applyBorder="1" applyAlignment="1">
      <alignment horizontal="left" vertical="center"/>
    </xf>
    <xf fontId="2" fillId="0" borderId="1" numFmtId="49" xfId="0" applyNumberFormat="1" applyFont="1" applyBorder="1" applyAlignment="1">
      <alignment horizontal="left" vertical="center" wrapText="1"/>
    </xf>
    <xf fontId="2" fillId="0" borderId="1" numFmtId="169" xfId="0" applyNumberFormat="1" applyFont="1" applyBorder="1" applyAlignment="1">
      <alignment horizontal="left" vertical="center" wrapText="1"/>
    </xf>
    <xf fontId="2" fillId="0" borderId="1" numFmtId="169" xfId="0" applyNumberFormat="1" applyFont="1" applyBorder="1" applyAlignment="1">
      <alignment horizontal="center" vertical="center" wrapText="1"/>
    </xf>
    <xf fontId="2" fillId="0" borderId="1" numFmtId="14" xfId="0" applyNumberFormat="1" applyFont="1" applyBorder="1" applyAlignment="1">
      <alignment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1" numFmtId="4" xfId="0" applyNumberFormat="1" applyFont="1" applyFill="1" applyBorder="1" applyAlignment="1">
      <alignment horizontal="center" vertical="center"/>
    </xf>
    <xf fontId="2" fillId="2" borderId="1" numFmtId="167" xfId="0" applyNumberFormat="1" applyFont="1" applyFill="1" applyBorder="1" applyAlignment="1">
      <alignment horizontal="right" wrapText="1"/>
    </xf>
    <xf fontId="2" fillId="2" borderId="1" numFmtId="0" xfId="0" applyFont="1" applyFill="1" applyBorder="1" applyAlignment="1">
      <alignment horizontal="left" vertical="center" wrapText="1"/>
    </xf>
    <xf fontId="2" fillId="2" borderId="1" numFmtId="0" xfId="0" applyFont="1" applyFill="1" applyBorder="1" applyAlignment="1">
      <alignment vertical="center" wrapText="1"/>
    </xf>
    <xf fontId="2" fillId="8" borderId="1" numFmtId="0" xfId="0" applyFont="1" applyFill="1" applyBorder="1" applyAlignment="1">
      <alignment horizontal="left" vertical="center" wrapText="1"/>
    </xf>
    <xf fontId="2" fillId="8" borderId="1" numFmtId="0" xfId="0" applyFont="1" applyFill="1" applyBorder="1" applyAlignment="1">
      <alignment vertical="center" wrapText="1"/>
    </xf>
    <xf fontId="2" fillId="8" borderId="1" numFmtId="0" xfId="0" applyFont="1" applyFill="1" applyBorder="1" applyAlignment="1">
      <alignment horizontal="center" vertical="top"/>
    </xf>
    <xf fontId="2" fillId="8" borderId="1" numFmtId="4" xfId="0" applyNumberFormat="1" applyFont="1" applyFill="1" applyBorder="1" applyAlignment="1">
      <alignment horizontal="center" vertical="top"/>
    </xf>
    <xf fontId="2" fillId="8" borderId="1" numFmtId="0" xfId="0" applyFont="1" applyFill="1" applyBorder="1" applyAlignment="1">
      <alignment horizontal="right"/>
    </xf>
    <xf fontId="2" fillId="9" borderId="1" numFmtId="0" xfId="0" applyFont="1" applyFill="1" applyBorder="1" applyAlignment="1">
      <alignment horizontal="left" vertical="center" wrapText="1"/>
    </xf>
    <xf fontId="7" fillId="0" borderId="1" numFmtId="0" xfId="0" applyFont="1" applyBorder="1" applyAlignment="1">
      <alignment vertical="center" wrapText="1"/>
    </xf>
    <xf fontId="7" fillId="0" borderId="1" numFmtId="0" xfId="0" applyFont="1" applyBorder="1" applyAlignment="1">
      <alignment horizontal="right"/>
    </xf>
    <xf fontId="7" fillId="0" borderId="1" numFmtId="0" xfId="0" applyFont="1" applyBorder="1" applyAlignment="1">
      <alignment horizontal="center" vertical="top"/>
    </xf>
    <xf fontId="7" fillId="8" borderId="1" numFmtId="0" xfId="0" applyFont="1" applyFill="1" applyBorder="1" applyAlignment="1">
      <alignment vertical="center" wrapText="1"/>
    </xf>
    <xf fontId="7" fillId="8" borderId="1" numFmtId="0" xfId="0" applyFont="1" applyFill="1" applyBorder="1" applyAlignment="1">
      <alignment horizontal="center" vertical="top"/>
    </xf>
    <xf fontId="7" fillId="8" borderId="1" numFmtId="4" xfId="0" applyNumberFormat="1" applyFont="1" applyFill="1" applyBorder="1" applyAlignment="1">
      <alignment horizontal="center" vertical="top"/>
    </xf>
    <xf fontId="7" fillId="8" borderId="1" numFmtId="0" xfId="0" applyFont="1" applyFill="1" applyBorder="1" applyAlignment="1">
      <alignment horizontal="right"/>
    </xf>
    <xf fontId="2" fillId="0" borderId="1" numFmtId="0" xfId="0" applyFont="1" applyBorder="1" applyAlignment="1">
      <alignment horizontal="center" vertical="top"/>
    </xf>
    <xf fontId="2" fillId="0" borderId="1" numFmtId="0" xfId="0" applyFont="1" applyBorder="1" applyAlignment="1">
      <alignment horizontal="right"/>
    </xf>
    <xf fontId="2" fillId="5" borderId="1" numFmtId="0" xfId="0" applyFont="1" applyFill="1" applyBorder="1" applyAlignment="1">
      <alignment horizontal="left" vertical="center" wrapText="1"/>
    </xf>
    <xf fontId="7" fillId="5" borderId="1" numFmtId="0" xfId="0" applyFont="1" applyFill="1" applyBorder="1" applyAlignment="1">
      <alignment vertical="center" wrapText="1"/>
    </xf>
    <xf fontId="2" fillId="5" borderId="1" numFmtId="0" xfId="0" applyFont="1" applyFill="1" applyBorder="1" applyAlignment="1">
      <alignment horizontal="center" vertical="top"/>
    </xf>
    <xf fontId="2" fillId="5" borderId="1" numFmtId="4" xfId="0" applyNumberFormat="1" applyFont="1" applyFill="1" applyBorder="1" applyAlignment="1">
      <alignment horizontal="center" vertical="top"/>
    </xf>
    <xf fontId="2" fillId="5" borderId="1" numFmtId="0" xfId="0" applyFont="1" applyFill="1" applyBorder="1" applyAlignment="1">
      <alignment horizontal="right"/>
    </xf>
    <xf fontId="1" fillId="0" borderId="1" numFmtId="165" xfId="4" applyNumberFormat="1" applyFont="1" applyBorder="1" applyAlignment="1">
      <alignment horizontal="right"/>
    </xf>
    <xf fontId="7" fillId="5" borderId="1" numFmtId="0" xfId="0" applyFont="1" applyFill="1" applyBorder="1" applyAlignment="1">
      <alignment horizontal="center" vertical="top"/>
    </xf>
    <xf fontId="7" fillId="5" borderId="1" numFmtId="4" xfId="0" applyNumberFormat="1" applyFont="1" applyFill="1" applyBorder="1" applyAlignment="1">
      <alignment horizontal="center" vertical="top"/>
    </xf>
    <xf fontId="7" fillId="5" borderId="1" numFmtId="0" xfId="0" applyFont="1" applyFill="1" applyBorder="1" applyAlignment="1">
      <alignment horizontal="right"/>
    </xf>
    <xf fontId="7" fillId="0" borderId="1" numFmtId="0" xfId="0" applyFont="1" applyBorder="1" applyAlignment="1">
      <alignment horizontal="right" vertical="top"/>
    </xf>
    <xf fontId="7" fillId="8" borderId="1" numFmtId="0" xfId="0" applyFont="1" applyFill="1" applyBorder="1" applyAlignment="1">
      <alignment horizontal="left" vertical="center" wrapText="1"/>
    </xf>
    <xf fontId="4" fillId="0" borderId="1" numFmtId="0" xfId="0" applyFont="1" applyBorder="1" applyAlignment="1">
      <alignment horizontal="center" wrapText="1"/>
    </xf>
    <xf fontId="1" fillId="0" borderId="0" numFmtId="0" xfId="0" applyFont="1" applyAlignment="1">
      <alignment horizontal="center" vertical="top"/>
    </xf>
    <xf fontId="2" fillId="0" borderId="49" numFmtId="0" xfId="0" applyFont="1" applyBorder="1" applyAlignment="1">
      <alignment horizontal="center" vertical="top" wrapText="1"/>
    </xf>
    <xf fontId="2" fillId="0" borderId="49" numFmtId="49" xfId="0" applyNumberFormat="1" applyFont="1" applyBorder="1" applyAlignment="1">
      <alignment horizontal="right" vertical="center" wrapText="1"/>
    </xf>
    <xf fontId="2" fillId="0" borderId="49" numFmtId="14" xfId="0" applyNumberFormat="1" applyFont="1" applyBorder="1"/>
    <xf fontId="7" fillId="2" borderId="53" numFmtId="0" xfId="0" applyFont="1" applyFill="1" applyBorder="1" applyAlignment="1">
      <alignment horizontal="center" vertical="top" wrapText="1"/>
    </xf>
    <xf fontId="7" fillId="2" borderId="59" numFmtId="0" xfId="0" applyFont="1" applyFill="1" applyBorder="1" applyAlignment="1">
      <alignment horizontal="center" vertical="top" wrapText="1"/>
    </xf>
    <xf fontId="1" fillId="0" borderId="1" numFmtId="165" xfId="5" applyNumberFormat="1" applyFont="1" applyBorder="1"/>
    <xf fontId="1" fillId="0" borderId="1" numFmtId="168" xfId="5" applyNumberFormat="1" applyFont="1" applyBorder="1"/>
    <xf fontId="3" fillId="2" borderId="1" numFmtId="168" xfId="0" applyNumberFormat="1" applyFont="1" applyFill="1" applyBorder="1"/>
    <xf fontId="2" fillId="3" borderId="1" numFmtId="164" xfId="0" applyNumberFormat="1" applyFont="1" applyFill="1" applyBorder="1" applyAlignment="1">
      <alignment horizontal="left" vertical="top"/>
    </xf>
    <xf fontId="7" fillId="0" borderId="1" numFmtId="164" xfId="0" applyNumberFormat="1" applyFont="1" applyBorder="1" applyAlignment="1">
      <alignment horizontal="right" shrinkToFit="1"/>
    </xf>
    <xf fontId="3" fillId="3" borderId="1" numFmtId="164" xfId="0" applyNumberFormat="1" applyFont="1" applyFill="1" applyBorder="1"/>
    <xf fontId="1" fillId="0" borderId="0" numFmtId="168" xfId="0" applyNumberFormat="1" applyFont="1"/>
    <xf fontId="1" fillId="3" borderId="1" numFmtId="0" xfId="0" applyFont="1" applyFill="1" applyBorder="1" applyAlignment="1">
      <alignment horizontal="left" wrapText="1"/>
    </xf>
    <xf fontId="2" fillId="10" borderId="59" numFmtId="164" xfId="4" applyNumberFormat="1" applyFont="1" applyFill="1" applyBorder="1" applyAlignment="1">
      <alignment horizontal="right" shrinkToFit="1" vertical="center"/>
    </xf>
    <xf fontId="2" fillId="11" borderId="59" numFmtId="164" xfId="4" applyNumberFormat="1" applyFont="1" applyFill="1" applyBorder="1" applyAlignment="1">
      <alignment horizontal="right" shrinkToFit="1" vertical="center"/>
    </xf>
    <xf fontId="7" fillId="0" borderId="35" numFmtId="0" xfId="0" applyFont="1" applyBorder="1" applyAlignment="1">
      <alignment horizontal="center" wrapText="1"/>
    </xf>
    <xf fontId="7" fillId="0" borderId="0" numFmtId="0" xfId="0" applyFont="1" applyAlignment="1">
      <alignment horizontal="center" wrapText="1"/>
    </xf>
    <xf fontId="7" fillId="0" borderId="33" numFmtId="0" xfId="0" applyFont="1" applyBorder="1" applyAlignment="1">
      <alignment horizontal="center" wrapText="1"/>
    </xf>
    <xf fontId="7" fillId="0" borderId="34" numFmtId="0" xfId="0" applyFont="1" applyBorder="1" applyAlignment="1">
      <alignment horizontal="center" wrapText="1"/>
    </xf>
    <xf fontId="7" fillId="0" borderId="32" numFmtId="0" xfId="0" applyFont="1" applyBorder="1" applyAlignment="1">
      <alignment horizontal="center" wrapText="1"/>
    </xf>
    <xf fontId="7" fillId="0" borderId="36" numFmtId="0" xfId="0" applyFont="1" applyBorder="1" applyAlignment="1">
      <alignment horizontal="center" wrapText="1"/>
    </xf>
    <xf fontId="1" fillId="0" borderId="0" numFmtId="164" xfId="0" applyNumberFormat="1" applyFont="1"/>
    <xf fontId="7" fillId="0" borderId="37" numFmtId="0" xfId="0" applyFont="1" applyBorder="1" applyAlignment="1">
      <alignment horizontal="center" wrapText="1"/>
    </xf>
    <xf fontId="7" fillId="0" borderId="38" numFmtId="0" xfId="0" applyFont="1" applyBorder="1" applyAlignment="1">
      <alignment horizontal="center" wrapText="1"/>
    </xf>
    <xf fontId="7" fillId="0" borderId="39" numFmtId="0" xfId="0" applyFont="1" applyBorder="1" applyAlignment="1">
      <alignment horizontal="center" wrapText="1"/>
    </xf>
    <xf fontId="3" fillId="2" borderId="45" numFmtId="0" xfId="0" applyFont="1" applyFill="1" applyBorder="1" applyAlignment="1">
      <alignment horizontal="left" wrapText="1"/>
    </xf>
    <xf fontId="3" fillId="2" borderId="22" numFmtId="0" xfId="0" applyFont="1" applyFill="1" applyBorder="1" applyAlignment="1">
      <alignment horizontal="left" wrapText="1"/>
    </xf>
    <xf fontId="3" fillId="3" borderId="45" numFmtId="0" xfId="0" applyFont="1" applyFill="1" applyBorder="1" applyAlignment="1">
      <alignment horizontal="left" wrapText="1"/>
    </xf>
    <xf fontId="3" fillId="3" borderId="22" numFmtId="0" xfId="0" applyFont="1" applyFill="1" applyBorder="1" applyAlignment="1">
      <alignment horizontal="left" wrapText="1"/>
    </xf>
    <xf fontId="1" fillId="0" borderId="45" numFmtId="0" xfId="0" applyFont="1" applyBorder="1" applyAlignment="1">
      <alignment horizontal="left" wrapText="1"/>
    </xf>
    <xf fontId="1" fillId="0" borderId="22" numFmtId="0" xfId="0" applyFont="1" applyBorder="1" applyAlignment="1">
      <alignment horizontal="left" wrapText="1"/>
    </xf>
    <xf fontId="3" fillId="3" borderId="61" numFmtId="0" xfId="0" applyFont="1" applyFill="1" applyBorder="1" applyAlignment="1">
      <alignment horizontal="left" wrapText="1"/>
    </xf>
    <xf fontId="3" fillId="3" borderId="24" numFmtId="0" xfId="0" applyFont="1" applyFill="1" applyBorder="1" applyAlignment="1">
      <alignment horizontal="left" wrapText="1"/>
    </xf>
    <xf fontId="1" fillId="0" borderId="62" numFmtId="0" xfId="0" applyFont="1" applyBorder="1" applyAlignment="1">
      <alignment horizontal="left" wrapText="1"/>
    </xf>
    <xf fontId="1" fillId="0" borderId="63" numFmtId="0" xfId="0" applyFont="1" applyBorder="1" applyAlignment="1">
      <alignment horizontal="left" wrapText="1"/>
    </xf>
    <xf fontId="1" fillId="0" borderId="18" numFmtId="0" xfId="0" applyFont="1" applyBorder="1" applyAlignment="1">
      <alignment horizontal="left" wrapText="1"/>
    </xf>
    <xf fontId="1" fillId="0" borderId="64" numFmtId="0" xfId="0" applyFont="1" applyBorder="1" applyAlignment="1">
      <alignment wrapText="1"/>
    </xf>
    <xf fontId="1" fillId="0" borderId="23" numFmtId="0" xfId="0" applyFont="1" applyBorder="1" applyAlignment="1">
      <alignment horizontal="left" wrapText="1"/>
    </xf>
    <xf fontId="1" fillId="0" borderId="24" numFmtId="0" xfId="0" applyFont="1" applyBorder="1" applyAlignment="1">
      <alignment horizontal="left" wrapText="1"/>
    </xf>
    <xf fontId="1" fillId="0" borderId="65" numFmtId="0" xfId="0" applyFont="1" applyBorder="1" applyAlignment="1">
      <alignment horizontal="left" wrapText="1"/>
    </xf>
    <xf fontId="1" fillId="0" borderId="66" numFmtId="0" xfId="0" applyFont="1" applyBorder="1" applyAlignment="1">
      <alignment horizontal="center" wrapText="1"/>
    </xf>
    <xf fontId="1" fillId="0" borderId="67" numFmtId="0" xfId="0" applyFont="1" applyBorder="1" applyAlignment="1">
      <alignment horizontal="center" wrapText="1"/>
    </xf>
    <xf fontId="1" fillId="0" borderId="9" numFmtId="0" xfId="0" applyFont="1" applyBorder="1" applyAlignment="1">
      <alignment horizontal="center" wrapText="1"/>
    </xf>
    <xf fontId="1" fillId="0" borderId="68" numFmtId="0" xfId="0" applyFont="1" applyBorder="1" applyAlignment="1">
      <alignment horizontal="center" wrapText="1"/>
    </xf>
    <xf fontId="3" fillId="2" borderId="69" numFmtId="0" xfId="0" applyFont="1" applyFill="1" applyBorder="1" applyAlignment="1">
      <alignment horizontal="left" wrapText="1"/>
    </xf>
    <xf fontId="3" fillId="2" borderId="70" numFmtId="0" xfId="0" applyFont="1" applyFill="1" applyBorder="1" applyAlignment="1">
      <alignment horizontal="left" wrapText="1"/>
    </xf>
    <xf fontId="3" fillId="2" borderId="71" numFmtId="0" xfId="0" applyFont="1" applyFill="1" applyBorder="1" applyAlignment="1">
      <alignment horizontal="left" wrapText="1"/>
    </xf>
    <xf fontId="3" fillId="2" borderId="72" numFmtId="0" xfId="0" applyFont="1" applyFill="1" applyBorder="1" applyAlignment="1">
      <alignment horizontal="left" wrapText="1"/>
    </xf>
    <xf fontId="3" fillId="3" borderId="8" numFmtId="0" xfId="0" applyFont="1" applyFill="1" applyBorder="1" applyAlignment="1">
      <alignment horizontal="left" wrapText="1"/>
    </xf>
    <xf fontId="3" fillId="3" borderId="73" numFmtId="0" xfId="0" applyFont="1" applyFill="1" applyBorder="1" applyAlignment="1">
      <alignment horizontal="left" wrapText="1"/>
    </xf>
    <xf fontId="3" fillId="3" borderId="74" numFmtId="0" xfId="0" applyFont="1" applyFill="1" applyBorder="1" applyAlignment="1">
      <alignment horizontal="left" wrapText="1"/>
    </xf>
    <xf fontId="3" fillId="3" borderId="75" numFmtId="0" xfId="0" applyFont="1" applyFill="1" applyBorder="1" applyAlignment="1">
      <alignment horizontal="left" wrapText="1"/>
    </xf>
    <xf fontId="1" fillId="0" borderId="76" numFmtId="0" xfId="0" applyFont="1" applyBorder="1" applyAlignment="1">
      <alignment horizontal="left" wrapText="1"/>
    </xf>
    <xf fontId="1" fillId="0" borderId="1" numFmtId="0" xfId="0" applyFont="1" applyBorder="1" applyAlignment="1">
      <alignment horizontal="left" vertical="top" wrapText="1"/>
    </xf>
    <xf fontId="3" fillId="3" borderId="23" numFmtId="0" xfId="0" applyFont="1" applyFill="1" applyBorder="1" applyAlignment="1">
      <alignment horizontal="left" wrapText="1"/>
    </xf>
    <xf fontId="3" fillId="3" borderId="65" numFmtId="0" xfId="0" applyFont="1" applyFill="1" applyBorder="1" applyAlignment="1">
      <alignment horizontal="left" wrapText="1"/>
    </xf>
    <xf fontId="1" fillId="0" borderId="8" numFmtId="0" xfId="0" applyFont="1" applyBorder="1" applyAlignment="1">
      <alignment horizontal="left" wrapText="1"/>
    </xf>
    <xf fontId="1" fillId="0" borderId="11" numFmtId="0" xfId="0" applyFont="1" applyBorder="1" applyAlignment="1">
      <alignment horizontal="left" vertical="top" wrapText="1"/>
    </xf>
    <xf fontId="1" fillId="0" borderId="12" numFmtId="0" xfId="0" applyFont="1" applyBorder="1" applyAlignment="1">
      <alignment horizontal="left" vertical="top" wrapText="1"/>
    </xf>
    <xf fontId="1" fillId="0" borderId="13" numFmtId="0" xfId="0" applyFont="1" applyBorder="1" applyAlignment="1">
      <alignment horizontal="left" vertical="top" wrapText="1"/>
    </xf>
    <xf fontId="1" fillId="0" borderId="8" numFmtId="0" xfId="0" applyFont="1" applyBorder="1" applyAlignment="1">
      <alignment horizontal="left" vertical="top" wrapText="1"/>
    </xf>
    <xf fontId="3" fillId="3" borderId="11" numFmtId="0" xfId="0" applyFont="1" applyFill="1" applyBorder="1" applyAlignment="1">
      <alignment horizontal="left" vertical="top" wrapText="1"/>
    </xf>
    <xf fontId="3" fillId="3" borderId="12" numFmtId="0" xfId="0" applyFont="1" applyFill="1" applyBorder="1" applyAlignment="1">
      <alignment horizontal="left" vertical="top" wrapText="1"/>
    </xf>
    <xf fontId="3" fillId="3" borderId="13" numFmtId="0" xfId="0" applyFont="1" applyFill="1" applyBorder="1" applyAlignment="1">
      <alignment horizontal="left" vertical="top" wrapText="1"/>
    </xf>
    <xf fontId="1" fillId="0" borderId="11" numFmtId="0" xfId="0" applyFont="1" applyBorder="1" applyAlignment="1">
      <alignment horizontal="left" wrapText="1"/>
    </xf>
    <xf fontId="1" fillId="0" borderId="12" numFmtId="0" xfId="0" applyFont="1" applyBorder="1" applyAlignment="1">
      <alignment horizontal="left" wrapText="1"/>
    </xf>
    <xf fontId="1" fillId="0" borderId="13" numFmtId="0" xfId="0" applyFont="1" applyBorder="1" applyAlignment="1">
      <alignment horizontal="left" wrapText="1"/>
    </xf>
    <xf fontId="3" fillId="3" borderId="11" numFmtId="0" xfId="0" applyFont="1" applyFill="1" applyBorder="1" applyAlignment="1">
      <alignment horizontal="left" wrapText="1"/>
    </xf>
    <xf fontId="3" fillId="3" borderId="12" numFmtId="0" xfId="0" applyFont="1" applyFill="1" applyBorder="1" applyAlignment="1">
      <alignment horizontal="left" wrapText="1"/>
    </xf>
    <xf fontId="3" fillId="3" borderId="13" numFmtId="0" xfId="0" applyFont="1" applyFill="1" applyBorder="1" applyAlignment="1">
      <alignment horizontal="left" wrapText="1"/>
    </xf>
    <xf fontId="1" fillId="0" borderId="76" numFmtId="0" xfId="0" applyFont="1" applyBorder="1" applyAlignment="1">
      <alignment horizontal="center" wrapText="1"/>
    </xf>
    <xf fontId="1" fillId="0" borderId="12" numFmtId="0" xfId="0" applyFont="1" applyBorder="1" applyAlignment="1">
      <alignment horizontal="center" wrapText="1"/>
    </xf>
    <xf fontId="1" fillId="0" borderId="13" numFmtId="0" xfId="0" applyFont="1" applyBorder="1" applyAlignment="1">
      <alignment horizontal="center" wrapText="1"/>
    </xf>
    <xf fontId="1" fillId="0" borderId="9" numFmtId="0" xfId="0" applyFont="1" applyBorder="1" applyAlignment="1">
      <alignment horizontal="center" vertical="top" wrapText="1"/>
    </xf>
    <xf fontId="1" fillId="0" borderId="12" numFmtId="0" xfId="0" applyFont="1" applyBorder="1" applyAlignment="1">
      <alignment horizontal="center" vertical="top" wrapText="1"/>
    </xf>
    <xf fontId="1" fillId="0" borderId="13" numFmtId="0" xfId="0" applyFont="1" applyBorder="1" applyAlignment="1">
      <alignment horizontal="center" vertical="top" wrapText="1"/>
    </xf>
    <xf fontId="3" fillId="8" borderId="11" numFmtId="0" xfId="0" applyFont="1" applyFill="1" applyBorder="1" applyAlignment="1">
      <alignment horizontal="left" wrapText="1"/>
    </xf>
    <xf fontId="3" fillId="8" borderId="12" numFmtId="0" xfId="0" applyFont="1" applyFill="1" applyBorder="1" applyAlignment="1">
      <alignment horizontal="left" wrapText="1"/>
    </xf>
    <xf fontId="3" fillId="8" borderId="13" numFmtId="0" xfId="0" applyFont="1" applyFill="1" applyBorder="1" applyAlignment="1">
      <alignment horizontal="left" wrapText="1"/>
    </xf>
    <xf fontId="3" fillId="8" borderId="77" numFmtId="0" xfId="0" applyFont="1" applyFill="1" applyBorder="1" applyAlignment="1">
      <alignment horizontal="center"/>
    </xf>
    <xf fontId="3" fillId="8" borderId="29" numFmtId="0" xfId="0" applyFont="1" applyFill="1" applyBorder="1" applyAlignment="1">
      <alignment horizontal="center"/>
    </xf>
    <xf fontId="3" fillId="8" borderId="78" numFmtId="0" xfId="0" applyFont="1" applyFill="1" applyBorder="1" applyAlignment="1">
      <alignment horizontal="center"/>
    </xf>
    <xf fontId="3" fillId="8" borderId="63" numFmtId="168" xfId="0" applyNumberFormat="1" applyFont="1" applyFill="1" applyBorder="1" applyAlignment="1">
      <alignment horizontal="right" wrapText="1"/>
    </xf>
    <xf fontId="3" fillId="8" borderId="18" numFmtId="168" xfId="0" applyNumberFormat="1" applyFont="1" applyFill="1" applyBorder="1" applyAlignment="1">
      <alignment horizontal="right" wrapText="1"/>
    </xf>
    <xf fontId="1" fillId="0" borderId="79" numFmtId="0" xfId="0" applyFont="1" applyBorder="1" applyAlignment="1">
      <alignment horizontal="center" wrapText="1"/>
    </xf>
    <xf fontId="1" fillId="0" borderId="80" numFmtId="0" xfId="0" applyFont="1" applyBorder="1" applyAlignment="1">
      <alignment horizontal="center"/>
    </xf>
    <xf fontId="1" fillId="0" borderId="81" numFmtId="0" xfId="0" applyFont="1" applyBorder="1" applyAlignment="1">
      <alignment horizontal="center"/>
    </xf>
    <xf fontId="1" fillId="0" borderId="79" numFmtId="164" xfId="5" applyNumberFormat="1" applyFont="1" applyBorder="1" applyAlignment="1">
      <alignment horizontal="center" wrapText="1"/>
    </xf>
    <xf fontId="1" fillId="0" borderId="80" numFmtId="164" xfId="5" applyNumberFormat="1" applyFont="1" applyBorder="1" applyAlignment="1">
      <alignment horizontal="center" wrapText="1"/>
    </xf>
    <xf fontId="1" fillId="0" borderId="82" numFmtId="164" xfId="5" applyNumberFormat="1" applyFont="1" applyBorder="1" applyAlignment="1">
      <alignment horizontal="center" wrapText="1"/>
    </xf>
    <xf fontId="1" fillId="0" borderId="19" numFmtId="0" xfId="3" applyFont="1" applyBorder="1" applyAlignment="1">
      <alignment horizontal="center" vertical="center" wrapText="1"/>
    </xf>
    <xf fontId="1" fillId="0" borderId="20" numFmtId="0" xfId="3" applyFont="1" applyBorder="1" applyAlignment="1">
      <alignment horizontal="center" vertical="center" wrapText="1"/>
    </xf>
    <xf fontId="1" fillId="0" borderId="91" numFmtId="0" xfId="3" applyFont="1" applyBorder="1" applyAlignment="1">
      <alignment horizontal="center" vertical="center" wrapText="1"/>
    </xf>
    <xf fontId="2" fillId="0" borderId="96" numFmtId="0" xfId="3" applyFont="1" applyBorder="1" applyAlignment="1">
      <alignment horizontal="center" vertical="top" wrapText="1"/>
    </xf>
    <xf fontId="2" fillId="0" borderId="20" numFmtId="0" xfId="3" applyFont="1" applyBorder="1" applyAlignment="1">
      <alignment horizontal="center" vertical="top" wrapText="1"/>
    </xf>
    <xf fontId="2" fillId="0" borderId="91" numFmtId="0" xfId="3" applyFont="1" applyBorder="1" applyAlignment="1">
      <alignment horizontal="center" vertical="top" wrapText="1"/>
    </xf>
    <xf fontId="7" fillId="0" borderId="58" numFmtId="0" xfId="0" applyFont="1" applyBorder="1" applyAlignment="1">
      <alignment textRotation="90" wrapText="1"/>
    </xf>
    <xf fontId="1" fillId="0" borderId="60" numFmtId="0" xfId="0" applyFont="1" applyBorder="1" applyAlignment="1">
      <alignment horizontal="center" wrapText="1"/>
    </xf>
    <xf fontId="1" fillId="0" borderId="85" numFmtId="0" xfId="0" applyFont="1" applyBorder="1" applyAlignment="1">
      <alignment horizontal="center" wrapText="1"/>
    </xf>
    <xf fontId="2" fillId="0" borderId="60" numFmtId="0" xfId="0" applyFont="1" applyBorder="1" applyAlignment="1">
      <alignment horizontal="left" vertical="top" wrapText="1"/>
    </xf>
    <xf fontId="2" fillId="0" borderId="84" numFmtId="0" xfId="0" applyFont="1" applyBorder="1" applyAlignment="1">
      <alignment horizontal="left" vertical="top" wrapText="1"/>
    </xf>
    <xf fontId="2" fillId="0" borderId="85" numFmtId="0" xfId="0" applyFont="1" applyBorder="1" applyAlignment="1">
      <alignment horizontal="left" vertical="top" wrapText="1"/>
    </xf>
    <xf fontId="1" fillId="0" borderId="51" numFmtId="0" xfId="0" applyFont="1" applyBorder="1" applyAlignment="1">
      <alignment horizontal="center" wrapText="1"/>
    </xf>
    <xf fontId="2" fillId="0" borderId="59" numFmtId="0" xfId="0" applyFont="1" applyBorder="1" applyAlignment="1">
      <alignment horizontal="left" vertical="top" wrapText="1"/>
    </xf>
    <xf fontId="2" fillId="0" borderId="98" numFmtId="0" xfId="0" applyFont="1" applyBorder="1" applyAlignment="1">
      <alignment horizontal="left" vertical="top" wrapText="1"/>
    </xf>
    <xf fontId="1" fillId="0" borderId="41" numFmtId="0" xfId="0" applyFont="1" applyBorder="1" applyAlignment="1">
      <alignment horizontal="left" wrapText="1"/>
    </xf>
    <xf fontId="7" fillId="0" borderId="58" numFmtId="0" xfId="0" applyFont="1" applyBorder="1" applyAlignment="1">
      <alignment horizontal="center" textRotation="90" vertical="center" wrapText="1"/>
    </xf>
    <xf fontId="7" fillId="0" borderId="60" numFmtId="0" xfId="0" applyFont="1" applyBorder="1" applyAlignment="1">
      <alignment horizontal="left" vertical="top" wrapText="1"/>
    </xf>
    <xf fontId="7" fillId="0" borderId="84" numFmtId="0" xfId="0" applyFont="1" applyBorder="1" applyAlignment="1">
      <alignment horizontal="left" vertical="top" wrapText="1"/>
    </xf>
    <xf fontId="7" fillId="0" borderId="85" numFmtId="0" xfId="0" applyFont="1" applyBorder="1" applyAlignment="1">
      <alignment horizontal="left" vertical="top" wrapText="1"/>
    </xf>
    <xf fontId="7" fillId="0" borderId="42" numFmtId="0" xfId="0" applyFont="1" applyBorder="1" applyAlignment="1">
      <alignment horizontal="left" wrapText="1"/>
    </xf>
    <xf fontId="7" fillId="0" borderId="83" numFmtId="0" xfId="0" applyFont="1" applyBorder="1" applyAlignment="1">
      <alignment horizontal="left" wrapText="1"/>
    </xf>
    <xf fontId="7" fillId="0" borderId="48" numFmtId="0" xfId="0" applyFont="1" applyBorder="1" applyAlignment="1">
      <alignment horizontal="left" vertical="top" wrapText="1"/>
    </xf>
    <xf fontId="7" fillId="0" borderId="50" numFmtId="0" xfId="0" applyFont="1" applyBorder="1" applyAlignment="1">
      <alignment horizontal="left" vertical="top" wrapText="1"/>
    </xf>
    <xf fontId="7" fillId="0" borderId="51" numFmtId="0" xfId="0" applyFont="1" applyBorder="1" applyAlignment="1">
      <alignment horizontal="left" vertical="top" wrapText="1"/>
    </xf>
    <xf fontId="1" fillId="0" borderId="60" numFmtId="0" xfId="3" applyFont="1" applyBorder="1" applyAlignment="1">
      <alignment horizontal="left" vertical="center" wrapText="1"/>
    </xf>
    <xf fontId="1" fillId="0" borderId="85" numFmtId="0" xfId="3" applyFont="1" applyBorder="1" applyAlignment="1">
      <alignment horizontal="left" vertical="center" wrapText="1"/>
    </xf>
    <xf fontId="1" fillId="0" borderId="95" numFmtId="0" xfId="3" applyFont="1" applyBorder="1" applyAlignment="1">
      <alignment horizontal="left" vertical="center" wrapText="1"/>
    </xf>
    <xf fontId="7" fillId="0" borderId="19" numFmtId="0" xfId="0" applyFont="1" applyBorder="1" applyAlignment="1">
      <alignment wrapText="1"/>
    </xf>
    <xf fontId="7" fillId="0" borderId="20" numFmtId="0" xfId="0" applyFont="1" applyBorder="1" applyAlignment="1">
      <alignment wrapText="1"/>
    </xf>
    <xf fontId="7" fillId="0" borderId="91" numFmtId="0" xfId="0" applyFont="1" applyBorder="1" applyAlignment="1">
      <alignment wrapText="1"/>
    </xf>
    <xf fontId="0" fillId="0" borderId="20" numFmtId="0" xfId="0" applyBorder="1" applyAlignment="1">
      <alignment horizontal="center"/>
    </xf>
    <xf fontId="1" fillId="0" borderId="19" numFmtId="0" xfId="0" applyFont="1" applyBorder="1" applyAlignment="1">
      <alignment vertical="top" wrapText="1"/>
    </xf>
    <xf fontId="1" fillId="0" borderId="20" numFmtId="0" xfId="0" applyFont="1" applyBorder="1" applyAlignment="1">
      <alignment vertical="top" wrapText="1"/>
    </xf>
    <xf fontId="1" fillId="0" borderId="91" numFmtId="0" xfId="0" applyFont="1" applyBorder="1" applyAlignment="1">
      <alignment vertical="top" wrapText="1"/>
    </xf>
    <xf fontId="7" fillId="0" borderId="41" numFmtId="0" xfId="0" applyFont="1" applyBorder="1" applyAlignment="1">
      <alignment wrapText="1"/>
    </xf>
    <xf fontId="7" fillId="0" borderId="42" numFmtId="0" xfId="0" applyFont="1" applyBorder="1" applyAlignment="1">
      <alignment wrapText="1"/>
    </xf>
    <xf fontId="7" fillId="0" borderId="83" numFmtId="0" xfId="0" applyFont="1" applyBorder="1" applyAlignment="1">
      <alignment wrapText="1"/>
    </xf>
    <xf fontId="1" fillId="0" borderId="19" numFmtId="0" xfId="0" applyFont="1" applyBorder="1" applyAlignment="1">
      <alignment wrapText="1"/>
    </xf>
    <xf fontId="1" fillId="0" borderId="20" numFmtId="0" xfId="0" applyFont="1" applyBorder="1" applyAlignment="1">
      <alignment wrapText="1"/>
    </xf>
    <xf fontId="1" fillId="0" borderId="91" numFmtId="0" xfId="0" applyFont="1" applyBorder="1" applyAlignment="1">
      <alignment wrapText="1"/>
    </xf>
    <xf fontId="1" fillId="0" borderId="61" numFmtId="0" xfId="0" applyFont="1" applyBorder="1" applyAlignment="1">
      <alignment horizontal="center" vertical="top" wrapText="1"/>
    </xf>
    <xf fontId="1" fillId="0" borderId="24" numFmtId="0" xfId="0" applyFont="1" applyBorder="1" applyAlignment="1">
      <alignment horizontal="center" vertical="top" wrapText="1"/>
    </xf>
    <xf fontId="1" fillId="0" borderId="65" numFmtId="0" xfId="0" applyFont="1" applyBorder="1" applyAlignment="1">
      <alignment horizontal="center" vertical="top" wrapText="1"/>
    </xf>
    <xf fontId="2" fillId="0" borderId="99" numFmtId="0" xfId="0" applyFont="1" applyBorder="1" applyAlignment="1">
      <alignment horizontal="center" textRotation="90" vertical="center" wrapText="1"/>
    </xf>
    <xf fontId="0" fillId="0" borderId="11" numFmtId="0" xfId="0" applyBorder="1" applyAlignment="1">
      <alignment horizontal="center"/>
    </xf>
    <xf fontId="0" fillId="0" borderId="12" numFmtId="0" xfId="0" applyBorder="1" applyAlignment="1">
      <alignment horizontal="center"/>
    </xf>
    <xf fontId="0" fillId="0" borderId="14" numFmtId="0" xfId="0" applyBorder="1" applyAlignment="1">
      <alignment horizontal="center"/>
    </xf>
    <xf fontId="1" fillId="0" borderId="100" numFmtId="0" xfId="0" applyFont="1" applyBorder="1" applyAlignment="1">
      <alignment horizontal="center" wrapText="1"/>
    </xf>
    <xf fontId="1" fillId="0" borderId="16" numFmtId="0" xfId="0" applyFont="1" applyBorder="1" applyAlignment="1">
      <alignment horizontal="center" wrapText="1"/>
    </xf>
    <xf fontId="1" fillId="0" borderId="101" numFmtId="0" xfId="0" applyFont="1" applyBorder="1" applyAlignment="1">
      <alignment horizontal="center" wrapText="1"/>
    </xf>
    <xf fontId="7" fillId="0" borderId="94" numFmtId="0" xfId="0" applyFont="1" applyBorder="1" applyAlignment="1">
      <alignment horizontal="center" vertical="top" wrapText="1"/>
    </xf>
    <xf fontId="7" fillId="0" borderId="90" numFmtId="0" xfId="0" applyFont="1" applyBorder="1" applyAlignment="1">
      <alignment horizontal="center" vertical="top" wrapText="1"/>
    </xf>
    <xf fontId="2" fillId="0" borderId="88" numFmtId="0" xfId="0" applyFont="1" applyBorder="1" applyAlignment="1">
      <alignment horizontal="left" vertical="top" wrapText="1"/>
    </xf>
    <xf fontId="2" fillId="0" borderId="14" numFmtId="0" xfId="0" applyFont="1" applyBorder="1" applyAlignment="1">
      <alignment horizontal="center" vertical="center" wrapText="1"/>
    </xf>
    <xf fontId="3" fillId="0" borderId="73" numFmtId="0" xfId="0" applyFont="1" applyBorder="1" applyAlignment="1">
      <alignment horizontal="center" vertical="center" wrapText="1"/>
    </xf>
    <xf fontId="3" fillId="0" borderId="74" numFmtId="0" xfId="0" applyFont="1" applyBorder="1" applyAlignment="1">
      <alignment horizontal="center" vertical="center" wrapText="1"/>
    </xf>
    <xf fontId="3" fillId="0" borderId="102" numFmtId="0" xfId="0" applyFont="1" applyBorder="1" applyAlignment="1">
      <alignment horizontal="center" vertical="center" wrapText="1"/>
    </xf>
    <xf fontId="2" fillId="0" borderId="9" numFmtId="0" xfId="0" applyFont="1" applyBorder="1" applyAlignment="1">
      <alignment horizontal="left" vertical="center"/>
    </xf>
    <xf fontId="3" fillId="0" borderId="9" numFmtId="0" xfId="0" applyFont="1" applyBorder="1" applyAlignment="1">
      <alignment horizontal="left" vertical="center"/>
    </xf>
    <xf fontId="2" fillId="0" borderId="11" numFmtId="0" xfId="0" applyFont="1" applyBorder="1" applyAlignment="1">
      <alignment horizontal="left" vertical="center" wrapText="1"/>
    </xf>
    <xf fontId="2" fillId="0" borderId="12" numFmtId="0" xfId="0" applyFont="1" applyBorder="1" applyAlignment="1">
      <alignment horizontal="left" vertical="center" wrapText="1"/>
    </xf>
    <xf fontId="2" fillId="0" borderId="14" numFmtId="0" xfId="0" applyFont="1" applyBorder="1" applyAlignment="1">
      <alignment horizontal="left" vertical="center" wrapText="1"/>
    </xf>
    <xf fontId="2" fillId="0" borderId="11" numFmtId="169" xfId="0" applyNumberFormat="1" applyFont="1" applyBorder="1" applyAlignment="1">
      <alignment horizontal="center" vertical="center" wrapText="1"/>
    </xf>
    <xf fontId="2" fillId="0" borderId="12" numFmtId="169" xfId="0" applyNumberFormat="1" applyFont="1" applyBorder="1" applyAlignment="1">
      <alignment horizontal="center" vertical="center" wrapText="1"/>
    </xf>
    <xf fontId="2" fillId="0" borderId="14" numFmtId="169" xfId="0" applyNumberFormat="1" applyFont="1" applyBorder="1" applyAlignment="1">
      <alignment horizontal="center" vertical="center" wrapText="1"/>
    </xf>
    <xf fontId="3" fillId="0" borderId="103" numFmtId="0" xfId="0" applyFont="1" applyBorder="1" applyAlignment="1">
      <alignment horizontal="center" vertical="center" wrapText="1"/>
    </xf>
    <xf fontId="2" fillId="2" borderId="11" numFmtId="0" xfId="0" applyFont="1" applyFill="1" applyBorder="1" applyAlignment="1">
      <alignment horizontal="center" vertical="center" wrapText="1"/>
    </xf>
    <xf fontId="2" fillId="2" borderId="12" numFmtId="0" xfId="0" applyFont="1" applyFill="1" applyBorder="1" applyAlignment="1">
      <alignment horizontal="center" vertical="center" wrapText="1"/>
    </xf>
    <xf fontId="2" fillId="2" borderId="14" numFmtId="0" xfId="0" applyFont="1" applyFill="1" applyBorder="1" applyAlignment="1">
      <alignment horizontal="center" vertical="center" wrapText="1"/>
    </xf>
    <xf fontId="2" fillId="2" borderId="9" numFmtId="167" xfId="0" applyNumberFormat="1" applyFont="1" applyFill="1" applyBorder="1" applyAlignment="1">
      <alignment horizontal="right" wrapText="1"/>
    </xf>
    <xf fontId="2" fillId="2" borderId="9" numFmtId="0" xfId="0" applyFont="1" applyFill="1" applyBorder="1" applyAlignment="1">
      <alignment horizontal="left" vertical="center" wrapText="1"/>
    </xf>
    <xf fontId="2" fillId="2" borderId="11" numFmtId="0" xfId="0" applyFont="1" applyFill="1" applyBorder="1" applyAlignment="1">
      <alignment vertical="center" wrapText="1"/>
    </xf>
    <xf fontId="2" fillId="2" borderId="12" numFmtId="0" xfId="0" applyFont="1" applyFill="1" applyBorder="1" applyAlignment="1">
      <alignment vertical="center" wrapText="1"/>
    </xf>
    <xf fontId="2" fillId="2" borderId="14" numFmtId="0" xfId="0" applyFont="1" applyFill="1" applyBorder="1" applyAlignment="1">
      <alignment vertical="center" wrapText="1"/>
    </xf>
    <xf fontId="2" fillId="8" borderId="9" numFmtId="0" xfId="0" applyFont="1" applyFill="1" applyBorder="1" applyAlignment="1">
      <alignment horizontal="left" vertical="center" wrapText="1"/>
    </xf>
    <xf fontId="2" fillId="8" borderId="11" numFmtId="0" xfId="0" applyFont="1" applyFill="1" applyBorder="1" applyAlignment="1">
      <alignment vertical="center" wrapText="1"/>
    </xf>
    <xf fontId="2" fillId="8" borderId="12" numFmtId="0" xfId="0" applyFont="1" applyFill="1" applyBorder="1" applyAlignment="1">
      <alignment vertical="center" wrapText="1"/>
    </xf>
    <xf fontId="2" fillId="8" borderId="14" numFmtId="0" xfId="0" applyFont="1" applyFill="1" applyBorder="1" applyAlignment="1">
      <alignment vertical="center" wrapText="1"/>
    </xf>
    <xf fontId="2" fillId="8" borderId="9" numFmtId="0" xfId="0" applyFont="1" applyFill="1" applyBorder="1" applyAlignment="1">
      <alignment horizontal="center" vertical="top"/>
    </xf>
    <xf fontId="2" fillId="8" borderId="9" numFmtId="4" xfId="0" applyNumberFormat="1" applyFont="1" applyFill="1" applyBorder="1" applyAlignment="1">
      <alignment horizontal="center" vertical="top"/>
    </xf>
    <xf fontId="2" fillId="8" borderId="9" numFmtId="0" xfId="0" applyFont="1" applyFill="1" applyBorder="1" applyAlignment="1">
      <alignment horizontal="right"/>
    </xf>
    <xf fontId="2" fillId="9" borderId="9" numFmtId="0" xfId="0" applyFont="1" applyFill="1" applyBorder="1" applyAlignment="1">
      <alignment horizontal="left" vertical="center" wrapText="1"/>
    </xf>
    <xf fontId="7" fillId="0" borderId="11" numFmtId="0" xfId="0" applyFont="1" applyBorder="1" applyAlignment="1">
      <alignment vertical="center" wrapText="1"/>
    </xf>
    <xf fontId="7" fillId="0" borderId="12" numFmtId="0" xfId="0" applyFont="1" applyBorder="1" applyAlignment="1">
      <alignment vertical="center" wrapText="1"/>
    </xf>
    <xf fontId="7" fillId="0" borderId="14" numFmtId="0" xfId="0" applyFont="1" applyBorder="1" applyAlignment="1">
      <alignment vertical="center" wrapText="1"/>
    </xf>
    <xf fontId="7" fillId="0" borderId="11" numFmtId="0" xfId="0" applyFont="1" applyBorder="1" applyAlignment="1">
      <alignment horizontal="center" vertical="top" wrapText="1"/>
    </xf>
    <xf fontId="7" fillId="0" borderId="12" numFmtId="0" xfId="0" applyFont="1" applyBorder="1" applyAlignment="1">
      <alignment horizontal="center" vertical="top" wrapText="1"/>
    </xf>
    <xf fontId="7" fillId="0" borderId="14" numFmtId="0" xfId="0" applyFont="1" applyBorder="1" applyAlignment="1">
      <alignment horizontal="center" vertical="top" wrapText="1"/>
    </xf>
    <xf fontId="7" fillId="0" borderId="63" numFmtId="0" xfId="0" applyFont="1" applyBorder="1" applyAlignment="1">
      <alignment horizontal="right"/>
    </xf>
    <xf fontId="1" fillId="0" borderId="59" numFmtId="165" xfId="5" applyNumberFormat="1" applyFont="1" applyBorder="1" applyAlignment="1">
      <alignment horizontal="right"/>
    </xf>
    <xf fontId="7" fillId="8" borderId="11" numFmtId="0" xfId="0" applyFont="1" applyFill="1" applyBorder="1" applyAlignment="1">
      <alignment vertical="center" wrapText="1"/>
    </xf>
    <xf fontId="7" fillId="8" borderId="12" numFmtId="0" xfId="0" applyFont="1" applyFill="1" applyBorder="1" applyAlignment="1">
      <alignment vertical="center" wrapText="1"/>
    </xf>
    <xf fontId="7" fillId="8" borderId="14" numFmtId="0" xfId="0" applyFont="1" applyFill="1" applyBorder="1" applyAlignment="1">
      <alignment vertical="center" wrapText="1"/>
    </xf>
    <xf fontId="7" fillId="0" borderId="9" numFmtId="0" xfId="0" applyFont="1" applyBorder="1" applyAlignment="1">
      <alignment horizontal="right"/>
    </xf>
    <xf fontId="7" fillId="8" borderId="9" numFmtId="0" xfId="0" applyFont="1" applyFill="1" applyBorder="1" applyAlignment="1">
      <alignment horizontal="center" vertical="top"/>
    </xf>
    <xf fontId="7" fillId="8" borderId="9" numFmtId="4" xfId="0" applyNumberFormat="1" applyFont="1" applyFill="1" applyBorder="1" applyAlignment="1">
      <alignment horizontal="center" vertical="top"/>
    </xf>
    <xf fontId="7" fillId="8" borderId="9" numFmtId="0" xfId="0" applyFont="1" applyFill="1" applyBorder="1" applyAlignment="1">
      <alignment horizontal="right"/>
    </xf>
    <xf fontId="7" fillId="0" borderId="11" numFmtId="0" xfId="0" applyFont="1" applyBorder="1" applyAlignment="1">
      <alignment vertical="top" wrapText="1"/>
    </xf>
    <xf fontId="7" fillId="0" borderId="12" numFmtId="0" xfId="0" applyFont="1" applyBorder="1" applyAlignment="1">
      <alignment vertical="top" wrapText="1"/>
    </xf>
    <xf fontId="7" fillId="0" borderId="14" numFmtId="0" xfId="0" applyFont="1" applyBorder="1" applyAlignment="1">
      <alignment vertical="top" wrapText="1"/>
    </xf>
    <xf fontId="2" fillId="0" borderId="9" numFmtId="0" xfId="0" applyFont="1" applyBorder="1" applyAlignment="1">
      <alignment horizontal="right"/>
    </xf>
    <xf fontId="2" fillId="5" borderId="9" numFmtId="0" xfId="0" applyFont="1" applyFill="1" applyBorder="1" applyAlignment="1">
      <alignment horizontal="left" vertical="center" wrapText="1"/>
    </xf>
    <xf fontId="7" fillId="5" borderId="11" numFmtId="0" xfId="0" applyFont="1" applyFill="1" applyBorder="1" applyAlignment="1">
      <alignment vertical="center" wrapText="1"/>
    </xf>
    <xf fontId="7" fillId="5" borderId="12" numFmtId="0" xfId="0" applyFont="1" applyFill="1" applyBorder="1" applyAlignment="1">
      <alignment vertical="center" wrapText="1"/>
    </xf>
    <xf fontId="7" fillId="5" borderId="14" numFmtId="0" xfId="0" applyFont="1" applyFill="1" applyBorder="1" applyAlignment="1">
      <alignment vertical="center" wrapText="1"/>
    </xf>
    <xf fontId="2" fillId="5" borderId="9" numFmtId="0" xfId="0" applyFont="1" applyFill="1" applyBorder="1" applyAlignment="1">
      <alignment horizontal="center" vertical="top"/>
    </xf>
    <xf fontId="2" fillId="5" borderId="9" numFmtId="4" xfId="0" applyNumberFormat="1" applyFont="1" applyFill="1" applyBorder="1" applyAlignment="1">
      <alignment horizontal="center" vertical="top"/>
    </xf>
    <xf fontId="2" fillId="5" borderId="9" numFmtId="0" xfId="0" applyFont="1" applyFill="1" applyBorder="1" applyAlignment="1">
      <alignment horizontal="right"/>
    </xf>
    <xf fontId="1" fillId="0" borderId="59" numFmtId="165" xfId="4" applyNumberFormat="1" applyFont="1" applyBorder="1" applyAlignment="1">
      <alignment horizontal="right"/>
    </xf>
    <xf fontId="7" fillId="5" borderId="9" numFmtId="0" xfId="0" applyFont="1" applyFill="1" applyBorder="1" applyAlignment="1">
      <alignment horizontal="center" vertical="top"/>
    </xf>
    <xf fontId="7" fillId="5" borderId="9" numFmtId="4" xfId="0" applyNumberFormat="1" applyFont="1" applyFill="1" applyBorder="1" applyAlignment="1">
      <alignment horizontal="center" vertical="top"/>
    </xf>
    <xf fontId="7" fillId="5" borderId="9" numFmtId="0" xfId="0" applyFont="1" applyFill="1" applyBorder="1" applyAlignment="1">
      <alignment horizontal="right"/>
    </xf>
    <xf fontId="7" fillId="0" borderId="9" numFmtId="0" xfId="0" applyFont="1" applyBorder="1" applyAlignment="1">
      <alignment horizontal="right" vertical="top"/>
    </xf>
    <xf fontId="0" fillId="0" borderId="0" numFmtId="0" xfId="0" applyAlignment="1">
      <alignment horizontal="center" wrapText="1"/>
    </xf>
    <xf fontId="0" fillId="0" borderId="0" numFmtId="0" xfId="0" applyAlignment="1">
      <alignment horizontal="center"/>
    </xf>
    <xf fontId="7" fillId="8" borderId="104" numFmtId="0" xfId="0" applyFont="1" applyFill="1" applyBorder="1" applyAlignment="1">
      <alignment horizontal="left" vertical="center" wrapText="1"/>
    </xf>
    <xf fontId="7" fillId="8" borderId="105" numFmtId="0" xfId="0" applyFont="1" applyFill="1" applyBorder="1" applyAlignment="1">
      <alignment vertical="center" wrapText="1"/>
    </xf>
    <xf fontId="7" fillId="8" borderId="29" numFmtId="0" xfId="0" applyFont="1" applyFill="1" applyBorder="1" applyAlignment="1">
      <alignment vertical="center" wrapText="1"/>
    </xf>
    <xf fontId="7" fillId="8" borderId="78" numFmtId="0" xfId="0" applyFont="1" applyFill="1" applyBorder="1" applyAlignment="1">
      <alignment vertical="center" wrapText="1"/>
    </xf>
    <xf fontId="7" fillId="8" borderId="104" numFmtId="0" xfId="0" applyFont="1" applyFill="1" applyBorder="1" applyAlignment="1">
      <alignment horizontal="center" vertical="top"/>
    </xf>
    <xf fontId="7" fillId="8" borderId="104" numFmtId="4" xfId="0" applyNumberFormat="1" applyFont="1" applyFill="1" applyBorder="1" applyAlignment="1">
      <alignment horizontal="center" vertical="top"/>
    </xf>
    <xf fontId="7" fillId="8" borderId="104" numFmtId="0" xfId="0" applyFont="1" applyFill="1" applyBorder="1" applyAlignment="1">
      <alignment horizontal="right"/>
    </xf>
    <xf fontId="2" fillId="0" borderId="106" numFmtId="0" xfId="0" applyFont="1" applyBorder="1" applyAlignment="1">
      <alignment horizontal="center" vertical="center"/>
    </xf>
    <xf fontId="2" fillId="0" borderId="107" numFmtId="0" xfId="0" applyFont="1" applyBorder="1" applyAlignment="1">
      <alignment horizontal="center" vertical="center"/>
    </xf>
    <xf fontId="2" fillId="0" borderId="108" numFmtId="0" xfId="0" applyFont="1" applyBorder="1" applyAlignment="1">
      <alignment horizontal="center" vertical="center"/>
    </xf>
    <xf fontId="7" fillId="2" borderId="93" numFmtId="0" xfId="0" applyFont="1" applyFill="1" applyBorder="1" applyAlignment="1">
      <alignment horizontal="center" vertical="center" wrapText="1"/>
    </xf>
    <xf fontId="7" fillId="2" borderId="109" numFmtId="0" xfId="0" applyFont="1" applyFill="1" applyBorder="1" applyAlignment="1">
      <alignment horizontal="center" vertical="center" wrapText="1"/>
    </xf>
    <xf fontId="7" fillId="2" borderId="109" numFmtId="0" xfId="0" applyFont="1" applyFill="1" applyBorder="1" applyAlignment="1">
      <alignment horizontal="center" vertical="top" wrapText="1"/>
    </xf>
    <xf fontId="7" fillId="2" borderId="41" numFmtId="0" xfId="0" applyFont="1" applyFill="1" applyBorder="1" applyAlignment="1">
      <alignment horizontal="center" vertical="center"/>
    </xf>
    <xf fontId="7" fillId="2" borderId="42" numFmtId="0" xfId="0" applyFont="1" applyFill="1" applyBorder="1" applyAlignment="1">
      <alignment horizontal="center" vertical="center"/>
    </xf>
    <xf fontId="7" fillId="2" borderId="43" numFmtId="0" xfId="0" applyFont="1" applyFill="1" applyBorder="1" applyAlignment="1">
      <alignment horizontal="center" vertical="center"/>
    </xf>
    <xf fontId="7" fillId="2" borderId="109" numFmtId="167" xfId="0" applyNumberFormat="1" applyFont="1" applyFill="1" applyBorder="1" applyAlignment="1">
      <alignment horizontal="center" vertical="center" wrapText="1"/>
    </xf>
    <xf fontId="7" fillId="2" borderId="83" numFmtId="0" xfId="0" applyFont="1" applyFill="1" applyBorder="1" applyAlignment="1">
      <alignment horizontal="center" vertical="center"/>
    </xf>
    <xf fontId="7" fillId="2" borderId="45" numFmtId="0" xfId="0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 vertical="top" wrapText="1"/>
    </xf>
    <xf fontId="7" fillId="2" borderId="59" numFmtId="167" xfId="0" applyNumberFormat="1" applyFont="1" applyFill="1" applyBorder="1" applyAlignment="1">
      <alignment horizontal="center" vertical="center" wrapText="1"/>
    </xf>
    <xf fontId="7" fillId="2" borderId="59" numFmtId="167" xfId="0" applyNumberFormat="1" applyFont="1" applyFill="1" applyBorder="1" applyAlignment="1">
      <alignment horizontal="center" vertical="center"/>
    </xf>
    <xf fontId="7" fillId="2" borderId="95" numFmtId="167" xfId="0" applyNumberFormat="1" applyFont="1" applyFill="1" applyBorder="1" applyAlignment="1">
      <alignment horizontal="center" vertical="center" wrapText="1"/>
    </xf>
    <xf fontId="2" fillId="2" borderId="53" numFmtId="165" xfId="0" applyNumberFormat="1" applyFont="1" applyFill="1" applyBorder="1" applyAlignment="1">
      <alignment horizontal="right" wrapText="1"/>
    </xf>
    <xf fontId="2" fillId="2" borderId="53" numFmtId="0" xfId="0" applyFont="1" applyFill="1" applyBorder="1" applyAlignment="1">
      <alignment horizontal="right" wrapText="1"/>
    </xf>
    <xf fontId="2" fillId="2" borderId="53" numFmtId="164" xfId="4" applyNumberFormat="1" applyFont="1" applyFill="1" applyBorder="1" applyAlignment="1">
      <alignment horizontal="right" shrinkToFit="1"/>
    </xf>
    <xf fontId="2" fillId="2" borderId="1" numFmtId="10" xfId="0" applyNumberFormat="1" applyFont="1" applyFill="1" applyBorder="1" applyAlignment="1">
      <alignment horizontal="right" shrinkToFit="1"/>
    </xf>
    <xf fontId="2" fillId="2" borderId="22" numFmtId="10" xfId="0" applyNumberFormat="1" applyFont="1" applyFill="1" applyBorder="1" applyAlignment="1">
      <alignment horizontal="right" shrinkToFit="1"/>
    </xf>
    <xf fontId="7" fillId="8" borderId="1" numFmtId="0" xfId="0" applyFont="1" applyFill="1" applyBorder="1" applyAlignment="1">
      <alignment horizontal="right" vertical="center" wrapText="1"/>
    </xf>
    <xf fontId="7" fillId="5" borderId="1" numFmtId="0" xfId="0" applyFont="1" applyFill="1" applyBorder="1" applyAlignment="1">
      <alignment horizontal="right" vertical="center" wrapText="1"/>
    </xf>
    <xf fontId="2" fillId="8" borderId="1" numFmtId="165" xfId="0" applyNumberFormat="1" applyFont="1" applyFill="1" applyBorder="1" applyAlignment="1">
      <alignment horizontal="right" vertical="center" wrapText="1"/>
    </xf>
    <xf fontId="2" fillId="8" borderId="1" numFmtId="0" xfId="0" applyFont="1" applyFill="1" applyBorder="1" applyAlignment="1">
      <alignment horizontal="right" vertical="center" wrapText="1"/>
    </xf>
    <xf fontId="1" fillId="0" borderId="0" numFmtId="10" xfId="0" applyNumberFormat="1" applyFont="1"/>
    <xf fontId="3" fillId="8" borderId="1" numFmtId="0" xfId="0" applyFont="1" applyFill="1" applyBorder="1" applyAlignment="1">
      <alignment horizontal="left" wrapText="1"/>
    </xf>
    <xf fontId="1" fillId="8" borderId="1" numFmtId="0" xfId="0" applyFont="1" applyFill="1" applyBorder="1" applyAlignment="1">
      <alignment horizontal="center" wrapText="1"/>
    </xf>
    <xf fontId="3" fillId="8" borderId="1" numFmtId="0" xfId="0" applyFont="1" applyFill="1" applyBorder="1"/>
    <xf fontId="3" fillId="8" borderId="1" numFmtId="171" xfId="0" applyNumberFormat="1" applyFont="1" applyFill="1" applyBorder="1"/>
    <xf fontId="3" fillId="8" borderId="1" numFmtId="168" xfId="0" applyNumberFormat="1" applyFont="1" applyFill="1" applyBorder="1"/>
    <xf fontId="3" fillId="8" borderId="1" numFmtId="164" xfId="0" applyNumberFormat="1" applyFont="1" applyFill="1" applyBorder="1"/>
    <xf fontId="2" fillId="8" borderId="1" numFmtId="10" xfId="0" applyNumberFormat="1" applyFont="1" applyFill="1" applyBorder="1" applyAlignment="1">
      <alignment horizontal="right" shrinkToFit="1" vertical="center"/>
    </xf>
    <xf fontId="2" fillId="8" borderId="22" numFmtId="10" xfId="0" applyNumberFormat="1" applyFont="1" applyFill="1" applyBorder="1" applyAlignment="1">
      <alignment horizontal="right" shrinkToFit="1" vertical="center"/>
    </xf>
    <xf fontId="0" fillId="0" borderId="0" numFmtId="0" xfId="0" applyAlignment="1">
      <alignment vertical="center"/>
    </xf>
    <xf fontId="1" fillId="5" borderId="1" numFmtId="0" xfId="0" applyFont="1" applyFill="1" applyBorder="1" applyAlignment="1">
      <alignment horizontal="left" vertical="center" wrapText="1"/>
    </xf>
    <xf fontId="3" fillId="5" borderId="1" numFmtId="0" xfId="0" applyFont="1" applyFill="1" applyBorder="1" applyAlignment="1">
      <alignment horizontal="left" vertical="center" wrapText="1"/>
    </xf>
    <xf fontId="1" fillId="5" borderId="1" numFmtId="0" xfId="0" applyFont="1" applyFill="1" applyBorder="1" applyAlignment="1">
      <alignment horizontal="center" vertical="center" wrapText="1"/>
    </xf>
    <xf fontId="2" fillId="2" borderId="49" numFmtId="0" xfId="0" applyFont="1" applyFill="1" applyBorder="1" applyAlignment="1">
      <alignment horizontal="right" vertical="center" wrapText="1"/>
    </xf>
    <xf fontId="2" fillId="2" borderId="49" numFmtId="168" xfId="0" applyNumberFormat="1" applyFont="1" applyFill="1" applyBorder="1" applyAlignment="1">
      <alignment horizontal="right" vertical="center" wrapText="1"/>
    </xf>
    <xf fontId="3" fillId="2" borderId="59" numFmtId="168" xfId="0" applyNumberFormat="1" applyFont="1" applyFill="1" applyBorder="1" applyAlignment="1">
      <alignment vertical="center"/>
    </xf>
    <xf fontId="2" fillId="2" borderId="49" numFmtId="164" xfId="4" applyNumberFormat="1" applyFont="1" applyFill="1" applyBorder="1" applyAlignment="1">
      <alignment horizontal="right" shrinkToFit="1" vertical="center"/>
    </xf>
    <xf fontId="2" fillId="10" borderId="49" numFmtId="164" xfId="4" applyNumberFormat="1" applyFont="1" applyFill="1" applyBorder="1" applyAlignment="1">
      <alignment horizontal="right" shrinkToFit="1" vertical="center"/>
    </xf>
    <xf fontId="2" fillId="2" borderId="49" numFmtId="10" xfId="0" applyNumberFormat="1" applyFont="1" applyFill="1" applyBorder="1" applyAlignment="1">
      <alignment horizontal="right" shrinkToFit="1" vertical="center"/>
    </xf>
    <xf fontId="2" fillId="2" borderId="55" numFmtId="10" xfId="0" applyNumberFormat="1" applyFont="1" applyFill="1" applyBorder="1" applyAlignment="1">
      <alignment horizontal="right" shrinkToFit="1" vertical="center"/>
    </xf>
    <xf fontId="7" fillId="0" borderId="110" numFmtId="0" xfId="0" applyFont="1" applyBorder="1" applyAlignment="1">
      <alignment horizontal="center" wrapText="1"/>
    </xf>
    <xf fontId="7" fillId="0" borderId="84" numFmtId="0" xfId="0" applyFont="1" applyBorder="1" applyAlignment="1">
      <alignment horizontal="center" wrapText="1"/>
    </xf>
    <xf fontId="7" fillId="0" borderId="94" numFmtId="0" xfId="0" applyFont="1" applyBorder="1" applyAlignment="1">
      <alignment horizontal="center" wrapText="1"/>
    </xf>
    <xf fontId="2" fillId="0" borderId="19" numFmtId="0" xfId="0" applyFont="1" applyBorder="1" applyAlignment="1">
      <alignment horizontal="left" wrapText="1"/>
    </xf>
    <xf fontId="2" fillId="0" borderId="20" numFmtId="0" xfId="0" applyFont="1" applyBorder="1" applyAlignment="1">
      <alignment horizontal="left" wrapText="1"/>
    </xf>
    <xf fontId="2" fillId="0" borderId="21" numFmtId="0" xfId="0" applyFont="1" applyBorder="1" applyAlignment="1">
      <alignment horizontal="left" wrapText="1"/>
    </xf>
    <xf fontId="2" fillId="0" borderId="19" numFmtId="0" xfId="0" applyFont="1" applyBorder="1" applyAlignment="1">
      <alignment horizontal="left" vertical="top" wrapText="1"/>
    </xf>
    <xf fontId="2" fillId="0" borderId="20" numFmtId="0" xfId="0" applyFont="1" applyBorder="1" applyAlignment="1">
      <alignment horizontal="left" vertical="top" wrapText="1"/>
    </xf>
    <xf fontId="2" fillId="0" borderId="21" numFmtId="0" xfId="0" applyFont="1" applyBorder="1" applyAlignment="1">
      <alignment horizontal="left" vertical="top" wrapText="1"/>
    </xf>
    <xf fontId="2" fillId="0" borderId="58" numFmtId="0" xfId="0" applyFont="1" applyBorder="1"/>
    <xf fontId="1" fillId="0" borderId="35" numFmtId="0" xfId="0" applyFont="1" applyBorder="1" applyAlignment="1">
      <alignment horizontal="center" wrapText="1"/>
    </xf>
    <xf fontId="1" fillId="0" borderId="0" numFmtId="0" xfId="0" applyFont="1" applyAlignment="1">
      <alignment horizontal="center" wrapText="1"/>
    </xf>
    <xf fontId="1" fillId="0" borderId="98" numFmtId="0" xfId="0" applyFont="1" applyBorder="1" applyAlignment="1">
      <alignment horizontal="center" wrapText="1"/>
    </xf>
    <xf fontId="1" fillId="0" borderId="73" numFmtId="0" xfId="0" applyFont="1" applyBorder="1" applyAlignment="1">
      <alignment horizontal="left" vertical="top" wrapText="1"/>
    </xf>
    <xf fontId="1" fillId="0" borderId="74" numFmtId="0" xfId="0" applyFont="1" applyBorder="1" applyAlignment="1">
      <alignment horizontal="left" vertical="top" wrapText="1"/>
    </xf>
    <xf fontId="1" fillId="0" borderId="75" numFmtId="0" xfId="0" applyFont="1" applyBorder="1" applyAlignment="1">
      <alignment horizontal="left" vertical="top" wrapText="1"/>
    </xf>
    <xf fontId="1" fillId="0" borderId="111" numFmtId="0" xfId="0" applyFont="1" applyBorder="1" applyAlignment="1">
      <alignment horizontal="center" wrapText="1"/>
    </xf>
    <xf fontId="1" fillId="0" borderId="111" numFmtId="0" xfId="0" applyFont="1" applyBorder="1" applyAlignment="1">
      <alignment horizontal="center" vertical="top" wrapText="1"/>
    </xf>
    <xf fontId="0" fillId="0" borderId="0" numFmtId="0" xfId="0" applyAlignment="1">
      <alignment horizontal="left"/>
    </xf>
    <xf fontId="1" fillId="0" borderId="83" numFmtId="0" xfId="0" applyFont="1" applyBorder="1" applyAlignment="1">
      <alignment horizontal="left" vertical="center" wrapText="1"/>
    </xf>
    <xf fontId="1" fillId="0" borderId="91" numFmtId="0" xfId="3" applyFont="1" applyBorder="1" applyAlignment="1">
      <alignment horizontal="left" vertical="center" wrapText="1"/>
    </xf>
    <xf fontId="2" fillId="0" borderId="91" numFmtId="0" xfId="3" applyFont="1" applyBorder="1" applyAlignment="1">
      <alignment horizontal="left" vertical="top" wrapText="1"/>
    </xf>
    <xf fontId="7" fillId="0" borderId="20" numFmtId="0" xfId="0" applyFont="1" applyBorder="1" applyAlignment="1">
      <alignment horizontal="center" vertical="top" wrapText="1"/>
    </xf>
    <xf fontId="1" fillId="4" borderId="1" numFmtId="14" xfId="0" applyNumberFormat="1" applyFont="1" applyFill="1" applyBorder="1" applyAlignment="1">
      <alignment horizontal="left" vertical="center" wrapText="1"/>
    </xf>
    <xf fontId="7" fillId="4" borderId="1" numFmtId="0" xfId="0" applyFont="1" applyFill="1" applyBorder="1" applyAlignment="1">
      <alignment horizontal="left" vertical="center" wrapText="1"/>
    </xf>
    <xf fontId="7" fillId="0" borderId="41" numFmtId="0" xfId="0" applyFont="1" applyBorder="1" applyAlignment="1">
      <alignment vertical="top" wrapText="1"/>
    </xf>
    <xf fontId="7" fillId="0" borderId="43" numFmtId="0" xfId="0" applyFont="1" applyBorder="1" applyAlignment="1">
      <alignment vertical="top" wrapText="1"/>
    </xf>
    <xf fontId="7" fillId="0" borderId="54" numFmtId="0" xfId="0" applyFont="1" applyBorder="1" applyAlignment="1">
      <alignment horizontal="left" vertical="top" wrapText="1"/>
    </xf>
    <xf fontId="1" fillId="0" borderId="19" numFmtId="0" xfId="3" applyFont="1" applyBorder="1" applyAlignment="1">
      <alignment horizontal="left" vertical="center" wrapText="1"/>
    </xf>
    <xf fontId="1" fillId="0" borderId="21" numFmtId="0" xfId="3" applyFont="1" applyBorder="1" applyAlignment="1">
      <alignment horizontal="left" vertical="center" wrapText="1"/>
    </xf>
    <xf fontId="1" fillId="0" borderId="22" numFmtId="0" xfId="3" applyFont="1" applyBorder="1" applyAlignment="1">
      <alignment horizontal="left" vertical="center" wrapText="1"/>
    </xf>
    <xf fontId="7" fillId="0" borderId="91" numFmtId="0" xfId="0" applyFont="1" applyBorder="1" applyAlignment="1">
      <alignment horizontal="left" wrapText="1"/>
    </xf>
    <xf fontId="1" fillId="0" borderId="91" numFmtId="0" xfId="0" applyFont="1" applyBorder="1" applyAlignment="1">
      <alignment horizontal="left" vertical="center" wrapText="1"/>
    </xf>
    <xf fontId="2" fillId="0" borderId="91" numFmtId="0" xfId="0" applyFont="1" applyBorder="1" applyAlignment="1">
      <alignment horizontal="left" vertical="top" wrapText="1"/>
    </xf>
    <xf fontId="2" fillId="0" borderId="32" numFmtId="0" xfId="0" applyFont="1" applyBorder="1" applyAlignment="1">
      <alignment horizontal="center" textRotation="90" vertical="center" wrapText="1"/>
    </xf>
    <xf fontId="7" fillId="0" borderId="112" numFmtId="0" xfId="0" applyFont="1" applyBorder="1" applyAlignment="1">
      <alignment vertical="top" wrapText="1"/>
    </xf>
    <xf fontId="7" fillId="0" borderId="113" numFmtId="0" xfId="0" applyFont="1" applyBorder="1" applyAlignment="1">
      <alignment vertical="top" wrapText="1"/>
    </xf>
    <xf fontId="7" fillId="0" borderId="114" numFmtId="0" xfId="0" applyFont="1" applyBorder="1" applyAlignment="1">
      <alignment horizontal="left" vertical="top" wrapText="1"/>
    </xf>
    <xf fontId="2" fillId="0" borderId="35" numFmtId="0" xfId="0" applyFont="1" applyBorder="1" applyAlignment="1">
      <alignment horizontal="center" textRotation="90" vertical="center" wrapText="1"/>
    </xf>
    <xf fontId="0" fillId="0" borderId="115" numFmtId="0" xfId="0" applyBorder="1" applyAlignment="1">
      <alignment horizontal="center"/>
    </xf>
    <xf fontId="0" fillId="0" borderId="116" numFmtId="0" xfId="0" applyBorder="1" applyAlignment="1">
      <alignment horizontal="left"/>
    </xf>
    <xf fontId="1" fillId="0" borderId="117" numFmtId="0" xfId="0" applyFont="1" applyBorder="1" applyAlignment="1">
      <alignment horizontal="center" wrapText="1"/>
    </xf>
    <xf fontId="1" fillId="0" borderId="87" numFmtId="0" xfId="0" applyFont="1" applyBorder="1" applyAlignment="1">
      <alignment horizontal="center" wrapText="1"/>
    </xf>
    <xf fontId="1" fillId="0" borderId="118" numFmtId="0" xfId="0" applyFont="1" applyBorder="1" applyAlignment="1">
      <alignment horizontal="left" wrapText="1"/>
    </xf>
    <xf fontId="1" fillId="0" borderId="119" numFmtId="0" xfId="0" applyFont="1" applyBorder="1" applyAlignment="1">
      <alignment horizontal="center" wrapText="1"/>
    </xf>
    <xf fontId="1" fillId="0" borderId="120" numFmtId="0" xfId="0" applyFont="1" applyBorder="1" applyAlignment="1">
      <alignment horizontal="left" wrapText="1"/>
    </xf>
    <xf fontId="2" fillId="0" borderId="73" numFmtId="0" xfId="0" applyFont="1" applyBorder="1" applyAlignment="1">
      <alignment horizontal="left" vertical="top" wrapText="1"/>
    </xf>
    <xf fontId="2" fillId="0" borderId="74" numFmtId="0" xfId="0" applyFont="1" applyBorder="1" applyAlignment="1">
      <alignment horizontal="left" vertical="top" wrapText="1"/>
    </xf>
    <xf fontId="2" fillId="0" borderId="102" numFmtId="0" xfId="0" applyFont="1" applyBorder="1" applyAlignment="1">
      <alignment horizontal="left" vertical="top" wrapText="1"/>
    </xf>
    <xf fontId="2" fillId="0" borderId="121" numFmtId="0" xfId="0" applyFont="1" applyBorder="1" applyAlignment="1">
      <alignment horizontal="left" vertical="top" wrapText="1"/>
    </xf>
    <xf fontId="2" fillId="0" borderId="122" numFmtId="0" xfId="0" applyFont="1" applyBorder="1" applyAlignment="1">
      <alignment horizontal="left" vertical="top" wrapText="1"/>
    </xf>
    <xf fontId="2" fillId="0" borderId="37" numFmtId="0" xfId="0" applyFont="1" applyBorder="1" applyAlignment="1">
      <alignment horizontal="center" textRotation="90" vertical="center" wrapText="1"/>
    </xf>
    <xf fontId="1" fillId="0" borderId="123" numFmtId="0" xfId="0" applyFont="1" applyBorder="1" applyAlignment="1">
      <alignment horizontal="center" wrapText="1"/>
    </xf>
    <xf fontId="1" fillId="0" borderId="124" numFmtId="0" xfId="0" applyFont="1" applyBorder="1" applyAlignment="1">
      <alignment horizontal="center" wrapText="1"/>
    </xf>
    <xf fontId="2" fillId="0" borderId="125" numFmtId="0" xfId="0" applyFont="1" applyBorder="1" applyAlignment="1">
      <alignment horizontal="left" vertical="top" wrapText="1"/>
    </xf>
    <xf fontId="2" fillId="0" borderId="126" numFmtId="0" xfId="0" applyFont="1" applyBorder="1" applyAlignment="1">
      <alignment horizontal="left" vertical="top" wrapText="1"/>
    </xf>
    <xf fontId="2" fillId="0" borderId="103" numFmtId="0" xfId="0" applyFont="1" applyBorder="1" applyAlignment="1">
      <alignment horizontal="left" vertical="top" wrapText="1"/>
    </xf>
    <xf fontId="7" fillId="0" borderId="127" numFmtId="0" xfId="0" applyFont="1" applyBorder="1" applyAlignment="1">
      <alignment horizontal="left" vertical="top" wrapText="1"/>
    </xf>
    <xf fontId="7" fillId="0" borderId="128" numFmtId="0" xfId="0" applyFont="1" applyBorder="1" applyAlignment="1">
      <alignment horizontal="left" vertical="top" wrapText="1"/>
    </xf>
    <xf fontId="7" fillId="0" borderId="129" numFmtId="0" xfId="0" applyFont="1" applyBorder="1" applyAlignment="1">
      <alignment horizontal="left" vertical="top" wrapText="1"/>
    </xf>
    <xf fontId="1" fillId="0" borderId="91" numFmtId="0" xfId="0" applyFont="1" applyBorder="1" applyAlignment="1">
      <alignment horizontal="left" vertical="top" wrapText="1"/>
    </xf>
    <xf fontId="7" fillId="0" borderId="70" numFmtId="0" xfId="0" applyFont="1" applyBorder="1" applyAlignment="1">
      <alignment horizontal="left" wrapText="1"/>
    </xf>
    <xf fontId="7" fillId="0" borderId="71" numFmtId="0" xfId="0" applyFont="1" applyBorder="1" applyAlignment="1">
      <alignment horizontal="left" wrapText="1"/>
    </xf>
    <xf fontId="7" fillId="0" borderId="130" numFmtId="0" xfId="0" applyFont="1" applyBorder="1" applyAlignment="1">
      <alignment horizontal="left" wrapText="1"/>
    </xf>
    <xf fontId="1" fillId="0" borderId="65" numFmtId="0" xfId="0" applyFont="1" applyBorder="1" applyAlignment="1">
      <alignment horizontal="left" vertical="top" wrapText="1"/>
    </xf>
    <xf fontId="0" fillId="0" borderId="14" numFmtId="0" xfId="0" applyBorder="1" applyAlignment="1">
      <alignment horizontal="left"/>
    </xf>
    <xf fontId="2" fillId="0" borderId="68" numFmtId="0" xfId="0" applyFont="1" applyBorder="1" applyAlignment="1">
      <alignment horizontal="center" textRotation="90" vertical="center" wrapText="1"/>
    </xf>
    <xf fontId="7" fillId="0" borderId="131" numFmtId="0" xfId="0" applyFont="1" applyBorder="1" applyAlignment="1">
      <alignment horizontal="center" vertical="top" wrapText="1"/>
    </xf>
    <xf fontId="7" fillId="0" borderId="71" numFmtId="0" xfId="0" applyFont="1" applyBorder="1" applyAlignment="1">
      <alignment horizontal="center" vertical="top" wrapText="1"/>
    </xf>
    <xf fontId="7" fillId="0" borderId="72" numFmtId="0" xfId="0" applyFont="1" applyBorder="1" applyAlignment="1">
      <alignment horizontal="left" vertical="top" wrapText="1"/>
    </xf>
    <xf fontId="1" fillId="0" borderId="100" numFmtId="0" xfId="0" applyFont="1" applyBorder="1" applyAlignment="1">
      <alignment wrapText="1"/>
    </xf>
    <xf fontId="1" fillId="0" borderId="16" numFmtId="0" xfId="0" applyFont="1" applyBorder="1" applyAlignment="1">
      <alignment wrapText="1"/>
    </xf>
    <xf fontId="1" fillId="0" borderId="101" numFmtId="0" xfId="0" applyFont="1" applyBorder="1" applyAlignment="1">
      <alignment horizontal="left" wrapText="1"/>
    </xf>
    <xf fontId="7" fillId="0" borderId="54" numFmtId="0" xfId="0" applyFont="1" applyBorder="1" applyAlignment="1">
      <alignment vertical="top" wrapText="1"/>
    </xf>
    <xf fontId="7" fillId="0" borderId="86" numFmtId="0" xfId="0" applyFont="1" applyBorder="1" applyAlignment="1">
      <alignment horizontal="left" wrapText="1"/>
    </xf>
    <xf fontId="7" fillId="0" borderId="87" numFmtId="0" xfId="0" applyFont="1" applyBorder="1" applyAlignment="1">
      <alignment horizontal="left" wrapText="1"/>
    </xf>
    <xf fontId="7" fillId="0" borderId="90" numFmtId="0" xfId="0" applyFont="1" applyBorder="1" applyAlignment="1">
      <alignment horizontal="left" wrapText="1"/>
    </xf>
    <xf fontId="2" fillId="0" borderId="49" numFmtId="0" xfId="0" applyFont="1" applyBorder="1" applyAlignment="1">
      <alignment horizontal="left" vertical="top" wrapText="1"/>
    </xf>
    <xf fontId="7" fillId="0" borderId="19" numFmtId="0" xfId="0" applyFont="1" applyBorder="1" applyAlignment="1">
      <alignment horizontal="left" wrapText="1"/>
    </xf>
    <xf fontId="7" fillId="0" borderId="20" numFmtId="0" xfId="0" applyFont="1" applyBorder="1" applyAlignment="1">
      <alignment horizontal="left" wrapText="1"/>
    </xf>
    <xf fontId="1" fillId="0" borderId="90" numFmtId="0" xfId="0" applyFont="1" applyBorder="1" applyAlignment="1">
      <alignment horizontal="left" vertical="center" wrapText="1"/>
    </xf>
    <xf fontId="7" fillId="0" borderId="83" numFmtId="0" xfId="0" applyFont="1" applyBorder="1" applyAlignment="1">
      <alignment horizontal="left" vertical="top" wrapText="1"/>
    </xf>
    <xf fontId="2" fillId="0" borderId="73" numFmtId="0" xfId="0" applyFont="1" applyBorder="1" applyAlignment="1">
      <alignment horizontal="center" vertical="top"/>
    </xf>
    <xf fontId="2" fillId="0" borderId="74" numFmtId="0" xfId="0" applyFont="1" applyBorder="1" applyAlignment="1">
      <alignment horizontal="center" vertical="top"/>
    </xf>
    <xf fontId="2" fillId="0" borderId="102" numFmtId="0" xfId="0" applyFont="1" applyBorder="1" applyAlignment="1">
      <alignment horizontal="center" vertical="top"/>
    </xf>
    <xf fontId="2" fillId="2" borderId="40" numFmtId="0" xfId="0" applyFont="1" applyFill="1" applyBorder="1" applyAlignment="1">
      <alignment horizontal="center" vertical="center" wrapText="1"/>
    </xf>
    <xf fontId="2" fillId="2" borderId="53" numFmtId="0" xfId="0" applyFont="1" applyFill="1" applyBorder="1" applyAlignment="1">
      <alignment horizontal="center" vertical="center" wrapText="1"/>
    </xf>
    <xf fontId="2" fillId="2" borderId="53" numFmtId="4" xfId="0" applyNumberFormat="1" applyFont="1" applyFill="1" applyBorder="1" applyAlignment="1">
      <alignment horizontal="center" vertical="center"/>
    </xf>
    <xf fontId="2" fillId="2" borderId="54" numFmtId="167" xfId="0" applyNumberFormat="1" applyFont="1" applyFill="1" applyBorder="1" applyAlignment="1">
      <alignment horizontal="right" wrapText="1"/>
    </xf>
    <xf fontId="2" fillId="2" borderId="45" numFmtId="0" xfId="0" applyFont="1" applyFill="1" applyBorder="1" applyAlignment="1">
      <alignment horizontal="left" vertical="center" wrapText="1"/>
    </xf>
    <xf fontId="2" fillId="2" borderId="22" numFmtId="0" xfId="0" applyFont="1" applyFill="1" applyBorder="1" applyAlignment="1">
      <alignment horizontal="left" vertical="center" wrapText="1"/>
    </xf>
    <xf fontId="2" fillId="8" borderId="45" numFmtId="0" xfId="0" applyFont="1" applyFill="1" applyBorder="1" applyAlignment="1">
      <alignment horizontal="left" vertical="center" wrapText="1"/>
    </xf>
    <xf fontId="2" fillId="8" borderId="22" numFmtId="0" xfId="0" applyFont="1" applyFill="1" applyBorder="1" applyAlignment="1">
      <alignment horizontal="left" vertical="center" wrapText="1"/>
    </xf>
    <xf fontId="2" fillId="9" borderId="45" numFmtId="0" xfId="0" applyFont="1" applyFill="1" applyBorder="1" applyAlignment="1">
      <alignment horizontal="left" vertical="center" wrapText="1"/>
    </xf>
    <xf fontId="7" fillId="0" borderId="22" numFmtId="2" xfId="0" applyNumberFormat="1" applyFont="1" applyBorder="1" applyAlignment="1">
      <alignment horizontal="right"/>
    </xf>
    <xf fontId="1" fillId="0" borderId="22" numFmtId="165" xfId="5" applyNumberFormat="1" applyFont="1" applyBorder="1" applyAlignment="1">
      <alignment horizontal="right"/>
    </xf>
    <xf fontId="7" fillId="8" borderId="22" numFmtId="0" xfId="0" applyFont="1" applyFill="1" applyBorder="1" applyAlignment="1">
      <alignment horizontal="left" vertical="center" wrapText="1"/>
    </xf>
    <xf fontId="7" fillId="0" borderId="22" numFmtId="0" xfId="0" applyFont="1" applyBorder="1" applyAlignment="1">
      <alignment horizontal="right"/>
    </xf>
    <xf fontId="0" fillId="0" borderId="0" numFmtId="0" xfId="0"/>
    <xf fontId="0" fillId="0" borderId="0" numFmtId="2" xfId="0" applyNumberFormat="1"/>
    <xf fontId="2" fillId="0" borderId="22" numFmtId="0" xfId="0" applyFont="1" applyBorder="1" applyAlignment="1">
      <alignment horizontal="right"/>
    </xf>
    <xf fontId="7" fillId="0" borderId="22" numFmtId="0" xfId="0" applyFont="1" applyBorder="1" applyAlignment="1">
      <alignment horizontal="right" vertical="center"/>
    </xf>
    <xf fontId="7" fillId="0" borderId="1" numFmtId="0" xfId="0" applyFont="1" applyBorder="1" applyAlignment="1">
      <alignment horizontal="left" vertical="top" wrapText="1"/>
    </xf>
    <xf fontId="2" fillId="5" borderId="45" numFmtId="0" xfId="0" applyFont="1" applyFill="1" applyBorder="1" applyAlignment="1">
      <alignment horizontal="left" vertical="center" wrapText="1"/>
    </xf>
    <xf fontId="7" fillId="5" borderId="1" numFmtId="0" xfId="0" applyFont="1" applyFill="1" applyBorder="1" applyAlignment="1">
      <alignment horizontal="left" vertical="center" wrapText="1"/>
    </xf>
    <xf fontId="7" fillId="5" borderId="22" numFmtId="0" xfId="0" applyFont="1" applyFill="1" applyBorder="1" applyAlignment="1">
      <alignment horizontal="left" vertical="center" wrapText="1"/>
    </xf>
    <xf fontId="1" fillId="0" borderId="22" numFmtId="165" xfId="4" applyNumberFormat="1" applyFont="1" applyBorder="1" applyAlignment="1">
      <alignment horizontal="right"/>
    </xf>
    <xf fontId="7" fillId="0" borderId="1" numFmtId="2" xfId="0" applyNumberFormat="1" applyFont="1" applyBorder="1" applyAlignment="1">
      <alignment vertical="top" wrapText="1"/>
    </xf>
    <xf fontId="2" fillId="0" borderId="45" numFmtId="0" xfId="0" applyFont="1" applyBorder="1" applyAlignment="1">
      <alignment horizontal="left" vertical="center" wrapText="1"/>
    </xf>
    <xf fontId="7" fillId="0" borderId="22" numFmtId="0" xfId="0" applyFont="1" applyBorder="1" applyAlignment="1">
      <alignment horizontal="right" vertical="top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/>
    </xf>
    <xf fontId="7" fillId="8" borderId="47" numFmtId="0" xfId="0" applyFont="1" applyFill="1" applyBorder="1" applyAlignment="1">
      <alignment horizontal="left" vertical="center" wrapText="1"/>
    </xf>
    <xf fontId="7" fillId="8" borderId="49" numFmtId="0" xfId="0" applyFont="1" applyFill="1" applyBorder="1" applyAlignment="1">
      <alignment horizontal="left" vertical="center" wrapText="1"/>
    </xf>
    <xf fontId="7" fillId="8" borderId="55" numFmtId="0" xfId="0" applyFont="1" applyFill="1" applyBorder="1" applyAlignment="1">
      <alignment horizontal="left" vertical="center" wrapText="1"/>
    </xf>
    <xf fontId="1" fillId="0" borderId="0" numFmtId="164" xfId="0" applyNumberFormat="1" applyFont="1" applyAlignment="1">
      <alignment horizontal="left"/>
    </xf>
    <xf fontId="2" fillId="0" borderId="40" numFmtId="0" xfId="0" applyFont="1" applyBorder="1" applyAlignment="1">
      <alignment wrapText="1"/>
    </xf>
    <xf fontId="1" fillId="0" borderId="43" numFmtId="0" xfId="0" applyFont="1" applyBorder="1" applyAlignment="1">
      <alignment horizontal="left" wrapText="1"/>
    </xf>
    <xf fontId="3" fillId="0" borderId="44" numFmtId="0" xfId="0" applyFont="1" applyBorder="1" applyAlignment="1">
      <alignment horizontal="center" wrapText="1"/>
    </xf>
    <xf fontId="3" fillId="0" borderId="34" numFmtId="0" xfId="0" applyFont="1" applyBorder="1" applyAlignment="1">
      <alignment horizontal="center" wrapText="1"/>
    </xf>
    <xf fontId="2" fillId="0" borderId="45" numFmtId="0" xfId="0" applyFont="1" applyBorder="1" applyAlignment="1">
      <alignment wrapText="1"/>
    </xf>
    <xf fontId="7" fillId="0" borderId="21" numFmtId="0" xfId="0" applyFont="1" applyBorder="1" applyAlignment="1">
      <alignment horizontal="left" wrapText="1"/>
    </xf>
    <xf fontId="3" fillId="0" borderId="46" numFmtId="0" xfId="0" applyFont="1" applyBorder="1" applyAlignment="1">
      <alignment horizontal="center" wrapText="1"/>
    </xf>
    <xf fontId="3" fillId="0" borderId="36" numFmtId="0" xfId="0" applyFont="1" applyBorder="1" applyAlignment="1">
      <alignment horizontal="center" wrapText="1"/>
    </xf>
    <xf fontId="2" fillId="0" borderId="47" numFmtId="0" xfId="0" applyFont="1" applyBorder="1"/>
    <xf fontId="7" fillId="0" borderId="49" numFmtId="0" xfId="0" applyFont="1" applyBorder="1" applyAlignment="1">
      <alignment wrapText="1"/>
    </xf>
    <xf fontId="2" fillId="0" borderId="49" numFmtId="0" xfId="0" applyFont="1" applyBorder="1" applyAlignment="1">
      <alignment horizontal="center" wrapText="1"/>
    </xf>
    <xf fontId="7" fillId="0" borderId="49" numFmtId="49" xfId="0" applyNumberFormat="1" applyFont="1" applyBorder="1" applyAlignment="1">
      <alignment horizontal="right" wrapText="1"/>
    </xf>
    <xf fontId="2" fillId="0" borderId="49" numFmtId="169" xfId="0" applyNumberFormat="1" applyFont="1" applyBorder="1" applyAlignment="1">
      <alignment wrapText="1"/>
    </xf>
    <xf fontId="7" fillId="0" borderId="48" numFmtId="169" xfId="0" applyNumberFormat="1" applyFont="1" applyBorder="1" applyAlignment="1">
      <alignment horizontal="center" wrapText="1"/>
    </xf>
    <xf fontId="7" fillId="0" borderId="50" numFmtId="169" xfId="0" applyNumberFormat="1" applyFont="1" applyBorder="1" applyAlignment="1">
      <alignment horizontal="center" wrapText="1"/>
    </xf>
    <xf fontId="7" fillId="0" borderId="51" numFmtId="169" xfId="0" applyNumberFormat="1" applyFont="1" applyBorder="1" applyAlignment="1">
      <alignment horizontal="center" wrapText="1"/>
    </xf>
    <xf fontId="2" fillId="0" borderId="48" numFmtId="169" xfId="0" applyNumberFormat="1" applyFont="1" applyBorder="1" applyAlignment="1">
      <alignment horizontal="left" wrapText="1"/>
    </xf>
    <xf fontId="2" fillId="0" borderId="51" numFmtId="169" xfId="0" applyNumberFormat="1" applyFont="1" applyBorder="1" applyAlignment="1">
      <alignment horizontal="left" wrapText="1"/>
    </xf>
    <xf fontId="7" fillId="0" borderId="49" numFmtId="14" xfId="0" applyNumberFormat="1" applyFont="1" applyBorder="1"/>
    <xf fontId="1" fillId="0" borderId="49" numFmtId="2" xfId="0" applyNumberFormat="1" applyFont="1" applyBorder="1" applyAlignment="1">
      <alignment wrapText="1"/>
    </xf>
    <xf fontId="3" fillId="0" borderId="52" numFmtId="0" xfId="0" applyFont="1" applyBorder="1" applyAlignment="1">
      <alignment horizontal="center" wrapText="1"/>
    </xf>
    <xf fontId="3" fillId="0" borderId="39" numFmtId="0" xfId="0" applyFont="1" applyBorder="1" applyAlignment="1">
      <alignment horizontal="center" wrapText="1"/>
    </xf>
    <xf fontId="2" fillId="0" borderId="32" numFmtId="0" xfId="0" applyFont="1" applyBorder="1" applyAlignment="1">
      <alignment horizontal="center"/>
    </xf>
    <xf fontId="2" fillId="0" borderId="33" numFmtId="0" xfId="0" applyFont="1" applyBorder="1" applyAlignment="1">
      <alignment horizontal="center"/>
    </xf>
    <xf fontId="2" fillId="0" borderId="34" numFmtId="0" xfId="0" applyFont="1" applyBorder="1" applyAlignment="1">
      <alignment horizontal="center"/>
    </xf>
    <xf fontId="7" fillId="2" borderId="40" numFmtId="0" xfId="0" applyFont="1" applyFill="1" applyBorder="1" applyAlignment="1">
      <alignment horizontal="center" wrapText="1"/>
    </xf>
    <xf fontId="7" fillId="2" borderId="53" numFmtId="0" xfId="0" applyFont="1" applyFill="1" applyBorder="1" applyAlignment="1">
      <alignment horizontal="center" wrapText="1"/>
    </xf>
    <xf fontId="7" fillId="2" borderId="53" numFmtId="0" xfId="0" applyFont="1" applyFill="1" applyBorder="1" applyAlignment="1">
      <alignment horizontal="center"/>
    </xf>
    <xf fontId="7" fillId="2" borderId="53" numFmtId="167" xfId="0" applyNumberFormat="1" applyFont="1" applyFill="1" applyBorder="1" applyAlignment="1">
      <alignment horizontal="center" wrapText="1"/>
    </xf>
    <xf fontId="7" fillId="2" borderId="54" numFmtId="0" xfId="0" applyFont="1" applyFill="1" applyBorder="1" applyAlignment="1">
      <alignment horizontal="center"/>
    </xf>
    <xf fontId="7" fillId="2" borderId="45" numFmtId="0" xfId="0" applyFont="1" applyFill="1" applyBorder="1" applyAlignment="1">
      <alignment horizontal="center" wrapText="1"/>
    </xf>
    <xf fontId="7" fillId="2" borderId="1" numFmtId="0" xfId="0" applyFont="1" applyFill="1" applyBorder="1" applyAlignment="1">
      <alignment horizontal="center" wrapText="1"/>
    </xf>
    <xf fontId="7" fillId="2" borderId="1" numFmtId="167" xfId="0" applyNumberFormat="1" applyFont="1" applyFill="1" applyBorder="1" applyAlignment="1">
      <alignment horizontal="center" wrapText="1"/>
    </xf>
    <xf fontId="7" fillId="2" borderId="1" numFmtId="164" xfId="0" applyNumberFormat="1" applyFont="1" applyFill="1" applyBorder="1" applyAlignment="1">
      <alignment horizontal="left"/>
    </xf>
    <xf fontId="7" fillId="12" borderId="1" numFmtId="167" xfId="0" applyNumberFormat="1" applyFont="1" applyFill="1" applyBorder="1" applyAlignment="1">
      <alignment horizontal="center" wrapText="1"/>
    </xf>
    <xf fontId="7" fillId="12" borderId="22" numFmtId="167" xfId="0" applyNumberFormat="1" applyFont="1" applyFill="1" applyBorder="1" applyAlignment="1">
      <alignment horizontal="center" wrapText="1"/>
    </xf>
    <xf fontId="2" fillId="2" borderId="1" numFmtId="165" xfId="0" applyNumberFormat="1" applyFont="1" applyFill="1" applyBorder="1" applyAlignment="1">
      <alignment horizontal="right" wrapText="1"/>
    </xf>
    <xf fontId="2" fillId="2" borderId="1" numFmtId="0" xfId="0" applyFont="1" applyFill="1" applyBorder="1" applyAlignment="1">
      <alignment horizontal="right" wrapText="1"/>
    </xf>
    <xf fontId="3" fillId="2" borderId="1" numFmtId="164" xfId="5" applyNumberFormat="1" applyFont="1" applyFill="1" applyBorder="1" applyAlignment="1">
      <alignment horizontal="left"/>
    </xf>
    <xf fontId="2" fillId="2" borderId="1" numFmtId="164" xfId="4" applyNumberFormat="1" applyFont="1" applyFill="1" applyBorder="1" applyAlignment="1">
      <alignment horizontal="right" shrinkToFit="1"/>
    </xf>
    <xf fontId="2" fillId="12" borderId="1" numFmtId="10" xfId="0" applyNumberFormat="1" applyFont="1" applyFill="1" applyBorder="1" applyAlignment="1">
      <alignment horizontal="right" shrinkToFit="1"/>
    </xf>
    <xf fontId="2" fillId="12" borderId="22" numFmtId="10" xfId="0" applyNumberFormat="1" applyFont="1" applyFill="1" applyBorder="1" applyAlignment="1">
      <alignment horizontal="right" shrinkToFit="1"/>
    </xf>
    <xf fontId="2" fillId="3" borderId="1" numFmtId="165" xfId="0" applyNumberFormat="1" applyFont="1" applyFill="1" applyBorder="1" applyAlignment="1">
      <alignment horizontal="right" wrapText="1"/>
    </xf>
    <xf fontId="3" fillId="3" borderId="1" numFmtId="164" xfId="5" applyNumberFormat="1" applyFont="1" applyFill="1" applyBorder="1" applyAlignment="1">
      <alignment horizontal="left"/>
    </xf>
    <xf fontId="2" fillId="3" borderId="1" numFmtId="164" xfId="4" applyNumberFormat="1" applyFont="1" applyFill="1" applyBorder="1" applyAlignment="1">
      <alignment horizontal="right" shrinkToFit="1"/>
    </xf>
    <xf fontId="2" fillId="13" borderId="1" numFmtId="10" xfId="0" applyNumberFormat="1" applyFont="1" applyFill="1" applyBorder="1" applyAlignment="1">
      <alignment horizontal="right" shrinkToFit="1"/>
    </xf>
    <xf fontId="2" fillId="13" borderId="22" numFmtId="10" xfId="0" applyNumberFormat="1" applyFont="1" applyFill="1" applyBorder="1" applyAlignment="1">
      <alignment horizontal="right" shrinkToFit="1"/>
    </xf>
    <xf fontId="7" fillId="0" borderId="1" numFmtId="2" xfId="0" applyNumberFormat="1" applyFont="1" applyBorder="1" applyAlignment="1">
      <alignment horizontal="right" wrapText="1"/>
    </xf>
    <xf fontId="7" fillId="0" borderId="1" numFmtId="165" xfId="0" applyNumberFormat="1" applyFont="1" applyBorder="1" applyAlignment="1">
      <alignment horizontal="right" wrapText="1"/>
    </xf>
    <xf fontId="1" fillId="0" borderId="1" numFmtId="164" xfId="5" applyNumberFormat="1" applyFont="1" applyBorder="1" applyAlignment="1">
      <alignment horizontal="left"/>
    </xf>
    <xf fontId="2" fillId="0" borderId="1" numFmtId="10" xfId="0" applyNumberFormat="1" applyFont="1" applyBorder="1" applyAlignment="1">
      <alignment horizontal="right" shrinkToFit="1"/>
    </xf>
    <xf fontId="2" fillId="0" borderId="22" numFmtId="10" xfId="0" applyNumberFormat="1" applyFont="1" applyBorder="1" applyAlignment="1">
      <alignment horizontal="right" shrinkToFit="1"/>
    </xf>
    <xf fontId="7" fillId="13" borderId="1" numFmtId="0" xfId="0" applyFont="1" applyFill="1" applyBorder="1" applyAlignment="1">
      <alignment horizontal="right" wrapText="1"/>
    </xf>
    <xf fontId="2" fillId="3" borderId="1" numFmtId="164" xfId="0" applyNumberFormat="1" applyFont="1" applyFill="1" applyBorder="1" applyAlignment="1">
      <alignment horizontal="left" wrapText="1"/>
    </xf>
    <xf fontId="2" fillId="3" borderId="1" numFmtId="168" xfId="0" applyNumberFormat="1" applyFont="1" applyFill="1" applyBorder="1" applyAlignment="1">
      <alignment horizontal="right" wrapText="1"/>
    </xf>
    <xf fontId="7" fillId="12" borderId="1" numFmtId="0" xfId="0" applyFont="1" applyFill="1" applyBorder="1" applyAlignment="1">
      <alignment horizontal="right" wrapText="1"/>
    </xf>
    <xf fontId="3" fillId="0" borderId="1" numFmtId="164" xfId="5" applyNumberFormat="1" applyFont="1" applyBorder="1" applyAlignment="1">
      <alignment horizontal="left"/>
    </xf>
    <xf fontId="3" fillId="4" borderId="1" numFmtId="164" xfId="5" applyNumberFormat="1" applyFont="1" applyFill="1" applyBorder="1" applyAlignment="1">
      <alignment horizontal="left"/>
    </xf>
    <xf fontId="2" fillId="8" borderId="1" numFmtId="165" xfId="0" applyNumberFormat="1" applyFont="1" applyFill="1" applyBorder="1" applyAlignment="1">
      <alignment horizontal="right" wrapText="1"/>
    </xf>
    <xf fontId="3" fillId="2" borderId="1" numFmtId="168" xfId="5" applyNumberFormat="1" applyFont="1" applyFill="1" applyBorder="1" applyAlignment="1">
      <alignment horizontal="right"/>
    </xf>
    <xf fontId="2" fillId="3" borderId="1" numFmtId="0" xfId="0" applyFont="1" applyFill="1" applyBorder="1" applyAlignment="1">
      <alignment horizontal="right" wrapText="1"/>
    </xf>
    <xf fontId="2" fillId="3" borderId="1" numFmtId="171" xfId="0" applyNumberFormat="1" applyFont="1" applyFill="1" applyBorder="1" applyAlignment="1">
      <alignment horizontal="right" wrapText="1"/>
    </xf>
    <xf fontId="1" fillId="0" borderId="1" numFmtId="164" xfId="0" applyNumberFormat="1" applyFont="1" applyBorder="1" applyAlignment="1">
      <alignment horizontal="left"/>
    </xf>
    <xf fontId="3" fillId="0" borderId="1" numFmtId="164" xfId="0" applyNumberFormat="1" applyFont="1" applyBorder="1" applyAlignment="1">
      <alignment horizontal="left"/>
    </xf>
    <xf fontId="3" fillId="3" borderId="1" numFmtId="0" xfId="0" applyFont="1" applyFill="1" applyBorder="1"/>
    <xf fontId="3" fillId="3" borderId="1" numFmtId="168" xfId="0" applyNumberFormat="1" applyFont="1" applyFill="1" applyBorder="1"/>
    <xf fontId="3" fillId="3" borderId="1" numFmtId="164" xfId="0" applyNumberFormat="1" applyFont="1" applyFill="1" applyBorder="1" applyAlignment="1">
      <alignment horizontal="left"/>
    </xf>
    <xf fontId="3" fillId="2" borderId="1" numFmtId="164" xfId="0" applyNumberFormat="1" applyFont="1" applyFill="1" applyBorder="1" applyAlignment="1">
      <alignment horizontal="left"/>
    </xf>
    <xf fontId="2" fillId="3" borderId="1" numFmtId="164" xfId="0" applyNumberFormat="1" applyFont="1" applyFill="1" applyBorder="1" applyAlignment="1">
      <alignment horizontal="left"/>
    </xf>
    <xf fontId="1" fillId="3" borderId="1" numFmtId="164" xfId="0" applyNumberFormat="1" applyFont="1" applyFill="1" applyBorder="1" applyAlignment="1">
      <alignment horizontal="left"/>
    </xf>
    <xf fontId="2" fillId="8" borderId="1" numFmtId="0" xfId="0" applyFont="1" applyFill="1" applyBorder="1" applyAlignment="1">
      <alignment horizontal="right" wrapText="1"/>
    </xf>
    <xf fontId="3" fillId="8" borderId="45" numFmtId="0" xfId="0" applyFont="1" applyFill="1" applyBorder="1" applyAlignment="1">
      <alignment horizontal="left" wrapText="1"/>
    </xf>
    <xf fontId="3" fillId="8" borderId="1" numFmtId="164" xfId="0" applyNumberFormat="1" applyFont="1" applyFill="1" applyBorder="1" applyAlignment="1">
      <alignment horizontal="left"/>
    </xf>
    <xf fontId="1" fillId="5" borderId="47" numFmtId="0" xfId="0" applyFont="1" applyFill="1" applyBorder="1" applyAlignment="1">
      <alignment horizontal="left" wrapText="1"/>
    </xf>
    <xf fontId="3" fillId="5" borderId="49" numFmtId="0" xfId="0" applyFont="1" applyFill="1" applyBorder="1" applyAlignment="1">
      <alignment horizontal="left" wrapText="1"/>
    </xf>
    <xf fontId="1" fillId="5" borderId="49" numFmtId="0" xfId="0" applyFont="1" applyFill="1" applyBorder="1" applyAlignment="1">
      <alignment horizontal="center" wrapText="1"/>
    </xf>
    <xf fontId="2" fillId="2" borderId="49" numFmtId="165" xfId="0" applyNumberFormat="1" applyFont="1" applyFill="1" applyBorder="1" applyAlignment="1">
      <alignment horizontal="right" wrapText="1"/>
    </xf>
    <xf fontId="2" fillId="2" borderId="49" numFmtId="0" xfId="0" applyFont="1" applyFill="1" applyBorder="1" applyAlignment="1">
      <alignment horizontal="right" wrapText="1"/>
    </xf>
    <xf fontId="7" fillId="5" borderId="49" numFmtId="0" xfId="0" applyFont="1" applyFill="1" applyBorder="1" applyAlignment="1">
      <alignment horizontal="right" wrapText="1"/>
    </xf>
    <xf fontId="2" fillId="2" borderId="49" numFmtId="168" xfId="0" applyNumberFormat="1" applyFont="1" applyFill="1" applyBorder="1" applyAlignment="1">
      <alignment horizontal="right" wrapText="1"/>
    </xf>
    <xf fontId="3" fillId="2" borderId="49" numFmtId="164" xfId="0" applyNumberFormat="1" applyFont="1" applyFill="1" applyBorder="1" applyAlignment="1">
      <alignment horizontal="left"/>
    </xf>
    <xf fontId="2" fillId="2" borderId="49" numFmtId="164" xfId="4" applyNumberFormat="1" applyFont="1" applyFill="1" applyBorder="1" applyAlignment="1">
      <alignment horizontal="right" shrinkToFit="1"/>
    </xf>
    <xf fontId="2" fillId="10" borderId="49" numFmtId="164" xfId="4" applyNumberFormat="1" applyFont="1" applyFill="1" applyBorder="1" applyAlignment="1">
      <alignment horizontal="right" shrinkToFit="1"/>
    </xf>
    <xf fontId="2" fillId="12" borderId="49" numFmtId="10" xfId="0" applyNumberFormat="1" applyFont="1" applyFill="1" applyBorder="1" applyAlignment="1">
      <alignment horizontal="right" shrinkToFit="1"/>
    </xf>
    <xf fontId="2" fillId="2" borderId="49" numFmtId="10" xfId="0" applyNumberFormat="1" applyFont="1" applyFill="1" applyBorder="1" applyAlignment="1">
      <alignment horizontal="right" shrinkToFit="1"/>
    </xf>
    <xf fontId="2" fillId="12" borderId="55" numFmtId="10" xfId="0" applyNumberFormat="1" applyFont="1" applyFill="1" applyBorder="1" applyAlignment="1">
      <alignment horizontal="right" shrinkToFit="1"/>
    </xf>
    <xf fontId="1" fillId="0" borderId="0" numFmtId="0" xfId="0" applyFont="1" applyAlignment="1">
      <alignment horizontal="center"/>
    </xf>
    <xf fontId="16" fillId="0" borderId="0" numFmtId="0" xfId="0" applyFont="1"/>
    <xf fontId="17" fillId="0" borderId="41" numFmtId="0" xfId="0" applyFont="1" applyBorder="1" applyAlignment="1">
      <alignment horizontal="center" wrapText="1"/>
    </xf>
    <xf fontId="17" fillId="0" borderId="42" numFmtId="0" xfId="0" applyFont="1" applyBorder="1" applyAlignment="1">
      <alignment horizontal="center" wrapText="1"/>
    </xf>
    <xf fontId="17" fillId="0" borderId="43" numFmtId="0" xfId="0" applyFont="1" applyBorder="1" applyAlignment="1">
      <alignment horizontal="center" wrapText="1"/>
    </xf>
    <xf fontId="3" fillId="0" borderId="54" numFmtId="0" xfId="0" applyFont="1" applyBorder="1" applyAlignment="1">
      <alignment horizontal="center" wrapText="1"/>
    </xf>
    <xf fontId="3" fillId="0" borderId="22" numFmtId="0" xfId="0" applyFont="1" applyBorder="1" applyAlignment="1">
      <alignment horizontal="center" wrapText="1"/>
    </xf>
    <xf fontId="1" fillId="0" borderId="59" numFmtId="2" xfId="0" applyNumberFormat="1" applyFont="1" applyBorder="1"/>
    <xf fontId="2" fillId="0" borderId="59" numFmtId="0" xfId="0" applyFont="1" applyBorder="1" applyAlignment="1">
      <alignment wrapText="1"/>
    </xf>
    <xf fontId="7" fillId="0" borderId="59" numFmtId="49" xfId="0" applyNumberFormat="1" applyFont="1" applyBorder="1" applyAlignment="1">
      <alignment wrapText="1"/>
    </xf>
    <xf fontId="2" fillId="0" borderId="59" numFmtId="169" xfId="0" applyNumberFormat="1" applyFont="1" applyBorder="1" applyAlignment="1">
      <alignment wrapText="1"/>
    </xf>
    <xf fontId="7" fillId="0" borderId="60" numFmtId="169" xfId="0" applyNumberFormat="1" applyFont="1" applyBorder="1" applyAlignment="1">
      <alignment wrapText="1"/>
    </xf>
    <xf fontId="2" fillId="0" borderId="45" numFmtId="0" xfId="0" applyFont="1" applyBorder="1" applyAlignment="1">
      <alignment horizontal="center" readingOrder="1"/>
    </xf>
    <xf fontId="2" fillId="0" borderId="1" numFmtId="0" xfId="0" applyFont="1" applyBorder="1" applyAlignment="1">
      <alignment horizontal="center" readingOrder="1"/>
    </xf>
    <xf fontId="2" fillId="0" borderId="19" numFmtId="0" xfId="0" applyFont="1" applyBorder="1" applyAlignment="1">
      <alignment horizontal="center" readingOrder="1"/>
    </xf>
    <xf fontId="2" fillId="0" borderId="22" numFmtId="0" xfId="0" applyFont="1" applyBorder="1" applyAlignment="1">
      <alignment horizontal="center" readingOrder="1"/>
    </xf>
    <xf fontId="3" fillId="2" borderId="45" numFmtId="0" xfId="0" applyFont="1" applyFill="1" applyBorder="1" applyAlignment="1">
      <alignment horizontal="center"/>
    </xf>
    <xf fontId="1" fillId="0" borderId="73" numFmtId="0" xfId="0" applyFont="1" applyBorder="1" applyAlignment="1">
      <alignment horizontal="left" wrapText="1"/>
    </xf>
    <xf fontId="1" fillId="0" borderId="74" numFmtId="0" xfId="0" applyFont="1" applyBorder="1" applyAlignment="1">
      <alignment horizontal="left" wrapText="1"/>
    </xf>
    <xf fontId="1" fillId="0" borderId="75" numFmtId="0" xfId="0" applyFont="1" applyBorder="1" applyAlignment="1">
      <alignment horizontal="left" wrapText="1"/>
    </xf>
    <xf fontId="1" fillId="0" borderId="71" numFmtId="0" xfId="0" applyFont="1" applyBorder="1" applyAlignment="1">
      <alignment horizontal="left" wrapText="1"/>
    </xf>
    <xf fontId="1" fillId="0" borderId="72" numFmtId="0" xfId="0" applyFont="1" applyBorder="1" applyAlignment="1">
      <alignment horizontal="left" wrapText="1"/>
    </xf>
    <xf fontId="1" fillId="0" borderId="32" numFmtId="0" xfId="0" applyFont="1" applyBorder="1" applyAlignment="1">
      <alignment horizontal="center" wrapText="1"/>
    </xf>
    <xf fontId="1" fillId="0" borderId="33" numFmtId="0" xfId="0" applyFont="1" applyBorder="1" applyAlignment="1">
      <alignment horizontal="center" wrapText="1"/>
    </xf>
    <xf fontId="1" fillId="0" borderId="132" numFmtId="0" xfId="0" applyFont="1" applyBorder="1" applyAlignment="1">
      <alignment horizontal="center" wrapText="1"/>
    </xf>
    <xf fontId="1" fillId="0" borderId="44" numFmtId="164" xfId="5" applyNumberFormat="1" applyFont="1" applyBorder="1" applyAlignment="1">
      <alignment horizontal="center" wrapText="1"/>
    </xf>
    <xf fontId="1" fillId="0" borderId="33" numFmtId="164" xfId="5" applyNumberFormat="1" applyFont="1" applyBorder="1" applyAlignment="1">
      <alignment horizontal="center" wrapText="1"/>
    </xf>
    <xf fontId="1" fillId="0" borderId="34" numFmtId="164" xfId="5" applyNumberFormat="1" applyFont="1" applyBorder="1" applyAlignment="1">
      <alignment horizontal="center" wrapText="1"/>
    </xf>
    <xf fontId="1" fillId="0" borderId="46" numFmtId="164" xfId="5" applyNumberFormat="1" applyFont="1" applyBorder="1" applyAlignment="1">
      <alignment horizontal="center" wrapText="1"/>
    </xf>
    <xf fontId="1" fillId="0" borderId="0" numFmtId="164" xfId="5" applyNumberFormat="1" applyFont="1" applyAlignment="1">
      <alignment horizontal="center" wrapText="1"/>
    </xf>
    <xf fontId="1" fillId="0" borderId="36" numFmtId="164" xfId="5" applyNumberFormat="1" applyFont="1" applyBorder="1" applyAlignment="1">
      <alignment horizontal="center" wrapText="1"/>
    </xf>
    <xf fontId="1" fillId="0" borderId="37" numFmtId="0" xfId="0" applyFont="1" applyBorder="1" applyAlignment="1">
      <alignment horizontal="center" wrapText="1"/>
    </xf>
    <xf fontId="1" fillId="0" borderId="38" numFmtId="0" xfId="0" applyFont="1" applyBorder="1" applyAlignment="1">
      <alignment horizontal="center" wrapText="1"/>
    </xf>
    <xf fontId="1" fillId="0" borderId="133" numFmtId="0" xfId="0" applyFont="1" applyBorder="1" applyAlignment="1">
      <alignment horizontal="center" wrapText="1"/>
    </xf>
    <xf fontId="1" fillId="0" borderId="52" numFmtId="164" xfId="5" applyNumberFormat="1" applyFont="1" applyBorder="1" applyAlignment="1">
      <alignment horizontal="center" wrapText="1"/>
    </xf>
    <xf fontId="1" fillId="0" borderId="38" numFmtId="164" xfId="5" applyNumberFormat="1" applyFont="1" applyBorder="1" applyAlignment="1">
      <alignment horizontal="center" wrapText="1"/>
    </xf>
    <xf fontId="1" fillId="0" borderId="39" numFmtId="164" xfId="5" applyNumberFormat="1" applyFont="1" applyBorder="1" applyAlignment="1">
      <alignment horizontal="center" wrapText="1"/>
    </xf>
    <xf fontId="2" fillId="0" borderId="45" numFmtId="0" xfId="3" applyFont="1" applyBorder="1" applyAlignment="1">
      <alignment horizontal="left" vertical="center" wrapText="1"/>
    </xf>
    <xf fontId="2" fillId="4" borderId="45" numFmtId="0" xfId="0" applyFont="1" applyFill="1" applyBorder="1" applyAlignment="1">
      <alignment horizontal="left" vertical="top" wrapText="1"/>
    </xf>
    <xf fontId="2" fillId="0" borderId="58" numFmtId="0" xfId="0" applyFont="1" applyBorder="1" applyAlignment="1">
      <alignment horizontal="left" vertical="top" wrapText="1"/>
    </xf>
    <xf fontId="2" fillId="0" borderId="56" numFmtId="0" xfId="0" applyFont="1" applyBorder="1" applyAlignment="1">
      <alignment horizontal="left" vertical="top" wrapText="1"/>
    </xf>
    <xf fontId="2" fillId="4" borderId="45" numFmtId="0" xfId="0" applyFont="1" applyFill="1" applyBorder="1" applyAlignment="1">
      <alignment vertical="center" wrapText="1"/>
    </xf>
    <xf fontId="2" fillId="0" borderId="58" numFmtId="0" xfId="0" applyFont="1" applyBorder="1" applyAlignment="1">
      <alignment textRotation="90" wrapText="1"/>
    </xf>
    <xf fontId="2" fillId="0" borderId="94" numFmtId="0" xfId="0" applyFont="1" applyBorder="1" applyAlignment="1">
      <alignment horizontal="left" vertical="top" wrapText="1"/>
    </xf>
    <xf fontId="2" fillId="0" borderId="22" numFmtId="0" xfId="0" applyFont="1" applyBorder="1" applyAlignment="1">
      <alignment horizontal="left" vertical="top" wrapText="1"/>
    </xf>
    <xf fontId="2" fillId="0" borderId="36" numFmtId="0" xfId="0" applyFont="1" applyBorder="1" applyAlignment="1">
      <alignment horizontal="left" vertical="top" wrapText="1"/>
    </xf>
    <xf fontId="2" fillId="0" borderId="39" numFmtId="0" xfId="0" applyFont="1" applyBorder="1" applyAlignment="1">
      <alignment horizontal="left" vertical="top" wrapText="1"/>
    </xf>
    <xf fontId="2" fillId="0" borderId="58" numFmtId="0" xfId="0" applyFont="1" applyBorder="1" applyAlignment="1">
      <alignment horizontal="center" textRotation="90" vertical="center" wrapText="1"/>
    </xf>
    <xf fontId="7" fillId="0" borderId="134" numFmtId="0" xfId="0" applyFont="1" applyBorder="1" applyAlignment="1">
      <alignment horizontal="left" vertical="top" wrapText="1"/>
    </xf>
    <xf fontId="0" fillId="0" borderId="13" numFmtId="0" xfId="0" applyBorder="1" applyAlignment="1">
      <alignment horizontal="left"/>
    </xf>
    <xf fontId="2" fillId="0" borderId="75" numFmtId="0" xfId="0" applyFont="1" applyBorder="1" applyAlignment="1">
      <alignment horizontal="left" vertical="top" wrapText="1"/>
    </xf>
    <xf fontId="2" fillId="0" borderId="72" numFmtId="0" xfId="0" applyFont="1" applyBorder="1" applyAlignment="1">
      <alignment horizontal="left" vertical="top" wrapText="1"/>
    </xf>
    <xf fontId="7" fillId="0" borderId="135" numFmtId="0" xfId="0" applyFont="1" applyBorder="1" applyAlignment="1">
      <alignment horizontal="left" vertical="top" wrapText="1"/>
    </xf>
    <xf fontId="7" fillId="0" borderId="72" numFmtId="0" xfId="0" applyFont="1" applyBorder="1" applyAlignment="1">
      <alignment horizontal="left" wrapText="1"/>
    </xf>
    <xf fontId="2" fillId="0" borderId="136" numFmtId="0" xfId="0" applyFont="1" applyBorder="1" applyAlignment="1">
      <alignment horizontal="center" textRotation="90" vertical="center" wrapText="1"/>
    </xf>
    <xf fontId="2" fillId="0" borderId="93" numFmtId="0" xfId="0" applyFont="1" applyBorder="1" applyAlignment="1">
      <alignment vertical="center" wrapText="1"/>
    </xf>
    <xf fontId="1" fillId="0" borderId="44" numFmtId="0" xfId="0" applyFont="1" applyBorder="1" applyAlignment="1">
      <alignment horizontal="center" vertical="center" wrapText="1"/>
    </xf>
    <xf fontId="1" fillId="0" borderId="33" numFmtId="0" xfId="0" applyFont="1" applyBorder="1" applyAlignment="1">
      <alignment horizontal="center" vertical="center" wrapText="1"/>
    </xf>
    <xf fontId="1" fillId="0" borderId="34" numFmtId="0" xfId="0" applyFont="1" applyBorder="1" applyAlignment="1">
      <alignment horizontal="left" vertical="center" wrapText="1"/>
    </xf>
    <xf fontId="2" fillId="0" borderId="40" numFmtId="0" xfId="0" applyFont="1" applyBorder="1" applyAlignment="1">
      <alignment horizontal="left" vertical="center" wrapText="1"/>
    </xf>
    <xf fontId="2" fillId="0" borderId="55" numFmtId="0" xfId="0" applyFont="1" applyBorder="1" applyAlignment="1">
      <alignment horizontal="left" vertical="top" wrapText="1"/>
    </xf>
  </cellXfs>
  <cellStyles count="6">
    <cellStyle name="Moeda" xfId="1" builtinId="4"/>
    <cellStyle name="Moeda 2" xfId="2"/>
    <cellStyle name="Normal" xfId="0" builtinId="0"/>
    <cellStyle name="Normal 2" xfId="3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10" Type="http://schemas.openxmlformats.org/officeDocument/2006/relationships/worksheet" Target="worksheets/sheet9.xml"/><Relationship  Id="rId11" Type="http://schemas.openxmlformats.org/officeDocument/2006/relationships/worksheet" Target="worksheets/sheet10.xml"/><Relationship  Id="rId12" Type="http://schemas.openxmlformats.org/officeDocument/2006/relationships/worksheet" Target="worksheets/sheet11.xml"/><Relationship  Id="rId13" Type="http://schemas.openxmlformats.org/officeDocument/2006/relationships/worksheet" Target="worksheets/sheet12.xml"/><Relationship  Id="rId14" Type="http://schemas.openxmlformats.org/officeDocument/2006/relationships/worksheet" Target="worksheets/sheet13.xml"/><Relationship  Id="rId15" Type="http://schemas.openxmlformats.org/officeDocument/2006/relationships/worksheet" Target="worksheets/sheet14.xml"/><Relationship  Id="rId16" Type="http://schemas.openxmlformats.org/officeDocument/2006/relationships/worksheet" Target="worksheets/sheet15.xml"/><Relationship  Id="rId17" Type="http://schemas.openxmlformats.org/officeDocument/2006/relationships/worksheet" Target="worksheets/sheet16.xml"/><Relationship  Id="rId18" Type="http://schemas.openxmlformats.org/officeDocument/2006/relationships/worksheet" Target="worksheets/sheet17.xml"/><Relationship  Id="rId19" Type="http://schemas.openxmlformats.org/officeDocument/2006/relationships/worksheet" Target="worksheets/sheet18.xml"/><Relationship  Id="rId2" Type="http://schemas.openxmlformats.org/officeDocument/2006/relationships/worksheet" Target="worksheets/sheet1.xml"/><Relationship  Id="rId20" Type="http://schemas.openxmlformats.org/officeDocument/2006/relationships/worksheet" Target="worksheets/sheet19.xml"/><Relationship  Id="rId21" Type="http://schemas.openxmlformats.org/officeDocument/2006/relationships/worksheet" Target="worksheets/sheet20.xml"/><Relationship  Id="rId22" Type="http://schemas.openxmlformats.org/officeDocument/2006/relationships/worksheet" Target="worksheets/sheet21.xml"/><Relationship  Id="rId23" Type="http://schemas.openxmlformats.org/officeDocument/2006/relationships/theme" Target="theme/theme1.xml"/><Relationship  Id="rId24" Type="http://schemas.openxmlformats.org/officeDocument/2006/relationships/sharedStrings" Target="sharedStrings.xml"/><Relationship  Id="rId25" Type="http://schemas.openxmlformats.org/officeDocument/2006/relationships/styles" Target="styles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worksheet" Target="worksheets/sheet6.xml"/><Relationship  Id="rId8" Type="http://schemas.openxmlformats.org/officeDocument/2006/relationships/worksheet" Target="worksheets/sheet7.xml"/><Relationship  Id="rId9" Type="http://schemas.openxmlformats.org/officeDocument/2006/relationships/worksheet" Target="worksheets/sheet8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Relationship Id="rId4" Type="http://schemas.openxmlformats.org/officeDocument/2006/relationships/image" Target="../media/image21.jpg"/><Relationship Id="rId5" Type="http://schemas.openxmlformats.org/officeDocument/2006/relationships/image" Target="../media/image22.jpg"/><Relationship Id="rId6" Type="http://schemas.openxmlformats.org/officeDocument/2006/relationships/image" Target="../media/image23.jpg"/><Relationship Id="rId7" Type="http://schemas.openxmlformats.org/officeDocument/2006/relationships/image" Target="../media/image24.jpg"/><Relationship Id="rId8" Type="http://schemas.openxmlformats.org/officeDocument/2006/relationships/image" Target="../media/image25.jpg"/><Relationship Id="rId9" Type="http://schemas.openxmlformats.org/officeDocument/2006/relationships/image" Target="../media/image26.jpg"/><Relationship Id="rId10" Type="http://schemas.openxmlformats.org/officeDocument/2006/relationships/image" Target="../media/image27.jpg"/><Relationship Id="rId11" Type="http://schemas.openxmlformats.org/officeDocument/2006/relationships/image" Target="../media/image28.jpg"/><Relationship Id="rId12" Type="http://schemas.openxmlformats.org/officeDocument/2006/relationships/image" Target="../media/image29.jpg"/><Relationship Id="rId13" Type="http://schemas.openxmlformats.org/officeDocument/2006/relationships/image" Target="../media/image30.jpg"/><Relationship Id="rId14" Type="http://schemas.openxmlformats.org/officeDocument/2006/relationships/image" Target="../media/image31.jpg"/><Relationship Id="rId15" Type="http://schemas.openxmlformats.org/officeDocument/2006/relationships/image" Target="../media/image3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2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Relationship Id="rId4" Type="http://schemas.openxmlformats.org/officeDocument/2006/relationships/image" Target="../media/image33.jpg"/><Relationship Id="rId5" Type="http://schemas.openxmlformats.org/officeDocument/2006/relationships/image" Target="../media/image31.jpg"/><Relationship Id="rId6" Type="http://schemas.openxmlformats.org/officeDocument/2006/relationships/image" Target="../media/image32.jpg"/><Relationship Id="rId7" Type="http://schemas.openxmlformats.org/officeDocument/2006/relationships/image" Target="../media/image34.jpg"/><Relationship Id="rId8" Type="http://schemas.openxmlformats.org/officeDocument/2006/relationships/image" Target="../media/image35.jpg"/><Relationship Id="rId9" Type="http://schemas.openxmlformats.org/officeDocument/2006/relationships/image" Target="../media/image36.jpg"/><Relationship Id="rId10" Type="http://schemas.openxmlformats.org/officeDocument/2006/relationships/image" Target="../media/image37.jpg"/><Relationship Id="rId11" Type="http://schemas.openxmlformats.org/officeDocument/2006/relationships/image" Target="../media/image38.jpg"/><Relationship Id="rId12" Type="http://schemas.openxmlformats.org/officeDocument/2006/relationships/image" Target="../media/image39.jpg"/><Relationship Id="rId13" Type="http://schemas.openxmlformats.org/officeDocument/2006/relationships/image" Target="../media/image40.jpg"/><Relationship Id="rId14" Type="http://schemas.openxmlformats.org/officeDocument/2006/relationships/image" Target="../media/image41.jpg"/><Relationship Id="rId15" Type="http://schemas.openxmlformats.org/officeDocument/2006/relationships/image" Target="../media/image42.jpg"/><Relationship Id="rId16" Type="http://schemas.openxmlformats.org/officeDocument/2006/relationships/image" Target="../media/image24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3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Relationship Id="rId4" Type="http://schemas.openxmlformats.org/officeDocument/2006/relationships/image" Target="../media/image43.jpg"/><Relationship Id="rId5" Type="http://schemas.openxmlformats.org/officeDocument/2006/relationships/image" Target="../media/image44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3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jpg"/><Relationship Id="rId3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6.jpg"/><Relationship Id="rId3" Type="http://schemas.openxmlformats.org/officeDocument/2006/relationships/image" Target="../media/image7.jpg"/><Relationship Id="rId4" Type="http://schemas.openxmlformats.org/officeDocument/2006/relationships/image" Target="../media/image3.png"/><Relationship Id="rId5" Type="http://schemas.openxmlformats.org/officeDocument/2006/relationships/image" Target="../media/image8.jpg"/><Relationship Id="rId6" Type="http://schemas.openxmlformats.org/officeDocument/2006/relationships/image" Target="../media/image9.jpg"/><Relationship Id="rId7" Type="http://schemas.openxmlformats.org/officeDocument/2006/relationships/image" Target="../media/image10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1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2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13.jpg"/><Relationship Id="rId3" Type="http://schemas.openxmlformats.org/officeDocument/2006/relationships/image" Target="../media/image14.jpg"/><Relationship Id="rId4" Type="http://schemas.openxmlformats.org/officeDocument/2006/relationships/image" Target="../media/image15.jpg"/><Relationship Id="rId5" Type="http://schemas.openxmlformats.org/officeDocument/2006/relationships/image" Target="../media/image16.jpg"/><Relationship Id="rId6" Type="http://schemas.openxmlformats.org/officeDocument/2006/relationships/image" Target="../media/image17.jpg"/><Relationship Id="rId7" Type="http://schemas.openxmlformats.org/officeDocument/2006/relationships/image" Target="../media/image18.jpg"/><Relationship Id="rId8" Type="http://schemas.openxmlformats.org/officeDocument/2006/relationships/image" Target="../media/image19.jpg"/><Relationship Id="rId9" Type="http://schemas.openxmlformats.org/officeDocument/2006/relationships/image" Target="../media/image3.png"/><Relationship Id="rId10" Type="http://schemas.openxmlformats.org/officeDocument/2006/relationships/image" Target="../media/image12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2.png"/><Relationship Id="rId3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136070</xdr:colOff>
      <xdr:row>0</xdr:row>
      <xdr:rowOff>13605</xdr:rowOff>
    </xdr:from>
    <xdr:to>
      <xdr:col>5</xdr:col>
      <xdr:colOff>1626396</xdr:colOff>
      <xdr:row>3</xdr:row>
      <xdr:rowOff>31354</xdr:rowOff>
    </xdr:to>
    <xdr:pic>
      <xdr:nvPicPr>
        <xdr:cNvPr id="1629091710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7633607" y="13606"/>
          <a:ext cx="1490324" cy="5620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14</xdr:col>
      <xdr:colOff>103552</xdr:colOff>
      <xdr:row>0</xdr:row>
      <xdr:rowOff>151421</xdr:rowOff>
    </xdr:from>
    <xdr:ext cx="1084004" cy="827055"/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8537508" y="151421"/>
          <a:ext cx="1084005" cy="827055"/>
        </a:xfrm>
        <a:prstGeom prst="rect">
          <a:avLst/>
        </a:prstGeom>
      </xdr:spPr>
    </xdr:pic>
    <xdr:clientData/>
  </xdr:oneCellAnchor>
  <xdr:twoCellAnchor editAs="oneCell">
    <xdr:from>
      <xdr:col>2</xdr:col>
      <xdr:colOff>41026</xdr:colOff>
      <xdr:row>110</xdr:row>
      <xdr:rowOff>123088</xdr:rowOff>
    </xdr:from>
    <xdr:to>
      <xdr:col>3</xdr:col>
      <xdr:colOff>904452</xdr:colOff>
      <xdr:row>113</xdr:row>
      <xdr:rowOff>91288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1831729" y="32670017"/>
          <a:ext cx="1587325" cy="53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550982</xdr:colOff>
      <xdr:row>109</xdr:row>
      <xdr:rowOff>140674</xdr:rowOff>
    </xdr:from>
    <xdr:to>
      <xdr:col>13</xdr:col>
      <xdr:colOff>633776</xdr:colOff>
      <xdr:row>113</xdr:row>
      <xdr:rowOff>57493</xdr:rowOff>
    </xdr:to>
    <xdr:pic>
      <xdr:nvPicPr>
        <xdr:cNvPr id="4" name="Imagem 3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6856535" y="32535202"/>
          <a:ext cx="1568694" cy="67881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15</xdr:col>
      <xdr:colOff>156482</xdr:colOff>
      <xdr:row>0</xdr:row>
      <xdr:rowOff>247649</xdr:rowOff>
    </xdr:from>
    <xdr:ext cx="938893" cy="405015"/>
    <xdr:pic>
      <xdr:nvPicPr>
        <xdr:cNvPr id="11" name="Imagem 10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7739632" y="247649"/>
          <a:ext cx="938893" cy="405016"/>
        </a:xfrm>
        <a:prstGeom prst="rect">
          <a:avLst/>
        </a:prstGeom>
      </xdr:spPr>
    </xdr:pic>
    <xdr:clientData/>
  </xdr:oneCellAnchor>
  <xdr:twoCellAnchor editAs="oneCell">
    <xdr:from>
      <xdr:col>1</xdr:col>
      <xdr:colOff>3532909</xdr:colOff>
      <xdr:row>112</xdr:row>
      <xdr:rowOff>55418</xdr:rowOff>
    </xdr:from>
    <xdr:to>
      <xdr:col>3</xdr:col>
      <xdr:colOff>855964</xdr:colOff>
      <xdr:row>115</xdr:row>
      <xdr:rowOff>82433</xdr:rowOff>
    </xdr:to>
    <xdr:pic>
      <xdr:nvPicPr>
        <xdr:cNvPr id="12" name="Imagem 11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504459" y="21800993"/>
          <a:ext cx="1628356" cy="5032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931471</xdr:colOff>
      <xdr:row>110</xdr:row>
      <xdr:rowOff>76943</xdr:rowOff>
    </xdr:from>
    <xdr:to>
      <xdr:col>12</xdr:col>
      <xdr:colOff>61071</xdr:colOff>
      <xdr:row>114</xdr:row>
      <xdr:rowOff>136070</xdr:rowOff>
    </xdr:to>
    <xdr:pic>
      <xdr:nvPicPr>
        <xdr:cNvPr id="13" name="Imagem 12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15531935" y="29604443"/>
          <a:ext cx="2055136" cy="71227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6</xdr:col>
      <xdr:colOff>76200</xdr:colOff>
      <xdr:row>0</xdr:row>
      <xdr:rowOff>0</xdr:rowOff>
    </xdr:from>
    <xdr:ext cx="657226" cy="698499"/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7534275" y="0"/>
          <a:ext cx="657226" cy="698500"/>
        </a:xfrm>
        <a:prstGeom prst="rect">
          <a:avLst/>
        </a:prstGeom>
      </xdr:spPr>
    </xdr:pic>
    <xdr:clientData/>
  </xdr:oneCellAnchor>
  <xdr:twoCellAnchor editAs="oneCell">
    <xdr:from>
      <xdr:col>1</xdr:col>
      <xdr:colOff>190499</xdr:colOff>
      <xdr:row>114</xdr:row>
      <xdr:rowOff>504825</xdr:rowOff>
    </xdr:from>
    <xdr:to>
      <xdr:col>2</xdr:col>
      <xdr:colOff>123403</xdr:colOff>
      <xdr:row>114</xdr:row>
      <xdr:rowOff>1019175</xdr:rowOff>
    </xdr:to>
    <xdr:pic>
      <xdr:nvPicPr>
        <xdr:cNvPr id="11" name="Imagem 1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978477" y="41981871"/>
          <a:ext cx="1578133" cy="5143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885824</xdr:colOff>
      <xdr:row>114</xdr:row>
      <xdr:rowOff>307974</xdr:rowOff>
    </xdr:from>
    <xdr:to>
      <xdr:col>5</xdr:col>
      <xdr:colOff>1209673</xdr:colOff>
      <xdr:row>114</xdr:row>
      <xdr:rowOff>1142999</xdr:rowOff>
    </xdr:to>
    <xdr:pic>
      <xdr:nvPicPr>
        <xdr:cNvPr id="12" name="Imagem 11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5042188" y="41785020"/>
          <a:ext cx="1856507" cy="835024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oneCellAnchor>
    <xdr:from>
      <xdr:col>4</xdr:col>
      <xdr:colOff>342899</xdr:colOff>
      <xdr:row>16</xdr:row>
      <xdr:rowOff>9525</xdr:rowOff>
    </xdr:from>
    <xdr:ext cx="3267073" cy="2158589"/>
    <xdr:pic>
      <xdr:nvPicPr>
        <xdr:cNvPr id="1995721611" name="Imagem 1995721610"/>
        <xdr:cNvPicPr>
          <a:picLocks noChangeAspect="1"/>
        </xdr:cNvPicPr>
      </xdr:nvPicPr>
      <xdr:blipFill rotWithShape="1">
        <a:blip r:embed="rId4"/>
        <a:stretch/>
      </xdr:blipFill>
      <xdr:spPr bwMode="auto">
        <a:xfrm>
          <a:off x="4505324" y="2914650"/>
          <a:ext cx="3267074" cy="2158589"/>
        </a:xfrm>
        <a:prstGeom prst="rect">
          <a:avLst/>
        </a:prstGeom>
      </xdr:spPr>
    </xdr:pic>
    <xdr:clientData/>
  </xdr:oneCellAnchor>
  <xdr:oneCellAnchor>
    <xdr:from>
      <xdr:col>0</xdr:col>
      <xdr:colOff>314323</xdr:colOff>
      <xdr:row>16</xdr:row>
      <xdr:rowOff>148814</xdr:rowOff>
    </xdr:from>
    <xdr:ext cx="3505198" cy="2019299"/>
    <xdr:pic>
      <xdr:nvPicPr>
        <xdr:cNvPr id="1438843351" name="Imagem 1438843350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314324" y="3053940"/>
          <a:ext cx="3505199" cy="2019299"/>
        </a:xfrm>
        <a:prstGeom prst="rect">
          <a:avLst/>
        </a:prstGeom>
      </xdr:spPr>
    </xdr:pic>
    <xdr:clientData/>
  </xdr:oneCellAnchor>
  <xdr:oneCellAnchor>
    <xdr:from>
      <xdr:col>4</xdr:col>
      <xdr:colOff>326231</xdr:colOff>
      <xdr:row>59</xdr:row>
      <xdr:rowOff>38100</xdr:rowOff>
    </xdr:from>
    <xdr:ext cx="3579017" cy="2343149"/>
    <xdr:pic>
      <xdr:nvPicPr>
        <xdr:cNvPr id="1750963675" name="Imagem 1750963674"/>
        <xdr:cNvPicPr>
          <a:picLocks noChangeAspect="1"/>
        </xdr:cNvPicPr>
      </xdr:nvPicPr>
      <xdr:blipFill rotWithShape="1">
        <a:blip r:embed="rId6"/>
        <a:stretch/>
      </xdr:blipFill>
      <xdr:spPr bwMode="auto">
        <a:xfrm>
          <a:off x="4482595" y="18516600"/>
          <a:ext cx="3579017" cy="2343149"/>
        </a:xfrm>
        <a:prstGeom prst="rect">
          <a:avLst/>
        </a:prstGeom>
      </xdr:spPr>
    </xdr:pic>
    <xdr:clientData/>
  </xdr:oneCellAnchor>
  <xdr:oneCellAnchor>
    <xdr:from>
      <xdr:col>0</xdr:col>
      <xdr:colOff>314323</xdr:colOff>
      <xdr:row>60</xdr:row>
      <xdr:rowOff>38100</xdr:rowOff>
    </xdr:from>
    <xdr:ext cx="3610412" cy="2171699"/>
    <xdr:pic>
      <xdr:nvPicPr>
        <xdr:cNvPr id="476478330" name="Imagem 476478329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314324" y="21053713"/>
          <a:ext cx="3610413" cy="2171699"/>
        </a:xfrm>
        <a:prstGeom prst="rect">
          <a:avLst/>
        </a:prstGeom>
      </xdr:spPr>
    </xdr:pic>
    <xdr:clientData/>
  </xdr:oneCellAnchor>
  <xdr:oneCellAnchor>
    <xdr:from>
      <xdr:col>4</xdr:col>
      <xdr:colOff>247649</xdr:colOff>
      <xdr:row>60</xdr:row>
      <xdr:rowOff>38100</xdr:rowOff>
    </xdr:from>
    <xdr:ext cx="3452812" cy="2228850"/>
    <xdr:pic>
      <xdr:nvPicPr>
        <xdr:cNvPr id="614547743" name="Imagem 614547742"/>
        <xdr:cNvPicPr>
          <a:picLocks noChangeAspect="1"/>
        </xdr:cNvPicPr>
      </xdr:nvPicPr>
      <xdr:blipFill rotWithShape="1">
        <a:blip r:embed="rId8"/>
        <a:srcRect l="24916" t="2538" r="587" b="21827"/>
        <a:stretch/>
      </xdr:blipFill>
      <xdr:spPr bwMode="auto">
        <a:xfrm>
          <a:off x="4404013" y="21053713"/>
          <a:ext cx="3452812" cy="2228850"/>
        </a:xfrm>
        <a:prstGeom prst="rect">
          <a:avLst/>
        </a:prstGeom>
      </xdr:spPr>
    </xdr:pic>
    <xdr:clientData/>
  </xdr:oneCellAnchor>
  <xdr:oneCellAnchor>
    <xdr:from>
      <xdr:col>0</xdr:col>
      <xdr:colOff>314323</xdr:colOff>
      <xdr:row>59</xdr:row>
      <xdr:rowOff>38100</xdr:rowOff>
    </xdr:from>
    <xdr:ext cx="3676648" cy="2285999"/>
    <xdr:pic>
      <xdr:nvPicPr>
        <xdr:cNvPr id="557760370" name="Imagem 557760369"/>
        <xdr:cNvPicPr>
          <a:picLocks noChangeAspect="1"/>
        </xdr:cNvPicPr>
      </xdr:nvPicPr>
      <xdr:blipFill rotWithShape="1">
        <a:blip r:embed="rId9"/>
        <a:stretch/>
      </xdr:blipFill>
      <xdr:spPr bwMode="auto">
        <a:xfrm>
          <a:off x="314324" y="18516600"/>
          <a:ext cx="3676649" cy="2285999"/>
        </a:xfrm>
        <a:prstGeom prst="rect">
          <a:avLst/>
        </a:prstGeom>
      </xdr:spPr>
    </xdr:pic>
    <xdr:clientData/>
  </xdr:oneCellAnchor>
  <xdr:oneCellAnchor>
    <xdr:from>
      <xdr:col>0</xdr:col>
      <xdr:colOff>266699</xdr:colOff>
      <xdr:row>53</xdr:row>
      <xdr:rowOff>88676</xdr:rowOff>
    </xdr:from>
    <xdr:ext cx="3505198" cy="1759172"/>
    <xdr:pic>
      <xdr:nvPicPr>
        <xdr:cNvPr id="1769720519" name="Imagem 1769720518"/>
        <xdr:cNvPicPr>
          <a:picLocks noChangeAspect="1"/>
        </xdr:cNvPicPr>
      </xdr:nvPicPr>
      <xdr:blipFill rotWithShape="1">
        <a:blip r:embed="rId10"/>
        <a:stretch/>
      </xdr:blipFill>
      <xdr:spPr bwMode="auto">
        <a:xfrm flipH="1">
          <a:off x="266699" y="13316521"/>
          <a:ext cx="3505199" cy="1759172"/>
        </a:xfrm>
        <a:prstGeom prst="rect">
          <a:avLst/>
        </a:prstGeom>
      </xdr:spPr>
    </xdr:pic>
    <xdr:clientData/>
  </xdr:oneCellAnchor>
  <xdr:oneCellAnchor>
    <xdr:from>
      <xdr:col>0</xdr:col>
      <xdr:colOff>173831</xdr:colOff>
      <xdr:row>54</xdr:row>
      <xdr:rowOff>47625</xdr:rowOff>
    </xdr:from>
    <xdr:ext cx="3464717" cy="1838324"/>
    <xdr:pic>
      <xdr:nvPicPr>
        <xdr:cNvPr id="45162040" name="Imagem 45162039"/>
        <xdr:cNvPicPr>
          <a:picLocks noChangeAspect="1"/>
        </xdr:cNvPicPr>
      </xdr:nvPicPr>
      <xdr:blipFill rotWithShape="1">
        <a:blip r:embed="rId11"/>
        <a:stretch/>
      </xdr:blipFill>
      <xdr:spPr bwMode="auto">
        <a:xfrm>
          <a:off x="173830" y="15287625"/>
          <a:ext cx="3464718" cy="1838324"/>
        </a:xfrm>
        <a:prstGeom prst="rect">
          <a:avLst/>
        </a:prstGeom>
      </xdr:spPr>
    </xdr:pic>
    <xdr:clientData/>
  </xdr:oneCellAnchor>
  <xdr:oneCellAnchor>
    <xdr:from>
      <xdr:col>4</xdr:col>
      <xdr:colOff>114299</xdr:colOff>
      <xdr:row>53</xdr:row>
      <xdr:rowOff>88676</xdr:rowOff>
    </xdr:from>
    <xdr:ext cx="3676648" cy="1759172"/>
    <xdr:pic>
      <xdr:nvPicPr>
        <xdr:cNvPr id="1216379920" name="Imagem 1216379919"/>
        <xdr:cNvPicPr>
          <a:picLocks noChangeAspect="1"/>
        </xdr:cNvPicPr>
      </xdr:nvPicPr>
      <xdr:blipFill rotWithShape="1">
        <a:blip r:embed="rId12"/>
        <a:stretch/>
      </xdr:blipFill>
      <xdr:spPr bwMode="auto">
        <a:xfrm>
          <a:off x="4269580" y="13316521"/>
          <a:ext cx="3676649" cy="1759172"/>
        </a:xfrm>
        <a:prstGeom prst="rect">
          <a:avLst/>
        </a:prstGeom>
      </xdr:spPr>
    </xdr:pic>
    <xdr:clientData/>
  </xdr:oneCellAnchor>
  <xdr:oneCellAnchor>
    <xdr:from>
      <xdr:col>4</xdr:col>
      <xdr:colOff>114299</xdr:colOff>
      <xdr:row>54</xdr:row>
      <xdr:rowOff>195262</xdr:rowOff>
    </xdr:from>
    <xdr:ext cx="3791483" cy="1690686"/>
    <xdr:pic>
      <xdr:nvPicPr>
        <xdr:cNvPr id="1930297938" name="Imagem 1930297937"/>
        <xdr:cNvPicPr>
          <a:picLocks noChangeAspect="1"/>
        </xdr:cNvPicPr>
      </xdr:nvPicPr>
      <xdr:blipFill rotWithShape="1">
        <a:blip r:embed="rId13"/>
        <a:srcRect l="0" t="0" r="0" b="17097"/>
        <a:stretch/>
      </xdr:blipFill>
      <xdr:spPr bwMode="auto">
        <a:xfrm>
          <a:off x="4269580" y="15435263"/>
          <a:ext cx="3791483" cy="1690686"/>
        </a:xfrm>
        <a:prstGeom prst="rect">
          <a:avLst/>
        </a:prstGeom>
      </xdr:spPr>
    </xdr:pic>
    <xdr:clientData/>
  </xdr:oneCellAnchor>
  <xdr:oneCellAnchor>
    <xdr:from>
      <xdr:col>0</xdr:col>
      <xdr:colOff>80565</xdr:colOff>
      <xdr:row>107</xdr:row>
      <xdr:rowOff>51954</xdr:rowOff>
    </xdr:from>
    <xdr:ext cx="3763817" cy="2303318"/>
    <xdr:pic>
      <xdr:nvPicPr>
        <xdr:cNvPr id="960057998" name="Imagem 960057997"/>
        <xdr:cNvPicPr>
          <a:picLocks noChangeAspect="1"/>
        </xdr:cNvPicPr>
      </xdr:nvPicPr>
      <xdr:blipFill rotWithShape="1">
        <a:blip r:embed="rId14"/>
        <a:srcRect l="0" t="0" r="0" b="43368"/>
        <a:stretch/>
      </xdr:blipFill>
      <xdr:spPr bwMode="auto">
        <a:xfrm>
          <a:off x="80565" y="37909499"/>
          <a:ext cx="3763818" cy="2303318"/>
        </a:xfrm>
        <a:prstGeom prst="rect">
          <a:avLst/>
        </a:prstGeom>
      </xdr:spPr>
    </xdr:pic>
    <xdr:clientData/>
  </xdr:oneCellAnchor>
  <xdr:oneCellAnchor>
    <xdr:from>
      <xdr:col>4</xdr:col>
      <xdr:colOff>247649</xdr:colOff>
      <xdr:row>107</xdr:row>
      <xdr:rowOff>51954</xdr:rowOff>
    </xdr:from>
    <xdr:ext cx="3547629" cy="2303318"/>
    <xdr:pic>
      <xdr:nvPicPr>
        <xdr:cNvPr id="795819703" name="Imagem 795819702"/>
        <xdr:cNvPicPr>
          <a:picLocks noChangeAspect="1"/>
        </xdr:cNvPicPr>
      </xdr:nvPicPr>
      <xdr:blipFill rotWithShape="1">
        <a:blip r:embed="rId15"/>
        <a:stretch/>
      </xdr:blipFill>
      <xdr:spPr bwMode="auto">
        <a:xfrm>
          <a:off x="4404013" y="37909499"/>
          <a:ext cx="3547629" cy="2303318"/>
        </a:xfrm>
        <a:prstGeom prst="rect">
          <a:avLst/>
        </a:prstGeom>
      </xdr:spPr>
    </xdr:pic>
    <xdr:clientData/>
  </xdr:oneCellAnchor>
  <xdr:twoCellAnchor editAs="twoCell">
    <xdr:from>
      <xdr:col>5</xdr:col>
      <xdr:colOff>1636279</xdr:colOff>
      <xdr:row>107</xdr:row>
      <xdr:rowOff>1783772</xdr:rowOff>
    </xdr:from>
    <xdr:to>
      <xdr:col>6</xdr:col>
      <xdr:colOff>76199</xdr:colOff>
      <xdr:row>107</xdr:row>
      <xdr:rowOff>1829490</xdr:rowOff>
    </xdr:to>
    <xdr:sp>
      <xdr:nvSpPr>
        <xdr:cNvPr id="205550033" name="Seta: para a Direita 205550032"/>
        <xdr:cNvSpPr/>
      </xdr:nvSpPr>
      <xdr:spPr bwMode="auto">
        <a:xfrm>
          <a:off x="7325303" y="39641317"/>
          <a:ext cx="206373" cy="45717"/>
        </a:xfrm>
        <a:prstGeom prst="rightArrow">
          <a:avLst>
            <a:gd name="adj1" fmla="val 50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twoCell">
    <xdr:from>
      <xdr:col>4</xdr:col>
      <xdr:colOff>885824</xdr:colOff>
      <xdr:row>107</xdr:row>
      <xdr:rowOff>1368136</xdr:rowOff>
    </xdr:from>
    <xdr:to>
      <xdr:col>4</xdr:col>
      <xdr:colOff>1092197</xdr:colOff>
      <xdr:row>107</xdr:row>
      <xdr:rowOff>1413854</xdr:rowOff>
    </xdr:to>
    <xdr:sp>
      <xdr:nvSpPr>
        <xdr:cNvPr id="1771767274" name="Seta: para a Direita 1771767273"/>
        <xdr:cNvSpPr/>
      </xdr:nvSpPr>
      <xdr:spPr bwMode="auto">
        <a:xfrm>
          <a:off x="5042188" y="39225681"/>
          <a:ext cx="206372" cy="45717"/>
        </a:xfrm>
        <a:prstGeom prst="rightArrow">
          <a:avLst>
            <a:gd name="adj1" fmla="val 50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twoCell">
    <xdr:from>
      <xdr:col>1</xdr:col>
      <xdr:colOff>775228</xdr:colOff>
      <xdr:row>107</xdr:row>
      <xdr:rowOff>2130136</xdr:rowOff>
    </xdr:from>
    <xdr:to>
      <xdr:col>1</xdr:col>
      <xdr:colOff>1085639</xdr:colOff>
      <xdr:row>107</xdr:row>
      <xdr:rowOff>2208067</xdr:rowOff>
    </xdr:to>
    <xdr:sp>
      <xdr:nvSpPr>
        <xdr:cNvPr id="2053077807" name="Seta: para a Direita 2053077806"/>
        <xdr:cNvSpPr/>
      </xdr:nvSpPr>
      <xdr:spPr bwMode="auto">
        <a:xfrm flipH="1">
          <a:off x="1563206" y="39987681"/>
          <a:ext cx="310410" cy="77931"/>
        </a:xfrm>
        <a:prstGeom prst="rightArrow">
          <a:avLst>
            <a:gd name="adj1" fmla="val 50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oneCellAnchor>
    <xdr:from>
      <xdr:col>4</xdr:col>
      <xdr:colOff>281223</xdr:colOff>
      <xdr:row>56</xdr:row>
      <xdr:rowOff>138545</xdr:rowOff>
    </xdr:from>
    <xdr:ext cx="3342803" cy="1506681"/>
    <xdr:pic>
      <xdr:nvPicPr>
        <xdr:cNvPr id="496104806" name="Imagem 496104805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4437586" y="17707840"/>
          <a:ext cx="3342803" cy="1506681"/>
        </a:xfrm>
        <a:prstGeom prst="rect">
          <a:avLst/>
        </a:prstGeom>
      </xdr:spPr>
    </xdr:pic>
    <xdr:clientData/>
  </xdr:oneCellAnchor>
  <xdr:oneCellAnchor>
    <xdr:from>
      <xdr:col>0</xdr:col>
      <xdr:colOff>123558</xdr:colOff>
      <xdr:row>56</xdr:row>
      <xdr:rowOff>77930</xdr:rowOff>
    </xdr:from>
    <xdr:ext cx="3791482" cy="1567295"/>
    <xdr:pic>
      <xdr:nvPicPr>
        <xdr:cNvPr id="2128575897" name="Imagem 2128575896"/>
        <xdr:cNvPicPr>
          <a:picLocks noChangeAspect="1"/>
        </xdr:cNvPicPr>
      </xdr:nvPicPr>
      <xdr:blipFill rotWithShape="1">
        <a:blip r:embed="rId13"/>
        <a:srcRect l="0" t="0" r="0" b="17097"/>
        <a:stretch/>
      </xdr:blipFill>
      <xdr:spPr bwMode="auto">
        <a:xfrm>
          <a:off x="123558" y="17647227"/>
          <a:ext cx="3791482" cy="156729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10</xdr:col>
      <xdr:colOff>95249</xdr:colOff>
      <xdr:row>1645</xdr:row>
      <xdr:rowOff>133349</xdr:rowOff>
    </xdr:from>
    <xdr:ext cx="1628354" cy="516253"/>
    <xdr:pic>
      <xdr:nvPicPr>
        <xdr:cNvPr id="1337149746" name="Imagem 30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4200524" y="314601224"/>
          <a:ext cx="1628355" cy="51625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133349</xdr:colOff>
      <xdr:row>1657</xdr:row>
      <xdr:rowOff>60762</xdr:rowOff>
    </xdr:from>
    <xdr:to>
      <xdr:col>13</xdr:col>
      <xdr:colOff>388407</xdr:colOff>
      <xdr:row>1660</xdr:row>
      <xdr:rowOff>120211</xdr:rowOff>
    </xdr:to>
    <xdr:pic>
      <xdr:nvPicPr>
        <xdr:cNvPr id="662387398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4762499" y="316700337"/>
          <a:ext cx="1131357" cy="60237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14</xdr:col>
      <xdr:colOff>247649</xdr:colOff>
      <xdr:row>0</xdr:row>
      <xdr:rowOff>0</xdr:rowOff>
    </xdr:from>
    <xdr:ext cx="1084003" cy="638174"/>
    <xdr:pic>
      <xdr:nvPicPr>
        <xdr:cNvPr id="1542517558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8677274" y="0"/>
          <a:ext cx="1084003" cy="638174"/>
        </a:xfrm>
        <a:prstGeom prst="rect">
          <a:avLst/>
        </a:prstGeom>
      </xdr:spPr>
    </xdr:pic>
    <xdr:clientData/>
  </xdr:oneCellAnchor>
  <xdr:twoCellAnchor editAs="oneCell">
    <xdr:from>
      <xdr:col>1</xdr:col>
      <xdr:colOff>542924</xdr:colOff>
      <xdr:row>109</xdr:row>
      <xdr:rowOff>180974</xdr:rowOff>
    </xdr:from>
    <xdr:to>
      <xdr:col>4</xdr:col>
      <xdr:colOff>294850</xdr:colOff>
      <xdr:row>114</xdr:row>
      <xdr:rowOff>38098</xdr:rowOff>
    </xdr:to>
    <xdr:pic>
      <xdr:nvPicPr>
        <xdr:cNvPr id="515494453" name="Imagem 29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1790699" y="29089349"/>
          <a:ext cx="1580726" cy="761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436272</xdr:colOff>
      <xdr:row>110</xdr:row>
      <xdr:rowOff>82131</xdr:rowOff>
    </xdr:from>
    <xdr:to>
      <xdr:col>14</xdr:col>
      <xdr:colOff>90484</xdr:colOff>
      <xdr:row>114</xdr:row>
      <xdr:rowOff>38098</xdr:rowOff>
    </xdr:to>
    <xdr:pic>
      <xdr:nvPicPr>
        <xdr:cNvPr id="1363142364" name="Imagem 30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6741822" y="29171482"/>
          <a:ext cx="1578262" cy="679867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15</xdr:col>
      <xdr:colOff>295274</xdr:colOff>
      <xdr:row>0</xdr:row>
      <xdr:rowOff>0</xdr:rowOff>
    </xdr:from>
    <xdr:ext cx="1084003" cy="638173"/>
    <xdr:pic>
      <xdr:nvPicPr>
        <xdr:cNvPr id="1644177203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21650324" y="0"/>
          <a:ext cx="1084003" cy="638173"/>
        </a:xfrm>
        <a:prstGeom prst="rect">
          <a:avLst/>
        </a:prstGeom>
      </xdr:spPr>
    </xdr:pic>
    <xdr:clientData/>
  </xdr:oneCellAnchor>
  <xdr:twoCellAnchor editAs="oneCell">
    <xdr:from>
      <xdr:col>1</xdr:col>
      <xdr:colOff>2019297</xdr:colOff>
      <xdr:row>109</xdr:row>
      <xdr:rowOff>95251</xdr:rowOff>
    </xdr:from>
    <xdr:to>
      <xdr:col>3</xdr:col>
      <xdr:colOff>559179</xdr:colOff>
      <xdr:row>112</xdr:row>
      <xdr:rowOff>66675</xdr:rowOff>
    </xdr:to>
    <xdr:pic>
      <xdr:nvPicPr>
        <xdr:cNvPr id="132826960" name="Imagem 29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3105146" y="36661726"/>
          <a:ext cx="1721233" cy="5429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367391</xdr:colOff>
      <xdr:row>109</xdr:row>
      <xdr:rowOff>118869</xdr:rowOff>
    </xdr:from>
    <xdr:to>
      <xdr:col>12</xdr:col>
      <xdr:colOff>580691</xdr:colOff>
      <xdr:row>112</xdr:row>
      <xdr:rowOff>55788</xdr:rowOff>
    </xdr:to>
    <xdr:pic>
      <xdr:nvPicPr>
        <xdr:cNvPr id="1745873134" name="Imagem 30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12858748" y="36354691"/>
          <a:ext cx="1301872" cy="50841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5</xdr:col>
      <xdr:colOff>945135</xdr:colOff>
      <xdr:row>0</xdr:row>
      <xdr:rowOff>95247</xdr:rowOff>
    </xdr:from>
    <xdr:ext cx="644122" cy="609601"/>
    <xdr:pic>
      <xdr:nvPicPr>
        <xdr:cNvPr id="29" name="Imagem 28"/>
        <xdr:cNvPicPr>
          <a:picLocks noChangeAspect="1"/>
        </xdr:cNvPicPr>
      </xdr:nvPicPr>
      <xdr:blipFill rotWithShape="1">
        <a:blip r:embed="rId1"/>
        <a:srcRect l="0" t="0" r="0" b="12726"/>
        <a:stretch/>
      </xdr:blipFill>
      <xdr:spPr bwMode="auto">
        <a:xfrm>
          <a:off x="5783836" y="95247"/>
          <a:ext cx="644122" cy="609601"/>
        </a:xfrm>
        <a:prstGeom prst="rect">
          <a:avLst/>
        </a:prstGeom>
      </xdr:spPr>
    </xdr:pic>
    <xdr:clientData/>
  </xdr:oneCellAnchor>
  <xdr:twoCellAnchor editAs="oneCell">
    <xdr:from>
      <xdr:col>0</xdr:col>
      <xdr:colOff>666746</xdr:colOff>
      <xdr:row>113</xdr:row>
      <xdr:rowOff>216732</xdr:rowOff>
    </xdr:from>
    <xdr:to>
      <xdr:col>1</xdr:col>
      <xdr:colOff>1009649</xdr:colOff>
      <xdr:row>113</xdr:row>
      <xdr:rowOff>712032</xdr:rowOff>
    </xdr:to>
    <xdr:pic>
      <xdr:nvPicPr>
        <xdr:cNvPr id="30" name="Imagem 29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666746" y="38935857"/>
          <a:ext cx="1143002" cy="495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436558</xdr:colOff>
      <xdr:row>113</xdr:row>
      <xdr:rowOff>321507</xdr:rowOff>
    </xdr:from>
    <xdr:to>
      <xdr:col>5</xdr:col>
      <xdr:colOff>183135</xdr:colOff>
      <xdr:row>113</xdr:row>
      <xdr:rowOff>881141</xdr:rowOff>
    </xdr:to>
    <xdr:pic>
      <xdr:nvPicPr>
        <xdr:cNvPr id="31" name="Imagem 30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3836983" y="39040632"/>
          <a:ext cx="1299151" cy="55963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oneCellAnchor>
    <xdr:from>
      <xdr:col>0</xdr:col>
      <xdr:colOff>84194</xdr:colOff>
      <xdr:row>91</xdr:row>
      <xdr:rowOff>133349</xdr:rowOff>
    </xdr:from>
    <xdr:ext cx="3055928" cy="2181224"/>
    <xdr:pic>
      <xdr:nvPicPr>
        <xdr:cNvPr id="38" name="Imagem 37"/>
        <xdr:cNvPicPr>
          <a:picLocks noChangeAspect="1"/>
        </xdr:cNvPicPr>
      </xdr:nvPicPr>
      <xdr:blipFill rotWithShape="1">
        <a:blip r:embed="rId4"/>
        <a:stretch/>
      </xdr:blipFill>
      <xdr:spPr bwMode="auto">
        <a:xfrm>
          <a:off x="84194" y="29165549"/>
          <a:ext cx="3055928" cy="2181224"/>
        </a:xfrm>
        <a:prstGeom prst="rect">
          <a:avLst/>
        </a:prstGeom>
      </xdr:spPr>
    </xdr:pic>
    <xdr:clientData/>
  </xdr:oneCellAnchor>
  <xdr:oneCellAnchor>
    <xdr:from>
      <xdr:col>0</xdr:col>
      <xdr:colOff>266695</xdr:colOff>
      <xdr:row>106</xdr:row>
      <xdr:rowOff>152399</xdr:rowOff>
    </xdr:from>
    <xdr:ext cx="2866344" cy="2085975"/>
    <xdr:pic>
      <xdr:nvPicPr>
        <xdr:cNvPr id="47" name="Imagem 46"/>
        <xdr:cNvPicPr>
          <a:picLocks noChangeAspect="1"/>
        </xdr:cNvPicPr>
      </xdr:nvPicPr>
      <xdr:blipFill rotWithShape="1">
        <a:blip r:embed="rId5"/>
        <a:srcRect l="0" t="0" r="0" b="43368"/>
        <a:stretch/>
      </xdr:blipFill>
      <xdr:spPr bwMode="auto">
        <a:xfrm>
          <a:off x="266696" y="35499674"/>
          <a:ext cx="2866344" cy="2085975"/>
        </a:xfrm>
        <a:prstGeom prst="rect">
          <a:avLst/>
        </a:prstGeom>
      </xdr:spPr>
    </xdr:pic>
    <xdr:clientData/>
  </xdr:oneCellAnchor>
  <xdr:oneCellAnchor>
    <xdr:from>
      <xdr:col>4</xdr:col>
      <xdr:colOff>288575</xdr:colOff>
      <xdr:row>106</xdr:row>
      <xdr:rowOff>152399</xdr:rowOff>
    </xdr:from>
    <xdr:ext cx="2702273" cy="2085974"/>
    <xdr:pic>
      <xdr:nvPicPr>
        <xdr:cNvPr id="48" name="Imagem 47"/>
        <xdr:cNvPicPr>
          <a:picLocks noChangeAspect="1"/>
        </xdr:cNvPicPr>
      </xdr:nvPicPr>
      <xdr:blipFill rotWithShape="1">
        <a:blip r:embed="rId6"/>
        <a:stretch/>
      </xdr:blipFill>
      <xdr:spPr bwMode="auto">
        <a:xfrm>
          <a:off x="3689001" y="35499674"/>
          <a:ext cx="2702273" cy="2085974"/>
        </a:xfrm>
        <a:prstGeom prst="rect">
          <a:avLst/>
        </a:prstGeom>
      </xdr:spPr>
    </xdr:pic>
    <xdr:clientData/>
  </xdr:oneCellAnchor>
  <xdr:oneCellAnchor>
    <xdr:from>
      <xdr:col>4</xdr:col>
      <xdr:colOff>161924</xdr:colOff>
      <xdr:row>91</xdr:row>
      <xdr:rowOff>97246</xdr:rowOff>
    </xdr:from>
    <xdr:ext cx="2619369" cy="2253430"/>
    <xdr:pic>
      <xdr:nvPicPr>
        <xdr:cNvPr id="54" name="Imagem 53"/>
        <xdr:cNvPicPr>
          <a:picLocks noChangeAspect="1"/>
        </xdr:cNvPicPr>
      </xdr:nvPicPr>
      <xdr:blipFill rotWithShape="1">
        <a:blip r:embed="rId7"/>
        <a:stretch/>
      </xdr:blipFill>
      <xdr:spPr bwMode="auto">
        <a:xfrm>
          <a:off x="3562349" y="29129446"/>
          <a:ext cx="2619369" cy="2253430"/>
        </a:xfrm>
        <a:prstGeom prst="rect">
          <a:avLst/>
        </a:prstGeom>
      </xdr:spPr>
    </xdr:pic>
    <xdr:clientData/>
  </xdr:oneCellAnchor>
  <xdr:oneCellAnchor>
    <xdr:from>
      <xdr:col>0</xdr:col>
      <xdr:colOff>190498</xdr:colOff>
      <xdr:row>20</xdr:row>
      <xdr:rowOff>247649</xdr:rowOff>
    </xdr:from>
    <xdr:ext cx="2457449" cy="2254468"/>
    <xdr:pic>
      <xdr:nvPicPr>
        <xdr:cNvPr id="926081885" name="Imagem 926081884"/>
        <xdr:cNvPicPr>
          <a:picLocks noChangeAspect="1"/>
        </xdr:cNvPicPr>
      </xdr:nvPicPr>
      <xdr:blipFill rotWithShape="1">
        <a:blip r:embed="rId8"/>
        <a:srcRect l="0" t="6654" r="0" b="22549"/>
        <a:stretch/>
      </xdr:blipFill>
      <xdr:spPr bwMode="auto">
        <a:xfrm>
          <a:off x="190498" y="6124574"/>
          <a:ext cx="2457450" cy="2254468"/>
        </a:xfrm>
        <a:prstGeom prst="rect">
          <a:avLst/>
        </a:prstGeom>
      </xdr:spPr>
    </xdr:pic>
    <xdr:clientData/>
  </xdr:oneCellAnchor>
  <xdr:oneCellAnchor>
    <xdr:from>
      <xdr:col>4</xdr:col>
      <xdr:colOff>247647</xdr:colOff>
      <xdr:row>20</xdr:row>
      <xdr:rowOff>247649</xdr:rowOff>
    </xdr:from>
    <xdr:ext cx="2743201" cy="2213083"/>
    <xdr:pic>
      <xdr:nvPicPr>
        <xdr:cNvPr id="2075111783" name="Imagem 2075111782"/>
        <xdr:cNvPicPr>
          <a:picLocks noChangeAspect="1"/>
        </xdr:cNvPicPr>
      </xdr:nvPicPr>
      <xdr:blipFill rotWithShape="1">
        <a:blip r:embed="rId8"/>
        <a:srcRect l="284" t="-1066" r="-284" b="15156"/>
        <a:stretch/>
      </xdr:blipFill>
      <xdr:spPr bwMode="auto">
        <a:xfrm flipH="1">
          <a:off x="3533771" y="6124574"/>
          <a:ext cx="2743201" cy="2213083"/>
        </a:xfrm>
        <a:prstGeom prst="rect">
          <a:avLst/>
        </a:prstGeom>
      </xdr:spPr>
    </xdr:pic>
    <xdr:clientData/>
  </xdr:oneCellAnchor>
  <xdr:oneCellAnchor>
    <xdr:from>
      <xdr:col>0</xdr:col>
      <xdr:colOff>266699</xdr:colOff>
      <xdr:row>40</xdr:row>
      <xdr:rowOff>161915</xdr:rowOff>
    </xdr:from>
    <xdr:ext cx="2752726" cy="1914534"/>
    <xdr:pic>
      <xdr:nvPicPr>
        <xdr:cNvPr id="393902233" name="Imagem 393902232"/>
        <xdr:cNvPicPr>
          <a:picLocks noChangeAspect="1"/>
        </xdr:cNvPicPr>
      </xdr:nvPicPr>
      <xdr:blipFill rotWithShape="1">
        <a:blip r:embed="rId9"/>
        <a:stretch/>
      </xdr:blipFill>
      <xdr:spPr bwMode="auto">
        <a:xfrm rot="16199969">
          <a:off x="685794" y="11877669"/>
          <a:ext cx="1914534" cy="2752726"/>
        </a:xfrm>
        <a:prstGeom prst="rect">
          <a:avLst/>
        </a:prstGeom>
      </xdr:spPr>
    </xdr:pic>
    <xdr:clientData/>
  </xdr:oneCellAnchor>
  <xdr:oneCellAnchor>
    <xdr:from>
      <xdr:col>4</xdr:col>
      <xdr:colOff>114297</xdr:colOff>
      <xdr:row>40</xdr:row>
      <xdr:rowOff>161933</xdr:rowOff>
    </xdr:from>
    <xdr:ext cx="2525423" cy="1762122"/>
    <xdr:pic>
      <xdr:nvPicPr>
        <xdr:cNvPr id="1116850817" name="Imagem 1116850816"/>
        <xdr:cNvPicPr>
          <a:picLocks noChangeAspect="1"/>
        </xdr:cNvPicPr>
      </xdr:nvPicPr>
      <xdr:blipFill rotWithShape="1">
        <a:blip r:embed="rId10"/>
        <a:stretch/>
      </xdr:blipFill>
      <xdr:spPr bwMode="auto">
        <a:xfrm rot="16199969">
          <a:off x="3782072" y="11915132"/>
          <a:ext cx="1762122" cy="2525424"/>
        </a:xfrm>
        <a:prstGeom prst="rect">
          <a:avLst/>
        </a:prstGeom>
      </xdr:spPr>
    </xdr:pic>
    <xdr:clientData/>
  </xdr:oneCellAnchor>
  <xdr:oneCellAnchor>
    <xdr:from>
      <xdr:col>0</xdr:col>
      <xdr:colOff>438058</xdr:colOff>
      <xdr:row>59</xdr:row>
      <xdr:rowOff>152399</xdr:rowOff>
    </xdr:from>
    <xdr:ext cx="2523617" cy="1438251"/>
    <xdr:pic>
      <xdr:nvPicPr>
        <xdr:cNvPr id="251682003" name="Imagem 251682002"/>
        <xdr:cNvPicPr>
          <a:picLocks noChangeAspect="1"/>
        </xdr:cNvPicPr>
      </xdr:nvPicPr>
      <xdr:blipFill rotWithShape="1">
        <a:blip r:embed="rId11"/>
        <a:stretch/>
      </xdr:blipFill>
      <xdr:spPr bwMode="auto">
        <a:xfrm rot="16199969">
          <a:off x="980742" y="20936191"/>
          <a:ext cx="1438251" cy="2523618"/>
        </a:xfrm>
        <a:prstGeom prst="rect">
          <a:avLst/>
        </a:prstGeom>
      </xdr:spPr>
    </xdr:pic>
    <xdr:clientData/>
  </xdr:oneCellAnchor>
  <xdr:oneCellAnchor>
    <xdr:from>
      <xdr:col>4</xdr:col>
      <xdr:colOff>114305</xdr:colOff>
      <xdr:row>59</xdr:row>
      <xdr:rowOff>37070</xdr:rowOff>
    </xdr:from>
    <xdr:ext cx="2549623" cy="1714497"/>
    <xdr:pic>
      <xdr:nvPicPr>
        <xdr:cNvPr id="1329630088" name="Imagem 1329630087"/>
        <xdr:cNvPicPr>
          <a:picLocks noChangeAspect="1"/>
        </xdr:cNvPicPr>
      </xdr:nvPicPr>
      <xdr:blipFill rotWithShape="1">
        <a:blip r:embed="rId12"/>
        <a:stretch/>
      </xdr:blipFill>
      <xdr:spPr bwMode="auto">
        <a:xfrm>
          <a:off x="3514730" y="21658820"/>
          <a:ext cx="2549623" cy="1714497"/>
        </a:xfrm>
        <a:prstGeom prst="rect">
          <a:avLst/>
        </a:prstGeom>
      </xdr:spPr>
    </xdr:pic>
    <xdr:clientData/>
  </xdr:oneCellAnchor>
  <xdr:oneCellAnchor>
    <xdr:from>
      <xdr:col>0</xdr:col>
      <xdr:colOff>144458</xdr:colOff>
      <xdr:row>58</xdr:row>
      <xdr:rowOff>19048</xdr:rowOff>
    </xdr:from>
    <xdr:ext cx="2941639" cy="2085974"/>
    <xdr:pic>
      <xdr:nvPicPr>
        <xdr:cNvPr id="1435298523" name="Imagem 1435298522"/>
        <xdr:cNvPicPr>
          <a:picLocks noChangeAspect="1"/>
        </xdr:cNvPicPr>
      </xdr:nvPicPr>
      <xdr:blipFill rotWithShape="1">
        <a:blip r:embed="rId13"/>
        <a:srcRect l="0" t="16867" r="0" b="27108"/>
        <a:stretch/>
      </xdr:blipFill>
      <xdr:spPr bwMode="auto">
        <a:xfrm>
          <a:off x="144458" y="19269073"/>
          <a:ext cx="2941640" cy="2085974"/>
        </a:xfrm>
        <a:prstGeom prst="rect">
          <a:avLst/>
        </a:prstGeom>
      </xdr:spPr>
    </xdr:pic>
    <xdr:clientData/>
  </xdr:oneCellAnchor>
  <xdr:oneCellAnchor>
    <xdr:from>
      <xdr:col>0</xdr:col>
      <xdr:colOff>66673</xdr:colOff>
      <xdr:row>16</xdr:row>
      <xdr:rowOff>247649</xdr:rowOff>
    </xdr:from>
    <xdr:ext cx="3086099" cy="1809748"/>
    <xdr:pic>
      <xdr:nvPicPr>
        <xdr:cNvPr id="1950864451" name="Imagem 1950864450"/>
        <xdr:cNvPicPr>
          <a:picLocks noChangeAspect="1"/>
        </xdr:cNvPicPr>
      </xdr:nvPicPr>
      <xdr:blipFill rotWithShape="1">
        <a:blip r:embed="rId14"/>
        <a:stretch/>
      </xdr:blipFill>
      <xdr:spPr bwMode="auto">
        <a:xfrm>
          <a:off x="66674" y="3267074"/>
          <a:ext cx="3086099" cy="1809748"/>
        </a:xfrm>
        <a:prstGeom prst="rect">
          <a:avLst/>
        </a:prstGeom>
      </xdr:spPr>
    </xdr:pic>
    <xdr:clientData/>
  </xdr:oneCellAnchor>
  <xdr:oneCellAnchor>
    <xdr:from>
      <xdr:col>4</xdr:col>
      <xdr:colOff>161924</xdr:colOff>
      <xdr:row>16</xdr:row>
      <xdr:rowOff>114299</xdr:rowOff>
    </xdr:from>
    <xdr:ext cx="2828924" cy="1943098"/>
    <xdr:pic>
      <xdr:nvPicPr>
        <xdr:cNvPr id="301183221" name="Imagem 301183220"/>
        <xdr:cNvPicPr>
          <a:picLocks noChangeAspect="1"/>
        </xdr:cNvPicPr>
      </xdr:nvPicPr>
      <xdr:blipFill rotWithShape="1">
        <a:blip r:embed="rId15"/>
        <a:srcRect l="0" t="0" r="0" b="35423"/>
        <a:stretch/>
      </xdr:blipFill>
      <xdr:spPr bwMode="auto">
        <a:xfrm>
          <a:off x="3448049" y="3133724"/>
          <a:ext cx="2828925" cy="1943098"/>
        </a:xfrm>
        <a:prstGeom prst="rect">
          <a:avLst/>
        </a:prstGeom>
      </xdr:spPr>
    </xdr:pic>
    <xdr:clientData/>
  </xdr:oneCellAnchor>
  <xdr:oneCellAnchor>
    <xdr:from>
      <xdr:col>4</xdr:col>
      <xdr:colOff>161924</xdr:colOff>
      <xdr:row>58</xdr:row>
      <xdr:rowOff>76198</xdr:rowOff>
    </xdr:from>
    <xdr:ext cx="2751537" cy="2085974"/>
    <xdr:pic>
      <xdr:nvPicPr>
        <xdr:cNvPr id="1811239835" name="Imagem 496104805"/>
        <xdr:cNvPicPr>
          <a:picLocks noChangeAspect="1"/>
        </xdr:cNvPicPr>
      </xdr:nvPicPr>
      <xdr:blipFill rotWithShape="1">
        <a:blip r:embed="rId16"/>
        <a:stretch/>
      </xdr:blipFill>
      <xdr:spPr bwMode="auto">
        <a:xfrm>
          <a:off x="3562349" y="19326223"/>
          <a:ext cx="2751538" cy="2085974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10</xdr:col>
      <xdr:colOff>47623</xdr:colOff>
      <xdr:row>44</xdr:row>
      <xdr:rowOff>9521</xdr:rowOff>
    </xdr:from>
    <xdr:to>
      <xdr:col>13</xdr:col>
      <xdr:colOff>203044</xdr:colOff>
      <xdr:row>47</xdr:row>
      <xdr:rowOff>68971</xdr:rowOff>
    </xdr:to>
    <xdr:pic>
      <xdr:nvPicPr>
        <xdr:cNvPr id="1226400048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238749" y="8762997"/>
          <a:ext cx="1384145" cy="63094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oneCellAnchor>
    <xdr:from>
      <xdr:col>9</xdr:col>
      <xdr:colOff>238123</xdr:colOff>
      <xdr:row>32</xdr:row>
      <xdr:rowOff>123823</xdr:rowOff>
    </xdr:from>
    <xdr:ext cx="1628354" cy="516251"/>
    <xdr:pic>
      <xdr:nvPicPr>
        <xdr:cNvPr id="614718486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95873" y="6591298"/>
          <a:ext cx="1628354" cy="51625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297654</xdr:colOff>
      <xdr:row>79</xdr:row>
      <xdr:rowOff>83341</xdr:rowOff>
    </xdr:from>
    <xdr:ext cx="1315089" cy="516250"/>
    <xdr:pic>
      <xdr:nvPicPr>
        <xdr:cNvPr id="32281291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155404" y="15675767"/>
          <a:ext cx="1315089" cy="51625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86738</xdr:colOff>
      <xdr:row>91</xdr:row>
      <xdr:rowOff>47623</xdr:rowOff>
    </xdr:from>
    <xdr:to>
      <xdr:col>13</xdr:col>
      <xdr:colOff>66253</xdr:colOff>
      <xdr:row>94</xdr:row>
      <xdr:rowOff>107071</xdr:rowOff>
    </xdr:to>
    <xdr:pic>
      <xdr:nvPicPr>
        <xdr:cNvPr id="100403951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277863" y="17735548"/>
          <a:ext cx="1208239" cy="60237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95247</xdr:colOff>
      <xdr:row>138</xdr:row>
      <xdr:rowOff>59530</xdr:rowOff>
    </xdr:from>
    <xdr:to>
      <xdr:col>14</xdr:col>
      <xdr:colOff>102656</xdr:colOff>
      <xdr:row>141</xdr:row>
      <xdr:rowOff>118979</xdr:rowOff>
    </xdr:to>
    <xdr:pic>
      <xdr:nvPicPr>
        <xdr:cNvPr id="27909045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4952998" y="27034329"/>
          <a:ext cx="1807632" cy="60237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47623</xdr:colOff>
      <xdr:row>184</xdr:row>
      <xdr:rowOff>180974</xdr:rowOff>
    </xdr:from>
    <xdr:to>
      <xdr:col>14</xdr:col>
      <xdr:colOff>55030</xdr:colOff>
      <xdr:row>188</xdr:row>
      <xdr:rowOff>59447</xdr:rowOff>
    </xdr:to>
    <xdr:pic>
      <xdr:nvPicPr>
        <xdr:cNvPr id="164822012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4905373" y="36118799"/>
          <a:ext cx="1807632" cy="60237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162771</xdr:colOff>
      <xdr:row>231</xdr:row>
      <xdr:rowOff>59570</xdr:rowOff>
    </xdr:from>
    <xdr:to>
      <xdr:col>12</xdr:col>
      <xdr:colOff>266961</xdr:colOff>
      <xdr:row>234</xdr:row>
      <xdr:rowOff>119020</xdr:rowOff>
    </xdr:to>
    <xdr:pic>
      <xdr:nvPicPr>
        <xdr:cNvPr id="80735341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0520" y="44855646"/>
          <a:ext cx="1313865" cy="60237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162771</xdr:colOff>
      <xdr:row>278</xdr:row>
      <xdr:rowOff>47623</xdr:rowOff>
    </xdr:from>
    <xdr:to>
      <xdr:col>12</xdr:col>
      <xdr:colOff>174467</xdr:colOff>
      <xdr:row>281</xdr:row>
      <xdr:rowOff>107071</xdr:rowOff>
    </xdr:to>
    <xdr:pic>
      <xdr:nvPicPr>
        <xdr:cNvPr id="138080948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0520" y="54311548"/>
          <a:ext cx="1221370" cy="60237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52175</xdr:colOff>
      <xdr:row>325</xdr:row>
      <xdr:rowOff>95249</xdr:rowOff>
    </xdr:from>
    <xdr:to>
      <xdr:col>13</xdr:col>
      <xdr:colOff>117790</xdr:colOff>
      <xdr:row>328</xdr:row>
      <xdr:rowOff>45160</xdr:rowOff>
    </xdr:to>
    <xdr:pic>
      <xdr:nvPicPr>
        <xdr:cNvPr id="1341045857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243300" y="63503174"/>
          <a:ext cx="1294340" cy="49283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373</xdr:row>
      <xdr:rowOff>95247</xdr:rowOff>
    </xdr:from>
    <xdr:to>
      <xdr:col>12</xdr:col>
      <xdr:colOff>302680</xdr:colOff>
      <xdr:row>376</xdr:row>
      <xdr:rowOff>66673</xdr:rowOff>
    </xdr:to>
    <xdr:pic>
      <xdr:nvPicPr>
        <xdr:cNvPr id="120967839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72799573"/>
          <a:ext cx="1283756" cy="5143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172881</xdr:colOff>
      <xdr:row>421</xdr:row>
      <xdr:rowOff>95249</xdr:rowOff>
    </xdr:from>
    <xdr:to>
      <xdr:col>12</xdr:col>
      <xdr:colOff>174467</xdr:colOff>
      <xdr:row>424</xdr:row>
      <xdr:rowOff>154697</xdr:rowOff>
    </xdr:to>
    <xdr:pic>
      <xdr:nvPicPr>
        <xdr:cNvPr id="1559360051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30630" y="82076924"/>
          <a:ext cx="1211261" cy="60237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95247</xdr:colOff>
      <xdr:row>468</xdr:row>
      <xdr:rowOff>83341</xdr:rowOff>
    </xdr:from>
    <xdr:to>
      <xdr:col>14</xdr:col>
      <xdr:colOff>102656</xdr:colOff>
      <xdr:row>471</xdr:row>
      <xdr:rowOff>142791</xdr:rowOff>
    </xdr:to>
    <xdr:pic>
      <xdr:nvPicPr>
        <xdr:cNvPr id="67415359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4952998" y="91199492"/>
          <a:ext cx="1807632" cy="60237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95247</xdr:colOff>
      <xdr:row>514</xdr:row>
      <xdr:rowOff>180974</xdr:rowOff>
    </xdr:from>
    <xdr:to>
      <xdr:col>14</xdr:col>
      <xdr:colOff>102656</xdr:colOff>
      <xdr:row>518</xdr:row>
      <xdr:rowOff>59447</xdr:rowOff>
    </xdr:to>
    <xdr:pic>
      <xdr:nvPicPr>
        <xdr:cNvPr id="1419234299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4952998" y="100288724"/>
          <a:ext cx="1807632" cy="60237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563</xdr:row>
      <xdr:rowOff>59530</xdr:rowOff>
    </xdr:from>
    <xdr:to>
      <xdr:col>13</xdr:col>
      <xdr:colOff>161502</xdr:colOff>
      <xdr:row>566</xdr:row>
      <xdr:rowOff>118979</xdr:rowOff>
    </xdr:to>
    <xdr:pic>
      <xdr:nvPicPr>
        <xdr:cNvPr id="211116571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109654180"/>
          <a:ext cx="1495002" cy="60237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147898</xdr:colOff>
      <xdr:row>611</xdr:row>
      <xdr:rowOff>5403</xdr:rowOff>
    </xdr:from>
    <xdr:to>
      <xdr:col>12</xdr:col>
      <xdr:colOff>266961</xdr:colOff>
      <xdr:row>613</xdr:row>
      <xdr:rowOff>95166</xdr:rowOff>
    </xdr:to>
    <xdr:pic>
      <xdr:nvPicPr>
        <xdr:cNvPr id="1229970165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05649" y="118953602"/>
          <a:ext cx="1328737" cy="45171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209922</xdr:colOff>
      <xdr:row>657</xdr:row>
      <xdr:rowOff>156770</xdr:rowOff>
    </xdr:from>
    <xdr:to>
      <xdr:col>12</xdr:col>
      <xdr:colOff>304004</xdr:colOff>
      <xdr:row>660</xdr:row>
      <xdr:rowOff>57066</xdr:rowOff>
    </xdr:to>
    <xdr:pic>
      <xdr:nvPicPr>
        <xdr:cNvPr id="132549013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67672" y="128067995"/>
          <a:ext cx="1303756" cy="44322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705</xdr:row>
      <xdr:rowOff>30233</xdr:rowOff>
    </xdr:from>
    <xdr:to>
      <xdr:col>13</xdr:col>
      <xdr:colOff>161502</xdr:colOff>
      <xdr:row>707</xdr:row>
      <xdr:rowOff>118979</xdr:rowOff>
    </xdr:to>
    <xdr:pic>
      <xdr:nvPicPr>
        <xdr:cNvPr id="179118102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137295008"/>
          <a:ext cx="1495002" cy="450696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751</xdr:row>
      <xdr:rowOff>94100</xdr:rowOff>
    </xdr:from>
    <xdr:to>
      <xdr:col>13</xdr:col>
      <xdr:colOff>1126</xdr:colOff>
      <xdr:row>753</xdr:row>
      <xdr:rowOff>134498</xdr:rowOff>
    </xdr:to>
    <xdr:pic>
      <xdr:nvPicPr>
        <xdr:cNvPr id="1628484559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146407626"/>
          <a:ext cx="1334626" cy="402347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129533</xdr:colOff>
      <xdr:row>798</xdr:row>
      <xdr:rowOff>139894</xdr:rowOff>
    </xdr:from>
    <xdr:to>
      <xdr:col>12</xdr:col>
      <xdr:colOff>304004</xdr:colOff>
      <xdr:row>801</xdr:row>
      <xdr:rowOff>14245</xdr:rowOff>
    </xdr:to>
    <xdr:pic>
      <xdr:nvPicPr>
        <xdr:cNvPr id="28982555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4987284" y="155683144"/>
          <a:ext cx="1384144" cy="417276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297654</xdr:colOff>
      <xdr:row>846</xdr:row>
      <xdr:rowOff>28517</xdr:rowOff>
    </xdr:from>
    <xdr:to>
      <xdr:col>12</xdr:col>
      <xdr:colOff>302680</xdr:colOff>
      <xdr:row>848</xdr:row>
      <xdr:rowOff>71352</xdr:rowOff>
    </xdr:to>
    <xdr:pic>
      <xdr:nvPicPr>
        <xdr:cNvPr id="178959336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155404" y="164925317"/>
          <a:ext cx="1214700" cy="404786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89856</xdr:colOff>
      <xdr:row>893</xdr:row>
      <xdr:rowOff>9524</xdr:rowOff>
    </xdr:from>
    <xdr:to>
      <xdr:col>12</xdr:col>
      <xdr:colOff>266961</xdr:colOff>
      <xdr:row>895</xdr:row>
      <xdr:rowOff>119020</xdr:rowOff>
    </xdr:to>
    <xdr:pic>
      <xdr:nvPicPr>
        <xdr:cNvPr id="174975937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4947606" y="174136049"/>
          <a:ext cx="1386781" cy="47144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18177</xdr:colOff>
      <xdr:row>939</xdr:row>
      <xdr:rowOff>160810</xdr:rowOff>
    </xdr:from>
    <xdr:to>
      <xdr:col>14</xdr:col>
      <xdr:colOff>55030</xdr:colOff>
      <xdr:row>942</xdr:row>
      <xdr:rowOff>118979</xdr:rowOff>
    </xdr:to>
    <xdr:pic>
      <xdr:nvPicPr>
        <xdr:cNvPr id="14297647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209302" y="183336085"/>
          <a:ext cx="1503703" cy="50109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18177</xdr:colOff>
      <xdr:row>986</xdr:row>
      <xdr:rowOff>144982</xdr:rowOff>
    </xdr:from>
    <xdr:to>
      <xdr:col>14</xdr:col>
      <xdr:colOff>102656</xdr:colOff>
      <xdr:row>989</xdr:row>
      <xdr:rowOff>119020</xdr:rowOff>
    </xdr:to>
    <xdr:pic>
      <xdr:nvPicPr>
        <xdr:cNvPr id="512323308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209302" y="192454732"/>
          <a:ext cx="1551328" cy="51696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162771</xdr:colOff>
      <xdr:row>1033</xdr:row>
      <xdr:rowOff>123824</xdr:rowOff>
    </xdr:from>
    <xdr:to>
      <xdr:col>13</xdr:col>
      <xdr:colOff>58458</xdr:colOff>
      <xdr:row>1036</xdr:row>
      <xdr:rowOff>118978</xdr:rowOff>
    </xdr:to>
    <xdr:pic>
      <xdr:nvPicPr>
        <xdr:cNvPr id="97554530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0520" y="201625199"/>
          <a:ext cx="1457786" cy="538078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172881</xdr:colOff>
      <xdr:row>1081</xdr:row>
      <xdr:rowOff>10751</xdr:rowOff>
    </xdr:from>
    <xdr:to>
      <xdr:col>12</xdr:col>
      <xdr:colOff>302680</xdr:colOff>
      <xdr:row>1083</xdr:row>
      <xdr:rowOff>95166</xdr:rowOff>
    </xdr:to>
    <xdr:pic>
      <xdr:nvPicPr>
        <xdr:cNvPr id="1474462499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30630" y="210856150"/>
          <a:ext cx="1339475" cy="44636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162771</xdr:colOff>
      <xdr:row>1126</xdr:row>
      <xdr:rowOff>167859</xdr:rowOff>
    </xdr:from>
    <xdr:to>
      <xdr:col>12</xdr:col>
      <xdr:colOff>318876</xdr:colOff>
      <xdr:row>1128</xdr:row>
      <xdr:rowOff>176170</xdr:rowOff>
    </xdr:to>
    <xdr:pic>
      <xdr:nvPicPr>
        <xdr:cNvPr id="350366587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0520" y="219909609"/>
          <a:ext cx="1365779" cy="37026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1173</xdr:row>
      <xdr:rowOff>84119</xdr:rowOff>
    </xdr:from>
    <xdr:to>
      <xdr:col>14</xdr:col>
      <xdr:colOff>55030</xdr:colOff>
      <xdr:row>1176</xdr:row>
      <xdr:rowOff>83260</xdr:rowOff>
    </xdr:to>
    <xdr:pic>
      <xdr:nvPicPr>
        <xdr:cNvPr id="1799967849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229007970"/>
          <a:ext cx="1626656" cy="54206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219204</xdr:colOff>
      <xdr:row>1220</xdr:row>
      <xdr:rowOff>97671</xdr:rowOff>
    </xdr:from>
    <xdr:to>
      <xdr:col>14</xdr:col>
      <xdr:colOff>61378</xdr:colOff>
      <xdr:row>1222</xdr:row>
      <xdr:rowOff>180974</xdr:rowOff>
    </xdr:to>
    <xdr:pic>
      <xdr:nvPicPr>
        <xdr:cNvPr id="66739676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76955" y="238194097"/>
          <a:ext cx="1642397" cy="44525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147898</xdr:colOff>
      <xdr:row>1268</xdr:row>
      <xdr:rowOff>16387</xdr:rowOff>
    </xdr:from>
    <xdr:to>
      <xdr:col>14</xdr:col>
      <xdr:colOff>61378</xdr:colOff>
      <xdr:row>1270</xdr:row>
      <xdr:rowOff>119020</xdr:rowOff>
    </xdr:to>
    <xdr:pic>
      <xdr:nvPicPr>
        <xdr:cNvPr id="209182470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05649" y="247428262"/>
          <a:ext cx="1713703" cy="46458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1315</xdr:row>
      <xdr:rowOff>73330</xdr:rowOff>
    </xdr:from>
    <xdr:to>
      <xdr:col>13</xdr:col>
      <xdr:colOff>113877</xdr:colOff>
      <xdr:row>1317</xdr:row>
      <xdr:rowOff>103763</xdr:rowOff>
    </xdr:to>
    <xdr:pic>
      <xdr:nvPicPr>
        <xdr:cNvPr id="71202731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256610155"/>
          <a:ext cx="1447377" cy="39238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162771</xdr:colOff>
      <xdr:row>1362</xdr:row>
      <xdr:rowOff>76839</xdr:rowOff>
    </xdr:from>
    <xdr:to>
      <xdr:col>13</xdr:col>
      <xdr:colOff>161502</xdr:colOff>
      <xdr:row>1364</xdr:row>
      <xdr:rowOff>138028</xdr:rowOff>
    </xdr:to>
    <xdr:pic>
      <xdr:nvPicPr>
        <xdr:cNvPr id="1824494598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0520" y="265795764"/>
          <a:ext cx="1560830" cy="42313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276223</xdr:colOff>
      <xdr:row>1409</xdr:row>
      <xdr:rowOff>109000</xdr:rowOff>
    </xdr:from>
    <xdr:to>
      <xdr:col>14</xdr:col>
      <xdr:colOff>102655</xdr:colOff>
      <xdr:row>1412</xdr:row>
      <xdr:rowOff>7059</xdr:rowOff>
    </xdr:to>
    <xdr:pic>
      <xdr:nvPicPr>
        <xdr:cNvPr id="197832703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133973" y="275000500"/>
          <a:ext cx="1626656" cy="440984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147898</xdr:colOff>
      <xdr:row>1456</xdr:row>
      <xdr:rowOff>142874</xdr:rowOff>
    </xdr:from>
    <xdr:to>
      <xdr:col>14</xdr:col>
      <xdr:colOff>86538</xdr:colOff>
      <xdr:row>1459</xdr:row>
      <xdr:rowOff>71352</xdr:rowOff>
    </xdr:to>
    <xdr:pic>
      <xdr:nvPicPr>
        <xdr:cNvPr id="1107167895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05649" y="284197424"/>
          <a:ext cx="1738863" cy="47140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122931</xdr:colOff>
      <xdr:row>1503</xdr:row>
      <xdr:rowOff>161467</xdr:rowOff>
    </xdr:from>
    <xdr:to>
      <xdr:col>13</xdr:col>
      <xdr:colOff>98298</xdr:colOff>
      <xdr:row>1506</xdr:row>
      <xdr:rowOff>130884</xdr:rowOff>
    </xdr:to>
    <xdr:pic>
      <xdr:nvPicPr>
        <xdr:cNvPr id="209237071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4980682" y="293426692"/>
          <a:ext cx="1537465" cy="51234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1550</xdr:row>
      <xdr:rowOff>114470</xdr:rowOff>
    </xdr:from>
    <xdr:to>
      <xdr:col>14</xdr:col>
      <xdr:colOff>125783</xdr:colOff>
      <xdr:row>1553</xdr:row>
      <xdr:rowOff>83260</xdr:rowOff>
    </xdr:to>
    <xdr:pic>
      <xdr:nvPicPr>
        <xdr:cNvPr id="451194978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302561795"/>
          <a:ext cx="1697409" cy="51171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1598</xdr:row>
      <xdr:rowOff>9918</xdr:rowOff>
    </xdr:from>
    <xdr:to>
      <xdr:col>13</xdr:col>
      <xdr:colOff>229025</xdr:colOff>
      <xdr:row>1600</xdr:row>
      <xdr:rowOff>119019</xdr:rowOff>
    </xdr:to>
    <xdr:pic>
      <xdr:nvPicPr>
        <xdr:cNvPr id="96265470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311782218"/>
          <a:ext cx="1562525" cy="47105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162771</xdr:colOff>
      <xdr:row>1645</xdr:row>
      <xdr:rowOff>38791</xdr:rowOff>
    </xdr:from>
    <xdr:to>
      <xdr:col>13</xdr:col>
      <xdr:colOff>143742</xdr:colOff>
      <xdr:row>1647</xdr:row>
      <xdr:rowOff>95165</xdr:rowOff>
    </xdr:to>
    <xdr:pic>
      <xdr:nvPicPr>
        <xdr:cNvPr id="939908390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0520" y="320955091"/>
          <a:ext cx="1543070" cy="41832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1691</xdr:row>
      <xdr:rowOff>80154</xdr:rowOff>
    </xdr:from>
    <xdr:to>
      <xdr:col>14</xdr:col>
      <xdr:colOff>102655</xdr:colOff>
      <xdr:row>1694</xdr:row>
      <xdr:rowOff>95165</xdr:rowOff>
    </xdr:to>
    <xdr:pic>
      <xdr:nvPicPr>
        <xdr:cNvPr id="120191352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330026155"/>
          <a:ext cx="1674280" cy="55793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171859</xdr:colOff>
      <xdr:row>1738</xdr:row>
      <xdr:rowOff>103498</xdr:rowOff>
    </xdr:from>
    <xdr:to>
      <xdr:col>13</xdr:col>
      <xdr:colOff>107385</xdr:colOff>
      <xdr:row>1740</xdr:row>
      <xdr:rowOff>147551</xdr:rowOff>
    </xdr:to>
    <xdr:pic>
      <xdr:nvPicPr>
        <xdr:cNvPr id="257014829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9609" y="339241123"/>
          <a:ext cx="1497625" cy="40600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171859</xdr:colOff>
      <xdr:row>1785</xdr:row>
      <xdr:rowOff>123824</xdr:rowOff>
    </xdr:from>
    <xdr:to>
      <xdr:col>14</xdr:col>
      <xdr:colOff>40228</xdr:colOff>
      <xdr:row>1788</xdr:row>
      <xdr:rowOff>33252</xdr:rowOff>
    </xdr:to>
    <xdr:pic>
      <xdr:nvPicPr>
        <xdr:cNvPr id="416503020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9609" y="348405449"/>
          <a:ext cx="1668593" cy="45235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1832</xdr:row>
      <xdr:rowOff>104774</xdr:rowOff>
    </xdr:from>
    <xdr:to>
      <xdr:col>13</xdr:col>
      <xdr:colOff>1126</xdr:colOff>
      <xdr:row>1835</xdr:row>
      <xdr:rowOff>83259</xdr:rowOff>
    </xdr:to>
    <xdr:pic>
      <xdr:nvPicPr>
        <xdr:cNvPr id="237424825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357625649"/>
          <a:ext cx="1334626" cy="52140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47623</xdr:colOff>
      <xdr:row>1880</xdr:row>
      <xdr:rowOff>4958</xdr:rowOff>
    </xdr:from>
    <xdr:to>
      <xdr:col>12</xdr:col>
      <xdr:colOff>268657</xdr:colOff>
      <xdr:row>1882</xdr:row>
      <xdr:rowOff>30871</xdr:rowOff>
    </xdr:to>
    <xdr:pic>
      <xdr:nvPicPr>
        <xdr:cNvPr id="25208713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4905373" y="366927008"/>
          <a:ext cx="1430708" cy="38786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1927</xdr:row>
      <xdr:rowOff>28009</xdr:rowOff>
    </xdr:from>
    <xdr:to>
      <xdr:col>13</xdr:col>
      <xdr:colOff>161502</xdr:colOff>
      <xdr:row>1929</xdr:row>
      <xdr:rowOff>71352</xdr:rowOff>
    </xdr:to>
    <xdr:pic>
      <xdr:nvPicPr>
        <xdr:cNvPr id="926021815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376084534"/>
          <a:ext cx="1495002" cy="40529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51701</xdr:colOff>
      <xdr:row>1974</xdr:row>
      <xdr:rowOff>28574</xdr:rowOff>
    </xdr:from>
    <xdr:to>
      <xdr:col>13</xdr:col>
      <xdr:colOff>204996</xdr:colOff>
      <xdr:row>1976</xdr:row>
      <xdr:rowOff>83259</xdr:rowOff>
    </xdr:to>
    <xdr:pic>
      <xdr:nvPicPr>
        <xdr:cNvPr id="182055353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242826" y="385229099"/>
          <a:ext cx="1382020" cy="416634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2021</xdr:row>
      <xdr:rowOff>44731</xdr:rowOff>
    </xdr:from>
    <xdr:to>
      <xdr:col>13</xdr:col>
      <xdr:colOff>143742</xdr:colOff>
      <xdr:row>2023</xdr:row>
      <xdr:rowOff>83259</xdr:rowOff>
    </xdr:to>
    <xdr:pic>
      <xdr:nvPicPr>
        <xdr:cNvPr id="70560300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394389256"/>
          <a:ext cx="1477242" cy="400478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4570</xdr:colOff>
      <xdr:row>2067</xdr:row>
      <xdr:rowOff>140447</xdr:rowOff>
    </xdr:from>
    <xdr:to>
      <xdr:col>14</xdr:col>
      <xdr:colOff>102655</xdr:colOff>
      <xdr:row>2070</xdr:row>
      <xdr:rowOff>119019</xdr:rowOff>
    </xdr:to>
    <xdr:pic>
      <xdr:nvPicPr>
        <xdr:cNvPr id="184978962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195695" y="403467047"/>
          <a:ext cx="1564935" cy="521496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2114</xdr:row>
      <xdr:rowOff>59570</xdr:rowOff>
    </xdr:from>
    <xdr:to>
      <xdr:col>13</xdr:col>
      <xdr:colOff>229025</xdr:colOff>
      <xdr:row>2117</xdr:row>
      <xdr:rowOff>119019</xdr:rowOff>
    </xdr:to>
    <xdr:pic>
      <xdr:nvPicPr>
        <xdr:cNvPr id="31083410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412558746"/>
          <a:ext cx="1562525" cy="60237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162771</xdr:colOff>
      <xdr:row>2161</xdr:row>
      <xdr:rowOff>23811</xdr:rowOff>
    </xdr:from>
    <xdr:to>
      <xdr:col>13</xdr:col>
      <xdr:colOff>50644</xdr:colOff>
      <xdr:row>2164</xdr:row>
      <xdr:rowOff>83259</xdr:rowOff>
    </xdr:to>
    <xdr:pic>
      <xdr:nvPicPr>
        <xdr:cNvPr id="70549767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0520" y="421657461"/>
          <a:ext cx="1449972" cy="60237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162771</xdr:colOff>
      <xdr:row>2208</xdr:row>
      <xdr:rowOff>71436</xdr:rowOff>
    </xdr:from>
    <xdr:to>
      <xdr:col>13</xdr:col>
      <xdr:colOff>98298</xdr:colOff>
      <xdr:row>2211</xdr:row>
      <xdr:rowOff>130884</xdr:rowOff>
    </xdr:to>
    <xdr:pic>
      <xdr:nvPicPr>
        <xdr:cNvPr id="449272220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20520" y="430839561"/>
          <a:ext cx="1497625" cy="60237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276223</xdr:colOff>
      <xdr:row>2255</xdr:row>
      <xdr:rowOff>131744</xdr:rowOff>
    </xdr:from>
    <xdr:to>
      <xdr:col>14</xdr:col>
      <xdr:colOff>102655</xdr:colOff>
      <xdr:row>2258</xdr:row>
      <xdr:rowOff>130884</xdr:rowOff>
    </xdr:to>
    <xdr:pic>
      <xdr:nvPicPr>
        <xdr:cNvPr id="37516421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133973" y="440062919"/>
          <a:ext cx="1626656" cy="542064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228599</xdr:colOff>
      <xdr:row>2302</xdr:row>
      <xdr:rowOff>59570</xdr:rowOff>
    </xdr:from>
    <xdr:to>
      <xdr:col>12</xdr:col>
      <xdr:colOff>312580</xdr:colOff>
      <xdr:row>2305</xdr:row>
      <xdr:rowOff>119019</xdr:rowOff>
    </xdr:to>
    <xdr:pic>
      <xdr:nvPicPr>
        <xdr:cNvPr id="93132663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86349" y="449210946"/>
          <a:ext cx="1293655" cy="60237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199202</xdr:colOff>
      <xdr:row>2348</xdr:row>
      <xdr:rowOff>28574</xdr:rowOff>
    </xdr:from>
    <xdr:to>
      <xdr:col>12</xdr:col>
      <xdr:colOff>215660</xdr:colOff>
      <xdr:row>2350</xdr:row>
      <xdr:rowOff>168984</xdr:rowOff>
    </xdr:to>
    <xdr:pic>
      <xdr:nvPicPr>
        <xdr:cNvPr id="146197805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56952" y="458333474"/>
          <a:ext cx="1226132" cy="50235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151820</xdr:colOff>
      <xdr:row>2395</xdr:row>
      <xdr:rowOff>95247</xdr:rowOff>
    </xdr:from>
    <xdr:to>
      <xdr:col>13</xdr:col>
      <xdr:colOff>124356</xdr:colOff>
      <xdr:row>2398</xdr:row>
      <xdr:rowOff>63723</xdr:rowOff>
    </xdr:to>
    <xdr:pic>
      <xdr:nvPicPr>
        <xdr:cNvPr id="129589160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09570" y="467696548"/>
          <a:ext cx="1534634" cy="51139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209922</xdr:colOff>
      <xdr:row>2443</xdr:row>
      <xdr:rowOff>123824</xdr:rowOff>
    </xdr:from>
    <xdr:to>
      <xdr:col>13</xdr:col>
      <xdr:colOff>98298</xdr:colOff>
      <xdr:row>2446</xdr:row>
      <xdr:rowOff>52344</xdr:rowOff>
    </xdr:to>
    <xdr:pic>
      <xdr:nvPicPr>
        <xdr:cNvPr id="211602455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67672" y="477002474"/>
          <a:ext cx="1450475" cy="471444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161924</xdr:colOff>
      <xdr:row>2486</xdr:row>
      <xdr:rowOff>30996</xdr:rowOff>
    </xdr:from>
    <xdr:to>
      <xdr:col>13</xdr:col>
      <xdr:colOff>162350</xdr:colOff>
      <xdr:row>2489</xdr:row>
      <xdr:rowOff>90444</xdr:rowOff>
    </xdr:to>
    <xdr:pic>
      <xdr:nvPicPr>
        <xdr:cNvPr id="539191651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19674" y="485472621"/>
          <a:ext cx="1562525" cy="60237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236576</xdr:colOff>
      <xdr:row>2534</xdr:row>
      <xdr:rowOff>35717</xdr:rowOff>
    </xdr:from>
    <xdr:to>
      <xdr:col>13</xdr:col>
      <xdr:colOff>135765</xdr:colOff>
      <xdr:row>2536</xdr:row>
      <xdr:rowOff>114299</xdr:rowOff>
    </xdr:to>
    <xdr:pic>
      <xdr:nvPicPr>
        <xdr:cNvPr id="2029504890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094326" y="494840417"/>
          <a:ext cx="1461288" cy="44053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oneCellAnchor>
    <xdr:from>
      <xdr:col>8</xdr:col>
      <xdr:colOff>904872</xdr:colOff>
      <xdr:row>126</xdr:row>
      <xdr:rowOff>59530</xdr:rowOff>
    </xdr:from>
    <xdr:ext cx="1628353" cy="516250"/>
    <xdr:pic>
      <xdr:nvPicPr>
        <xdr:cNvPr id="13723600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2486263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952498</xdr:colOff>
      <xdr:row>173</xdr:row>
      <xdr:rowOff>130967</xdr:rowOff>
    </xdr:from>
    <xdr:ext cx="1628353" cy="516250"/>
    <xdr:pic>
      <xdr:nvPicPr>
        <xdr:cNvPr id="2147446917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4078067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793637</xdr:colOff>
      <xdr:row>219</xdr:row>
      <xdr:rowOff>119061</xdr:rowOff>
    </xdr:from>
    <xdr:ext cx="1628353" cy="516250"/>
    <xdr:pic>
      <xdr:nvPicPr>
        <xdr:cNvPr id="199977827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42743436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267</xdr:row>
      <xdr:rowOff>71436</xdr:rowOff>
    </xdr:from>
    <xdr:ext cx="1628353" cy="516250"/>
    <xdr:pic>
      <xdr:nvPicPr>
        <xdr:cNvPr id="449409191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51792186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829048</xdr:colOff>
      <xdr:row>314</xdr:row>
      <xdr:rowOff>99060</xdr:rowOff>
    </xdr:from>
    <xdr:ext cx="1628353" cy="516250"/>
    <xdr:pic>
      <xdr:nvPicPr>
        <xdr:cNvPr id="64559474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6151626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793637</xdr:colOff>
      <xdr:row>361</xdr:row>
      <xdr:rowOff>107155</xdr:rowOff>
    </xdr:from>
    <xdr:ext cx="1628353" cy="516250"/>
    <xdr:pic>
      <xdr:nvPicPr>
        <xdr:cNvPr id="107140011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7063978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4570</xdr:colOff>
      <xdr:row>409</xdr:row>
      <xdr:rowOff>122684</xdr:rowOff>
    </xdr:from>
    <xdr:ext cx="1429150" cy="453096"/>
    <xdr:pic>
      <xdr:nvPicPr>
        <xdr:cNvPr id="195965981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195695" y="79932660"/>
          <a:ext cx="1429151" cy="45309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228599</xdr:colOff>
      <xdr:row>457</xdr:row>
      <xdr:rowOff>71436</xdr:rowOff>
    </xdr:from>
    <xdr:ext cx="1628353" cy="516250"/>
    <xdr:pic>
      <xdr:nvPicPr>
        <xdr:cNvPr id="1992874398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86349" y="89196861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904872</xdr:colOff>
      <xdr:row>504</xdr:row>
      <xdr:rowOff>107155</xdr:rowOff>
    </xdr:from>
    <xdr:ext cx="1628353" cy="516250"/>
    <xdr:pic>
      <xdr:nvPicPr>
        <xdr:cNvPr id="135711145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9840515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837349</xdr:colOff>
      <xdr:row>551</xdr:row>
      <xdr:rowOff>35717</xdr:rowOff>
    </xdr:from>
    <xdr:ext cx="1628353" cy="516250"/>
    <xdr:pic>
      <xdr:nvPicPr>
        <xdr:cNvPr id="639367406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107458668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829048</xdr:colOff>
      <xdr:row>599</xdr:row>
      <xdr:rowOff>95247</xdr:rowOff>
    </xdr:from>
    <xdr:ext cx="1628353" cy="516250"/>
    <xdr:pic>
      <xdr:nvPicPr>
        <xdr:cNvPr id="748705455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116871748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18177</xdr:colOff>
      <xdr:row>646</xdr:row>
      <xdr:rowOff>159079</xdr:rowOff>
    </xdr:from>
    <xdr:ext cx="1276800" cy="404794"/>
    <xdr:pic>
      <xdr:nvPicPr>
        <xdr:cNvPr id="1054995601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09302" y="126079579"/>
          <a:ext cx="1276800" cy="4047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853170</xdr:colOff>
      <xdr:row>693</xdr:row>
      <xdr:rowOff>35717</xdr:rowOff>
    </xdr:from>
    <xdr:ext cx="1628353" cy="516250"/>
    <xdr:pic>
      <xdr:nvPicPr>
        <xdr:cNvPr id="159850819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135128792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220505</xdr:colOff>
      <xdr:row>740</xdr:row>
      <xdr:rowOff>129438</xdr:rowOff>
    </xdr:from>
    <xdr:ext cx="1407848" cy="446342"/>
    <xdr:pic>
      <xdr:nvPicPr>
        <xdr:cNvPr id="549018715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78255" y="144452239"/>
          <a:ext cx="1407848" cy="44634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220505</xdr:colOff>
      <xdr:row>787</xdr:row>
      <xdr:rowOff>159584</xdr:rowOff>
    </xdr:from>
    <xdr:ext cx="1455472" cy="461440"/>
    <xdr:pic>
      <xdr:nvPicPr>
        <xdr:cNvPr id="17157205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78255" y="153712108"/>
          <a:ext cx="1455472" cy="4614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209922</xdr:colOff>
      <xdr:row>834</xdr:row>
      <xdr:rowOff>165614</xdr:rowOff>
    </xdr:from>
    <xdr:ext cx="1418429" cy="449697"/>
    <xdr:pic>
      <xdr:nvPicPr>
        <xdr:cNvPr id="54268670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67672" y="162890714"/>
          <a:ext cx="1418430" cy="44969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104774</xdr:colOff>
      <xdr:row>882</xdr:row>
      <xdr:rowOff>29372</xdr:rowOff>
    </xdr:from>
    <xdr:ext cx="1190203" cy="377340"/>
    <xdr:pic>
      <xdr:nvPicPr>
        <xdr:cNvPr id="81393179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95899" y="172165172"/>
          <a:ext cx="1190203" cy="3773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297654</xdr:colOff>
      <xdr:row>928</xdr:row>
      <xdr:rowOff>99060</xdr:rowOff>
    </xdr:from>
    <xdr:ext cx="1628353" cy="516250"/>
    <xdr:pic>
      <xdr:nvPicPr>
        <xdr:cNvPr id="970542997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155404" y="18128361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853170</xdr:colOff>
      <xdr:row>975</xdr:row>
      <xdr:rowOff>71436</xdr:rowOff>
    </xdr:from>
    <xdr:ext cx="1628353" cy="516250"/>
    <xdr:pic>
      <xdr:nvPicPr>
        <xdr:cNvPr id="168806518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190390461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95247</xdr:colOff>
      <xdr:row>1022</xdr:row>
      <xdr:rowOff>83341</xdr:rowOff>
    </xdr:from>
    <xdr:ext cx="1628353" cy="516250"/>
    <xdr:pic>
      <xdr:nvPicPr>
        <xdr:cNvPr id="94336556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952998" y="199593992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47623</xdr:colOff>
      <xdr:row>1069</xdr:row>
      <xdr:rowOff>130967</xdr:rowOff>
    </xdr:from>
    <xdr:ext cx="1628353" cy="516250"/>
    <xdr:pic>
      <xdr:nvPicPr>
        <xdr:cNvPr id="2008032830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905373" y="208804667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706381</xdr:colOff>
      <xdr:row>1115</xdr:row>
      <xdr:rowOff>47623</xdr:rowOff>
    </xdr:from>
    <xdr:ext cx="1628353" cy="516250"/>
    <xdr:pic>
      <xdr:nvPicPr>
        <xdr:cNvPr id="639757957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217798648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162771</xdr:colOff>
      <xdr:row>1162</xdr:row>
      <xdr:rowOff>59530</xdr:rowOff>
    </xdr:from>
    <xdr:ext cx="1628353" cy="516250"/>
    <xdr:pic>
      <xdr:nvPicPr>
        <xdr:cNvPr id="178467262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20520" y="22699265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147898</xdr:colOff>
      <xdr:row>1208</xdr:row>
      <xdr:rowOff>121384</xdr:rowOff>
    </xdr:from>
    <xdr:ext cx="1557942" cy="493927"/>
    <xdr:pic>
      <xdr:nvPicPr>
        <xdr:cNvPr id="85132199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05649" y="236046108"/>
          <a:ext cx="1557942" cy="49392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890001</xdr:colOff>
      <xdr:row>1256</xdr:row>
      <xdr:rowOff>107155</xdr:rowOff>
    </xdr:from>
    <xdr:ext cx="1628353" cy="516250"/>
    <xdr:pic>
      <xdr:nvPicPr>
        <xdr:cNvPr id="1484452897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24534733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829048</xdr:colOff>
      <xdr:row>1303</xdr:row>
      <xdr:rowOff>47623</xdr:rowOff>
    </xdr:from>
    <xdr:ext cx="1628353" cy="516250"/>
    <xdr:pic>
      <xdr:nvPicPr>
        <xdr:cNvPr id="180520449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254412748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228328</xdr:colOff>
      <xdr:row>1351</xdr:row>
      <xdr:rowOff>171449</xdr:rowOff>
    </xdr:from>
    <xdr:ext cx="1400025" cy="443861"/>
    <xdr:pic>
      <xdr:nvPicPr>
        <xdr:cNvPr id="62266088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86078" y="263899649"/>
          <a:ext cx="1400025" cy="4438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742100</xdr:colOff>
      <xdr:row>1398</xdr:row>
      <xdr:rowOff>59530</xdr:rowOff>
    </xdr:from>
    <xdr:ext cx="1628353" cy="516250"/>
    <xdr:pic>
      <xdr:nvPicPr>
        <xdr:cNvPr id="1757229697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27296030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742100</xdr:colOff>
      <xdr:row>1445</xdr:row>
      <xdr:rowOff>83341</xdr:rowOff>
    </xdr:from>
    <xdr:ext cx="1628353" cy="516250"/>
    <xdr:pic>
      <xdr:nvPicPr>
        <xdr:cNvPr id="690116038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282147167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219204</xdr:colOff>
      <xdr:row>1491</xdr:row>
      <xdr:rowOff>164744</xdr:rowOff>
    </xdr:from>
    <xdr:ext cx="1409148" cy="446754"/>
    <xdr:pic>
      <xdr:nvPicPr>
        <xdr:cNvPr id="41390794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76955" y="291258270"/>
          <a:ext cx="1409148" cy="4467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904872</xdr:colOff>
      <xdr:row>1539</xdr:row>
      <xdr:rowOff>119061</xdr:rowOff>
    </xdr:from>
    <xdr:ext cx="1628353" cy="516250"/>
    <xdr:pic>
      <xdr:nvPicPr>
        <xdr:cNvPr id="131308612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00575661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706381</xdr:colOff>
      <xdr:row>1586</xdr:row>
      <xdr:rowOff>107155</xdr:rowOff>
    </xdr:from>
    <xdr:ext cx="1628353" cy="516250"/>
    <xdr:pic>
      <xdr:nvPicPr>
        <xdr:cNvPr id="155954913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0970775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789724</xdr:colOff>
      <xdr:row>1633</xdr:row>
      <xdr:rowOff>107155</xdr:rowOff>
    </xdr:from>
    <xdr:ext cx="1628353" cy="516250"/>
    <xdr:pic>
      <xdr:nvPicPr>
        <xdr:cNvPr id="161386098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1885175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829048</xdr:colOff>
      <xdr:row>1680</xdr:row>
      <xdr:rowOff>47623</xdr:rowOff>
    </xdr:from>
    <xdr:ext cx="1628353" cy="516250"/>
    <xdr:pic>
      <xdr:nvPicPr>
        <xdr:cNvPr id="25923340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28002898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743631</xdr:colOff>
      <xdr:row>1727</xdr:row>
      <xdr:rowOff>95247</xdr:rowOff>
    </xdr:from>
    <xdr:ext cx="1628353" cy="516250"/>
    <xdr:pic>
      <xdr:nvPicPr>
        <xdr:cNvPr id="349876271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37242148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51536</xdr:colOff>
      <xdr:row>1773</xdr:row>
      <xdr:rowOff>95247</xdr:rowOff>
    </xdr:from>
    <xdr:ext cx="1628353" cy="516250"/>
    <xdr:pic>
      <xdr:nvPicPr>
        <xdr:cNvPr id="177724962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909286" y="346205173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0</xdr:colOff>
      <xdr:row>1821</xdr:row>
      <xdr:rowOff>107155</xdr:rowOff>
    </xdr:from>
    <xdr:ext cx="1628353" cy="516250"/>
    <xdr:pic>
      <xdr:nvPicPr>
        <xdr:cNvPr id="572119140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5563730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853170</xdr:colOff>
      <xdr:row>1868</xdr:row>
      <xdr:rowOff>119061</xdr:rowOff>
    </xdr:from>
    <xdr:ext cx="1628353" cy="516250"/>
    <xdr:pic>
      <xdr:nvPicPr>
        <xdr:cNvPr id="4735004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64869411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829048</xdr:colOff>
      <xdr:row>1916</xdr:row>
      <xdr:rowOff>99060</xdr:rowOff>
    </xdr:from>
    <xdr:ext cx="1628353" cy="516250"/>
    <xdr:pic>
      <xdr:nvPicPr>
        <xdr:cNvPr id="51891300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7416486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51536</xdr:colOff>
      <xdr:row>1962</xdr:row>
      <xdr:rowOff>99060</xdr:rowOff>
    </xdr:from>
    <xdr:ext cx="1628353" cy="516250"/>
    <xdr:pic>
      <xdr:nvPicPr>
        <xdr:cNvPr id="305254106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909286" y="38312788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952498</xdr:colOff>
      <xdr:row>2009</xdr:row>
      <xdr:rowOff>35717</xdr:rowOff>
    </xdr:from>
    <xdr:ext cx="1628353" cy="516250"/>
    <xdr:pic>
      <xdr:nvPicPr>
        <xdr:cNvPr id="140716590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392208542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904872</xdr:colOff>
      <xdr:row>2056</xdr:row>
      <xdr:rowOff>99060</xdr:rowOff>
    </xdr:from>
    <xdr:ext cx="1628353" cy="516250"/>
    <xdr:pic>
      <xdr:nvPicPr>
        <xdr:cNvPr id="1012082330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40143493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952498</xdr:colOff>
      <xdr:row>2103</xdr:row>
      <xdr:rowOff>95247</xdr:rowOff>
    </xdr:from>
    <xdr:ext cx="1628353" cy="516250"/>
    <xdr:pic>
      <xdr:nvPicPr>
        <xdr:cNvPr id="173352888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410603698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47623</xdr:colOff>
      <xdr:row>2150</xdr:row>
      <xdr:rowOff>107155</xdr:rowOff>
    </xdr:from>
    <xdr:ext cx="1628353" cy="516250"/>
    <xdr:pic>
      <xdr:nvPicPr>
        <xdr:cNvPr id="197691890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905373" y="41975008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4570</xdr:colOff>
      <xdr:row>2197</xdr:row>
      <xdr:rowOff>152399</xdr:rowOff>
    </xdr:from>
    <xdr:ext cx="1290408" cy="462911"/>
    <xdr:pic>
      <xdr:nvPicPr>
        <xdr:cNvPr id="8810692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195695" y="428929799"/>
          <a:ext cx="1290408" cy="46291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952498</xdr:colOff>
      <xdr:row>2244</xdr:row>
      <xdr:rowOff>99060</xdr:rowOff>
    </xdr:from>
    <xdr:ext cx="1628353" cy="516250"/>
    <xdr:pic>
      <xdr:nvPicPr>
        <xdr:cNvPr id="130620625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857749" y="43803951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171859</xdr:colOff>
      <xdr:row>2291</xdr:row>
      <xdr:rowOff>71436</xdr:rowOff>
    </xdr:from>
    <xdr:ext cx="1628353" cy="516250"/>
    <xdr:pic>
      <xdr:nvPicPr>
        <xdr:cNvPr id="183684546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29609" y="447232086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18177</xdr:colOff>
      <xdr:row>2338</xdr:row>
      <xdr:rowOff>83341</xdr:rowOff>
    </xdr:from>
    <xdr:ext cx="1628353" cy="516250"/>
    <xdr:pic>
      <xdr:nvPicPr>
        <xdr:cNvPr id="148860423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09302" y="456578492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209922</xdr:colOff>
      <xdr:row>2383</xdr:row>
      <xdr:rowOff>152399</xdr:rowOff>
    </xdr:from>
    <xdr:ext cx="1628353" cy="457200"/>
    <xdr:pic>
      <xdr:nvPicPr>
        <xdr:cNvPr id="121912335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67672" y="465581999"/>
          <a:ext cx="1628353" cy="457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153351</xdr:colOff>
      <xdr:row>2431</xdr:row>
      <xdr:rowOff>97630</xdr:rowOff>
    </xdr:from>
    <xdr:ext cx="1512147" cy="479409"/>
    <xdr:pic>
      <xdr:nvPicPr>
        <xdr:cNvPr id="58621161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11101" y="474804580"/>
          <a:ext cx="1512147" cy="47940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95247</xdr:colOff>
      <xdr:row>2477</xdr:row>
      <xdr:rowOff>3810</xdr:rowOff>
    </xdr:from>
    <xdr:ext cx="1417107" cy="449277"/>
    <xdr:pic>
      <xdr:nvPicPr>
        <xdr:cNvPr id="165051187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952998" y="483816660"/>
          <a:ext cx="1417107" cy="44927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238980</xdr:colOff>
      <xdr:row>2522</xdr:row>
      <xdr:rowOff>146685</xdr:rowOff>
    </xdr:from>
    <xdr:ext cx="1313865" cy="416545"/>
    <xdr:pic>
      <xdr:nvPicPr>
        <xdr:cNvPr id="128601673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096730" y="492779685"/>
          <a:ext cx="1313865" cy="41654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14</xdr:col>
      <xdr:colOff>247649</xdr:colOff>
      <xdr:row>0</xdr:row>
      <xdr:rowOff>114300</xdr:rowOff>
    </xdr:from>
    <xdr:ext cx="1084003" cy="638174"/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8705849" y="114300"/>
          <a:ext cx="1084003" cy="638174"/>
        </a:xfrm>
        <a:prstGeom prst="rect">
          <a:avLst/>
        </a:prstGeom>
      </xdr:spPr>
    </xdr:pic>
    <xdr:clientData/>
  </xdr:oneCellAnchor>
  <xdr:twoCellAnchor editAs="oneCell">
    <xdr:from>
      <xdr:col>1</xdr:col>
      <xdr:colOff>542924</xdr:colOff>
      <xdr:row>109</xdr:row>
      <xdr:rowOff>180974</xdr:rowOff>
    </xdr:from>
    <xdr:to>
      <xdr:col>4</xdr:col>
      <xdr:colOff>294850</xdr:colOff>
      <xdr:row>114</xdr:row>
      <xdr:rowOff>38098</xdr:rowOff>
    </xdr:to>
    <xdr:pic>
      <xdr:nvPicPr>
        <xdr:cNvPr id="3" name="Imagem 29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1581149" y="30594299"/>
          <a:ext cx="1580726" cy="809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436271</xdr:colOff>
      <xdr:row>110</xdr:row>
      <xdr:rowOff>82130</xdr:rowOff>
    </xdr:from>
    <xdr:to>
      <xdr:col>14</xdr:col>
      <xdr:colOff>121781</xdr:colOff>
      <xdr:row>114</xdr:row>
      <xdr:rowOff>38097</xdr:rowOff>
    </xdr:to>
    <xdr:pic>
      <xdr:nvPicPr>
        <xdr:cNvPr id="4" name="Imagem 30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6370347" y="30685956"/>
          <a:ext cx="1578263" cy="717967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15</xdr:col>
      <xdr:colOff>351303</xdr:colOff>
      <xdr:row>0</xdr:row>
      <xdr:rowOff>100853</xdr:rowOff>
    </xdr:from>
    <xdr:ext cx="1084003" cy="459440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0" t="0" r="0" b="17095"/>
        <a:stretch/>
      </xdr:blipFill>
      <xdr:spPr bwMode="auto">
        <a:xfrm>
          <a:off x="16969627" y="100853"/>
          <a:ext cx="1084003" cy="459441"/>
        </a:xfrm>
        <a:prstGeom prst="rect">
          <a:avLst/>
        </a:prstGeom>
      </xdr:spPr>
    </xdr:pic>
    <xdr:clientData/>
  </xdr:oneCellAnchor>
  <xdr:twoCellAnchor editAs="oneCell">
    <xdr:from>
      <xdr:col>1</xdr:col>
      <xdr:colOff>1918608</xdr:colOff>
      <xdr:row>110</xdr:row>
      <xdr:rowOff>40822</xdr:rowOff>
    </xdr:from>
    <xdr:to>
      <xdr:col>3</xdr:col>
      <xdr:colOff>654431</xdr:colOff>
      <xdr:row>113</xdr:row>
      <xdr:rowOff>160141</xdr:rowOff>
    </xdr:to>
    <xdr:pic>
      <xdr:nvPicPr>
        <xdr:cNvPr id="3" name="Imagem 29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3007180" y="35691536"/>
          <a:ext cx="1919894" cy="6091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937983</xdr:colOff>
      <xdr:row>109</xdr:row>
      <xdr:rowOff>120229</xdr:rowOff>
    </xdr:from>
    <xdr:to>
      <xdr:col>12</xdr:col>
      <xdr:colOff>594298</xdr:colOff>
      <xdr:row>114</xdr:row>
      <xdr:rowOff>40821</xdr:rowOff>
    </xdr:to>
    <xdr:pic>
      <xdr:nvPicPr>
        <xdr:cNvPr id="4" name="Imagem 30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12354376" y="35607659"/>
          <a:ext cx="1860673" cy="73701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14</xdr:col>
      <xdr:colOff>98752</xdr:colOff>
      <xdr:row>0</xdr:row>
      <xdr:rowOff>91107</xdr:rowOff>
    </xdr:from>
    <xdr:to>
      <xdr:col>16</xdr:col>
      <xdr:colOff>1126434</xdr:colOff>
      <xdr:row>3</xdr:row>
      <xdr:rowOff>108856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9093074" y="91107"/>
          <a:ext cx="1490324" cy="562034"/>
        </a:xfrm>
        <a:prstGeom prst="rect">
          <a:avLst/>
        </a:prstGeom>
      </xdr:spPr>
    </xdr:pic>
    <xdr:clientData/>
  </xdr:twoCellAnchor>
  <xdr:twoCellAnchor editAs="oneCell">
    <xdr:from>
      <xdr:col>10</xdr:col>
      <xdr:colOff>231914</xdr:colOff>
      <xdr:row>113</xdr:row>
      <xdr:rowOff>52376</xdr:rowOff>
    </xdr:from>
    <xdr:to>
      <xdr:col>13</xdr:col>
      <xdr:colOff>1002197</xdr:colOff>
      <xdr:row>114</xdr:row>
      <xdr:rowOff>115957</xdr:rowOff>
    </xdr:to>
    <xdr:pic>
      <xdr:nvPicPr>
        <xdr:cNvPr id="4" name="Imagem 3"/>
        <xdr:cNvPicPr>
          <a:picLocks noChangeAspect="1"/>
        </xdr:cNvPicPr>
      </xdr:nvPicPr>
      <xdr:blipFill rotWithShape="1">
        <a:blip r:embed="rId2"/>
        <a:srcRect l="0" t="0" r="0" b="12766"/>
        <a:stretch/>
      </xdr:blipFill>
      <xdr:spPr bwMode="auto">
        <a:xfrm>
          <a:off x="8108675" y="26275115"/>
          <a:ext cx="1822174" cy="212668"/>
        </a:xfrm>
        <a:prstGeom prst="rect">
          <a:avLst/>
        </a:prstGeom>
      </xdr:spPr>
    </xdr:pic>
    <xdr:clientData/>
  </xdr:twoCellAnchor>
  <xdr:twoCellAnchor editAs="oneCell">
    <xdr:from>
      <xdr:col>2</xdr:col>
      <xdr:colOff>463826</xdr:colOff>
      <xdr:row>109</xdr:row>
      <xdr:rowOff>66260</xdr:rowOff>
    </xdr:from>
    <xdr:to>
      <xdr:col>4</xdr:col>
      <xdr:colOff>201740</xdr:colOff>
      <xdr:row>114</xdr:row>
      <xdr:rowOff>28398</xdr:rowOff>
    </xdr:to>
    <xdr:pic>
      <xdr:nvPicPr>
        <xdr:cNvPr id="5" name="Imagem 4"/>
        <xdr:cNvPicPr>
          <a:picLocks noChangeAspect="1"/>
        </xdr:cNvPicPr>
      </xdr:nvPicPr>
      <xdr:blipFill rotWithShape="1">
        <a:blip r:embed="rId3"/>
        <a:srcRect l="5948" t="20286" r="7435" b="12518"/>
        <a:stretch/>
      </xdr:blipFill>
      <xdr:spPr bwMode="auto">
        <a:xfrm>
          <a:off x="2095500" y="25692652"/>
          <a:ext cx="2272392" cy="707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6</xdr:col>
      <xdr:colOff>59311</xdr:colOff>
      <xdr:row>0</xdr:row>
      <xdr:rowOff>161922</xdr:rowOff>
    </xdr:from>
    <xdr:ext cx="644122" cy="457202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0" t="0" r="0" b="12726"/>
        <a:stretch/>
      </xdr:blipFill>
      <xdr:spPr bwMode="auto">
        <a:xfrm>
          <a:off x="6888736" y="161922"/>
          <a:ext cx="644122" cy="457203"/>
        </a:xfrm>
        <a:prstGeom prst="rect">
          <a:avLst/>
        </a:prstGeom>
      </xdr:spPr>
    </xdr:pic>
    <xdr:clientData/>
  </xdr:oneCellAnchor>
  <xdr:twoCellAnchor editAs="oneCell">
    <xdr:from>
      <xdr:col>1</xdr:col>
      <xdr:colOff>625924</xdr:colOff>
      <xdr:row>107</xdr:row>
      <xdr:rowOff>152779</xdr:rowOff>
    </xdr:from>
    <xdr:to>
      <xdr:col>2</xdr:col>
      <xdr:colOff>295165</xdr:colOff>
      <xdr:row>112</xdr:row>
      <xdr:rowOff>108858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1564818" y="23298529"/>
          <a:ext cx="1152418" cy="9085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1184951</xdr:colOff>
      <xdr:row>107</xdr:row>
      <xdr:rowOff>152779</xdr:rowOff>
    </xdr:from>
    <xdr:to>
      <xdr:col>5</xdr:col>
      <xdr:colOff>750553</xdr:colOff>
      <xdr:row>112</xdr:row>
      <xdr:rowOff>40821</xdr:rowOff>
    </xdr:to>
    <xdr:pic>
      <xdr:nvPicPr>
        <xdr:cNvPr id="4" name="Imagem 3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5267094" y="23298529"/>
          <a:ext cx="1293709" cy="84054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0</xdr:col>
      <xdr:colOff>95249</xdr:colOff>
      <xdr:row>62</xdr:row>
      <xdr:rowOff>73680</xdr:rowOff>
    </xdr:from>
    <xdr:to>
      <xdr:col>3</xdr:col>
      <xdr:colOff>394607</xdr:colOff>
      <xdr:row>62</xdr:row>
      <xdr:rowOff>2370951</xdr:rowOff>
    </xdr:to>
    <xdr:pic>
      <xdr:nvPicPr>
        <xdr:cNvPr id="20" name="Imagem 19"/>
        <xdr:cNvPicPr>
          <a:picLocks noChangeAspect="1"/>
        </xdr:cNvPicPr>
      </xdr:nvPicPr>
      <xdr:blipFill rotWithShape="1">
        <a:blip r:embed="rId4"/>
        <a:srcRect l="0" t="0" r="0" b="27438"/>
        <a:stretch/>
      </xdr:blipFill>
      <xdr:spPr bwMode="auto">
        <a:xfrm rot="10800000" flipV="1">
          <a:off x="95249" y="12238466"/>
          <a:ext cx="3946072" cy="2297271"/>
        </a:xfrm>
        <a:prstGeom prst="rect">
          <a:avLst/>
        </a:prstGeom>
      </xdr:spPr>
    </xdr:pic>
    <xdr:clientData/>
  </xdr:twoCellAnchor>
  <xdr:twoCellAnchor editAs="oneCell">
    <xdr:from>
      <xdr:col>4</xdr:col>
      <xdr:colOff>68036</xdr:colOff>
      <xdr:row>62</xdr:row>
      <xdr:rowOff>68037</xdr:rowOff>
    </xdr:from>
    <xdr:to>
      <xdr:col>6</xdr:col>
      <xdr:colOff>612322</xdr:colOff>
      <xdr:row>62</xdr:row>
      <xdr:rowOff>2340428</xdr:rowOff>
    </xdr:to>
    <xdr:pic>
      <xdr:nvPicPr>
        <xdr:cNvPr id="22" name="Imagem 21"/>
        <xdr:cNvPicPr>
          <a:picLocks noChangeAspect="1"/>
        </xdr:cNvPicPr>
      </xdr:nvPicPr>
      <xdr:blipFill rotWithShape="1">
        <a:blip r:embed="rId5"/>
        <a:srcRect l="19878" t="0" r="29385" b="58002"/>
        <a:stretch/>
      </xdr:blipFill>
      <xdr:spPr bwMode="auto">
        <a:xfrm>
          <a:off x="4150178" y="12232823"/>
          <a:ext cx="3660322" cy="227239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10</xdr:col>
      <xdr:colOff>217507</xdr:colOff>
      <xdr:row>44</xdr:row>
      <xdr:rowOff>132788</xdr:rowOff>
    </xdr:from>
    <xdr:to>
      <xdr:col>13</xdr:col>
      <xdr:colOff>124603</xdr:colOff>
      <xdr:row>47</xdr:row>
      <xdr:rowOff>78441</xdr:rowOff>
    </xdr:to>
    <xdr:pic>
      <xdr:nvPicPr>
        <xdr:cNvPr id="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28242" y="8918200"/>
          <a:ext cx="1128537" cy="517154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oneCellAnchor>
    <xdr:from>
      <xdr:col>9</xdr:col>
      <xdr:colOff>238123</xdr:colOff>
      <xdr:row>32</xdr:row>
      <xdr:rowOff>123823</xdr:rowOff>
    </xdr:from>
    <xdr:ext cx="1628354" cy="516251"/>
    <xdr:pic>
      <xdr:nvPicPr>
        <xdr:cNvPr id="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914898" y="6753223"/>
          <a:ext cx="1628354" cy="51625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297655</xdr:colOff>
      <xdr:row>79</xdr:row>
      <xdr:rowOff>139371</xdr:rowOff>
    </xdr:from>
    <xdr:ext cx="1315089" cy="516250"/>
    <xdr:pic>
      <xdr:nvPicPr>
        <xdr:cNvPr id="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508390" y="16287047"/>
          <a:ext cx="1315089" cy="51625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490150</xdr:colOff>
      <xdr:row>91</xdr:row>
      <xdr:rowOff>58827</xdr:rowOff>
    </xdr:from>
    <xdr:to>
      <xdr:col>14</xdr:col>
      <xdr:colOff>68869</xdr:colOff>
      <xdr:row>94</xdr:row>
      <xdr:rowOff>78441</xdr:rowOff>
    </xdr:to>
    <xdr:pic>
      <xdr:nvPicPr>
        <xdr:cNvPr id="5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700885" y="18503710"/>
          <a:ext cx="1125132" cy="59111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387707</xdr:colOff>
      <xdr:row>138</xdr:row>
      <xdr:rowOff>171589</xdr:rowOff>
    </xdr:from>
    <xdr:to>
      <xdr:col>14</xdr:col>
      <xdr:colOff>16930</xdr:colOff>
      <xdr:row>141</xdr:row>
      <xdr:rowOff>11206</xdr:rowOff>
    </xdr:to>
    <xdr:pic>
      <xdr:nvPicPr>
        <xdr:cNvPr id="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598442" y="28275942"/>
          <a:ext cx="1175636" cy="411117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168089</xdr:colOff>
      <xdr:row>185</xdr:row>
      <xdr:rowOff>158563</xdr:rowOff>
    </xdr:from>
    <xdr:to>
      <xdr:col>14</xdr:col>
      <xdr:colOff>1800</xdr:colOff>
      <xdr:row>188</xdr:row>
      <xdr:rowOff>129023</xdr:rowOff>
    </xdr:to>
    <xdr:pic>
      <xdr:nvPicPr>
        <xdr:cNvPr id="7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378824" y="37922387"/>
          <a:ext cx="1380124" cy="54196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324970</xdr:colOff>
      <xdr:row>231</xdr:row>
      <xdr:rowOff>138012</xdr:rowOff>
    </xdr:from>
    <xdr:to>
      <xdr:col>13</xdr:col>
      <xdr:colOff>244549</xdr:colOff>
      <xdr:row>234</xdr:row>
      <xdr:rowOff>114222</xdr:rowOff>
    </xdr:to>
    <xdr:pic>
      <xdr:nvPicPr>
        <xdr:cNvPr id="8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535705" y="47370806"/>
          <a:ext cx="1141021" cy="54771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11</xdr:col>
      <xdr:colOff>144596</xdr:colOff>
      <xdr:row>278</xdr:row>
      <xdr:rowOff>137270</xdr:rowOff>
    </xdr:from>
    <xdr:to>
      <xdr:col>14</xdr:col>
      <xdr:colOff>152054</xdr:colOff>
      <xdr:row>281</xdr:row>
      <xdr:rowOff>67234</xdr:rowOff>
    </xdr:to>
    <xdr:pic>
      <xdr:nvPicPr>
        <xdr:cNvPr id="9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938037" y="57085564"/>
          <a:ext cx="971165" cy="50146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466791</xdr:colOff>
      <xdr:row>325</xdr:row>
      <xdr:rowOff>106455</xdr:rowOff>
    </xdr:from>
    <xdr:to>
      <xdr:col>14</xdr:col>
      <xdr:colOff>207435</xdr:colOff>
      <xdr:row>328</xdr:row>
      <xdr:rowOff>56366</xdr:rowOff>
    </xdr:to>
    <xdr:pic>
      <xdr:nvPicPr>
        <xdr:cNvPr id="10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677527" y="66714220"/>
          <a:ext cx="1287056" cy="52141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11</xdr:col>
      <xdr:colOff>23638</xdr:colOff>
      <xdr:row>373</xdr:row>
      <xdr:rowOff>128865</xdr:rowOff>
    </xdr:from>
    <xdr:to>
      <xdr:col>14</xdr:col>
      <xdr:colOff>213033</xdr:colOff>
      <xdr:row>376</xdr:row>
      <xdr:rowOff>44821</xdr:rowOff>
    </xdr:to>
    <xdr:pic>
      <xdr:nvPicPr>
        <xdr:cNvPr id="11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817079" y="76564189"/>
          <a:ext cx="1153102" cy="487457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11</xdr:col>
      <xdr:colOff>101095</xdr:colOff>
      <xdr:row>421</xdr:row>
      <xdr:rowOff>128866</xdr:rowOff>
    </xdr:from>
    <xdr:to>
      <xdr:col>14</xdr:col>
      <xdr:colOff>73613</xdr:colOff>
      <xdr:row>424</xdr:row>
      <xdr:rowOff>44821</xdr:rowOff>
    </xdr:to>
    <xdr:pic>
      <xdr:nvPicPr>
        <xdr:cNvPr id="1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894536" y="86369337"/>
          <a:ext cx="936225" cy="487456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235323</xdr:colOff>
      <xdr:row>468</xdr:row>
      <xdr:rowOff>83341</xdr:rowOff>
    </xdr:from>
    <xdr:to>
      <xdr:col>14</xdr:col>
      <xdr:colOff>16929</xdr:colOff>
      <xdr:row>471</xdr:row>
      <xdr:rowOff>100853</xdr:rowOff>
    </xdr:to>
    <xdr:pic>
      <xdr:nvPicPr>
        <xdr:cNvPr id="1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46058" y="95983283"/>
          <a:ext cx="1328019" cy="58901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537883</xdr:colOff>
      <xdr:row>515</xdr:row>
      <xdr:rowOff>124946</xdr:rowOff>
    </xdr:from>
    <xdr:to>
      <xdr:col>14</xdr:col>
      <xdr:colOff>84166</xdr:colOff>
      <xdr:row>518</xdr:row>
      <xdr:rowOff>88308</xdr:rowOff>
    </xdr:to>
    <xdr:pic>
      <xdr:nvPicPr>
        <xdr:cNvPr id="1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748618" y="105717975"/>
          <a:ext cx="1092696" cy="53486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227641</xdr:colOff>
      <xdr:row>563</xdr:row>
      <xdr:rowOff>93147</xdr:rowOff>
    </xdr:from>
    <xdr:to>
      <xdr:col>14</xdr:col>
      <xdr:colOff>38234</xdr:colOff>
      <xdr:row>566</xdr:row>
      <xdr:rowOff>112058</xdr:rowOff>
    </xdr:to>
    <xdr:pic>
      <xdr:nvPicPr>
        <xdr:cNvPr id="15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38377" y="115524941"/>
          <a:ext cx="1357005" cy="59041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302559</xdr:colOff>
      <xdr:row>610</xdr:row>
      <xdr:rowOff>173492</xdr:rowOff>
    </xdr:from>
    <xdr:to>
      <xdr:col>13</xdr:col>
      <xdr:colOff>244550</xdr:colOff>
      <xdr:row>613</xdr:row>
      <xdr:rowOff>72754</xdr:rowOff>
    </xdr:to>
    <xdr:pic>
      <xdr:nvPicPr>
        <xdr:cNvPr id="1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513295" y="125298374"/>
          <a:ext cx="1163432" cy="47076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243540</xdr:colOff>
      <xdr:row>657</xdr:row>
      <xdr:rowOff>156770</xdr:rowOff>
    </xdr:from>
    <xdr:to>
      <xdr:col>14</xdr:col>
      <xdr:colOff>1445</xdr:colOff>
      <xdr:row>660</xdr:row>
      <xdr:rowOff>57066</xdr:rowOff>
    </xdr:to>
    <xdr:pic>
      <xdr:nvPicPr>
        <xdr:cNvPr id="17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54276" y="134941124"/>
          <a:ext cx="1304317" cy="47179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380998</xdr:colOff>
      <xdr:row>704</xdr:row>
      <xdr:rowOff>153497</xdr:rowOff>
    </xdr:from>
    <xdr:to>
      <xdr:col>14</xdr:col>
      <xdr:colOff>161499</xdr:colOff>
      <xdr:row>707</xdr:row>
      <xdr:rowOff>51744</xdr:rowOff>
    </xdr:to>
    <xdr:pic>
      <xdr:nvPicPr>
        <xdr:cNvPr id="18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591734" y="144630939"/>
          <a:ext cx="1326913" cy="469746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138952</xdr:colOff>
      <xdr:row>751</xdr:row>
      <xdr:rowOff>150130</xdr:rowOff>
    </xdr:from>
    <xdr:to>
      <xdr:col>13</xdr:col>
      <xdr:colOff>247655</xdr:colOff>
      <xdr:row>754</xdr:row>
      <xdr:rowOff>28</xdr:rowOff>
    </xdr:to>
    <xdr:pic>
      <xdr:nvPicPr>
        <xdr:cNvPr id="19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349687" y="154354277"/>
          <a:ext cx="1330144" cy="421398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230387</xdr:colOff>
      <xdr:row>798</xdr:row>
      <xdr:rowOff>128687</xdr:rowOff>
    </xdr:from>
    <xdr:to>
      <xdr:col>14</xdr:col>
      <xdr:colOff>68680</xdr:colOff>
      <xdr:row>801</xdr:row>
      <xdr:rowOff>3039</xdr:rowOff>
    </xdr:to>
    <xdr:pic>
      <xdr:nvPicPr>
        <xdr:cNvPr id="20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41123" y="164081953"/>
          <a:ext cx="1384705" cy="44585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320067</xdr:colOff>
      <xdr:row>845</xdr:row>
      <xdr:rowOff>151782</xdr:rowOff>
    </xdr:from>
    <xdr:to>
      <xdr:col>13</xdr:col>
      <xdr:colOff>313888</xdr:colOff>
      <xdr:row>848</xdr:row>
      <xdr:rowOff>4118</xdr:rowOff>
    </xdr:to>
    <xdr:pic>
      <xdr:nvPicPr>
        <xdr:cNvPr id="21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530802" y="173798135"/>
          <a:ext cx="1215262" cy="423836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213121</xdr:colOff>
      <xdr:row>892</xdr:row>
      <xdr:rowOff>155200</xdr:rowOff>
    </xdr:from>
    <xdr:to>
      <xdr:col>14</xdr:col>
      <xdr:colOff>54049</xdr:colOff>
      <xdr:row>895</xdr:row>
      <xdr:rowOff>74196</xdr:rowOff>
    </xdr:to>
    <xdr:pic>
      <xdr:nvPicPr>
        <xdr:cNvPr id="2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23856" y="183550671"/>
          <a:ext cx="1387341" cy="490496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264707</xdr:colOff>
      <xdr:row>939</xdr:row>
      <xdr:rowOff>127193</xdr:rowOff>
    </xdr:from>
    <xdr:to>
      <xdr:col>14</xdr:col>
      <xdr:colOff>214713</xdr:colOff>
      <xdr:row>942</xdr:row>
      <xdr:rowOff>85362</xdr:rowOff>
    </xdr:to>
    <xdr:pic>
      <xdr:nvPicPr>
        <xdr:cNvPr id="2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75442" y="193271782"/>
          <a:ext cx="1496420" cy="529668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219882</xdr:colOff>
      <xdr:row>986</xdr:row>
      <xdr:rowOff>122571</xdr:rowOff>
    </xdr:from>
    <xdr:to>
      <xdr:col>14</xdr:col>
      <xdr:colOff>218634</xdr:colOff>
      <xdr:row>989</xdr:row>
      <xdr:rowOff>96608</xdr:rowOff>
    </xdr:to>
    <xdr:pic>
      <xdr:nvPicPr>
        <xdr:cNvPr id="2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30616" y="202926630"/>
          <a:ext cx="1545165" cy="545538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230007</xdr:colOff>
      <xdr:row>1033</xdr:row>
      <xdr:rowOff>123824</xdr:rowOff>
    </xdr:from>
    <xdr:to>
      <xdr:col>14</xdr:col>
      <xdr:colOff>136898</xdr:colOff>
      <xdr:row>1036</xdr:row>
      <xdr:rowOff>118978</xdr:rowOff>
    </xdr:to>
    <xdr:pic>
      <xdr:nvPicPr>
        <xdr:cNvPr id="25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440741" y="212643383"/>
          <a:ext cx="1453304" cy="566654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385793</xdr:colOff>
      <xdr:row>1080</xdr:row>
      <xdr:rowOff>134016</xdr:rowOff>
    </xdr:from>
    <xdr:to>
      <xdr:col>14</xdr:col>
      <xdr:colOff>179415</xdr:colOff>
      <xdr:row>1083</xdr:row>
      <xdr:rowOff>27931</xdr:rowOff>
    </xdr:to>
    <xdr:pic>
      <xdr:nvPicPr>
        <xdr:cNvPr id="26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596528" y="222335457"/>
          <a:ext cx="1340035" cy="46541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442918</xdr:colOff>
      <xdr:row>1126</xdr:row>
      <xdr:rowOff>190271</xdr:rowOff>
    </xdr:from>
    <xdr:to>
      <xdr:col>14</xdr:col>
      <xdr:colOff>262845</xdr:colOff>
      <xdr:row>1129</xdr:row>
      <xdr:rowOff>8081</xdr:rowOff>
    </xdr:to>
    <xdr:pic>
      <xdr:nvPicPr>
        <xdr:cNvPr id="27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653653" y="231983947"/>
          <a:ext cx="1366340" cy="389311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116541</xdr:colOff>
      <xdr:row>1173</xdr:row>
      <xdr:rowOff>84119</xdr:rowOff>
    </xdr:from>
    <xdr:to>
      <xdr:col>14</xdr:col>
      <xdr:colOff>192302</xdr:colOff>
      <xdr:row>1176</xdr:row>
      <xdr:rowOff>83260</xdr:rowOff>
    </xdr:to>
    <xdr:pic>
      <xdr:nvPicPr>
        <xdr:cNvPr id="28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327276" y="241582091"/>
          <a:ext cx="1622174" cy="57064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118352</xdr:colOff>
      <xdr:row>1220</xdr:row>
      <xdr:rowOff>153701</xdr:rowOff>
    </xdr:from>
    <xdr:to>
      <xdr:col>14</xdr:col>
      <xdr:colOff>209853</xdr:colOff>
      <xdr:row>1223</xdr:row>
      <xdr:rowOff>46503</xdr:rowOff>
    </xdr:to>
    <xdr:pic>
      <xdr:nvPicPr>
        <xdr:cNvPr id="29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329087" y="251344760"/>
          <a:ext cx="1637915" cy="464302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103076</xdr:colOff>
      <xdr:row>1267</xdr:row>
      <xdr:rowOff>139652</xdr:rowOff>
    </xdr:from>
    <xdr:to>
      <xdr:col>14</xdr:col>
      <xdr:colOff>265884</xdr:colOff>
      <xdr:row>1270</xdr:row>
      <xdr:rowOff>51785</xdr:rowOff>
    </xdr:to>
    <xdr:pic>
      <xdr:nvPicPr>
        <xdr:cNvPr id="30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313811" y="260990181"/>
          <a:ext cx="1709221" cy="483633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437030</xdr:colOff>
      <xdr:row>1315</xdr:row>
      <xdr:rowOff>162977</xdr:rowOff>
    </xdr:from>
    <xdr:to>
      <xdr:col>14</xdr:col>
      <xdr:colOff>147494</xdr:colOff>
      <xdr:row>1318</xdr:row>
      <xdr:rowOff>78441</xdr:rowOff>
    </xdr:to>
    <xdr:pic>
      <xdr:nvPicPr>
        <xdr:cNvPr id="31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647765" y="270852271"/>
          <a:ext cx="1256877" cy="486964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330859</xdr:colOff>
      <xdr:row>1362</xdr:row>
      <xdr:rowOff>99251</xdr:rowOff>
    </xdr:from>
    <xdr:to>
      <xdr:col>14</xdr:col>
      <xdr:colOff>340794</xdr:colOff>
      <xdr:row>1364</xdr:row>
      <xdr:rowOff>160441</xdr:rowOff>
    </xdr:to>
    <xdr:pic>
      <xdr:nvPicPr>
        <xdr:cNvPr id="32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541594" y="280492839"/>
          <a:ext cx="1556348" cy="44219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10</xdr:col>
      <xdr:colOff>52105</xdr:colOff>
      <xdr:row>1409</xdr:row>
      <xdr:rowOff>131412</xdr:rowOff>
    </xdr:from>
    <xdr:to>
      <xdr:col>14</xdr:col>
      <xdr:colOff>128988</xdr:colOff>
      <xdr:row>1412</xdr:row>
      <xdr:rowOff>29470</xdr:rowOff>
    </xdr:to>
    <xdr:pic>
      <xdr:nvPicPr>
        <xdr:cNvPr id="33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262841" y="290218088"/>
          <a:ext cx="1623295" cy="46955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282370</xdr:colOff>
      <xdr:row>1456</xdr:row>
      <xdr:rowOff>86845</xdr:rowOff>
    </xdr:from>
    <xdr:to>
      <xdr:col>14</xdr:col>
      <xdr:colOff>80855</xdr:colOff>
      <xdr:row>1459</xdr:row>
      <xdr:rowOff>15323</xdr:rowOff>
    </xdr:to>
    <xdr:pic>
      <xdr:nvPicPr>
        <xdr:cNvPr id="34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"/>
        <a:srcRect l="5643" t="46210" r="35513" b="32316"/>
        <a:stretch/>
      </xdr:blipFill>
      <xdr:spPr bwMode="auto">
        <a:xfrm>
          <a:off x="5156928" y="299855404"/>
          <a:ext cx="1735502" cy="499979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oneCellAnchor>
    <xdr:from>
      <xdr:col>10</xdr:col>
      <xdr:colOff>9521</xdr:colOff>
      <xdr:row>126</xdr:row>
      <xdr:rowOff>149177</xdr:rowOff>
    </xdr:from>
    <xdr:ext cx="1628353" cy="516250"/>
    <xdr:pic>
      <xdr:nvPicPr>
        <xdr:cNvPr id="58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20256" y="25956324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99169</xdr:colOff>
      <xdr:row>173</xdr:row>
      <xdr:rowOff>142172</xdr:rowOff>
    </xdr:from>
    <xdr:ext cx="1628353" cy="516250"/>
    <xdr:pic>
      <xdr:nvPicPr>
        <xdr:cNvPr id="5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09905" y="3560879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214293</xdr:colOff>
      <xdr:row>219</xdr:row>
      <xdr:rowOff>141472</xdr:rowOff>
    </xdr:from>
    <xdr:ext cx="1628353" cy="516250"/>
    <xdr:pic>
      <xdr:nvPicPr>
        <xdr:cNvPr id="60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425028" y="4507706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179294</xdr:colOff>
      <xdr:row>267</xdr:row>
      <xdr:rowOff>116260</xdr:rowOff>
    </xdr:from>
    <xdr:ext cx="1628353" cy="516250"/>
    <xdr:pic>
      <xdr:nvPicPr>
        <xdr:cNvPr id="61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90029" y="54957848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211604</xdr:colOff>
      <xdr:row>314</xdr:row>
      <xdr:rowOff>121472</xdr:rowOff>
    </xdr:from>
    <xdr:ext cx="1628353" cy="516250"/>
    <xdr:pic>
      <xdr:nvPicPr>
        <xdr:cNvPr id="6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422339" y="64622531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270323</xdr:colOff>
      <xdr:row>361</xdr:row>
      <xdr:rowOff>185596</xdr:rowOff>
    </xdr:from>
    <xdr:ext cx="1628353" cy="516250"/>
    <xdr:pic>
      <xdr:nvPicPr>
        <xdr:cNvPr id="6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481058" y="74323714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251099</xdr:colOff>
      <xdr:row>409</xdr:row>
      <xdr:rowOff>189920</xdr:rowOff>
    </xdr:from>
    <xdr:ext cx="1429150" cy="453096"/>
    <xdr:pic>
      <xdr:nvPicPr>
        <xdr:cNvPr id="6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461835" y="84133185"/>
          <a:ext cx="1429151" cy="45309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161363</xdr:colOff>
      <xdr:row>457</xdr:row>
      <xdr:rowOff>127464</xdr:rowOff>
    </xdr:from>
    <xdr:ext cx="1628353" cy="516250"/>
    <xdr:pic>
      <xdr:nvPicPr>
        <xdr:cNvPr id="65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72099" y="9392070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222434</xdr:colOff>
      <xdr:row>504</xdr:row>
      <xdr:rowOff>129566</xdr:rowOff>
    </xdr:from>
    <xdr:ext cx="1628353" cy="516250"/>
    <xdr:pic>
      <xdr:nvPicPr>
        <xdr:cNvPr id="66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433169" y="10361589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109527</xdr:colOff>
      <xdr:row>551</xdr:row>
      <xdr:rowOff>114158</xdr:rowOff>
    </xdr:from>
    <xdr:ext cx="1628353" cy="516250"/>
    <xdr:pic>
      <xdr:nvPicPr>
        <xdr:cNvPr id="67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20262" y="113248746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65928</xdr:colOff>
      <xdr:row>599</xdr:row>
      <xdr:rowOff>162483</xdr:rowOff>
    </xdr:from>
    <xdr:ext cx="1628353" cy="516250"/>
    <xdr:pic>
      <xdr:nvPicPr>
        <xdr:cNvPr id="68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76663" y="123180659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186266</xdr:colOff>
      <xdr:row>646</xdr:row>
      <xdr:rowOff>159079</xdr:rowOff>
    </xdr:from>
    <xdr:ext cx="1276800" cy="404794"/>
    <xdr:pic>
      <xdr:nvPicPr>
        <xdr:cNvPr id="6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97000" y="132836726"/>
          <a:ext cx="1276800" cy="4047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39063</xdr:colOff>
      <xdr:row>693</xdr:row>
      <xdr:rowOff>80540</xdr:rowOff>
    </xdr:from>
    <xdr:ext cx="1628353" cy="516250"/>
    <xdr:pic>
      <xdr:nvPicPr>
        <xdr:cNvPr id="70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49798" y="14245127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74829</xdr:colOff>
      <xdr:row>740</xdr:row>
      <xdr:rowOff>163057</xdr:rowOff>
    </xdr:from>
    <xdr:ext cx="1407848" cy="446342"/>
    <xdr:pic>
      <xdr:nvPicPr>
        <xdr:cNvPr id="71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85564" y="152260498"/>
          <a:ext cx="1407848" cy="44634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298946</xdr:colOff>
      <xdr:row>787</xdr:row>
      <xdr:rowOff>170790</xdr:rowOff>
    </xdr:from>
    <xdr:ext cx="1455472" cy="461440"/>
    <xdr:pic>
      <xdr:nvPicPr>
        <xdr:cNvPr id="7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173505" y="162017349"/>
          <a:ext cx="1455472" cy="4614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97863</xdr:colOff>
      <xdr:row>835</xdr:row>
      <xdr:rowOff>19937</xdr:rowOff>
    </xdr:from>
    <xdr:ext cx="1418429" cy="449697"/>
    <xdr:pic>
      <xdr:nvPicPr>
        <xdr:cNvPr id="7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08598" y="171750084"/>
          <a:ext cx="1418430" cy="44969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306480</xdr:colOff>
      <xdr:row>882</xdr:row>
      <xdr:rowOff>40578</xdr:rowOff>
    </xdr:from>
    <xdr:ext cx="1190203" cy="377340"/>
    <xdr:pic>
      <xdr:nvPicPr>
        <xdr:cNvPr id="7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517215" y="181519843"/>
          <a:ext cx="1190203" cy="3773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62330</xdr:colOff>
      <xdr:row>928</xdr:row>
      <xdr:rowOff>121472</xdr:rowOff>
    </xdr:from>
    <xdr:ext cx="1628353" cy="516250"/>
    <xdr:pic>
      <xdr:nvPicPr>
        <xdr:cNvPr id="75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73066" y="191159354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151121</xdr:colOff>
      <xdr:row>975</xdr:row>
      <xdr:rowOff>149877</xdr:rowOff>
    </xdr:from>
    <xdr:ext cx="1628353" cy="516250"/>
    <xdr:pic>
      <xdr:nvPicPr>
        <xdr:cNvPr id="76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61857" y="200847230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162484</xdr:colOff>
      <xdr:row>1022</xdr:row>
      <xdr:rowOff>128165</xdr:rowOff>
    </xdr:from>
    <xdr:ext cx="1628353" cy="516250"/>
    <xdr:pic>
      <xdr:nvPicPr>
        <xdr:cNvPr id="77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73219" y="210541019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316564</xdr:colOff>
      <xdr:row>1069</xdr:row>
      <xdr:rowOff>175791</xdr:rowOff>
    </xdr:from>
    <xdr:ext cx="1628353" cy="516250"/>
    <xdr:pic>
      <xdr:nvPicPr>
        <xdr:cNvPr id="78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527299" y="220270526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55880</xdr:colOff>
      <xdr:row>1115</xdr:row>
      <xdr:rowOff>148476</xdr:rowOff>
    </xdr:from>
    <xdr:ext cx="1628353" cy="516250"/>
    <xdr:pic>
      <xdr:nvPicPr>
        <xdr:cNvPr id="79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66615" y="229835447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5889</xdr:colOff>
      <xdr:row>1162</xdr:row>
      <xdr:rowOff>115560</xdr:rowOff>
    </xdr:from>
    <xdr:ext cx="1628353" cy="516250"/>
    <xdr:pic>
      <xdr:nvPicPr>
        <xdr:cNvPr id="80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16624" y="239506825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136694</xdr:colOff>
      <xdr:row>1208</xdr:row>
      <xdr:rowOff>143795</xdr:rowOff>
    </xdr:from>
    <xdr:ext cx="1557942" cy="493927"/>
    <xdr:pic>
      <xdr:nvPicPr>
        <xdr:cNvPr id="81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47429" y="249037648"/>
          <a:ext cx="1557942" cy="49392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92143</xdr:colOff>
      <xdr:row>1256</xdr:row>
      <xdr:rowOff>151978</xdr:rowOff>
    </xdr:from>
    <xdr:ext cx="1628353" cy="516250"/>
    <xdr:pic>
      <xdr:nvPicPr>
        <xdr:cNvPr id="82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302878" y="258895802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301250</xdr:colOff>
      <xdr:row>1303</xdr:row>
      <xdr:rowOff>159680</xdr:rowOff>
    </xdr:from>
    <xdr:ext cx="1628353" cy="516250"/>
    <xdr:pic>
      <xdr:nvPicPr>
        <xdr:cNvPr id="83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511986" y="268551769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486063</xdr:colOff>
      <xdr:row>1351</xdr:row>
      <xdr:rowOff>160243</xdr:rowOff>
    </xdr:from>
    <xdr:ext cx="1400025" cy="443861"/>
    <xdr:pic>
      <xdr:nvPicPr>
        <xdr:cNvPr id="84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696799" y="278447125"/>
          <a:ext cx="1400025" cy="4438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75911</xdr:colOff>
      <xdr:row>1398</xdr:row>
      <xdr:rowOff>126764</xdr:rowOff>
    </xdr:from>
    <xdr:ext cx="1628353" cy="516250"/>
    <xdr:pic>
      <xdr:nvPicPr>
        <xdr:cNvPr id="85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86646" y="288106736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75911</xdr:colOff>
      <xdr:row>1445</xdr:row>
      <xdr:rowOff>161783</xdr:rowOff>
    </xdr:from>
    <xdr:ext cx="1628353" cy="516250"/>
    <xdr:pic>
      <xdr:nvPicPr>
        <xdr:cNvPr id="86" name="Imagem 30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5286646" y="297823636"/>
          <a:ext cx="1628353" cy="51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15</xdr:col>
      <xdr:colOff>250371</xdr:colOff>
      <xdr:row>0</xdr:row>
      <xdr:rowOff>0</xdr:rowOff>
    </xdr:from>
    <xdr:ext cx="2035627" cy="590549"/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9281321" y="0"/>
          <a:ext cx="2035627" cy="590549"/>
        </a:xfrm>
        <a:prstGeom prst="rect">
          <a:avLst/>
        </a:prstGeom>
      </xdr:spPr>
    </xdr:pic>
    <xdr:clientData/>
  </xdr:oneCellAnchor>
  <xdr:twoCellAnchor editAs="oneCell">
    <xdr:from>
      <xdr:col>10</xdr:col>
      <xdr:colOff>530678</xdr:colOff>
      <xdr:row>113</xdr:row>
      <xdr:rowOff>68036</xdr:rowOff>
    </xdr:from>
    <xdr:to>
      <xdr:col>13</xdr:col>
      <xdr:colOff>115364</xdr:colOff>
      <xdr:row>115</xdr:row>
      <xdr:rowOff>121281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2"/>
        <a:srcRect l="0" t="0" r="0" b="12766"/>
        <a:stretch/>
      </xdr:blipFill>
      <xdr:spPr bwMode="auto">
        <a:xfrm>
          <a:off x="14450785" y="23254607"/>
          <a:ext cx="3122543" cy="379817"/>
        </a:xfrm>
        <a:prstGeom prst="rect">
          <a:avLst/>
        </a:prstGeom>
      </xdr:spPr>
    </xdr:pic>
    <xdr:clientData/>
  </xdr:twoCellAnchor>
  <xdr:twoCellAnchor editAs="oneCell">
    <xdr:from>
      <xdr:col>1</xdr:col>
      <xdr:colOff>3156858</xdr:colOff>
      <xdr:row>111</xdr:row>
      <xdr:rowOff>54428</xdr:rowOff>
    </xdr:from>
    <xdr:to>
      <xdr:col>1</xdr:col>
      <xdr:colOff>5429249</xdr:colOff>
      <xdr:row>115</xdr:row>
      <xdr:rowOff>108857</xdr:rowOff>
    </xdr:to>
    <xdr:pic>
      <xdr:nvPicPr>
        <xdr:cNvPr id="4" name="Imagem 3"/>
        <xdr:cNvPicPr>
          <a:picLocks noChangeAspect="1"/>
        </xdr:cNvPicPr>
      </xdr:nvPicPr>
      <xdr:blipFill rotWithShape="1">
        <a:blip r:embed="rId3"/>
        <a:srcRect l="5948" t="20286" r="7435" b="12518"/>
        <a:stretch/>
      </xdr:blipFill>
      <xdr:spPr bwMode="auto">
        <a:xfrm>
          <a:off x="4122965" y="22914428"/>
          <a:ext cx="2272392" cy="707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6</xdr:col>
      <xdr:colOff>95249</xdr:colOff>
      <xdr:row>0</xdr:row>
      <xdr:rowOff>88899</xdr:rowOff>
    </xdr:from>
    <xdr:ext cx="1084005" cy="533398"/>
    <xdr:pic>
      <xdr:nvPicPr>
        <xdr:cNvPr id="2064846181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7344832" y="88899"/>
          <a:ext cx="1084005" cy="533398"/>
        </a:xfrm>
        <a:prstGeom prst="rect">
          <a:avLst/>
        </a:prstGeom>
      </xdr:spPr>
    </xdr:pic>
    <xdr:clientData/>
  </xdr:oneCellAnchor>
  <xdr:twoCellAnchor editAs="oneCell">
    <xdr:from>
      <xdr:col>0</xdr:col>
      <xdr:colOff>127000</xdr:colOff>
      <xdr:row>16</xdr:row>
      <xdr:rowOff>74084</xdr:rowOff>
    </xdr:from>
    <xdr:to>
      <xdr:col>3</xdr:col>
      <xdr:colOff>306917</xdr:colOff>
      <xdr:row>16</xdr:row>
      <xdr:rowOff>2624667</xdr:rowOff>
    </xdr:to>
    <xdr:pic>
      <xdr:nvPicPr>
        <xdr:cNvPr id="963175269" name="Imagem 3"/>
        <xdr:cNvPicPr>
          <a:picLocks noChangeAspect="1"/>
        </xdr:cNvPicPr>
      </xdr:nvPicPr>
      <xdr:blipFill rotWithShape="1">
        <a:blip r:embed="rId2"/>
        <a:srcRect l="0" t="215" r="28557" b="32979"/>
        <a:stretch/>
      </xdr:blipFill>
      <xdr:spPr bwMode="auto">
        <a:xfrm>
          <a:off x="127000" y="2751667"/>
          <a:ext cx="4191000" cy="2550583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105833</xdr:colOff>
      <xdr:row>16</xdr:row>
      <xdr:rowOff>40254</xdr:rowOff>
    </xdr:from>
    <xdr:to>
      <xdr:col>6</xdr:col>
      <xdr:colOff>1200150</xdr:colOff>
      <xdr:row>16</xdr:row>
      <xdr:rowOff>2607468</xdr:rowOff>
    </xdr:to>
    <xdr:pic>
      <xdr:nvPicPr>
        <xdr:cNvPr id="503249694" name="Imagem 5"/>
        <xdr:cNvPicPr>
          <a:picLocks noChangeAspect="1"/>
        </xdr:cNvPicPr>
      </xdr:nvPicPr>
      <xdr:blipFill rotWithShape="1">
        <a:blip r:embed="rId3"/>
        <a:stretch/>
      </xdr:blipFill>
      <xdr:spPr bwMode="auto">
        <a:xfrm>
          <a:off x="4519083" y="2717837"/>
          <a:ext cx="3930650" cy="2567214"/>
        </a:xfrm>
        <a:prstGeom prst="rect">
          <a:avLst/>
        </a:prstGeom>
      </xdr:spPr>
    </xdr:pic>
    <xdr:clientData/>
  </xdr:twoCellAnchor>
  <xdr:twoCellAnchor editAs="oneCell">
    <xdr:from>
      <xdr:col>0</xdr:col>
      <xdr:colOff>884768</xdr:colOff>
      <xdr:row>109</xdr:row>
      <xdr:rowOff>247649</xdr:rowOff>
    </xdr:from>
    <xdr:to>
      <xdr:col>2</xdr:col>
      <xdr:colOff>18143</xdr:colOff>
      <xdr:row>109</xdr:row>
      <xdr:rowOff>955222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4"/>
        <a:srcRect l="5948" t="20286" r="7435" b="12518"/>
        <a:stretch/>
      </xdr:blipFill>
      <xdr:spPr bwMode="auto">
        <a:xfrm>
          <a:off x="884768" y="25033817"/>
          <a:ext cx="2266042" cy="7075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819150</xdr:colOff>
      <xdr:row>109</xdr:row>
      <xdr:rowOff>914400</xdr:rowOff>
    </xdr:from>
    <xdr:to>
      <xdr:col>5</xdr:col>
      <xdr:colOff>1317348</xdr:colOff>
      <xdr:row>109</xdr:row>
      <xdr:rowOff>1127068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5"/>
        <a:srcRect l="0" t="0" r="0" b="12766"/>
        <a:stretch/>
      </xdr:blipFill>
      <xdr:spPr bwMode="auto">
        <a:xfrm>
          <a:off x="6353175" y="38423850"/>
          <a:ext cx="1822174" cy="212668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243417</xdr:colOff>
      <xdr:row>61</xdr:row>
      <xdr:rowOff>84666</xdr:rowOff>
    </xdr:from>
    <xdr:to>
      <xdr:col>3</xdr:col>
      <xdr:colOff>169333</xdr:colOff>
      <xdr:row>61</xdr:row>
      <xdr:rowOff>2635249</xdr:rowOff>
    </xdr:to>
    <xdr:pic>
      <xdr:nvPicPr>
        <xdr:cNvPr id="9" name="Imagem 7"/>
        <xdr:cNvPicPr>
          <a:picLocks noChangeAspect="1"/>
        </xdr:cNvPicPr>
      </xdr:nvPicPr>
      <xdr:blipFill rotWithShape="1">
        <a:blip r:embed="rId6"/>
        <a:srcRect l="0" t="13814" r="0" b="10055"/>
        <a:stretch/>
      </xdr:blipFill>
      <xdr:spPr bwMode="auto">
        <a:xfrm>
          <a:off x="243417" y="16118417"/>
          <a:ext cx="3937000" cy="2550583"/>
        </a:xfrm>
        <a:prstGeom prst="rect">
          <a:avLst/>
        </a:prstGeom>
      </xdr:spPr>
    </xdr:pic>
    <xdr:clientData/>
  </xdr:twoCellAnchor>
  <xdr:twoCellAnchor editAs="oneCell">
    <xdr:from>
      <xdr:col>4</xdr:col>
      <xdr:colOff>201084</xdr:colOff>
      <xdr:row>61</xdr:row>
      <xdr:rowOff>84666</xdr:rowOff>
    </xdr:from>
    <xdr:to>
      <xdr:col>6</xdr:col>
      <xdr:colOff>1068916</xdr:colOff>
      <xdr:row>61</xdr:row>
      <xdr:rowOff>2635251</xdr:rowOff>
    </xdr:to>
    <xdr:pic>
      <xdr:nvPicPr>
        <xdr:cNvPr id="10" name="Imagem 9"/>
        <xdr:cNvPicPr>
          <a:picLocks noChangeAspect="1"/>
        </xdr:cNvPicPr>
      </xdr:nvPicPr>
      <xdr:blipFill rotWithShape="1">
        <a:blip r:embed="rId7"/>
        <a:srcRect l="0" t="11512" r="0" b="19341"/>
        <a:stretch/>
      </xdr:blipFill>
      <xdr:spPr bwMode="auto">
        <a:xfrm>
          <a:off x="4614334" y="16118417"/>
          <a:ext cx="3704166" cy="25505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9</xdr:col>
      <xdr:colOff>161924</xdr:colOff>
      <xdr:row>38</xdr:row>
      <xdr:rowOff>123824</xdr:rowOff>
    </xdr:from>
    <xdr:to>
      <xdr:col>13</xdr:col>
      <xdr:colOff>348341</xdr:colOff>
      <xdr:row>39</xdr:row>
      <xdr:rowOff>495299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581774" y="662940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95250</xdr:colOff>
      <xdr:row>92</xdr:row>
      <xdr:rowOff>85725</xdr:rowOff>
    </xdr:from>
    <xdr:to>
      <xdr:col>13</xdr:col>
      <xdr:colOff>281667</xdr:colOff>
      <xdr:row>93</xdr:row>
      <xdr:rowOff>457200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515100" y="1589722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114300</xdr:colOff>
      <xdr:row>146</xdr:row>
      <xdr:rowOff>104775</xdr:rowOff>
    </xdr:from>
    <xdr:to>
      <xdr:col>13</xdr:col>
      <xdr:colOff>300717</xdr:colOff>
      <xdr:row>147</xdr:row>
      <xdr:rowOff>476249</xdr:rowOff>
    </xdr:to>
    <xdr:pic>
      <xdr:nvPicPr>
        <xdr:cNvPr id="4" name="Imagem 3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534150" y="256603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933450</xdr:colOff>
      <xdr:row>201</xdr:row>
      <xdr:rowOff>38100</xdr:rowOff>
    </xdr:from>
    <xdr:to>
      <xdr:col>13</xdr:col>
      <xdr:colOff>129267</xdr:colOff>
      <xdr:row>201</xdr:row>
      <xdr:rowOff>639536</xdr:rowOff>
    </xdr:to>
    <xdr:pic>
      <xdr:nvPicPr>
        <xdr:cNvPr id="5" name="Imagem 4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62700" y="36750171"/>
          <a:ext cx="1849210" cy="6014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123824</xdr:colOff>
      <xdr:row>254</xdr:row>
      <xdr:rowOff>142875</xdr:rowOff>
    </xdr:from>
    <xdr:to>
      <xdr:col>13</xdr:col>
      <xdr:colOff>310242</xdr:colOff>
      <xdr:row>255</xdr:row>
      <xdr:rowOff>514350</xdr:rowOff>
    </xdr:to>
    <xdr:pic>
      <xdr:nvPicPr>
        <xdr:cNvPr id="6" name="Imagem 5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543675" y="449770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904875</xdr:colOff>
      <xdr:row>308</xdr:row>
      <xdr:rowOff>133350</xdr:rowOff>
    </xdr:from>
    <xdr:to>
      <xdr:col>13</xdr:col>
      <xdr:colOff>100692</xdr:colOff>
      <xdr:row>309</xdr:row>
      <xdr:rowOff>504825</xdr:rowOff>
    </xdr:to>
    <xdr:pic>
      <xdr:nvPicPr>
        <xdr:cNvPr id="7" name="Imagem 6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34125" y="5434012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942975</xdr:colOff>
      <xdr:row>363</xdr:row>
      <xdr:rowOff>66675</xdr:rowOff>
    </xdr:from>
    <xdr:to>
      <xdr:col>13</xdr:col>
      <xdr:colOff>138792</xdr:colOff>
      <xdr:row>363</xdr:row>
      <xdr:rowOff>600075</xdr:rowOff>
    </xdr:to>
    <xdr:pic>
      <xdr:nvPicPr>
        <xdr:cNvPr id="8" name="Imagem 7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72225" y="6370320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914400</xdr:colOff>
      <xdr:row>417</xdr:row>
      <xdr:rowOff>114300</xdr:rowOff>
    </xdr:from>
    <xdr:to>
      <xdr:col>13</xdr:col>
      <xdr:colOff>110216</xdr:colOff>
      <xdr:row>417</xdr:row>
      <xdr:rowOff>647699</xdr:rowOff>
    </xdr:to>
    <xdr:pic>
      <xdr:nvPicPr>
        <xdr:cNvPr id="9" name="Imagem 8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43650" y="732472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962025</xdr:colOff>
      <xdr:row>471</xdr:row>
      <xdr:rowOff>85725</xdr:rowOff>
    </xdr:from>
    <xdr:to>
      <xdr:col>13</xdr:col>
      <xdr:colOff>157842</xdr:colOff>
      <xdr:row>471</xdr:row>
      <xdr:rowOff>619125</xdr:rowOff>
    </xdr:to>
    <xdr:pic>
      <xdr:nvPicPr>
        <xdr:cNvPr id="10" name="Imagem 9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91275" y="8262937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228600</xdr:colOff>
      <xdr:row>524</xdr:row>
      <xdr:rowOff>85725</xdr:rowOff>
    </xdr:from>
    <xdr:to>
      <xdr:col>13</xdr:col>
      <xdr:colOff>415017</xdr:colOff>
      <xdr:row>525</xdr:row>
      <xdr:rowOff>457198</xdr:rowOff>
    </xdr:to>
    <xdr:pic>
      <xdr:nvPicPr>
        <xdr:cNvPr id="11" name="Imagem 10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648450" y="9171622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578</xdr:row>
      <xdr:rowOff>142875</xdr:rowOff>
    </xdr:from>
    <xdr:to>
      <xdr:col>13</xdr:col>
      <xdr:colOff>186417</xdr:colOff>
      <xdr:row>579</xdr:row>
      <xdr:rowOff>514350</xdr:rowOff>
    </xdr:to>
    <xdr:pic>
      <xdr:nvPicPr>
        <xdr:cNvPr id="12" name="Imagem 11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419850" y="10068877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57150</xdr:colOff>
      <xdr:row>633</xdr:row>
      <xdr:rowOff>123824</xdr:rowOff>
    </xdr:from>
    <xdr:to>
      <xdr:col>13</xdr:col>
      <xdr:colOff>243567</xdr:colOff>
      <xdr:row>633</xdr:row>
      <xdr:rowOff>657225</xdr:rowOff>
    </xdr:to>
    <xdr:pic>
      <xdr:nvPicPr>
        <xdr:cNvPr id="13" name="Imagem 12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477000" y="10995660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885825</xdr:colOff>
      <xdr:row>687</xdr:row>
      <xdr:rowOff>28575</xdr:rowOff>
    </xdr:from>
    <xdr:to>
      <xdr:col>13</xdr:col>
      <xdr:colOff>81642</xdr:colOff>
      <xdr:row>687</xdr:row>
      <xdr:rowOff>561975</xdr:rowOff>
    </xdr:to>
    <xdr:pic>
      <xdr:nvPicPr>
        <xdr:cNvPr id="14" name="Imagem 13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15075" y="1191958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114299</xdr:colOff>
      <xdr:row>741</xdr:row>
      <xdr:rowOff>0</xdr:rowOff>
    </xdr:from>
    <xdr:to>
      <xdr:col>13</xdr:col>
      <xdr:colOff>299355</xdr:colOff>
      <xdr:row>741</xdr:row>
      <xdr:rowOff>533400</xdr:rowOff>
    </xdr:to>
    <xdr:pic>
      <xdr:nvPicPr>
        <xdr:cNvPr id="15" name="Imagem 14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536870" y="133907893"/>
          <a:ext cx="1845128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895350</xdr:colOff>
      <xdr:row>795</xdr:row>
      <xdr:rowOff>47625</xdr:rowOff>
    </xdr:from>
    <xdr:to>
      <xdr:col>13</xdr:col>
      <xdr:colOff>91167</xdr:colOff>
      <xdr:row>795</xdr:row>
      <xdr:rowOff>581025</xdr:rowOff>
    </xdr:to>
    <xdr:pic>
      <xdr:nvPicPr>
        <xdr:cNvPr id="16" name="Imagem 15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24600" y="1372933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981075</xdr:colOff>
      <xdr:row>848</xdr:row>
      <xdr:rowOff>142875</xdr:rowOff>
    </xdr:from>
    <xdr:to>
      <xdr:col>13</xdr:col>
      <xdr:colOff>176892</xdr:colOff>
      <xdr:row>849</xdr:row>
      <xdr:rowOff>514350</xdr:rowOff>
    </xdr:to>
    <xdr:pic>
      <xdr:nvPicPr>
        <xdr:cNvPr id="17" name="Imagem 16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410325" y="14631352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666750</xdr:colOff>
      <xdr:row>903</xdr:row>
      <xdr:rowOff>76200</xdr:rowOff>
    </xdr:from>
    <xdr:to>
      <xdr:col>12</xdr:col>
      <xdr:colOff>157842</xdr:colOff>
      <xdr:row>903</xdr:row>
      <xdr:rowOff>609600</xdr:rowOff>
    </xdr:to>
    <xdr:pic>
      <xdr:nvPicPr>
        <xdr:cNvPr id="18" name="Imagem 17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096000" y="1553908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942975</xdr:colOff>
      <xdr:row>956</xdr:row>
      <xdr:rowOff>104775</xdr:rowOff>
    </xdr:from>
    <xdr:to>
      <xdr:col>13</xdr:col>
      <xdr:colOff>138792</xdr:colOff>
      <xdr:row>957</xdr:row>
      <xdr:rowOff>304800</xdr:rowOff>
    </xdr:to>
    <xdr:pic>
      <xdr:nvPicPr>
        <xdr:cNvPr id="19" name="Imagem 18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72225" y="1643443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87083</xdr:colOff>
      <xdr:row>1010</xdr:row>
      <xdr:rowOff>95250</xdr:rowOff>
    </xdr:from>
    <xdr:to>
      <xdr:col>13</xdr:col>
      <xdr:colOff>272139</xdr:colOff>
      <xdr:row>1011</xdr:row>
      <xdr:rowOff>381000</xdr:rowOff>
    </xdr:to>
    <xdr:pic>
      <xdr:nvPicPr>
        <xdr:cNvPr id="20" name="Imagem 19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509654" y="181369607"/>
          <a:ext cx="1845128" cy="5987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866775</xdr:colOff>
      <xdr:row>1064</xdr:row>
      <xdr:rowOff>123824</xdr:rowOff>
    </xdr:from>
    <xdr:to>
      <xdr:col>13</xdr:col>
      <xdr:colOff>62592</xdr:colOff>
      <xdr:row>1065</xdr:row>
      <xdr:rowOff>285751</xdr:rowOff>
    </xdr:to>
    <xdr:pic>
      <xdr:nvPicPr>
        <xdr:cNvPr id="21" name="Imagem 20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296024" y="1824418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866775</xdr:colOff>
      <xdr:row>1118</xdr:row>
      <xdr:rowOff>104775</xdr:rowOff>
    </xdr:from>
    <xdr:to>
      <xdr:col>13</xdr:col>
      <xdr:colOff>62592</xdr:colOff>
      <xdr:row>1119</xdr:row>
      <xdr:rowOff>390524</xdr:rowOff>
    </xdr:to>
    <xdr:pic>
      <xdr:nvPicPr>
        <xdr:cNvPr id="22" name="Imagem 21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296024" y="19138582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838200</xdr:colOff>
      <xdr:row>1172</xdr:row>
      <xdr:rowOff>104775</xdr:rowOff>
    </xdr:from>
    <xdr:to>
      <xdr:col>13</xdr:col>
      <xdr:colOff>34016</xdr:colOff>
      <xdr:row>1173</xdr:row>
      <xdr:rowOff>314323</xdr:rowOff>
    </xdr:to>
    <xdr:pic>
      <xdr:nvPicPr>
        <xdr:cNvPr id="23" name="Imagem 22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267450" y="20038695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866775</xdr:colOff>
      <xdr:row>1226</xdr:row>
      <xdr:rowOff>142875</xdr:rowOff>
    </xdr:from>
    <xdr:to>
      <xdr:col>13</xdr:col>
      <xdr:colOff>62592</xdr:colOff>
      <xdr:row>1227</xdr:row>
      <xdr:rowOff>295274</xdr:rowOff>
    </xdr:to>
    <xdr:pic>
      <xdr:nvPicPr>
        <xdr:cNvPr id="24" name="Imagem 23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296024" y="20942617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847725</xdr:colOff>
      <xdr:row>1280</xdr:row>
      <xdr:rowOff>133350</xdr:rowOff>
    </xdr:from>
    <xdr:to>
      <xdr:col>13</xdr:col>
      <xdr:colOff>43542</xdr:colOff>
      <xdr:row>1281</xdr:row>
      <xdr:rowOff>361950</xdr:rowOff>
    </xdr:to>
    <xdr:pic>
      <xdr:nvPicPr>
        <xdr:cNvPr id="25" name="Imagem 24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276975" y="21846540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923925</xdr:colOff>
      <xdr:row>1334</xdr:row>
      <xdr:rowOff>152400</xdr:rowOff>
    </xdr:from>
    <xdr:to>
      <xdr:col>13</xdr:col>
      <xdr:colOff>119741</xdr:colOff>
      <xdr:row>1335</xdr:row>
      <xdr:rowOff>438149</xdr:rowOff>
    </xdr:to>
    <xdr:pic>
      <xdr:nvPicPr>
        <xdr:cNvPr id="26" name="Imagem 25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53175" y="22748557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971550</xdr:colOff>
      <xdr:row>1388</xdr:row>
      <xdr:rowOff>114300</xdr:rowOff>
    </xdr:from>
    <xdr:to>
      <xdr:col>13</xdr:col>
      <xdr:colOff>167367</xdr:colOff>
      <xdr:row>1389</xdr:row>
      <xdr:rowOff>314323</xdr:rowOff>
    </xdr:to>
    <xdr:pic>
      <xdr:nvPicPr>
        <xdr:cNvPr id="27" name="Imagem 26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400800" y="23648670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847725</xdr:colOff>
      <xdr:row>1442</xdr:row>
      <xdr:rowOff>76200</xdr:rowOff>
    </xdr:from>
    <xdr:to>
      <xdr:col>13</xdr:col>
      <xdr:colOff>43542</xdr:colOff>
      <xdr:row>1443</xdr:row>
      <xdr:rowOff>133350</xdr:rowOff>
    </xdr:to>
    <xdr:pic>
      <xdr:nvPicPr>
        <xdr:cNvPr id="28" name="Imagem 27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276975" y="24546877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152400</xdr:colOff>
      <xdr:row>1496</xdr:row>
      <xdr:rowOff>28575</xdr:rowOff>
    </xdr:from>
    <xdr:to>
      <xdr:col>13</xdr:col>
      <xdr:colOff>338817</xdr:colOff>
      <xdr:row>1497</xdr:row>
      <xdr:rowOff>247651</xdr:rowOff>
    </xdr:to>
    <xdr:pic>
      <xdr:nvPicPr>
        <xdr:cNvPr id="29" name="Imagem 28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572250" y="254317500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876300</xdr:colOff>
      <xdr:row>1550</xdr:row>
      <xdr:rowOff>85725</xdr:rowOff>
    </xdr:from>
    <xdr:to>
      <xdr:col>13</xdr:col>
      <xdr:colOff>72117</xdr:colOff>
      <xdr:row>1551</xdr:row>
      <xdr:rowOff>276224</xdr:rowOff>
    </xdr:to>
    <xdr:pic>
      <xdr:nvPicPr>
        <xdr:cNvPr id="31" name="Imagem 30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05550" y="26345197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942975</xdr:colOff>
      <xdr:row>1604</xdr:row>
      <xdr:rowOff>142875</xdr:rowOff>
    </xdr:from>
    <xdr:to>
      <xdr:col>13</xdr:col>
      <xdr:colOff>138792</xdr:colOff>
      <xdr:row>1605</xdr:row>
      <xdr:rowOff>209550</xdr:rowOff>
    </xdr:to>
    <xdr:pic>
      <xdr:nvPicPr>
        <xdr:cNvPr id="32" name="Imagem 31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6372225" y="272443575"/>
          <a:ext cx="1834242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244929</xdr:colOff>
      <xdr:row>49</xdr:row>
      <xdr:rowOff>16992</xdr:rowOff>
    </xdr:from>
    <xdr:to>
      <xdr:col>12</xdr:col>
      <xdr:colOff>95251</xdr:colOff>
      <xdr:row>53</xdr:row>
      <xdr:rowOff>122463</xdr:rowOff>
    </xdr:to>
    <xdr:pic>
      <xdr:nvPicPr>
        <xdr:cNvPr id="33" name="Imagem 32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67500" y="8820813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176893</xdr:colOff>
      <xdr:row>103</xdr:row>
      <xdr:rowOff>27214</xdr:rowOff>
    </xdr:from>
    <xdr:to>
      <xdr:col>12</xdr:col>
      <xdr:colOff>27214</xdr:colOff>
      <xdr:row>107</xdr:row>
      <xdr:rowOff>132685</xdr:rowOff>
    </xdr:to>
    <xdr:pic>
      <xdr:nvPicPr>
        <xdr:cNvPr id="34" name="Imagem 33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99464" y="18519321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217714</xdr:colOff>
      <xdr:row>157</xdr:row>
      <xdr:rowOff>27214</xdr:rowOff>
    </xdr:from>
    <xdr:to>
      <xdr:col>12</xdr:col>
      <xdr:colOff>68036</xdr:colOff>
      <xdr:row>161</xdr:row>
      <xdr:rowOff>132685</xdr:rowOff>
    </xdr:to>
    <xdr:pic>
      <xdr:nvPicPr>
        <xdr:cNvPr id="35" name="Imagem 34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40285" y="28738285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176893</xdr:colOff>
      <xdr:row>211</xdr:row>
      <xdr:rowOff>27214</xdr:rowOff>
    </xdr:from>
    <xdr:to>
      <xdr:col>12</xdr:col>
      <xdr:colOff>27214</xdr:colOff>
      <xdr:row>215</xdr:row>
      <xdr:rowOff>132685</xdr:rowOff>
    </xdr:to>
    <xdr:pic>
      <xdr:nvPicPr>
        <xdr:cNvPr id="36" name="Imagem 35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99464" y="38984464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108853</xdr:colOff>
      <xdr:row>265</xdr:row>
      <xdr:rowOff>13607</xdr:rowOff>
    </xdr:from>
    <xdr:to>
      <xdr:col>11</xdr:col>
      <xdr:colOff>353782</xdr:colOff>
      <xdr:row>269</xdr:row>
      <xdr:rowOff>119078</xdr:rowOff>
    </xdr:to>
    <xdr:pic>
      <xdr:nvPicPr>
        <xdr:cNvPr id="37" name="Imagem 36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31424" y="48822428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136070</xdr:colOff>
      <xdr:row>319</xdr:row>
      <xdr:rowOff>13607</xdr:rowOff>
    </xdr:from>
    <xdr:to>
      <xdr:col>11</xdr:col>
      <xdr:colOff>381000</xdr:colOff>
      <xdr:row>323</xdr:row>
      <xdr:rowOff>119078</xdr:rowOff>
    </xdr:to>
    <xdr:pic>
      <xdr:nvPicPr>
        <xdr:cNvPr id="38" name="Imagem 37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58642" y="58660393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373</xdr:row>
      <xdr:rowOff>13607</xdr:rowOff>
    </xdr:from>
    <xdr:to>
      <xdr:col>12</xdr:col>
      <xdr:colOff>95250</xdr:colOff>
      <xdr:row>377</xdr:row>
      <xdr:rowOff>119078</xdr:rowOff>
    </xdr:to>
    <xdr:pic>
      <xdr:nvPicPr>
        <xdr:cNvPr id="39" name="Imagem 38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67499" y="68511964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427</xdr:row>
      <xdr:rowOff>13607</xdr:rowOff>
    </xdr:from>
    <xdr:to>
      <xdr:col>11</xdr:col>
      <xdr:colOff>340178</xdr:colOff>
      <xdr:row>431</xdr:row>
      <xdr:rowOff>119078</xdr:rowOff>
    </xdr:to>
    <xdr:pic>
      <xdr:nvPicPr>
        <xdr:cNvPr id="40" name="Imagem 39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17821" y="78676500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176889</xdr:colOff>
      <xdr:row>481</xdr:row>
      <xdr:rowOff>13607</xdr:rowOff>
    </xdr:from>
    <xdr:to>
      <xdr:col>12</xdr:col>
      <xdr:colOff>27210</xdr:colOff>
      <xdr:row>485</xdr:row>
      <xdr:rowOff>119079</xdr:rowOff>
    </xdr:to>
    <xdr:pic>
      <xdr:nvPicPr>
        <xdr:cNvPr id="41" name="Imagem 40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99460" y="88364786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149680</xdr:colOff>
      <xdr:row>535</xdr:row>
      <xdr:rowOff>13607</xdr:rowOff>
    </xdr:from>
    <xdr:to>
      <xdr:col>12</xdr:col>
      <xdr:colOff>3</xdr:colOff>
      <xdr:row>539</xdr:row>
      <xdr:rowOff>119078</xdr:rowOff>
    </xdr:to>
    <xdr:pic>
      <xdr:nvPicPr>
        <xdr:cNvPr id="42" name="Imagem 41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72252" y="97712893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163282</xdr:colOff>
      <xdr:row>589</xdr:row>
      <xdr:rowOff>13607</xdr:rowOff>
    </xdr:from>
    <xdr:to>
      <xdr:col>12</xdr:col>
      <xdr:colOff>13605</xdr:colOff>
      <xdr:row>593</xdr:row>
      <xdr:rowOff>119078</xdr:rowOff>
    </xdr:to>
    <xdr:pic>
      <xdr:nvPicPr>
        <xdr:cNvPr id="43" name="Imagem 42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85854" y="107278714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190502</xdr:colOff>
      <xdr:row>643</xdr:row>
      <xdr:rowOff>13607</xdr:rowOff>
    </xdr:from>
    <xdr:to>
      <xdr:col>12</xdr:col>
      <xdr:colOff>40824</xdr:colOff>
      <xdr:row>647</xdr:row>
      <xdr:rowOff>119078</xdr:rowOff>
    </xdr:to>
    <xdr:pic>
      <xdr:nvPicPr>
        <xdr:cNvPr id="44" name="Imagem 43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13073" y="117048643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176893</xdr:colOff>
      <xdr:row>697</xdr:row>
      <xdr:rowOff>13607</xdr:rowOff>
    </xdr:from>
    <xdr:to>
      <xdr:col>12</xdr:col>
      <xdr:colOff>27214</xdr:colOff>
      <xdr:row>701</xdr:row>
      <xdr:rowOff>119078</xdr:rowOff>
    </xdr:to>
    <xdr:pic>
      <xdr:nvPicPr>
        <xdr:cNvPr id="45" name="Imagem 44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99464" y="126532821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149674</xdr:colOff>
      <xdr:row>751</xdr:row>
      <xdr:rowOff>13607</xdr:rowOff>
    </xdr:from>
    <xdr:to>
      <xdr:col>11</xdr:col>
      <xdr:colOff>394603</xdr:colOff>
      <xdr:row>755</xdr:row>
      <xdr:rowOff>119078</xdr:rowOff>
    </xdr:to>
    <xdr:pic>
      <xdr:nvPicPr>
        <xdr:cNvPr id="46" name="Imagem 45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72245" y="136003393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258534</xdr:colOff>
      <xdr:row>805</xdr:row>
      <xdr:rowOff>13607</xdr:rowOff>
    </xdr:from>
    <xdr:to>
      <xdr:col>12</xdr:col>
      <xdr:colOff>108858</xdr:colOff>
      <xdr:row>809</xdr:row>
      <xdr:rowOff>119078</xdr:rowOff>
    </xdr:to>
    <xdr:pic>
      <xdr:nvPicPr>
        <xdr:cNvPr id="47" name="Imagem 46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81108" y="145528393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176891</xdr:colOff>
      <xdr:row>859</xdr:row>
      <xdr:rowOff>13607</xdr:rowOff>
    </xdr:from>
    <xdr:to>
      <xdr:col>12</xdr:col>
      <xdr:colOff>27213</xdr:colOff>
      <xdr:row>863</xdr:row>
      <xdr:rowOff>119079</xdr:rowOff>
    </xdr:to>
    <xdr:pic>
      <xdr:nvPicPr>
        <xdr:cNvPr id="48" name="Imagem 47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99462" y="154944536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108857</xdr:colOff>
      <xdr:row>913</xdr:row>
      <xdr:rowOff>13607</xdr:rowOff>
    </xdr:from>
    <xdr:to>
      <xdr:col>11</xdr:col>
      <xdr:colOff>353786</xdr:colOff>
      <xdr:row>917</xdr:row>
      <xdr:rowOff>119079</xdr:rowOff>
    </xdr:to>
    <xdr:pic>
      <xdr:nvPicPr>
        <xdr:cNvPr id="49" name="Imagem 48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31428" y="164469536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204110</xdr:colOff>
      <xdr:row>967</xdr:row>
      <xdr:rowOff>13607</xdr:rowOff>
    </xdr:from>
    <xdr:to>
      <xdr:col>12</xdr:col>
      <xdr:colOff>54432</xdr:colOff>
      <xdr:row>971</xdr:row>
      <xdr:rowOff>119078</xdr:rowOff>
    </xdr:to>
    <xdr:pic>
      <xdr:nvPicPr>
        <xdr:cNvPr id="50" name="Imagem 49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26681" y="173967321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1021</xdr:row>
      <xdr:rowOff>13607</xdr:rowOff>
    </xdr:from>
    <xdr:to>
      <xdr:col>12</xdr:col>
      <xdr:colOff>136072</xdr:colOff>
      <xdr:row>1025</xdr:row>
      <xdr:rowOff>119078</xdr:rowOff>
    </xdr:to>
    <xdr:pic>
      <xdr:nvPicPr>
        <xdr:cNvPr id="51" name="Imagem 50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708321" y="183437893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244931</xdr:colOff>
      <xdr:row>1075</xdr:row>
      <xdr:rowOff>13607</xdr:rowOff>
    </xdr:from>
    <xdr:to>
      <xdr:col>12</xdr:col>
      <xdr:colOff>95253</xdr:colOff>
      <xdr:row>1079</xdr:row>
      <xdr:rowOff>119078</xdr:rowOff>
    </xdr:to>
    <xdr:pic>
      <xdr:nvPicPr>
        <xdr:cNvPr id="52" name="Imagem 51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67502" y="192840428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272143</xdr:colOff>
      <xdr:row>1129</xdr:row>
      <xdr:rowOff>13607</xdr:rowOff>
    </xdr:from>
    <xdr:to>
      <xdr:col>12</xdr:col>
      <xdr:colOff>122465</xdr:colOff>
      <xdr:row>1133</xdr:row>
      <xdr:rowOff>119078</xdr:rowOff>
    </xdr:to>
    <xdr:pic>
      <xdr:nvPicPr>
        <xdr:cNvPr id="53" name="Imagem 52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94714" y="202270178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190498</xdr:colOff>
      <xdr:row>1183</xdr:row>
      <xdr:rowOff>13607</xdr:rowOff>
    </xdr:from>
    <xdr:to>
      <xdr:col>12</xdr:col>
      <xdr:colOff>40820</xdr:colOff>
      <xdr:row>1187</xdr:row>
      <xdr:rowOff>119079</xdr:rowOff>
    </xdr:to>
    <xdr:pic>
      <xdr:nvPicPr>
        <xdr:cNvPr id="54" name="Imagem 53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13069" y="211713536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244926</xdr:colOff>
      <xdr:row>1237</xdr:row>
      <xdr:rowOff>13607</xdr:rowOff>
    </xdr:from>
    <xdr:to>
      <xdr:col>12</xdr:col>
      <xdr:colOff>95247</xdr:colOff>
      <xdr:row>1241</xdr:row>
      <xdr:rowOff>119078</xdr:rowOff>
    </xdr:to>
    <xdr:pic>
      <xdr:nvPicPr>
        <xdr:cNvPr id="55" name="Imagem 54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67497" y="221197714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244925</xdr:colOff>
      <xdr:row>1291</xdr:row>
      <xdr:rowOff>13607</xdr:rowOff>
    </xdr:from>
    <xdr:to>
      <xdr:col>12</xdr:col>
      <xdr:colOff>95247</xdr:colOff>
      <xdr:row>1295</xdr:row>
      <xdr:rowOff>119078</xdr:rowOff>
    </xdr:to>
    <xdr:pic>
      <xdr:nvPicPr>
        <xdr:cNvPr id="56" name="Imagem 55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67496" y="230627464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163282</xdr:colOff>
      <xdr:row>1345</xdr:row>
      <xdr:rowOff>13607</xdr:rowOff>
    </xdr:from>
    <xdr:to>
      <xdr:col>12</xdr:col>
      <xdr:colOff>13605</xdr:colOff>
      <xdr:row>1349</xdr:row>
      <xdr:rowOff>119079</xdr:rowOff>
    </xdr:to>
    <xdr:pic>
      <xdr:nvPicPr>
        <xdr:cNvPr id="57" name="Imagem 56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85854" y="240098036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285752</xdr:colOff>
      <xdr:row>1399</xdr:row>
      <xdr:rowOff>13607</xdr:rowOff>
    </xdr:from>
    <xdr:to>
      <xdr:col>12</xdr:col>
      <xdr:colOff>136074</xdr:colOff>
      <xdr:row>1403</xdr:row>
      <xdr:rowOff>119078</xdr:rowOff>
    </xdr:to>
    <xdr:pic>
      <xdr:nvPicPr>
        <xdr:cNvPr id="58" name="Imagem 57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708323" y="249568607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204108</xdr:colOff>
      <xdr:row>1453</xdr:row>
      <xdr:rowOff>13607</xdr:rowOff>
    </xdr:from>
    <xdr:to>
      <xdr:col>12</xdr:col>
      <xdr:colOff>54429</xdr:colOff>
      <xdr:row>1457</xdr:row>
      <xdr:rowOff>119078</xdr:rowOff>
    </xdr:to>
    <xdr:pic>
      <xdr:nvPicPr>
        <xdr:cNvPr id="59" name="Imagem 58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26679" y="258916714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163286</xdr:colOff>
      <xdr:row>1507</xdr:row>
      <xdr:rowOff>13607</xdr:rowOff>
    </xdr:from>
    <xdr:to>
      <xdr:col>12</xdr:col>
      <xdr:colOff>13608</xdr:colOff>
      <xdr:row>1511</xdr:row>
      <xdr:rowOff>119079</xdr:rowOff>
    </xdr:to>
    <xdr:pic>
      <xdr:nvPicPr>
        <xdr:cNvPr id="60" name="Imagem 59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85857" y="268196786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163286</xdr:colOff>
      <xdr:row>1561</xdr:row>
      <xdr:rowOff>13607</xdr:rowOff>
    </xdr:from>
    <xdr:to>
      <xdr:col>12</xdr:col>
      <xdr:colOff>13608</xdr:colOff>
      <xdr:row>1565</xdr:row>
      <xdr:rowOff>119078</xdr:rowOff>
    </xdr:to>
    <xdr:pic>
      <xdr:nvPicPr>
        <xdr:cNvPr id="61" name="Imagem 60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585857" y="277572107"/>
          <a:ext cx="1211037" cy="758614"/>
        </a:xfrm>
        <a:prstGeom prst="rect">
          <a:avLst/>
        </a:prstGeom>
      </xdr:spPr>
    </xdr:pic>
    <xdr:clientData/>
  </xdr:twoCellAnchor>
  <xdr:twoCellAnchor editAs="oneCell">
    <xdr:from>
      <xdr:col>9</xdr:col>
      <xdr:colOff>272143</xdr:colOff>
      <xdr:row>1615</xdr:row>
      <xdr:rowOff>13607</xdr:rowOff>
    </xdr:from>
    <xdr:to>
      <xdr:col>12</xdr:col>
      <xdr:colOff>122465</xdr:colOff>
      <xdr:row>1619</xdr:row>
      <xdr:rowOff>119078</xdr:rowOff>
    </xdr:to>
    <xdr:pic>
      <xdr:nvPicPr>
        <xdr:cNvPr id="62" name="Imagem 61"/>
        <xdr:cNvPicPr>
          <a:picLocks noChangeAspect="1"/>
        </xdr:cNvPicPr>
      </xdr:nvPicPr>
      <xdr:blipFill rotWithShape="1">
        <a:blip r:embed="rId2"/>
        <a:srcRect l="0" t="0" r="0" b="11198"/>
        <a:stretch/>
      </xdr:blipFill>
      <xdr:spPr bwMode="auto">
        <a:xfrm>
          <a:off x="6694714" y="287097107"/>
          <a:ext cx="1211037" cy="7586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14</xdr:col>
      <xdr:colOff>103552</xdr:colOff>
      <xdr:row>0</xdr:row>
      <xdr:rowOff>151422</xdr:rowOff>
    </xdr:from>
    <xdr:ext cx="1084005" cy="1093177"/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8777654" y="151422"/>
          <a:ext cx="1084005" cy="1093177"/>
        </a:xfrm>
        <a:prstGeom prst="rect">
          <a:avLst/>
        </a:prstGeom>
      </xdr:spPr>
    </xdr:pic>
    <xdr:clientData/>
  </xdr:oneCellAnchor>
  <xdr:twoCellAnchor editAs="oneCell">
    <xdr:from>
      <xdr:col>2</xdr:col>
      <xdr:colOff>41030</xdr:colOff>
      <xdr:row>110</xdr:row>
      <xdr:rowOff>123092</xdr:rowOff>
    </xdr:from>
    <xdr:to>
      <xdr:col>4</xdr:col>
      <xdr:colOff>180555</xdr:colOff>
      <xdr:row>114</xdr:row>
      <xdr:rowOff>53191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1717430" y="35989846"/>
          <a:ext cx="1628356" cy="5162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550985</xdr:colOff>
      <xdr:row>109</xdr:row>
      <xdr:rowOff>140676</xdr:rowOff>
    </xdr:from>
    <xdr:to>
      <xdr:col>13</xdr:col>
      <xdr:colOff>881428</xdr:colOff>
      <xdr:row>114</xdr:row>
      <xdr:rowOff>57496</xdr:rowOff>
    </xdr:to>
    <xdr:pic>
      <xdr:nvPicPr>
        <xdr:cNvPr id="4" name="Imagem 3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6863862" y="35515062"/>
          <a:ext cx="1611923" cy="64951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15</xdr:col>
      <xdr:colOff>32656</xdr:colOff>
      <xdr:row>0</xdr:row>
      <xdr:rowOff>95249</xdr:rowOff>
    </xdr:from>
    <xdr:ext cx="1396093" cy="405015"/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8048514" y="95249"/>
          <a:ext cx="1396093" cy="405016"/>
        </a:xfrm>
        <a:prstGeom prst="rect">
          <a:avLst/>
        </a:prstGeom>
      </xdr:spPr>
    </xdr:pic>
    <xdr:clientData/>
  </xdr:oneCellAnchor>
  <xdr:twoCellAnchor editAs="oneCell">
    <xdr:from>
      <xdr:col>1</xdr:col>
      <xdr:colOff>3532909</xdr:colOff>
      <xdr:row>112</xdr:row>
      <xdr:rowOff>55418</xdr:rowOff>
    </xdr:from>
    <xdr:to>
      <xdr:col>1</xdr:col>
      <xdr:colOff>5161263</xdr:colOff>
      <xdr:row>115</xdr:row>
      <xdr:rowOff>72908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2"/>
        <a:srcRect l="5948" t="20286" r="7435" b="12518"/>
        <a:stretch/>
      </xdr:blipFill>
      <xdr:spPr bwMode="auto">
        <a:xfrm>
          <a:off x="4530436" y="22326599"/>
          <a:ext cx="1628356" cy="5162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346361</xdr:colOff>
      <xdr:row>111</xdr:row>
      <xdr:rowOff>117763</xdr:rowOff>
    </xdr:from>
    <xdr:to>
      <xdr:col>12</xdr:col>
      <xdr:colOff>727362</xdr:colOff>
      <xdr:row>115</xdr:row>
      <xdr:rowOff>20195</xdr:rowOff>
    </xdr:to>
    <xdr:pic>
      <xdr:nvPicPr>
        <xdr:cNvPr id="4" name="Imagem 3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16147472" y="22222690"/>
          <a:ext cx="1662545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6</xdr:col>
      <xdr:colOff>76200</xdr:colOff>
      <xdr:row>0</xdr:row>
      <xdr:rowOff>0</xdr:rowOff>
    </xdr:from>
    <xdr:ext cx="657226" cy="698499"/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7734300" y="0"/>
          <a:ext cx="657226" cy="698500"/>
        </a:xfrm>
        <a:prstGeom prst="rect">
          <a:avLst/>
        </a:prstGeom>
      </xdr:spPr>
    </xdr:pic>
    <xdr:clientData/>
  </xdr:oneCellAnchor>
  <xdr:twoCellAnchor editAs="oneCell">
    <xdr:from>
      <xdr:col>0</xdr:col>
      <xdr:colOff>238125</xdr:colOff>
      <xdr:row>61</xdr:row>
      <xdr:rowOff>161924</xdr:rowOff>
    </xdr:from>
    <xdr:to>
      <xdr:col>3</xdr:col>
      <xdr:colOff>342900</xdr:colOff>
      <xdr:row>61</xdr:row>
      <xdr:rowOff>2562225</xdr:rowOff>
    </xdr:to>
    <xdr:pic>
      <xdr:nvPicPr>
        <xdr:cNvPr id="34" name="Imagem 3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238125" y="13230225"/>
          <a:ext cx="3790949" cy="2400300"/>
        </a:xfrm>
        <a:prstGeom prst="rect">
          <a:avLst/>
        </a:prstGeom>
      </xdr:spPr>
    </xdr:pic>
    <xdr:clientData/>
  </xdr:twoCellAnchor>
  <xdr:twoCellAnchor editAs="oneCell">
    <xdr:from>
      <xdr:col>4</xdr:col>
      <xdr:colOff>348615</xdr:colOff>
      <xdr:row>62</xdr:row>
      <xdr:rowOff>137161</xdr:rowOff>
    </xdr:from>
    <xdr:to>
      <xdr:col>6</xdr:col>
      <xdr:colOff>485774</xdr:colOff>
      <xdr:row>62</xdr:row>
      <xdr:rowOff>2276474</xdr:rowOff>
    </xdr:to>
    <xdr:pic>
      <xdr:nvPicPr>
        <xdr:cNvPr id="36" name="Imagem 35"/>
        <xdr:cNvPicPr>
          <a:picLocks noChangeAspect="1"/>
        </xdr:cNvPicPr>
      </xdr:nvPicPr>
      <xdr:blipFill rotWithShape="1">
        <a:blip r:embed="rId3"/>
        <a:srcRect l="0" t="31439" r="0" b="9786"/>
        <a:stretch/>
      </xdr:blipFill>
      <xdr:spPr bwMode="auto">
        <a:xfrm>
          <a:off x="4634865" y="15967711"/>
          <a:ext cx="3528059" cy="2139314"/>
        </a:xfrm>
        <a:prstGeom prst="rect">
          <a:avLst/>
        </a:prstGeom>
      </xdr:spPr>
    </xdr:pic>
    <xdr:clientData/>
  </xdr:twoCellAnchor>
  <xdr:twoCellAnchor editAs="oneCell">
    <xdr:from>
      <xdr:col>4</xdr:col>
      <xdr:colOff>297179</xdr:colOff>
      <xdr:row>102</xdr:row>
      <xdr:rowOff>106680</xdr:rowOff>
    </xdr:from>
    <xdr:to>
      <xdr:col>6</xdr:col>
      <xdr:colOff>320039</xdr:colOff>
      <xdr:row>102</xdr:row>
      <xdr:rowOff>2286000</xdr:rowOff>
    </xdr:to>
    <xdr:pic>
      <xdr:nvPicPr>
        <xdr:cNvPr id="4" name="Imagem 3"/>
        <xdr:cNvPicPr>
          <a:picLocks noChangeAspect="1"/>
        </xdr:cNvPicPr>
      </xdr:nvPicPr>
      <xdr:blipFill rotWithShape="1">
        <a:blip r:embed="rId4"/>
        <a:stretch/>
      </xdr:blipFill>
      <xdr:spPr bwMode="auto">
        <a:xfrm rot="10800000" flipV="1">
          <a:off x="3985259" y="23652480"/>
          <a:ext cx="3421380" cy="2179320"/>
        </a:xfrm>
        <a:prstGeom prst="rect">
          <a:avLst/>
        </a:prstGeom>
      </xdr:spPr>
    </xdr:pic>
    <xdr:clientData/>
  </xdr:twoCellAnchor>
  <xdr:twoCellAnchor editAs="oneCell">
    <xdr:from>
      <xdr:col>4</xdr:col>
      <xdr:colOff>375285</xdr:colOff>
      <xdr:row>103</xdr:row>
      <xdr:rowOff>60960</xdr:rowOff>
    </xdr:from>
    <xdr:to>
      <xdr:col>6</xdr:col>
      <xdr:colOff>312420</xdr:colOff>
      <xdr:row>103</xdr:row>
      <xdr:rowOff>2286000</xdr:rowOff>
    </xdr:to>
    <xdr:pic>
      <xdr:nvPicPr>
        <xdr:cNvPr id="8" name="Imagem 7"/>
        <xdr:cNvPicPr>
          <a:picLocks noChangeAspect="1"/>
        </xdr:cNvPicPr>
      </xdr:nvPicPr>
      <xdr:blipFill rotWithShape="1">
        <a:blip r:embed="rId5"/>
        <a:stretch/>
      </xdr:blipFill>
      <xdr:spPr bwMode="auto">
        <a:xfrm>
          <a:off x="4661535" y="28969335"/>
          <a:ext cx="3328035" cy="222504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102</xdr:row>
      <xdr:rowOff>137160</xdr:rowOff>
    </xdr:from>
    <xdr:to>
      <xdr:col>3</xdr:col>
      <xdr:colOff>135254</xdr:colOff>
      <xdr:row>102</xdr:row>
      <xdr:rowOff>2331719</xdr:rowOff>
    </xdr:to>
    <xdr:pic>
      <xdr:nvPicPr>
        <xdr:cNvPr id="10" name="Imagem 9"/>
        <xdr:cNvPicPr>
          <a:picLocks noChangeAspect="1"/>
        </xdr:cNvPicPr>
      </xdr:nvPicPr>
      <xdr:blipFill rotWithShape="1">
        <a:blip r:embed="rId6"/>
        <a:stretch/>
      </xdr:blipFill>
      <xdr:spPr bwMode="auto">
        <a:xfrm>
          <a:off x="447675" y="26645235"/>
          <a:ext cx="3373755" cy="2194560"/>
        </a:xfrm>
        <a:prstGeom prst="rect">
          <a:avLst/>
        </a:prstGeom>
      </xdr:spPr>
    </xdr:pic>
    <xdr:clientData/>
  </xdr:twoCellAnchor>
  <xdr:twoCellAnchor editAs="oneCell">
    <xdr:from>
      <xdr:col>4</xdr:col>
      <xdr:colOff>474345</xdr:colOff>
      <xdr:row>61</xdr:row>
      <xdr:rowOff>241936</xdr:rowOff>
    </xdr:from>
    <xdr:to>
      <xdr:col>6</xdr:col>
      <xdr:colOff>428624</xdr:colOff>
      <xdr:row>61</xdr:row>
      <xdr:rowOff>2626996</xdr:rowOff>
    </xdr:to>
    <xdr:pic>
      <xdr:nvPicPr>
        <xdr:cNvPr id="13" name="Imagem 12"/>
        <xdr:cNvPicPr>
          <a:picLocks noChangeAspect="1"/>
        </xdr:cNvPicPr>
      </xdr:nvPicPr>
      <xdr:blipFill rotWithShape="1">
        <a:blip r:embed="rId7"/>
        <a:srcRect l="0" t="11743" r="0" b="9375"/>
        <a:stretch/>
      </xdr:blipFill>
      <xdr:spPr bwMode="auto">
        <a:xfrm>
          <a:off x="4760595" y="13310236"/>
          <a:ext cx="3345179" cy="2385060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62</xdr:row>
      <xdr:rowOff>64769</xdr:rowOff>
    </xdr:from>
    <xdr:to>
      <xdr:col>3</xdr:col>
      <xdr:colOff>234316</xdr:colOff>
      <xdr:row>62</xdr:row>
      <xdr:rowOff>2274569</xdr:rowOff>
    </xdr:to>
    <xdr:pic>
      <xdr:nvPicPr>
        <xdr:cNvPr id="16" name="Imagem 15"/>
        <xdr:cNvPicPr>
          <a:picLocks noChangeAspect="1"/>
        </xdr:cNvPicPr>
      </xdr:nvPicPr>
      <xdr:blipFill rotWithShape="1">
        <a:blip r:embed="rId2"/>
        <a:srcRect l="28778" t="12152" r="10468" b="25063"/>
        <a:stretch/>
      </xdr:blipFill>
      <xdr:spPr bwMode="auto">
        <a:xfrm>
          <a:off x="438151" y="15895320"/>
          <a:ext cx="3482340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552449</xdr:colOff>
      <xdr:row>103</xdr:row>
      <xdr:rowOff>142875</xdr:rowOff>
    </xdr:from>
    <xdr:to>
      <xdr:col>3</xdr:col>
      <xdr:colOff>95250</xdr:colOff>
      <xdr:row>103</xdr:row>
      <xdr:rowOff>2124074</xdr:rowOff>
    </xdr:to>
    <xdr:pic>
      <xdr:nvPicPr>
        <xdr:cNvPr id="5" name="Imagem 4"/>
        <xdr:cNvPicPr>
          <a:picLocks noChangeAspect="1"/>
        </xdr:cNvPicPr>
      </xdr:nvPicPr>
      <xdr:blipFill rotWithShape="1">
        <a:blip r:embed="rId8"/>
        <a:stretch/>
      </xdr:blipFill>
      <xdr:spPr bwMode="auto">
        <a:xfrm>
          <a:off x="552450" y="29213175"/>
          <a:ext cx="3228975" cy="19812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112</xdr:row>
      <xdr:rowOff>504825</xdr:rowOff>
    </xdr:from>
    <xdr:to>
      <xdr:col>2</xdr:col>
      <xdr:colOff>123406</xdr:colOff>
      <xdr:row>112</xdr:row>
      <xdr:rowOff>1021078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9"/>
        <a:srcRect l="5948" t="20286" r="7435" b="12518"/>
        <a:stretch/>
      </xdr:blipFill>
      <xdr:spPr bwMode="auto">
        <a:xfrm>
          <a:off x="1009650" y="33899475"/>
          <a:ext cx="1628356" cy="5162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895350</xdr:colOff>
      <xdr:row>112</xdr:row>
      <xdr:rowOff>403225</xdr:rowOff>
    </xdr:from>
    <xdr:to>
      <xdr:col>5</xdr:col>
      <xdr:colOff>1219199</xdr:colOff>
      <xdr:row>112</xdr:row>
      <xdr:rowOff>1056400</xdr:rowOff>
    </xdr:to>
    <xdr:pic>
      <xdr:nvPicPr>
        <xdr:cNvPr id="6" name="Imagem 5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10"/>
        <a:srcRect l="5643" t="46210" r="35513" b="32316"/>
        <a:stretch/>
      </xdr:blipFill>
      <xdr:spPr bwMode="auto">
        <a:xfrm>
          <a:off x="5162550" y="33245425"/>
          <a:ext cx="1898649" cy="653175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9</xdr:col>
      <xdr:colOff>69270</xdr:colOff>
      <xdr:row>1596</xdr:row>
      <xdr:rowOff>96979</xdr:rowOff>
    </xdr:from>
    <xdr:to>
      <xdr:col>13</xdr:col>
      <xdr:colOff>442</xdr:colOff>
      <xdr:row>1599</xdr:row>
      <xdr:rowOff>114469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59581" y="276294272"/>
          <a:ext cx="1628356" cy="5162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34637</xdr:colOff>
      <xdr:row>36</xdr:row>
      <xdr:rowOff>110837</xdr:rowOff>
    </xdr:from>
    <xdr:to>
      <xdr:col>12</xdr:col>
      <xdr:colOff>270611</xdr:colOff>
      <xdr:row>39</xdr:row>
      <xdr:rowOff>86764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9</xdr:col>
      <xdr:colOff>34637</xdr:colOff>
      <xdr:row>88</xdr:row>
      <xdr:rowOff>110837</xdr:rowOff>
    </xdr:from>
    <xdr:ext cx="1628354" cy="516254"/>
    <xdr:pic>
      <xdr:nvPicPr>
        <xdr:cNvPr id="5" name="Imagem 4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140</xdr:row>
      <xdr:rowOff>110837</xdr:rowOff>
    </xdr:from>
    <xdr:ext cx="1628354" cy="516254"/>
    <xdr:pic>
      <xdr:nvPicPr>
        <xdr:cNvPr id="6" name="Imagem 5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192</xdr:row>
      <xdr:rowOff>110837</xdr:rowOff>
    </xdr:from>
    <xdr:ext cx="1628354" cy="516254"/>
    <xdr:pic>
      <xdr:nvPicPr>
        <xdr:cNvPr id="7" name="Imagem 6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244</xdr:row>
      <xdr:rowOff>110837</xdr:rowOff>
    </xdr:from>
    <xdr:ext cx="1628354" cy="516254"/>
    <xdr:pic>
      <xdr:nvPicPr>
        <xdr:cNvPr id="8" name="Imagem 7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296</xdr:row>
      <xdr:rowOff>110837</xdr:rowOff>
    </xdr:from>
    <xdr:ext cx="1628354" cy="516254"/>
    <xdr:pic>
      <xdr:nvPicPr>
        <xdr:cNvPr id="9" name="Imagem 8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348</xdr:row>
      <xdr:rowOff>110837</xdr:rowOff>
    </xdr:from>
    <xdr:ext cx="1628354" cy="516254"/>
    <xdr:pic>
      <xdr:nvPicPr>
        <xdr:cNvPr id="10" name="Imagem 9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400</xdr:row>
      <xdr:rowOff>110837</xdr:rowOff>
    </xdr:from>
    <xdr:ext cx="1628354" cy="516254"/>
    <xdr:pic>
      <xdr:nvPicPr>
        <xdr:cNvPr id="11" name="Imagem 10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452</xdr:row>
      <xdr:rowOff>110837</xdr:rowOff>
    </xdr:from>
    <xdr:ext cx="1628354" cy="516254"/>
    <xdr:pic>
      <xdr:nvPicPr>
        <xdr:cNvPr id="12" name="Imagem 11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504</xdr:row>
      <xdr:rowOff>110837</xdr:rowOff>
    </xdr:from>
    <xdr:ext cx="1628354" cy="516254"/>
    <xdr:pic>
      <xdr:nvPicPr>
        <xdr:cNvPr id="13" name="Imagem 12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556</xdr:row>
      <xdr:rowOff>110837</xdr:rowOff>
    </xdr:from>
    <xdr:ext cx="1628354" cy="516254"/>
    <xdr:pic>
      <xdr:nvPicPr>
        <xdr:cNvPr id="14" name="Imagem 13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608</xdr:row>
      <xdr:rowOff>110837</xdr:rowOff>
    </xdr:from>
    <xdr:ext cx="1628354" cy="516254"/>
    <xdr:pic>
      <xdr:nvPicPr>
        <xdr:cNvPr id="15" name="Imagem 14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660</xdr:row>
      <xdr:rowOff>110837</xdr:rowOff>
    </xdr:from>
    <xdr:ext cx="1628354" cy="516254"/>
    <xdr:pic>
      <xdr:nvPicPr>
        <xdr:cNvPr id="16" name="Imagem 15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712</xdr:row>
      <xdr:rowOff>110837</xdr:rowOff>
    </xdr:from>
    <xdr:ext cx="1628354" cy="516254"/>
    <xdr:pic>
      <xdr:nvPicPr>
        <xdr:cNvPr id="17" name="Imagem 16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764</xdr:row>
      <xdr:rowOff>110837</xdr:rowOff>
    </xdr:from>
    <xdr:ext cx="1628354" cy="516254"/>
    <xdr:pic>
      <xdr:nvPicPr>
        <xdr:cNvPr id="18" name="Imagem 17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816</xdr:row>
      <xdr:rowOff>110837</xdr:rowOff>
    </xdr:from>
    <xdr:ext cx="1628354" cy="516254"/>
    <xdr:pic>
      <xdr:nvPicPr>
        <xdr:cNvPr id="19" name="Imagem 18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868</xdr:row>
      <xdr:rowOff>110837</xdr:rowOff>
    </xdr:from>
    <xdr:ext cx="1628354" cy="516254"/>
    <xdr:pic>
      <xdr:nvPicPr>
        <xdr:cNvPr id="20" name="Imagem 19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920</xdr:row>
      <xdr:rowOff>110837</xdr:rowOff>
    </xdr:from>
    <xdr:ext cx="1628354" cy="516254"/>
    <xdr:pic>
      <xdr:nvPicPr>
        <xdr:cNvPr id="21" name="Imagem 20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972</xdr:row>
      <xdr:rowOff>110837</xdr:rowOff>
    </xdr:from>
    <xdr:ext cx="1628354" cy="516254"/>
    <xdr:pic>
      <xdr:nvPicPr>
        <xdr:cNvPr id="22" name="Imagem 21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1024</xdr:row>
      <xdr:rowOff>110837</xdr:rowOff>
    </xdr:from>
    <xdr:ext cx="1628354" cy="516254"/>
    <xdr:pic>
      <xdr:nvPicPr>
        <xdr:cNvPr id="23" name="Imagem 22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1076</xdr:row>
      <xdr:rowOff>110837</xdr:rowOff>
    </xdr:from>
    <xdr:ext cx="1628354" cy="516254"/>
    <xdr:pic>
      <xdr:nvPicPr>
        <xdr:cNvPr id="24" name="Imagem 23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1128</xdr:row>
      <xdr:rowOff>110837</xdr:rowOff>
    </xdr:from>
    <xdr:ext cx="1628354" cy="516254"/>
    <xdr:pic>
      <xdr:nvPicPr>
        <xdr:cNvPr id="25" name="Imagem 24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1180</xdr:row>
      <xdr:rowOff>110837</xdr:rowOff>
    </xdr:from>
    <xdr:ext cx="1628354" cy="516254"/>
    <xdr:pic>
      <xdr:nvPicPr>
        <xdr:cNvPr id="26" name="Imagem 25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1232</xdr:row>
      <xdr:rowOff>110837</xdr:rowOff>
    </xdr:from>
    <xdr:ext cx="1628354" cy="516254"/>
    <xdr:pic>
      <xdr:nvPicPr>
        <xdr:cNvPr id="27" name="Imagem 26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1284</xdr:row>
      <xdr:rowOff>110837</xdr:rowOff>
    </xdr:from>
    <xdr:ext cx="1628354" cy="516254"/>
    <xdr:pic>
      <xdr:nvPicPr>
        <xdr:cNvPr id="28" name="Imagem 27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1336</xdr:row>
      <xdr:rowOff>110837</xdr:rowOff>
    </xdr:from>
    <xdr:ext cx="1628354" cy="516254"/>
    <xdr:pic>
      <xdr:nvPicPr>
        <xdr:cNvPr id="29" name="Imagem 28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1388</xdr:row>
      <xdr:rowOff>110837</xdr:rowOff>
    </xdr:from>
    <xdr:ext cx="1628354" cy="516254"/>
    <xdr:pic>
      <xdr:nvPicPr>
        <xdr:cNvPr id="30" name="Imagem 29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65296</xdr:colOff>
      <xdr:row>1440</xdr:row>
      <xdr:rowOff>110836</xdr:rowOff>
    </xdr:from>
    <xdr:ext cx="1628354" cy="516253"/>
    <xdr:pic>
      <xdr:nvPicPr>
        <xdr:cNvPr id="31" name="Imagem 30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504071" y="263619961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1492</xdr:row>
      <xdr:rowOff>110837</xdr:rowOff>
    </xdr:from>
    <xdr:ext cx="1628354" cy="516254"/>
    <xdr:pic>
      <xdr:nvPicPr>
        <xdr:cNvPr id="32" name="Imagem 31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34637</xdr:colOff>
      <xdr:row>1544</xdr:row>
      <xdr:rowOff>110837</xdr:rowOff>
    </xdr:from>
    <xdr:ext cx="1628354" cy="516254"/>
    <xdr:pic>
      <xdr:nvPicPr>
        <xdr:cNvPr id="33" name="Imagem 32"/>
        <xdr:cNvPicPr>
          <a:picLocks noChangeAspect="1"/>
        </xdr:cNvPicPr>
      </xdr:nvPicPr>
      <xdr:blipFill rotWithShape="1">
        <a:blip r:embed="rId1"/>
        <a:srcRect l="5948" t="20286" r="7435" b="12518"/>
        <a:stretch/>
      </xdr:blipFill>
      <xdr:spPr bwMode="auto">
        <a:xfrm>
          <a:off x="5624946" y="6255328"/>
          <a:ext cx="1628356" cy="51625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220134</xdr:colOff>
      <xdr:row>48</xdr:row>
      <xdr:rowOff>84666</xdr:rowOff>
    </xdr:from>
    <xdr:to>
      <xdr:col>11</xdr:col>
      <xdr:colOff>389467</xdr:colOff>
      <xdr:row>51</xdr:row>
      <xdr:rowOff>93317</xdr:rowOff>
    </xdr:to>
    <xdr:pic>
      <xdr:nvPicPr>
        <xdr:cNvPr id="39" name="Imagem 38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825067" y="8737600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76199</xdr:colOff>
      <xdr:row>100</xdr:row>
      <xdr:rowOff>84665</xdr:rowOff>
    </xdr:from>
    <xdr:to>
      <xdr:col>11</xdr:col>
      <xdr:colOff>245533</xdr:colOff>
      <xdr:row>103</xdr:row>
      <xdr:rowOff>144113</xdr:rowOff>
    </xdr:to>
    <xdr:pic>
      <xdr:nvPicPr>
        <xdr:cNvPr id="40" name="Imagem 39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81133" y="178985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338666</xdr:colOff>
      <xdr:row>152</xdr:row>
      <xdr:rowOff>42333</xdr:rowOff>
    </xdr:from>
    <xdr:to>
      <xdr:col>12</xdr:col>
      <xdr:colOff>101601</xdr:colOff>
      <xdr:row>155</xdr:row>
      <xdr:rowOff>101783</xdr:rowOff>
    </xdr:to>
    <xdr:pic>
      <xdr:nvPicPr>
        <xdr:cNvPr id="41" name="Imagem 40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943601" y="27025601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110066</xdr:colOff>
      <xdr:row>204</xdr:row>
      <xdr:rowOff>76198</xdr:rowOff>
    </xdr:from>
    <xdr:to>
      <xdr:col>11</xdr:col>
      <xdr:colOff>279400</xdr:colOff>
      <xdr:row>207</xdr:row>
      <xdr:rowOff>110065</xdr:rowOff>
    </xdr:to>
    <xdr:pic>
      <xdr:nvPicPr>
        <xdr:cNvPr id="42" name="Imagem 41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3"/>
        <a:srcRect l="5643" t="46210" r="35513" b="32316"/>
        <a:stretch/>
      </xdr:blipFill>
      <xdr:spPr bwMode="auto">
        <a:xfrm>
          <a:off x="5715001" y="36228866"/>
          <a:ext cx="1159934" cy="541867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50799</xdr:colOff>
      <xdr:row>256</xdr:row>
      <xdr:rowOff>84665</xdr:rowOff>
    </xdr:from>
    <xdr:to>
      <xdr:col>11</xdr:col>
      <xdr:colOff>220133</xdr:colOff>
      <xdr:row>259</xdr:row>
      <xdr:rowOff>144113</xdr:rowOff>
    </xdr:to>
    <xdr:pic>
      <xdr:nvPicPr>
        <xdr:cNvPr id="43" name="Imagem 42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55733" y="45415198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160867</xdr:colOff>
      <xdr:row>308</xdr:row>
      <xdr:rowOff>110065</xdr:rowOff>
    </xdr:from>
    <xdr:to>
      <xdr:col>11</xdr:col>
      <xdr:colOff>330201</xdr:colOff>
      <xdr:row>311</xdr:row>
      <xdr:rowOff>169515</xdr:rowOff>
    </xdr:to>
    <xdr:pic>
      <xdr:nvPicPr>
        <xdr:cNvPr id="44" name="Imagem 43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65801" y="54618466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84666</xdr:colOff>
      <xdr:row>360</xdr:row>
      <xdr:rowOff>59265</xdr:rowOff>
    </xdr:from>
    <xdr:to>
      <xdr:col>11</xdr:col>
      <xdr:colOff>254001</xdr:colOff>
      <xdr:row>363</xdr:row>
      <xdr:rowOff>118712</xdr:rowOff>
    </xdr:to>
    <xdr:pic>
      <xdr:nvPicPr>
        <xdr:cNvPr id="45" name="Imagem 44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89601" y="637455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160866</xdr:colOff>
      <xdr:row>412</xdr:row>
      <xdr:rowOff>76199</xdr:rowOff>
    </xdr:from>
    <xdr:to>
      <xdr:col>11</xdr:col>
      <xdr:colOff>330200</xdr:colOff>
      <xdr:row>415</xdr:row>
      <xdr:rowOff>135649</xdr:rowOff>
    </xdr:to>
    <xdr:pic>
      <xdr:nvPicPr>
        <xdr:cNvPr id="46" name="Imagem 45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65799" y="729403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33866</xdr:colOff>
      <xdr:row>464</xdr:row>
      <xdr:rowOff>101599</xdr:rowOff>
    </xdr:from>
    <xdr:to>
      <xdr:col>11</xdr:col>
      <xdr:colOff>203200</xdr:colOff>
      <xdr:row>467</xdr:row>
      <xdr:rowOff>161049</xdr:rowOff>
    </xdr:to>
    <xdr:pic>
      <xdr:nvPicPr>
        <xdr:cNvPr id="47" name="Imagem 4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38800" y="82143600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321732</xdr:colOff>
      <xdr:row>516</xdr:row>
      <xdr:rowOff>59266</xdr:rowOff>
    </xdr:from>
    <xdr:to>
      <xdr:col>12</xdr:col>
      <xdr:colOff>84666</xdr:colOff>
      <xdr:row>519</xdr:row>
      <xdr:rowOff>118715</xdr:rowOff>
    </xdr:to>
    <xdr:pic>
      <xdr:nvPicPr>
        <xdr:cNvPr id="48" name="Imagem 47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926667" y="91279134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237067</xdr:colOff>
      <xdr:row>568</xdr:row>
      <xdr:rowOff>67732</xdr:rowOff>
    </xdr:from>
    <xdr:to>
      <xdr:col>12</xdr:col>
      <xdr:colOff>1</xdr:colOff>
      <xdr:row>571</xdr:row>
      <xdr:rowOff>127182</xdr:rowOff>
    </xdr:to>
    <xdr:pic>
      <xdr:nvPicPr>
        <xdr:cNvPr id="49" name="Imagem 48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842001" y="100465466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110066</xdr:colOff>
      <xdr:row>620</xdr:row>
      <xdr:rowOff>84665</xdr:rowOff>
    </xdr:from>
    <xdr:to>
      <xdr:col>11</xdr:col>
      <xdr:colOff>279400</xdr:colOff>
      <xdr:row>623</xdr:row>
      <xdr:rowOff>144113</xdr:rowOff>
    </xdr:to>
    <xdr:pic>
      <xdr:nvPicPr>
        <xdr:cNvPr id="50" name="Imagem 49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15000" y="109660266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93133</xdr:colOff>
      <xdr:row>672</xdr:row>
      <xdr:rowOff>93132</xdr:rowOff>
    </xdr:from>
    <xdr:to>
      <xdr:col>11</xdr:col>
      <xdr:colOff>262466</xdr:colOff>
      <xdr:row>675</xdr:row>
      <xdr:rowOff>152582</xdr:rowOff>
    </xdr:to>
    <xdr:pic>
      <xdr:nvPicPr>
        <xdr:cNvPr id="51" name="Imagem 50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98067" y="118846600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186266</xdr:colOff>
      <xdr:row>724</xdr:row>
      <xdr:rowOff>76199</xdr:rowOff>
    </xdr:from>
    <xdr:to>
      <xdr:col>11</xdr:col>
      <xdr:colOff>355600</xdr:colOff>
      <xdr:row>727</xdr:row>
      <xdr:rowOff>135649</xdr:rowOff>
    </xdr:to>
    <xdr:pic>
      <xdr:nvPicPr>
        <xdr:cNvPr id="52" name="Imagem 51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91200" y="1280075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93133</xdr:colOff>
      <xdr:row>776</xdr:row>
      <xdr:rowOff>101599</xdr:rowOff>
    </xdr:from>
    <xdr:to>
      <xdr:col>11</xdr:col>
      <xdr:colOff>262466</xdr:colOff>
      <xdr:row>779</xdr:row>
      <xdr:rowOff>161049</xdr:rowOff>
    </xdr:to>
    <xdr:pic>
      <xdr:nvPicPr>
        <xdr:cNvPr id="53" name="Imagem 52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98067" y="137210800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8</xdr:col>
      <xdr:colOff>990599</xdr:colOff>
      <xdr:row>828</xdr:row>
      <xdr:rowOff>25399</xdr:rowOff>
    </xdr:from>
    <xdr:to>
      <xdr:col>11</xdr:col>
      <xdr:colOff>143934</xdr:colOff>
      <xdr:row>831</xdr:row>
      <xdr:rowOff>84849</xdr:rowOff>
    </xdr:to>
    <xdr:pic>
      <xdr:nvPicPr>
        <xdr:cNvPr id="54" name="Imagem 53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579534" y="146312467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8</xdr:col>
      <xdr:colOff>990599</xdr:colOff>
      <xdr:row>880</xdr:row>
      <xdr:rowOff>59266</xdr:rowOff>
    </xdr:from>
    <xdr:to>
      <xdr:col>11</xdr:col>
      <xdr:colOff>152400</xdr:colOff>
      <xdr:row>883</xdr:row>
      <xdr:rowOff>118715</xdr:rowOff>
    </xdr:to>
    <xdr:pic>
      <xdr:nvPicPr>
        <xdr:cNvPr id="55" name="Imagem 54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588000" y="155524200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118533</xdr:colOff>
      <xdr:row>932</xdr:row>
      <xdr:rowOff>93132</xdr:rowOff>
    </xdr:from>
    <xdr:to>
      <xdr:col>11</xdr:col>
      <xdr:colOff>287867</xdr:colOff>
      <xdr:row>935</xdr:row>
      <xdr:rowOff>152582</xdr:rowOff>
    </xdr:to>
    <xdr:pic>
      <xdr:nvPicPr>
        <xdr:cNvPr id="56" name="Imagem 55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23466" y="1647359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127000</xdr:colOff>
      <xdr:row>984</xdr:row>
      <xdr:rowOff>50799</xdr:rowOff>
    </xdr:from>
    <xdr:to>
      <xdr:col>11</xdr:col>
      <xdr:colOff>296334</xdr:colOff>
      <xdr:row>987</xdr:row>
      <xdr:rowOff>110249</xdr:rowOff>
    </xdr:to>
    <xdr:pic>
      <xdr:nvPicPr>
        <xdr:cNvPr id="57" name="Imagem 5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31934" y="173871467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118533</xdr:colOff>
      <xdr:row>1036</xdr:row>
      <xdr:rowOff>76199</xdr:rowOff>
    </xdr:from>
    <xdr:to>
      <xdr:col>11</xdr:col>
      <xdr:colOff>287867</xdr:colOff>
      <xdr:row>1039</xdr:row>
      <xdr:rowOff>135649</xdr:rowOff>
    </xdr:to>
    <xdr:pic>
      <xdr:nvPicPr>
        <xdr:cNvPr id="58" name="Imagem 57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23466" y="1830747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42332</xdr:colOff>
      <xdr:row>1088</xdr:row>
      <xdr:rowOff>93132</xdr:rowOff>
    </xdr:from>
    <xdr:to>
      <xdr:col>11</xdr:col>
      <xdr:colOff>211666</xdr:colOff>
      <xdr:row>1091</xdr:row>
      <xdr:rowOff>152582</xdr:rowOff>
    </xdr:to>
    <xdr:pic>
      <xdr:nvPicPr>
        <xdr:cNvPr id="59" name="Imagem 58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47266" y="1922695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101600</xdr:colOff>
      <xdr:row>1140</xdr:row>
      <xdr:rowOff>101599</xdr:rowOff>
    </xdr:from>
    <xdr:to>
      <xdr:col>11</xdr:col>
      <xdr:colOff>270933</xdr:colOff>
      <xdr:row>1143</xdr:row>
      <xdr:rowOff>161049</xdr:rowOff>
    </xdr:to>
    <xdr:pic>
      <xdr:nvPicPr>
        <xdr:cNvPr id="60" name="Imagem 59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06534" y="201455867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8</xdr:col>
      <xdr:colOff>990599</xdr:colOff>
      <xdr:row>1192</xdr:row>
      <xdr:rowOff>50799</xdr:rowOff>
    </xdr:from>
    <xdr:to>
      <xdr:col>11</xdr:col>
      <xdr:colOff>160867</xdr:colOff>
      <xdr:row>1195</xdr:row>
      <xdr:rowOff>110249</xdr:rowOff>
    </xdr:to>
    <xdr:pic>
      <xdr:nvPicPr>
        <xdr:cNvPr id="61" name="Imagem 60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596467" y="2105829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8</xdr:col>
      <xdr:colOff>939799</xdr:colOff>
      <xdr:row>1244</xdr:row>
      <xdr:rowOff>101599</xdr:rowOff>
    </xdr:from>
    <xdr:to>
      <xdr:col>11</xdr:col>
      <xdr:colOff>84666</xdr:colOff>
      <xdr:row>1247</xdr:row>
      <xdr:rowOff>161049</xdr:rowOff>
    </xdr:to>
    <xdr:pic>
      <xdr:nvPicPr>
        <xdr:cNvPr id="62" name="Imagem 61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520267" y="219811600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169332</xdr:colOff>
      <xdr:row>1296</xdr:row>
      <xdr:rowOff>42332</xdr:rowOff>
    </xdr:from>
    <xdr:to>
      <xdr:col>11</xdr:col>
      <xdr:colOff>338666</xdr:colOff>
      <xdr:row>1299</xdr:row>
      <xdr:rowOff>101782</xdr:rowOff>
    </xdr:to>
    <xdr:pic>
      <xdr:nvPicPr>
        <xdr:cNvPr id="63" name="Imagem 62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74267" y="228930200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127000</xdr:colOff>
      <xdr:row>1348</xdr:row>
      <xdr:rowOff>76199</xdr:rowOff>
    </xdr:from>
    <xdr:to>
      <xdr:col>11</xdr:col>
      <xdr:colOff>296334</xdr:colOff>
      <xdr:row>1351</xdr:row>
      <xdr:rowOff>135649</xdr:rowOff>
    </xdr:to>
    <xdr:pic>
      <xdr:nvPicPr>
        <xdr:cNvPr id="64" name="Imagem 63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31934" y="2381419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25399</xdr:colOff>
      <xdr:row>1400</xdr:row>
      <xdr:rowOff>76199</xdr:rowOff>
    </xdr:from>
    <xdr:to>
      <xdr:col>11</xdr:col>
      <xdr:colOff>194730</xdr:colOff>
      <xdr:row>1403</xdr:row>
      <xdr:rowOff>135649</xdr:rowOff>
    </xdr:to>
    <xdr:pic>
      <xdr:nvPicPr>
        <xdr:cNvPr id="65" name="Imagem 64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30333" y="247319800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42333</xdr:colOff>
      <xdr:row>1452</xdr:row>
      <xdr:rowOff>101599</xdr:rowOff>
    </xdr:from>
    <xdr:to>
      <xdr:col>11</xdr:col>
      <xdr:colOff>211667</xdr:colOff>
      <xdr:row>1455</xdr:row>
      <xdr:rowOff>161049</xdr:rowOff>
    </xdr:to>
    <xdr:pic>
      <xdr:nvPicPr>
        <xdr:cNvPr id="67" name="Imagem 66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47267" y="256523066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101599</xdr:colOff>
      <xdr:row>1504</xdr:row>
      <xdr:rowOff>76198</xdr:rowOff>
    </xdr:from>
    <xdr:to>
      <xdr:col>11</xdr:col>
      <xdr:colOff>270932</xdr:colOff>
      <xdr:row>1507</xdr:row>
      <xdr:rowOff>135648</xdr:rowOff>
    </xdr:to>
    <xdr:pic>
      <xdr:nvPicPr>
        <xdr:cNvPr id="68" name="Imagem 67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06534" y="2656755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59265</xdr:colOff>
      <xdr:row>1556</xdr:row>
      <xdr:rowOff>67731</xdr:rowOff>
    </xdr:from>
    <xdr:to>
      <xdr:col>11</xdr:col>
      <xdr:colOff>228599</xdr:colOff>
      <xdr:row>1559</xdr:row>
      <xdr:rowOff>127178</xdr:rowOff>
    </xdr:to>
    <xdr:pic>
      <xdr:nvPicPr>
        <xdr:cNvPr id="69" name="Imagem 68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664200" y="274844933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  <xdr:twoCellAnchor editAs="oneCell">
    <xdr:from>
      <xdr:col>9</xdr:col>
      <xdr:colOff>143932</xdr:colOff>
      <xdr:row>1608</xdr:row>
      <xdr:rowOff>76198</xdr:rowOff>
    </xdr:from>
    <xdr:to>
      <xdr:col>11</xdr:col>
      <xdr:colOff>313265</xdr:colOff>
      <xdr:row>1611</xdr:row>
      <xdr:rowOff>135648</xdr:rowOff>
    </xdr:to>
    <xdr:pic>
      <xdr:nvPicPr>
        <xdr:cNvPr id="70" name="Imagem 69" descr="Lousa branca com texto preto sobre fundo branco&#10;&#10;O conteúdo gerado por IA pode estar incorreto."/>
        <xdr:cNvPicPr>
          <a:picLocks noChangeAspect="1"/>
        </xdr:cNvPicPr>
      </xdr:nvPicPr>
      <xdr:blipFill rotWithShape="1">
        <a:blip r:embed="rId2"/>
        <a:srcRect l="5643" t="46210" r="35513" b="32316"/>
        <a:stretch/>
      </xdr:blipFill>
      <xdr:spPr bwMode="auto">
        <a:xfrm>
          <a:off x="5748867" y="284031267"/>
          <a:ext cx="1159934" cy="567450"/>
        </a:xfrm>
        <a:prstGeom prst="rect">
          <a:avLst/>
        </a:prstGeom>
        <a:ln>
          <a:noFill/>
        </a:ln>
        <a:effectLst>
          <a:outerShdw blurRad="50800" dist="50800" dir="5400000" algn="ctr" rotWithShape="0">
            <a:srgbClr val="FFFFFF">
              <a:alpha val="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/Users/Amanda%20Fernandes/Downloads/Boletim%20de%20medi&#231;&#227;o%20Estadual%201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contratada"/>
      <sheetName val="MC 01"/>
      <sheetName val="BM 01"/>
      <sheetName val="RF 01"/>
      <sheetName val="DO 01"/>
      <sheetName val="MC 02"/>
      <sheetName val="BM 02"/>
      <sheetName val="RF 02"/>
      <sheetName val="DO 02"/>
    </sheetNames>
    <sheetDataSet>
      <sheetData sheetId="0"/>
      <sheetData sheetId="1">
        <row r="1">
          <cell r="B1" t="str">
            <v xml:space="preserve">FELIPE &amp; SOUZA CONSTRUÇÕES (Rua eng. Antonio Goncalves Soares n° 135  LUZIA ARACAJU-SE CNPJ : 38.015.219/0001-37)</v>
          </cell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</row>
        <row r="2">
          <cell r="B2" t="str">
            <v xml:space="preserve">PREFEITURA DE SÃO CRISTOVÃO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</row>
        <row r="4">
          <cell r="B4" t="str">
            <v xml:space="preserve"> Nº 040/2025</v>
          </cell>
          <cell r="F4" t="str">
            <v xml:space="preserve">06/10/2025 a 04/11/2025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1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0" activeCellId="0" sqref="D10"/>
    </sheetView>
  </sheetViews>
  <sheetFormatPr defaultColWidth="9.140625" defaultRowHeight="12.75"/>
  <cols>
    <col customWidth="1" min="1" max="1" style="1" width="16.28515625"/>
    <col customWidth="1" min="2" max="2" style="1" width="55.28515625"/>
    <col customWidth="1" min="3" max="3" style="1" width="7"/>
    <col customWidth="1" min="4" max="4" style="1" width="18.140625"/>
    <col customWidth="1" min="5" max="5" style="1" width="17.28515625"/>
    <col customWidth="1" min="6" max="6" style="1" width="26.7109375"/>
    <col min="7" max="16384" style="1" width="9.140625"/>
  </cols>
  <sheetData>
    <row r="1" ht="15" customHeight="1">
      <c r="A1" s="2" t="s">
        <v>0</v>
      </c>
      <c r="B1" s="3" t="s">
        <v>1</v>
      </c>
      <c r="C1" s="3"/>
      <c r="D1" s="3"/>
      <c r="E1" s="3"/>
      <c r="F1" s="4" t="s">
        <v>2</v>
      </c>
    </row>
    <row r="2" ht="14.25" customHeight="1">
      <c r="A2" s="2" t="s">
        <v>3</v>
      </c>
      <c r="B2" s="3" t="s">
        <v>4</v>
      </c>
      <c r="C2" s="3"/>
      <c r="D2" s="3"/>
      <c r="E2" s="3"/>
      <c r="F2" s="4"/>
    </row>
    <row r="3">
      <c r="A3" s="2" t="s">
        <v>5</v>
      </c>
      <c r="B3" s="3" t="s">
        <v>6</v>
      </c>
      <c r="C3" s="3"/>
      <c r="D3" s="3"/>
      <c r="E3" s="3"/>
      <c r="F3" s="4"/>
    </row>
    <row r="4" ht="15" customHeight="1">
      <c r="A4" s="5" t="s">
        <v>7</v>
      </c>
      <c r="B4" s="3" t="s">
        <v>8</v>
      </c>
      <c r="C4" s="3"/>
      <c r="D4" s="3"/>
      <c r="E4" s="3"/>
      <c r="F4" s="4"/>
    </row>
    <row r="5">
      <c r="A5" s="6" t="s">
        <v>9</v>
      </c>
      <c r="B5" s="6"/>
      <c r="C5" s="6"/>
      <c r="D5" s="6"/>
      <c r="E5" s="6"/>
      <c r="F5" s="6"/>
    </row>
    <row r="6">
      <c r="A6" s="7" t="s">
        <v>10</v>
      </c>
      <c r="B6" s="8" t="s">
        <v>11</v>
      </c>
      <c r="C6" s="7" t="s">
        <v>12</v>
      </c>
      <c r="D6" s="9" t="s">
        <v>13</v>
      </c>
      <c r="E6" s="10" t="s">
        <v>14</v>
      </c>
      <c r="F6" s="10" t="s">
        <v>15</v>
      </c>
    </row>
    <row r="7">
      <c r="A7" s="11">
        <v>1</v>
      </c>
      <c r="B7" s="11" t="s">
        <v>16</v>
      </c>
      <c r="C7" s="12"/>
      <c r="D7" s="13"/>
      <c r="E7" s="14"/>
      <c r="F7" s="15">
        <v>21029.639470769056</v>
      </c>
    </row>
    <row r="8">
      <c r="A8" s="16" t="s">
        <v>17</v>
      </c>
      <c r="B8" s="16" t="s">
        <v>18</v>
      </c>
      <c r="C8" s="17"/>
      <c r="D8" s="18"/>
      <c r="E8" s="19"/>
      <c r="F8" s="20">
        <v>7985.2994707690568</v>
      </c>
    </row>
    <row r="9">
      <c r="A9" s="21" t="s">
        <v>19</v>
      </c>
      <c r="B9" s="21" t="s">
        <v>20</v>
      </c>
      <c r="C9" s="22" t="s">
        <v>21</v>
      </c>
      <c r="D9" s="23">
        <v>98.27943829704887</v>
      </c>
      <c r="E9" s="24">
        <v>46.729999999999997</v>
      </c>
      <c r="F9" s="24">
        <v>4592.5981516210932</v>
      </c>
    </row>
    <row r="10">
      <c r="A10" s="21" t="s">
        <v>22</v>
      </c>
      <c r="B10" s="21" t="s">
        <v>23</v>
      </c>
      <c r="C10" s="22" t="s">
        <v>21</v>
      </c>
      <c r="D10" s="23">
        <v>15.8515223059756</v>
      </c>
      <c r="E10" s="24">
        <v>103.59</v>
      </c>
      <c r="F10" s="24">
        <v>1642.059195676015</v>
      </c>
    </row>
    <row r="11">
      <c r="A11" s="21" t="s">
        <v>24</v>
      </c>
      <c r="B11" s="21" t="s">
        <v>25</v>
      </c>
      <c r="C11" s="22" t="s">
        <v>21</v>
      </c>
      <c r="D11" s="23">
        <v>99.638140208989597</v>
      </c>
      <c r="E11" s="24">
        <v>17.57</v>
      </c>
      <c r="F11" s="24">
        <v>1750.642123471948</v>
      </c>
    </row>
    <row r="12">
      <c r="A12" s="16" t="s">
        <v>26</v>
      </c>
      <c r="B12" s="16" t="s">
        <v>27</v>
      </c>
      <c r="C12" s="17"/>
      <c r="D12" s="18"/>
      <c r="E12" s="19"/>
      <c r="F12" s="20">
        <v>22.300000000000001</v>
      </c>
    </row>
    <row r="13" ht="25.5">
      <c r="A13" s="21" t="s">
        <v>28</v>
      </c>
      <c r="B13" s="21" t="s">
        <v>29</v>
      </c>
      <c r="C13" s="22" t="s">
        <v>30</v>
      </c>
      <c r="D13" s="23">
        <v>10</v>
      </c>
      <c r="E13" s="24">
        <v>2.23</v>
      </c>
      <c r="F13" s="24">
        <v>22.300000000000001</v>
      </c>
    </row>
    <row r="14">
      <c r="A14" s="16" t="s">
        <v>31</v>
      </c>
      <c r="B14" s="16" t="s">
        <v>32</v>
      </c>
      <c r="C14" s="17"/>
      <c r="D14" s="18"/>
      <c r="E14" s="19"/>
      <c r="F14" s="20">
        <v>13022.040000000001</v>
      </c>
    </row>
    <row r="15" ht="12.75" customHeight="1">
      <c r="A15" s="21" t="s">
        <v>33</v>
      </c>
      <c r="B15" s="21" t="s">
        <v>34</v>
      </c>
      <c r="C15" s="22" t="s">
        <v>35</v>
      </c>
      <c r="D15" s="23">
        <v>0</v>
      </c>
      <c r="E15" s="24">
        <v>218.19</v>
      </c>
      <c r="F15" s="24">
        <v>0</v>
      </c>
    </row>
    <row r="16" ht="25.5">
      <c r="A16" s="21" t="s">
        <v>36</v>
      </c>
      <c r="B16" s="21" t="s">
        <v>37</v>
      </c>
      <c r="C16" s="22" t="s">
        <v>38</v>
      </c>
      <c r="D16" s="23">
        <v>454.68000000000001</v>
      </c>
      <c r="E16" s="24">
        <v>28.640000000000001</v>
      </c>
      <c r="F16" s="24">
        <v>13022.040000000001</v>
      </c>
    </row>
    <row r="17">
      <c r="A17" s="11">
        <v>2</v>
      </c>
      <c r="B17" s="11" t="s">
        <v>39</v>
      </c>
      <c r="C17" s="12"/>
      <c r="D17" s="13"/>
      <c r="E17" s="25"/>
      <c r="F17" s="25">
        <v>81793.259999999995</v>
      </c>
    </row>
    <row r="18">
      <c r="A18" s="16" t="s">
        <v>40</v>
      </c>
      <c r="B18" s="16" t="s">
        <v>41</v>
      </c>
      <c r="C18" s="17"/>
      <c r="D18" s="18"/>
      <c r="E18" s="19"/>
      <c r="F18" s="20">
        <v>5404.3500000000004</v>
      </c>
    </row>
    <row r="19" ht="25.5">
      <c r="A19" s="21" t="s">
        <v>42</v>
      </c>
      <c r="B19" s="21" t="s">
        <v>43</v>
      </c>
      <c r="C19" s="22" t="s">
        <v>35</v>
      </c>
      <c r="D19" s="23">
        <v>1197.8399999999999</v>
      </c>
      <c r="E19" s="24">
        <v>3.9700000000000002</v>
      </c>
      <c r="F19" s="26">
        <v>4755.4200000000001</v>
      </c>
    </row>
    <row r="20" ht="25.5">
      <c r="A20" s="21" t="s">
        <v>44</v>
      </c>
      <c r="B20" s="21" t="s">
        <v>45</v>
      </c>
      <c r="C20" s="22" t="s">
        <v>38</v>
      </c>
      <c r="D20" s="1">
        <v>432.62</v>
      </c>
      <c r="E20" s="24">
        <v>1.5</v>
      </c>
      <c r="F20" s="24">
        <v>648.92999999999995</v>
      </c>
    </row>
    <row r="21">
      <c r="A21" s="16" t="s">
        <v>46</v>
      </c>
      <c r="B21" s="16" t="s">
        <v>47</v>
      </c>
      <c r="C21" s="17"/>
      <c r="D21" s="18"/>
      <c r="E21" s="19"/>
      <c r="F21" s="19">
        <v>13406.969999999999</v>
      </c>
    </row>
    <row r="22" ht="25.5">
      <c r="A22" s="21" t="s">
        <v>48</v>
      </c>
      <c r="B22" s="21" t="s">
        <v>49</v>
      </c>
      <c r="C22" s="22" t="s">
        <v>35</v>
      </c>
      <c r="D22" s="23">
        <v>590.42999999999995</v>
      </c>
      <c r="E22" s="24">
        <v>17.91</v>
      </c>
      <c r="F22" s="24">
        <v>10574.6</v>
      </c>
    </row>
    <row r="23">
      <c r="A23" s="21" t="s">
        <v>50</v>
      </c>
      <c r="B23" s="21" t="s">
        <v>51</v>
      </c>
      <c r="C23" s="22" t="s">
        <v>52</v>
      </c>
      <c r="D23" s="23">
        <v>3</v>
      </c>
      <c r="E23" s="24">
        <v>97.980000000000004</v>
      </c>
      <c r="F23" s="24">
        <v>293.94</v>
      </c>
    </row>
    <row r="24" ht="12.75" customHeight="1">
      <c r="A24" s="21" t="s">
        <v>53</v>
      </c>
      <c r="B24" s="21" t="s">
        <v>54</v>
      </c>
      <c r="C24" s="22" t="s">
        <v>52</v>
      </c>
      <c r="D24" s="23">
        <v>4</v>
      </c>
      <c r="E24" s="24">
        <v>95.969999999999999</v>
      </c>
      <c r="F24" s="24">
        <v>383.88</v>
      </c>
    </row>
    <row r="25">
      <c r="A25" s="21" t="s">
        <v>55</v>
      </c>
      <c r="B25" s="21" t="s">
        <v>56</v>
      </c>
      <c r="C25" s="22" t="s">
        <v>52</v>
      </c>
      <c r="D25" s="23">
        <v>3</v>
      </c>
      <c r="E25" s="24">
        <v>103.66</v>
      </c>
      <c r="F25" s="24">
        <v>310.98000000000002</v>
      </c>
    </row>
    <row r="26" ht="25.5">
      <c r="A26" s="21" t="s">
        <v>57</v>
      </c>
      <c r="B26" s="21" t="s">
        <v>58</v>
      </c>
      <c r="C26" s="22" t="s">
        <v>52</v>
      </c>
      <c r="D26" s="23">
        <v>1</v>
      </c>
      <c r="E26" s="24">
        <v>95.75</v>
      </c>
      <c r="F26" s="24">
        <v>95.75</v>
      </c>
    </row>
    <row r="27" ht="12.75" customHeight="1">
      <c r="A27" s="21" t="s">
        <v>59</v>
      </c>
      <c r="B27" s="21" t="s">
        <v>60</v>
      </c>
      <c r="C27" s="22" t="s">
        <v>52</v>
      </c>
      <c r="D27" s="23">
        <v>1</v>
      </c>
      <c r="E27" s="24">
        <v>212.31</v>
      </c>
      <c r="F27" s="24">
        <v>212.31</v>
      </c>
    </row>
    <row r="28" ht="25.5">
      <c r="A28" s="21" t="s">
        <v>61</v>
      </c>
      <c r="B28" s="21" t="s">
        <v>62</v>
      </c>
      <c r="C28" s="22" t="s">
        <v>52</v>
      </c>
      <c r="D28" s="23">
        <v>1</v>
      </c>
      <c r="E28" s="24">
        <v>212.31</v>
      </c>
      <c r="F28" s="24">
        <v>212.31</v>
      </c>
    </row>
    <row r="29">
      <c r="A29" s="21" t="s">
        <v>63</v>
      </c>
      <c r="B29" s="21" t="s">
        <v>64</v>
      </c>
      <c r="C29" s="22" t="s">
        <v>52</v>
      </c>
      <c r="D29" s="23">
        <v>2</v>
      </c>
      <c r="E29" s="24">
        <v>20</v>
      </c>
      <c r="F29" s="24">
        <v>40</v>
      </c>
    </row>
    <row r="30">
      <c r="A30" s="21" t="s">
        <v>65</v>
      </c>
      <c r="B30" s="21" t="s">
        <v>66</v>
      </c>
      <c r="C30" s="22" t="s">
        <v>52</v>
      </c>
      <c r="D30" s="27">
        <v>10</v>
      </c>
      <c r="E30" s="28">
        <v>128.31999999999999</v>
      </c>
      <c r="F30" s="29">
        <v>1283.2</v>
      </c>
    </row>
    <row r="31">
      <c r="A31" s="16" t="s">
        <v>67</v>
      </c>
      <c r="B31" s="16" t="s">
        <v>68</v>
      </c>
      <c r="C31" s="17"/>
      <c r="D31" s="18"/>
      <c r="E31" s="19"/>
      <c r="F31" s="19">
        <v>23301.07</v>
      </c>
    </row>
    <row r="32">
      <c r="A32" s="21" t="s">
        <v>69</v>
      </c>
      <c r="B32" s="21" t="s">
        <v>70</v>
      </c>
      <c r="C32" s="22" t="s">
        <v>52</v>
      </c>
      <c r="D32" s="23">
        <v>1</v>
      </c>
      <c r="E32" s="24">
        <v>2422.6500000000001</v>
      </c>
      <c r="F32" s="24">
        <v>2422.6500000000001</v>
      </c>
    </row>
    <row r="33">
      <c r="A33" s="21" t="s">
        <v>71</v>
      </c>
      <c r="B33" s="21" t="s">
        <v>72</v>
      </c>
      <c r="C33" s="22" t="s">
        <v>52</v>
      </c>
      <c r="D33" s="23">
        <v>1</v>
      </c>
      <c r="E33" s="24">
        <v>3584.0100000000002</v>
      </c>
      <c r="F33" s="24">
        <v>3584.0100000000002</v>
      </c>
    </row>
    <row r="34" ht="25.5">
      <c r="A34" s="21" t="s">
        <v>73</v>
      </c>
      <c r="B34" s="21" t="s">
        <v>74</v>
      </c>
      <c r="C34" s="22" t="s">
        <v>52</v>
      </c>
      <c r="D34" s="23">
        <v>1</v>
      </c>
      <c r="E34" s="24">
        <v>2133.6599999999999</v>
      </c>
      <c r="F34" s="24">
        <v>2133.6599999999999</v>
      </c>
    </row>
    <row r="35" ht="25.5">
      <c r="A35" s="21" t="s">
        <v>75</v>
      </c>
      <c r="B35" s="21" t="s">
        <v>76</v>
      </c>
      <c r="C35" s="22" t="s">
        <v>52</v>
      </c>
      <c r="D35" s="23">
        <v>1</v>
      </c>
      <c r="E35" s="24">
        <v>10465.440000000001</v>
      </c>
      <c r="F35" s="24">
        <v>10465.440000000001</v>
      </c>
    </row>
    <row r="36" ht="25.5">
      <c r="A36" s="21" t="s">
        <v>77</v>
      </c>
      <c r="B36" s="21" t="s">
        <v>78</v>
      </c>
      <c r="C36" s="22" t="s">
        <v>52</v>
      </c>
      <c r="D36" s="23">
        <v>3</v>
      </c>
      <c r="E36" s="24">
        <v>398.50999999999999</v>
      </c>
      <c r="F36" s="24">
        <v>1195.53</v>
      </c>
    </row>
    <row r="37">
      <c r="A37" s="21" t="s">
        <v>79</v>
      </c>
      <c r="B37" s="21" t="s">
        <v>80</v>
      </c>
      <c r="C37" s="22" t="s">
        <v>52</v>
      </c>
      <c r="D37" s="23">
        <v>1</v>
      </c>
      <c r="E37" s="24">
        <v>625.82000000000005</v>
      </c>
      <c r="F37" s="24">
        <v>625.82000000000005</v>
      </c>
    </row>
    <row r="38">
      <c r="A38" s="16" t="s">
        <v>81</v>
      </c>
      <c r="B38" s="16" t="s">
        <v>82</v>
      </c>
      <c r="C38" s="17"/>
      <c r="D38" s="18"/>
      <c r="E38" s="19"/>
      <c r="F38" s="20">
        <v>2873.96</v>
      </c>
    </row>
    <row r="39" ht="38.25">
      <c r="A39" s="21" t="s">
        <v>83</v>
      </c>
      <c r="B39" s="21" t="s">
        <v>84</v>
      </c>
      <c r="C39" s="22" t="s">
        <v>35</v>
      </c>
      <c r="D39" s="23">
        <v>13.789999999999999</v>
      </c>
      <c r="E39" s="24">
        <v>4.8700000000000001</v>
      </c>
      <c r="F39" s="26">
        <v>67.159999999999997</v>
      </c>
    </row>
    <row r="40" ht="39.75" customHeight="1">
      <c r="A40" s="21" t="s">
        <v>85</v>
      </c>
      <c r="B40" s="21" t="s">
        <v>86</v>
      </c>
      <c r="C40" s="22" t="s">
        <v>35</v>
      </c>
      <c r="D40" s="23">
        <v>13.789999999999999</v>
      </c>
      <c r="E40" s="24">
        <v>29.670000000000002</v>
      </c>
      <c r="F40" s="24">
        <v>409.14999999999998</v>
      </c>
    </row>
    <row r="41">
      <c r="A41" s="21" t="s">
        <v>87</v>
      </c>
      <c r="B41" s="21" t="s">
        <v>88</v>
      </c>
      <c r="C41" s="22" t="s">
        <v>89</v>
      </c>
      <c r="D41" s="23">
        <v>0.81000000000000005</v>
      </c>
      <c r="E41" s="24">
        <v>2808.04</v>
      </c>
      <c r="F41" s="24">
        <v>2274.5100000000002</v>
      </c>
    </row>
    <row r="42" ht="25.5">
      <c r="A42" s="21" t="s">
        <v>90</v>
      </c>
      <c r="B42" s="21" t="s">
        <v>91</v>
      </c>
      <c r="C42" s="22" t="s">
        <v>35</v>
      </c>
      <c r="D42" s="23">
        <v>13.789999999999999</v>
      </c>
      <c r="E42" s="24">
        <v>8.9299999999999997</v>
      </c>
      <c r="F42" s="24">
        <v>123.14</v>
      </c>
    </row>
    <row r="43">
      <c r="A43" s="16" t="s">
        <v>92</v>
      </c>
      <c r="B43" s="16" t="s">
        <v>93</v>
      </c>
      <c r="C43" s="17"/>
      <c r="D43" s="18"/>
      <c r="E43" s="19"/>
      <c r="F43" s="19">
        <v>38974.139999999999</v>
      </c>
    </row>
    <row r="44">
      <c r="A44" s="16" t="s">
        <v>94</v>
      </c>
      <c r="B44" s="16" t="s">
        <v>95</v>
      </c>
      <c r="C44" s="17"/>
      <c r="D44" s="18"/>
      <c r="E44" s="19"/>
      <c r="F44" s="19">
        <v>38974.140000000007</v>
      </c>
    </row>
    <row r="45" ht="25.5">
      <c r="A45" s="21" t="s">
        <v>96</v>
      </c>
      <c r="B45" s="21" t="s">
        <v>97</v>
      </c>
      <c r="C45" s="22" t="s">
        <v>52</v>
      </c>
      <c r="D45" s="23">
        <v>1</v>
      </c>
      <c r="E45" s="24">
        <v>2256.8899999999999</v>
      </c>
      <c r="F45" s="24">
        <v>2256.8899999999999</v>
      </c>
    </row>
    <row r="46">
      <c r="A46" s="21" t="s">
        <v>98</v>
      </c>
      <c r="B46" s="21" t="s">
        <v>99</v>
      </c>
      <c r="C46" s="22" t="s">
        <v>52</v>
      </c>
      <c r="D46" s="23">
        <v>1</v>
      </c>
      <c r="E46" s="24">
        <v>1314.99</v>
      </c>
      <c r="F46" s="24">
        <v>1314.99</v>
      </c>
    </row>
    <row r="47" ht="52.5" customHeight="1">
      <c r="A47" s="21" t="s">
        <v>100</v>
      </c>
      <c r="B47" s="21" t="s">
        <v>101</v>
      </c>
      <c r="C47" s="22" t="s">
        <v>52</v>
      </c>
      <c r="D47" s="23">
        <v>1</v>
      </c>
      <c r="E47" s="24">
        <v>1444.2</v>
      </c>
      <c r="F47" s="24">
        <v>1444.2</v>
      </c>
    </row>
    <row r="48">
      <c r="A48" s="21" t="s">
        <v>102</v>
      </c>
      <c r="B48" s="21" t="s">
        <v>103</v>
      </c>
      <c r="C48" s="22" t="s">
        <v>21</v>
      </c>
      <c r="D48" s="23">
        <v>2</v>
      </c>
      <c r="E48" s="24">
        <v>29.609999999999999</v>
      </c>
      <c r="F48" s="24">
        <v>59.219999999999999</v>
      </c>
    </row>
    <row r="49">
      <c r="A49" s="21" t="s">
        <v>104</v>
      </c>
      <c r="B49" s="21" t="s">
        <v>105</v>
      </c>
      <c r="C49" s="22" t="s">
        <v>21</v>
      </c>
      <c r="D49" s="23">
        <v>2</v>
      </c>
      <c r="E49" s="24">
        <v>22.77</v>
      </c>
      <c r="F49" s="24">
        <v>45.539999999999999</v>
      </c>
    </row>
    <row r="50">
      <c r="A50" s="21" t="s">
        <v>106</v>
      </c>
      <c r="B50" s="21" t="s">
        <v>107</v>
      </c>
      <c r="C50" s="22" t="s">
        <v>52</v>
      </c>
      <c r="D50" s="23">
        <v>2</v>
      </c>
      <c r="E50" s="24">
        <v>125.8</v>
      </c>
      <c r="F50" s="26">
        <v>251.59999999999999</v>
      </c>
    </row>
    <row r="51" ht="25.5">
      <c r="A51" s="21" t="s">
        <v>108</v>
      </c>
      <c r="B51" s="21" t="s">
        <v>109</v>
      </c>
      <c r="C51" s="22" t="s">
        <v>52</v>
      </c>
      <c r="D51" s="30">
        <v>1</v>
      </c>
      <c r="E51" s="31">
        <v>21.18</v>
      </c>
      <c r="F51" s="31">
        <v>21.18</v>
      </c>
    </row>
    <row r="52">
      <c r="A52" s="21" t="s">
        <v>110</v>
      </c>
      <c r="B52" s="21" t="s">
        <v>111</v>
      </c>
      <c r="C52" s="22" t="s">
        <v>52</v>
      </c>
      <c r="D52" s="30">
        <v>1</v>
      </c>
      <c r="E52" s="31">
        <v>71.810000000000002</v>
      </c>
      <c r="F52" s="31">
        <v>71.810000000000002</v>
      </c>
    </row>
    <row r="53" ht="25.5">
      <c r="A53" s="21" t="s">
        <v>112</v>
      </c>
      <c r="B53" s="21" t="s">
        <v>113</v>
      </c>
      <c r="C53" s="22" t="s">
        <v>38</v>
      </c>
      <c r="D53" s="30">
        <v>200</v>
      </c>
      <c r="E53" s="31">
        <v>18.57</v>
      </c>
      <c r="F53" s="32">
        <v>3714</v>
      </c>
    </row>
    <row r="54">
      <c r="A54" s="21" t="s">
        <v>114</v>
      </c>
      <c r="B54" s="21" t="s">
        <v>115</v>
      </c>
      <c r="C54" s="22" t="s">
        <v>89</v>
      </c>
      <c r="D54" s="30">
        <v>3.2000000000000002</v>
      </c>
      <c r="E54" s="31">
        <v>518.09000000000003</v>
      </c>
      <c r="F54" s="32">
        <v>1657.8900000000001</v>
      </c>
    </row>
    <row r="55" ht="38.25">
      <c r="A55" s="21" t="s">
        <v>116</v>
      </c>
      <c r="B55" s="21" t="s">
        <v>117</v>
      </c>
      <c r="C55" s="22" t="s">
        <v>52</v>
      </c>
      <c r="D55" s="30">
        <v>17</v>
      </c>
      <c r="E55" s="31">
        <v>1451.9300000000001</v>
      </c>
      <c r="F55" s="31">
        <v>24682.810000000001</v>
      </c>
    </row>
    <row r="56" ht="25.5">
      <c r="A56" s="21" t="s">
        <v>118</v>
      </c>
      <c r="B56" s="21" t="s">
        <v>119</v>
      </c>
      <c r="C56" s="22" t="s">
        <v>52</v>
      </c>
      <c r="D56" s="30">
        <v>19</v>
      </c>
      <c r="E56" s="31">
        <v>181.78999999999999</v>
      </c>
      <c r="F56" s="31">
        <v>3454.0100000000002</v>
      </c>
    </row>
    <row r="57">
      <c r="A57" s="16" t="s">
        <v>120</v>
      </c>
      <c r="B57" s="16" t="s">
        <v>121</v>
      </c>
      <c r="C57" s="17"/>
      <c r="D57" s="33"/>
      <c r="E57" s="34"/>
      <c r="F57" s="34">
        <v>706.73000000000002</v>
      </c>
    </row>
    <row r="58">
      <c r="A58" s="21" t="s">
        <v>122</v>
      </c>
      <c r="B58" s="21" t="s">
        <v>123</v>
      </c>
      <c r="C58" s="22" t="s">
        <v>124</v>
      </c>
      <c r="D58" s="30">
        <v>1197.8399999999999</v>
      </c>
      <c r="E58" s="31">
        <v>0.58999999999999997</v>
      </c>
      <c r="F58" s="31">
        <v>706.73000000000002</v>
      </c>
    </row>
    <row r="59">
      <c r="A59" s="16">
        <v>3</v>
      </c>
      <c r="B59" s="16" t="s">
        <v>125</v>
      </c>
      <c r="C59" s="17"/>
      <c r="D59" s="33"/>
      <c r="E59" s="34"/>
      <c r="F59" s="34">
        <v>93931.849999999991</v>
      </c>
    </row>
    <row r="60">
      <c r="A60" s="16" t="s">
        <v>126</v>
      </c>
      <c r="B60" s="16" t="s">
        <v>127</v>
      </c>
      <c r="C60" s="17"/>
      <c r="D60" s="33"/>
      <c r="E60" s="34"/>
      <c r="F60" s="34">
        <v>6900.8900000000003</v>
      </c>
    </row>
    <row r="61" ht="25.5">
      <c r="A61" s="21" t="s">
        <v>128</v>
      </c>
      <c r="B61" s="21" t="s">
        <v>43</v>
      </c>
      <c r="C61" s="22" t="s">
        <v>35</v>
      </c>
      <c r="D61" s="30">
        <v>1499.3299999999999</v>
      </c>
      <c r="E61" s="31">
        <v>3.9700000000000002</v>
      </c>
      <c r="F61" s="31">
        <v>5952.3400000000001</v>
      </c>
    </row>
    <row r="62" ht="25.5">
      <c r="A62" s="21" t="s">
        <v>129</v>
      </c>
      <c r="B62" s="21" t="s">
        <v>45</v>
      </c>
      <c r="C62" s="22" t="s">
        <v>38</v>
      </c>
      <c r="D62" s="30">
        <v>632.37</v>
      </c>
      <c r="E62" s="31">
        <v>1.5</v>
      </c>
      <c r="F62" s="31">
        <v>948.54999999999995</v>
      </c>
    </row>
    <row r="63">
      <c r="A63" s="16" t="s">
        <v>130</v>
      </c>
      <c r="B63" s="16" t="s">
        <v>47</v>
      </c>
      <c r="C63" s="17"/>
      <c r="D63" s="33"/>
      <c r="E63" s="34"/>
      <c r="F63" s="34">
        <v>20703.509999999998</v>
      </c>
    </row>
    <row r="64" ht="25.5">
      <c r="A64" s="21" t="s">
        <v>131</v>
      </c>
      <c r="B64" s="21" t="s">
        <v>49</v>
      </c>
      <c r="C64" s="22" t="s">
        <v>35</v>
      </c>
      <c r="D64" s="30">
        <v>821.91999999999996</v>
      </c>
      <c r="E64" s="31">
        <v>17.91</v>
      </c>
      <c r="F64" s="31">
        <v>14720.59</v>
      </c>
    </row>
    <row r="65" ht="25.5">
      <c r="A65" s="21" t="s">
        <v>132</v>
      </c>
      <c r="B65" s="21" t="s">
        <v>58</v>
      </c>
      <c r="C65" s="22" t="s">
        <v>52</v>
      </c>
      <c r="D65" s="30">
        <v>1</v>
      </c>
      <c r="E65" s="31">
        <v>95.75</v>
      </c>
      <c r="F65" s="31">
        <v>95.75</v>
      </c>
    </row>
    <row r="66" ht="12.75" customHeight="1">
      <c r="A66" s="21" t="s">
        <v>133</v>
      </c>
      <c r="B66" s="21" t="s">
        <v>54</v>
      </c>
      <c r="C66" s="22" t="s">
        <v>52</v>
      </c>
      <c r="D66" s="30">
        <v>6</v>
      </c>
      <c r="E66" s="31">
        <v>95.969999999999999</v>
      </c>
      <c r="F66" s="31">
        <v>575.82000000000005</v>
      </c>
    </row>
    <row r="67" ht="25.5">
      <c r="A67" s="21" t="s">
        <v>134</v>
      </c>
      <c r="B67" s="21" t="s">
        <v>135</v>
      </c>
      <c r="C67" s="22" t="s">
        <v>52</v>
      </c>
      <c r="D67" s="30">
        <v>1</v>
      </c>
      <c r="E67" s="31">
        <v>212.31</v>
      </c>
      <c r="F67" s="31">
        <v>212.31</v>
      </c>
    </row>
    <row r="68" ht="12.75" customHeight="1">
      <c r="A68" s="21" t="s">
        <v>136</v>
      </c>
      <c r="B68" s="21" t="s">
        <v>60</v>
      </c>
      <c r="C68" s="22" t="s">
        <v>52</v>
      </c>
      <c r="D68" s="30">
        <v>1</v>
      </c>
      <c r="E68" s="31">
        <v>212.31</v>
      </c>
      <c r="F68" s="31">
        <v>212.31</v>
      </c>
    </row>
    <row r="69">
      <c r="A69" s="21" t="s">
        <v>137</v>
      </c>
      <c r="B69" s="21" t="s">
        <v>56</v>
      </c>
      <c r="C69" s="22" t="s">
        <v>52</v>
      </c>
      <c r="D69" s="30">
        <v>2</v>
      </c>
      <c r="E69" s="31">
        <v>103.66</v>
      </c>
      <c r="F69" s="31">
        <v>207.31999999999999</v>
      </c>
    </row>
    <row r="70">
      <c r="A70" s="21" t="s">
        <v>138</v>
      </c>
      <c r="B70" s="21" t="s">
        <v>64</v>
      </c>
      <c r="C70" s="22" t="s">
        <v>52</v>
      </c>
      <c r="D70" s="30">
        <v>75</v>
      </c>
      <c r="E70" s="31">
        <v>20</v>
      </c>
      <c r="F70" s="31">
        <v>1500</v>
      </c>
    </row>
    <row r="71">
      <c r="A71" s="21" t="s">
        <v>139</v>
      </c>
      <c r="B71" s="21" t="s">
        <v>66</v>
      </c>
      <c r="C71" s="22" t="s">
        <v>52</v>
      </c>
      <c r="D71" s="30">
        <v>24</v>
      </c>
      <c r="E71" s="31">
        <v>128.31999999999999</v>
      </c>
      <c r="F71" s="31">
        <v>3079.6799999999998</v>
      </c>
    </row>
    <row r="72">
      <c r="A72" s="21" t="s">
        <v>140</v>
      </c>
      <c r="B72" s="21" t="s">
        <v>141</v>
      </c>
      <c r="C72" s="22" t="s">
        <v>89</v>
      </c>
      <c r="D72" s="30">
        <v>0.28000000000000003</v>
      </c>
      <c r="E72" s="31">
        <v>189.02000000000001</v>
      </c>
      <c r="F72" s="31">
        <v>52.93</v>
      </c>
    </row>
    <row r="73">
      <c r="A73" s="21" t="s">
        <v>142</v>
      </c>
      <c r="B73" s="21" t="s">
        <v>143</v>
      </c>
      <c r="C73" s="22" t="s">
        <v>89</v>
      </c>
      <c r="D73" s="30">
        <v>0.23000000000000001</v>
      </c>
      <c r="E73" s="31">
        <v>203.46000000000001</v>
      </c>
      <c r="F73" s="31">
        <v>46.799999999999997</v>
      </c>
    </row>
    <row r="74">
      <c r="A74" s="16" t="s">
        <v>144</v>
      </c>
      <c r="B74" s="16" t="s">
        <v>145</v>
      </c>
      <c r="C74" s="17"/>
      <c r="D74" s="33"/>
      <c r="E74" s="34"/>
      <c r="F74" s="34">
        <v>569.46000000000004</v>
      </c>
    </row>
    <row r="75" ht="38.25">
      <c r="A75" s="21" t="s">
        <v>146</v>
      </c>
      <c r="B75" s="21" t="s">
        <v>147</v>
      </c>
      <c r="C75" s="22" t="s">
        <v>52</v>
      </c>
      <c r="D75" s="30">
        <v>2</v>
      </c>
      <c r="E75" s="31">
        <v>240.69999999999999</v>
      </c>
      <c r="F75" s="31">
        <v>481.39999999999998</v>
      </c>
    </row>
    <row r="76" ht="25.5">
      <c r="A76" s="21" t="s">
        <v>148</v>
      </c>
      <c r="B76" s="21" t="s">
        <v>149</v>
      </c>
      <c r="C76" s="22" t="s">
        <v>35</v>
      </c>
      <c r="D76" s="30">
        <v>2.25</v>
      </c>
      <c r="E76" s="31">
        <v>39.140000000000001</v>
      </c>
      <c r="F76" s="31">
        <v>88.060000000000002</v>
      </c>
    </row>
    <row r="77">
      <c r="A77" s="16" t="s">
        <v>150</v>
      </c>
      <c r="B77" s="16" t="s">
        <v>68</v>
      </c>
      <c r="C77" s="17"/>
      <c r="D77" s="33"/>
      <c r="E77" s="34"/>
      <c r="F77" s="34">
        <v>19289.009999999998</v>
      </c>
    </row>
    <row r="78" ht="25.5">
      <c r="A78" s="21" t="s">
        <v>151</v>
      </c>
      <c r="B78" s="21" t="s">
        <v>152</v>
      </c>
      <c r="C78" s="22" t="s">
        <v>52</v>
      </c>
      <c r="D78" s="30">
        <v>1</v>
      </c>
      <c r="E78" s="31">
        <v>4458.1099999999997</v>
      </c>
      <c r="F78" s="31">
        <v>4458.1099999999997</v>
      </c>
    </row>
    <row r="79" ht="12.75" customHeight="1">
      <c r="A79" s="21" t="s">
        <v>153</v>
      </c>
      <c r="B79" s="21" t="s">
        <v>154</v>
      </c>
      <c r="C79" s="22" t="s">
        <v>52</v>
      </c>
      <c r="D79" s="30">
        <v>1</v>
      </c>
      <c r="E79" s="31">
        <v>2464.6199999999999</v>
      </c>
      <c r="F79" s="31">
        <v>2464.6199999999999</v>
      </c>
    </row>
    <row r="80" ht="25.5">
      <c r="A80" s="21" t="s">
        <v>155</v>
      </c>
      <c r="B80" s="21" t="s">
        <v>74</v>
      </c>
      <c r="C80" s="22" t="s">
        <v>52</v>
      </c>
      <c r="D80" s="30">
        <v>1</v>
      </c>
      <c r="E80" s="31">
        <v>2133.6599999999999</v>
      </c>
      <c r="F80" s="31">
        <v>2133.6599999999999</v>
      </c>
    </row>
    <row r="81" ht="38.25">
      <c r="A81" s="21" t="s">
        <v>156</v>
      </c>
      <c r="B81" s="21" t="s">
        <v>157</v>
      </c>
      <c r="C81" s="22" t="s">
        <v>52</v>
      </c>
      <c r="D81" s="30">
        <v>1</v>
      </c>
      <c r="E81" s="31">
        <v>3460.8200000000002</v>
      </c>
      <c r="F81" s="31">
        <v>3460.8200000000002</v>
      </c>
    </row>
    <row r="82">
      <c r="A82" s="21" t="s">
        <v>158</v>
      </c>
      <c r="B82" s="21" t="s">
        <v>80</v>
      </c>
      <c r="C82" s="22" t="s">
        <v>52</v>
      </c>
      <c r="D82" s="30">
        <v>7</v>
      </c>
      <c r="E82" s="31">
        <v>625.82000000000005</v>
      </c>
      <c r="F82" s="31">
        <v>4380.7399999999998</v>
      </c>
    </row>
    <row r="83" ht="25.5">
      <c r="A83" s="21" t="s">
        <v>159</v>
      </c>
      <c r="B83" s="21" t="s">
        <v>78</v>
      </c>
      <c r="C83" s="22" t="s">
        <v>52</v>
      </c>
      <c r="D83" s="30">
        <v>6</v>
      </c>
      <c r="E83" s="31">
        <v>398.50999999999999</v>
      </c>
      <c r="F83" s="31">
        <v>2391.0599999999999</v>
      </c>
    </row>
    <row r="84" ht="12.75" customHeight="1">
      <c r="A84" s="16" t="s">
        <v>160</v>
      </c>
      <c r="B84" s="35" t="s">
        <v>161</v>
      </c>
      <c r="C84" s="17"/>
      <c r="D84" s="33"/>
      <c r="E84" s="34"/>
      <c r="F84" s="34">
        <v>5586.1099999999997</v>
      </c>
    </row>
    <row r="85">
      <c r="A85" s="21" t="s">
        <v>162</v>
      </c>
      <c r="B85" s="21" t="s">
        <v>163</v>
      </c>
      <c r="C85" s="22" t="s">
        <v>89</v>
      </c>
      <c r="D85" s="30">
        <v>2.0699999999999998</v>
      </c>
      <c r="E85" s="31">
        <v>22.670000000000002</v>
      </c>
      <c r="F85" s="31">
        <v>46.93</v>
      </c>
    </row>
    <row r="86" ht="25.5">
      <c r="A86" s="21" t="s">
        <v>164</v>
      </c>
      <c r="B86" s="21" t="s">
        <v>165</v>
      </c>
      <c r="C86" s="22" t="s">
        <v>89</v>
      </c>
      <c r="D86" s="30">
        <v>2.6899999999999999</v>
      </c>
      <c r="E86" s="31">
        <v>90.459999999999994</v>
      </c>
      <c r="F86" s="31">
        <v>243.34</v>
      </c>
    </row>
    <row r="87" ht="12.75" customHeight="1">
      <c r="A87" s="21" t="s">
        <v>166</v>
      </c>
      <c r="B87" s="21" t="s">
        <v>167</v>
      </c>
      <c r="C87" s="22" t="s">
        <v>124</v>
      </c>
      <c r="D87" s="30">
        <v>19.949999999999999</v>
      </c>
      <c r="E87" s="31">
        <v>13.880000000000001</v>
      </c>
      <c r="F87" s="31">
        <v>276.91000000000003</v>
      </c>
    </row>
    <row r="88" ht="38.25">
      <c r="A88" s="21" t="s">
        <v>168</v>
      </c>
      <c r="B88" s="21" t="s">
        <v>169</v>
      </c>
      <c r="C88" s="22" t="s">
        <v>89</v>
      </c>
      <c r="D88" s="30">
        <v>1.7</v>
      </c>
      <c r="E88" s="31">
        <v>2786.6100000000001</v>
      </c>
      <c r="F88" s="31">
        <v>4737.2399999999998</v>
      </c>
    </row>
    <row r="89" ht="25.5">
      <c r="A89" s="21" t="s">
        <v>170</v>
      </c>
      <c r="B89" s="21" t="s">
        <v>171</v>
      </c>
      <c r="C89" s="22" t="s">
        <v>35</v>
      </c>
      <c r="D89" s="30">
        <v>19.949999999999999</v>
      </c>
      <c r="E89" s="31">
        <v>14.119999999999999</v>
      </c>
      <c r="F89" s="31">
        <v>281.69</v>
      </c>
    </row>
    <row r="90">
      <c r="A90" s="16" t="s">
        <v>172</v>
      </c>
      <c r="B90" s="16" t="s">
        <v>93</v>
      </c>
      <c r="C90" s="17"/>
      <c r="D90" s="33"/>
      <c r="E90" s="34"/>
      <c r="F90" s="34">
        <v>32548.220000000001</v>
      </c>
    </row>
    <row r="91">
      <c r="A91" s="16" t="s">
        <v>173</v>
      </c>
      <c r="B91" s="16" t="s">
        <v>174</v>
      </c>
      <c r="C91" s="17"/>
      <c r="D91" s="33"/>
      <c r="E91" s="34"/>
      <c r="F91" s="34">
        <v>32548.220000000001</v>
      </c>
    </row>
    <row r="92" ht="25.5">
      <c r="A92" s="21" t="s">
        <v>175</v>
      </c>
      <c r="B92" s="21" t="s">
        <v>97</v>
      </c>
      <c r="C92" s="22" t="s">
        <v>52</v>
      </c>
      <c r="D92" s="30">
        <v>1</v>
      </c>
      <c r="E92" s="31">
        <v>2256.8899999999999</v>
      </c>
      <c r="F92" s="31">
        <v>2256.8899999999999</v>
      </c>
    </row>
    <row r="93">
      <c r="A93" s="21" t="s">
        <v>176</v>
      </c>
      <c r="B93" s="21" t="s">
        <v>99</v>
      </c>
      <c r="C93" s="22" t="s">
        <v>52</v>
      </c>
      <c r="D93" s="30">
        <v>1</v>
      </c>
      <c r="E93" s="31">
        <v>1314.99</v>
      </c>
      <c r="F93" s="31">
        <v>1314.99</v>
      </c>
    </row>
    <row r="94" ht="38.25">
      <c r="A94" s="21" t="s">
        <v>177</v>
      </c>
      <c r="B94" s="21" t="s">
        <v>101</v>
      </c>
      <c r="C94" s="22" t="s">
        <v>52</v>
      </c>
      <c r="D94" s="30">
        <v>1</v>
      </c>
      <c r="E94" s="31">
        <v>1444.2</v>
      </c>
      <c r="F94" s="31">
        <v>1444.2</v>
      </c>
    </row>
    <row r="95">
      <c r="A95" s="21" t="s">
        <v>178</v>
      </c>
      <c r="B95" s="21" t="s">
        <v>179</v>
      </c>
      <c r="C95" s="22" t="s">
        <v>21</v>
      </c>
      <c r="D95" s="30">
        <v>2</v>
      </c>
      <c r="E95" s="31">
        <v>29.609999999999999</v>
      </c>
      <c r="F95" s="31">
        <v>59.219999999999999</v>
      </c>
    </row>
    <row r="96">
      <c r="A96" s="21" t="s">
        <v>180</v>
      </c>
      <c r="B96" s="21" t="s">
        <v>105</v>
      </c>
      <c r="C96" s="22" t="s">
        <v>21</v>
      </c>
      <c r="D96" s="30">
        <v>2</v>
      </c>
      <c r="E96" s="31">
        <v>22.77</v>
      </c>
      <c r="F96" s="31">
        <v>45.539999999999999</v>
      </c>
    </row>
    <row r="97">
      <c r="A97" s="21" t="s">
        <v>181</v>
      </c>
      <c r="B97" s="21" t="s">
        <v>107</v>
      </c>
      <c r="C97" s="22" t="s">
        <v>52</v>
      </c>
      <c r="D97" s="30">
        <v>2</v>
      </c>
      <c r="E97" s="31">
        <v>125.8</v>
      </c>
      <c r="F97" s="31">
        <v>251.59999999999999</v>
      </c>
    </row>
    <row r="98" ht="25.5">
      <c r="A98" s="21" t="s">
        <v>182</v>
      </c>
      <c r="B98" s="21" t="s">
        <v>109</v>
      </c>
      <c r="C98" s="22" t="s">
        <v>52</v>
      </c>
      <c r="D98" s="30">
        <v>1</v>
      </c>
      <c r="E98" s="31">
        <v>21.18</v>
      </c>
      <c r="F98" s="31">
        <v>21.18</v>
      </c>
    </row>
    <row r="99">
      <c r="A99" s="21" t="s">
        <v>183</v>
      </c>
      <c r="B99" s="21" t="s">
        <v>111</v>
      </c>
      <c r="C99" s="22" t="s">
        <v>52</v>
      </c>
      <c r="D99" s="30">
        <v>1</v>
      </c>
      <c r="E99" s="31">
        <v>71.810000000000002</v>
      </c>
      <c r="F99" s="31">
        <v>71.810000000000002</v>
      </c>
    </row>
    <row r="100" ht="25.5">
      <c r="A100" s="21" t="s">
        <v>184</v>
      </c>
      <c r="B100" s="21" t="s">
        <v>113</v>
      </c>
      <c r="C100" s="22" t="s">
        <v>38</v>
      </c>
      <c r="D100" s="30">
        <v>150</v>
      </c>
      <c r="E100" s="31">
        <v>18.57</v>
      </c>
      <c r="F100" s="31">
        <v>2785.5</v>
      </c>
    </row>
    <row r="101">
      <c r="A101" s="21" t="s">
        <v>185</v>
      </c>
      <c r="B101" s="21" t="s">
        <v>115</v>
      </c>
      <c r="C101" s="22" t="s">
        <v>89</v>
      </c>
      <c r="D101" s="30">
        <v>2.3999999999999999</v>
      </c>
      <c r="E101" s="31">
        <v>518.09000000000003</v>
      </c>
      <c r="F101" s="31">
        <v>1243.4200000000001</v>
      </c>
    </row>
    <row r="102" ht="41.25" customHeight="1">
      <c r="A102" s="21" t="s">
        <v>186</v>
      </c>
      <c r="B102" s="21" t="s">
        <v>117</v>
      </c>
      <c r="C102" s="22" t="s">
        <v>52</v>
      </c>
      <c r="D102" s="30">
        <v>14</v>
      </c>
      <c r="E102" s="31">
        <v>1451.9300000000001</v>
      </c>
      <c r="F102" s="31">
        <v>20327.02</v>
      </c>
    </row>
    <row r="103" ht="25.5" customHeight="1">
      <c r="A103" s="21" t="s">
        <v>187</v>
      </c>
      <c r="B103" s="21" t="s">
        <v>119</v>
      </c>
      <c r="C103" s="22" t="s">
        <v>52</v>
      </c>
      <c r="D103" s="30">
        <v>15</v>
      </c>
      <c r="E103" s="31">
        <v>181.78999999999999</v>
      </c>
      <c r="F103" s="31">
        <v>2726.8499999999999</v>
      </c>
    </row>
    <row r="104">
      <c r="A104" s="16" t="s">
        <v>188</v>
      </c>
      <c r="B104" s="16" t="s">
        <v>121</v>
      </c>
      <c r="C104" s="17"/>
      <c r="D104" s="33"/>
      <c r="E104" s="34"/>
      <c r="F104" s="34">
        <v>8334.6499999999996</v>
      </c>
    </row>
    <row r="105">
      <c r="A105" s="21" t="s">
        <v>189</v>
      </c>
      <c r="B105" s="21" t="s">
        <v>123</v>
      </c>
      <c r="C105" s="22" t="s">
        <v>124</v>
      </c>
      <c r="D105" s="30">
        <v>1499.3299999999999</v>
      </c>
      <c r="E105" s="31">
        <v>0.58999999999999997</v>
      </c>
      <c r="F105" s="31">
        <v>884.60000000000002</v>
      </c>
    </row>
    <row r="106" ht="38.25">
      <c r="A106" s="21" t="s">
        <v>190</v>
      </c>
      <c r="B106" s="21" t="s">
        <v>191</v>
      </c>
      <c r="C106" s="22" t="s">
        <v>52</v>
      </c>
      <c r="D106" s="30">
        <v>1</v>
      </c>
      <c r="E106" s="31">
        <v>3233.0700000000002</v>
      </c>
      <c r="F106" s="31">
        <v>3233.0700000000002</v>
      </c>
    </row>
    <row r="107">
      <c r="A107" s="21" t="s">
        <v>192</v>
      </c>
      <c r="B107" s="21" t="s">
        <v>193</v>
      </c>
      <c r="C107" s="22" t="s">
        <v>52</v>
      </c>
      <c r="D107" s="30">
        <v>1</v>
      </c>
      <c r="E107" s="31">
        <v>4216.9799999999996</v>
      </c>
      <c r="F107" s="31">
        <v>4216.9799999999996</v>
      </c>
    </row>
    <row r="108">
      <c r="A108" s="36"/>
      <c r="B108" s="16" t="s">
        <v>194</v>
      </c>
      <c r="C108" s="17"/>
      <c r="D108" s="33"/>
      <c r="E108" s="33"/>
      <c r="F108" s="34">
        <v>196754.74947076902</v>
      </c>
    </row>
  </sheetData>
  <mergeCells count="6">
    <mergeCell ref="A5:F5"/>
    <mergeCell ref="B1:E1"/>
    <mergeCell ref="F1:F4"/>
    <mergeCell ref="B2:E2"/>
    <mergeCell ref="B3:E3"/>
    <mergeCell ref="B4:E4"/>
  </mergeCells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topLeftCell="A94" zoomScale="60" workbookViewId="0">
      <selection activeCell="AE19" activeCellId="0" sqref="AE19"/>
    </sheetView>
  </sheetViews>
  <sheetFormatPr defaultColWidth="7.7109375" defaultRowHeight="12"/>
  <cols>
    <col customWidth="1" min="1" max="1" style="37" width="15.5703125"/>
    <col customWidth="1" min="2" max="2" style="37" width="11.28515625"/>
    <col customWidth="1" min="3" max="3" style="38" width="8"/>
    <col customWidth="1" min="4" max="4" style="39" width="13.7109375"/>
    <col customWidth="1" min="5" max="5" style="39" width="21.140625"/>
    <col customWidth="1" min="6" max="6" style="38" width="7.5703125"/>
    <col customWidth="1" min="7" max="7" style="38" width="2.42578125"/>
    <col customWidth="1" min="8" max="8" style="38" width="7.5703125"/>
    <col customWidth="1" min="9" max="9" style="38" width="4.7109375"/>
    <col customWidth="1" min="10" max="10" style="38" width="2.5703125"/>
    <col customWidth="1" min="11" max="11" style="38" width="10.140625"/>
    <col customWidth="1" min="12" max="12" style="38" width="6.140625"/>
    <col customWidth="1" min="13" max="13" style="38" width="2.28515625"/>
    <col customWidth="1" min="14" max="14" style="38" width="15.85546875"/>
    <col customWidth="1" min="15" max="15" style="40" width="4.5703125"/>
    <col customWidth="1" min="16" max="16" style="40" width="2.42578125"/>
    <col customWidth="1" min="17" max="17" style="844" width="12.5703125"/>
    <col min="18" max="16384" style="37" width="7.7109375"/>
  </cols>
  <sheetData>
    <row r="1" s="41" customFormat="1" ht="30" customHeight="1">
      <c r="A1" s="845" t="s">
        <v>0</v>
      </c>
      <c r="B1" s="846" t="s">
        <v>298</v>
      </c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7"/>
      <c r="P1" s="847"/>
      <c r="Q1" s="847"/>
    </row>
    <row r="2" s="41" customFormat="1" ht="18.75" customHeight="1">
      <c r="A2" s="845" t="s">
        <v>3</v>
      </c>
      <c r="B2" s="846" t="s">
        <v>4</v>
      </c>
      <c r="C2" s="846"/>
      <c r="D2" s="846"/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7"/>
      <c r="P2" s="847"/>
      <c r="Q2" s="847"/>
    </row>
    <row r="3" s="41" customFormat="1" ht="30" customHeight="1">
      <c r="A3" s="845" t="s">
        <v>5</v>
      </c>
      <c r="B3" s="846" t="s">
        <v>299</v>
      </c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847"/>
      <c r="P3" s="847"/>
      <c r="Q3" s="847"/>
    </row>
    <row r="4" s="41" customFormat="1" ht="30" customHeight="1">
      <c r="A4" s="848" t="s">
        <v>7</v>
      </c>
      <c r="B4" s="849" t="s">
        <v>233</v>
      </c>
      <c r="C4" s="845" t="s">
        <v>195</v>
      </c>
      <c r="D4" s="850" t="s">
        <v>314</v>
      </c>
      <c r="E4" s="851" t="s">
        <v>197</v>
      </c>
      <c r="F4" s="845" t="s">
        <v>315</v>
      </c>
      <c r="G4" s="845"/>
      <c r="H4" s="845"/>
      <c r="I4" s="845"/>
      <c r="J4" s="845"/>
      <c r="K4" s="852" t="s">
        <v>199</v>
      </c>
      <c r="L4" s="852"/>
      <c r="M4" s="852"/>
      <c r="N4" s="853">
        <v>46028</v>
      </c>
      <c r="O4" s="847"/>
      <c r="P4" s="847"/>
      <c r="Q4" s="847"/>
    </row>
    <row r="5" s="59" customFormat="1" ht="14.25">
      <c r="A5" s="6" t="s">
        <v>200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="63" customFormat="1" ht="30" customHeight="1">
      <c r="A6" s="854" t="s">
        <v>10</v>
      </c>
      <c r="B6" s="854" t="s">
        <v>201</v>
      </c>
      <c r="C6" s="854"/>
      <c r="D6" s="854"/>
      <c r="E6" s="854"/>
      <c r="F6" s="854" t="s">
        <v>202</v>
      </c>
      <c r="G6" s="854" t="s">
        <v>203</v>
      </c>
      <c r="H6" s="854" t="s">
        <v>204</v>
      </c>
      <c r="I6" s="854" t="s">
        <v>52</v>
      </c>
      <c r="J6" s="854" t="s">
        <v>203</v>
      </c>
      <c r="K6" s="854" t="s">
        <v>205</v>
      </c>
      <c r="L6" s="854" t="s">
        <v>52</v>
      </c>
      <c r="M6" s="854" t="s">
        <v>203</v>
      </c>
      <c r="N6" s="854" t="s">
        <v>206</v>
      </c>
      <c r="O6" s="855" t="s">
        <v>52</v>
      </c>
      <c r="P6" s="855" t="s">
        <v>207</v>
      </c>
      <c r="Q6" s="856" t="s">
        <v>208</v>
      </c>
    </row>
    <row r="7" s="68" customFormat="1" ht="12.75">
      <c r="A7" s="857">
        <f>'Planilha contratada'!A7</f>
        <v>1</v>
      </c>
      <c r="B7" s="858" t="str">
        <f>'Planilha contratada'!B7</f>
        <v xml:space="preserve">SERVIÇOS GERAIS DO EMPREENDIMENTO</v>
      </c>
      <c r="C7" s="858"/>
      <c r="D7" s="858"/>
      <c r="E7" s="858"/>
      <c r="F7" s="854"/>
      <c r="G7" s="854"/>
      <c r="H7" s="854"/>
      <c r="I7" s="854"/>
      <c r="J7" s="854"/>
      <c r="K7" s="854"/>
      <c r="L7" s="854"/>
      <c r="M7" s="854"/>
      <c r="N7" s="854"/>
      <c r="O7" s="855"/>
      <c r="P7" s="855"/>
      <c r="Q7" s="856"/>
    </row>
    <row r="8" s="68" customFormat="1" ht="12.75">
      <c r="A8" s="859" t="str">
        <f>'Planilha contratada'!A8</f>
        <v>01.01 </v>
      </c>
      <c r="B8" s="860" t="str">
        <f>'Planilha contratada'!B8</f>
        <v xml:space="preserve">ADMINISTRAÇÃO LOCAL</v>
      </c>
      <c r="C8" s="860"/>
      <c r="D8" s="860"/>
      <c r="E8" s="860"/>
      <c r="F8" s="861"/>
      <c r="G8" s="861"/>
      <c r="H8" s="861"/>
      <c r="I8" s="861"/>
      <c r="J8" s="861"/>
      <c r="K8" s="861"/>
      <c r="L8" s="861"/>
      <c r="M8" s="861"/>
      <c r="N8" s="861"/>
      <c r="O8" s="862"/>
      <c r="P8" s="862"/>
      <c r="Q8" s="863"/>
    </row>
    <row r="9" ht="57" customHeight="1">
      <c r="A9" s="864" t="str">
        <f>'Planilha contratada'!A9</f>
        <v>01.01.001 </v>
      </c>
      <c r="B9" s="865" t="str">
        <f>'Planilha contratada'!B9</f>
        <v xml:space="preserve">Mestre de obras com encargos complementares</v>
      </c>
      <c r="C9" s="865"/>
      <c r="D9" s="865"/>
      <c r="E9" s="865"/>
      <c r="F9" s="722" t="s">
        <v>316</v>
      </c>
      <c r="G9" s="722"/>
      <c r="H9" s="722"/>
      <c r="I9" s="722"/>
      <c r="J9" s="722"/>
      <c r="K9" s="722"/>
      <c r="L9" s="722"/>
      <c r="M9" s="722"/>
      <c r="N9" s="722"/>
      <c r="O9" s="722"/>
      <c r="P9" s="722"/>
      <c r="Q9" s="866">
        <f>98.28*0.0493+98.28*0.0558</f>
        <v>10.329228000000001</v>
      </c>
    </row>
    <row r="10" ht="42" customHeight="1">
      <c r="A10" s="864" t="str">
        <f>'Planilha contratada'!A10</f>
        <v>01.01.002 </v>
      </c>
      <c r="B10" s="865" t="str">
        <f>'Planilha contratada'!B10</f>
        <v xml:space="preserve">Engenheiro civil de obra junior com encargos complementares</v>
      </c>
      <c r="C10" s="865"/>
      <c r="D10" s="865"/>
      <c r="E10" s="865"/>
      <c r="F10" s="722" t="s">
        <v>317</v>
      </c>
      <c r="G10" s="867"/>
      <c r="H10" s="867"/>
      <c r="I10" s="867"/>
      <c r="J10" s="867"/>
      <c r="K10" s="867"/>
      <c r="L10" s="867"/>
      <c r="M10" s="867"/>
      <c r="N10" s="867"/>
      <c r="O10" s="867"/>
      <c r="P10" s="867"/>
      <c r="Q10" s="23">
        <f>15.8515223059756*0.0493+15.8515223059756*0.0002</f>
        <v>0.78465035414579221</v>
      </c>
    </row>
    <row r="11" ht="60.75" customHeight="1">
      <c r="A11" s="864" t="str">
        <f>'Planilha contratada'!A11</f>
        <v>01.01.003 </v>
      </c>
      <c r="B11" s="865" t="str">
        <f>'Planilha contratada'!B11</f>
        <v xml:space="preserve">Vigia diurno com encargos complementares</v>
      </c>
      <c r="C11" s="865"/>
      <c r="D11" s="865"/>
      <c r="E11" s="865"/>
      <c r="F11" s="722" t="s">
        <v>318</v>
      </c>
      <c r="G11" s="867"/>
      <c r="H11" s="867"/>
      <c r="I11" s="867"/>
      <c r="J11" s="867"/>
      <c r="K11" s="867"/>
      <c r="L11" s="867"/>
      <c r="M11" s="867"/>
      <c r="N11" s="867"/>
      <c r="O11" s="867"/>
      <c r="P11" s="867"/>
      <c r="Q11" s="23">
        <f>99.6381402089896*0.493</f>
        <v>49.121603123031868</v>
      </c>
    </row>
    <row r="12" s="68" customFormat="1" ht="12.75">
      <c r="A12" s="859" t="str">
        <f>'Planilha contratada'!A12</f>
        <v>01.02 </v>
      </c>
      <c r="B12" s="868" t="str">
        <f>'Planilha contratada'!B12</f>
        <v>MOBILIZAÇÃO/DESMOBILIZAÇÃO</v>
      </c>
      <c r="C12" s="868"/>
      <c r="D12" s="868"/>
      <c r="E12" s="868"/>
      <c r="F12" s="861"/>
      <c r="G12" s="861"/>
      <c r="H12" s="861"/>
      <c r="I12" s="861"/>
      <c r="J12" s="861"/>
      <c r="K12" s="861"/>
      <c r="L12" s="861"/>
      <c r="M12" s="861"/>
      <c r="N12" s="861"/>
      <c r="O12" s="862"/>
      <c r="P12" s="862"/>
      <c r="Q12" s="863"/>
    </row>
    <row r="13" ht="42" customHeight="1">
      <c r="A13" s="864" t="str">
        <f>'Planilha contratada'!A13</f>
        <v>01.02.001 </v>
      </c>
      <c r="B13" s="865" t="str">
        <f>'Planilha contratada'!B13</f>
        <v xml:space="preserve">Transporte com caminhão carroceria 9t, em via urbana pavimentada, dmt até 30km (unidade: txkm). af_07/2020</v>
      </c>
      <c r="C13" s="865"/>
      <c r="D13" s="865"/>
      <c r="E13" s="865"/>
      <c r="F13" s="722"/>
      <c r="G13" s="722"/>
      <c r="H13" s="722"/>
      <c r="I13" s="722"/>
      <c r="J13" s="722"/>
      <c r="K13" s="722"/>
      <c r="L13" s="722"/>
      <c r="M13" s="722"/>
      <c r="N13" s="722"/>
      <c r="O13" s="722"/>
      <c r="P13" s="722"/>
      <c r="Q13" s="866"/>
    </row>
    <row r="14" s="68" customFormat="1" ht="12.75">
      <c r="A14" s="859" t="str">
        <f>'Planilha contratada'!A14</f>
        <v>01.03 </v>
      </c>
      <c r="B14" s="868" t="str">
        <f>'Planilha contratada'!B14</f>
        <v xml:space="preserve">SERVIÇOS GERAIS</v>
      </c>
      <c r="C14" s="868"/>
      <c r="D14" s="868"/>
      <c r="E14" s="868"/>
      <c r="F14" s="861"/>
      <c r="G14" s="861"/>
      <c r="H14" s="861"/>
      <c r="I14" s="861"/>
      <c r="J14" s="861"/>
      <c r="K14" s="861"/>
      <c r="L14" s="861"/>
      <c r="M14" s="861"/>
      <c r="N14" s="861"/>
      <c r="O14" s="862"/>
      <c r="P14" s="862"/>
      <c r="Q14" s="863"/>
    </row>
    <row r="15" ht="30" customHeight="1">
      <c r="A15" s="864" t="str">
        <f>'Planilha contratada'!A15</f>
        <v>01.03.001 </v>
      </c>
      <c r="B15" s="865" t="str">
        <f>'Planilha contratada'!B15</f>
        <v xml:space="preserve">Barracão para Obras de Médio Porte Reaproveitamento 2 vezes</v>
      </c>
      <c r="C15" s="865"/>
      <c r="D15" s="865"/>
      <c r="E15" s="865"/>
      <c r="F15" s="722"/>
      <c r="G15" s="722"/>
      <c r="H15" s="722"/>
      <c r="I15" s="722"/>
      <c r="J15" s="722"/>
      <c r="K15" s="722"/>
      <c r="L15" s="722"/>
      <c r="M15" s="722"/>
      <c r="N15" s="722"/>
      <c r="O15" s="722"/>
      <c r="P15" s="722"/>
      <c r="Q15" s="866"/>
    </row>
    <row r="16" ht="33" customHeight="1">
      <c r="A16" s="864" t="str">
        <f>'Planilha contratada'!A16</f>
        <v>01.03.002 </v>
      </c>
      <c r="B16" s="865" t="str">
        <f>'Planilha contratada'!B16</f>
        <v xml:space="preserve">Tapume de proteção em tela de polietileno h=1,20 com bloco de concreto</v>
      </c>
      <c r="C16" s="865"/>
      <c r="D16" s="865"/>
      <c r="E16" s="865"/>
      <c r="F16" s="722" t="s">
        <v>319</v>
      </c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866">
        <v>90.936000000000007</v>
      </c>
    </row>
    <row r="17" ht="12.75">
      <c r="A17" s="859">
        <f>'Planilha contratada'!A17</f>
        <v>2</v>
      </c>
      <c r="B17" s="868" t="str">
        <f>'Planilha contratada'!B17</f>
        <v xml:space="preserve">PRAÇA ALAMEDA - SEÇÃO 01</v>
      </c>
      <c r="C17" s="868"/>
      <c r="D17" s="868"/>
      <c r="E17" s="868"/>
      <c r="F17" s="869"/>
      <c r="G17" s="869"/>
      <c r="H17" s="869"/>
      <c r="I17" s="869"/>
      <c r="J17" s="869"/>
      <c r="K17" s="869"/>
      <c r="L17" s="869"/>
      <c r="M17" s="869"/>
      <c r="N17" s="869"/>
      <c r="O17" s="870"/>
      <c r="P17" s="870"/>
      <c r="Q17" s="871"/>
    </row>
    <row r="18" s="68" customFormat="1" ht="12.75">
      <c r="A18" s="859" t="str">
        <f>'Planilha contratada'!A18</f>
        <v>02.01 </v>
      </c>
      <c r="B18" s="868" t="str">
        <f>'Planilha contratada'!B18</f>
        <v>PAVIMENTAÇÃO</v>
      </c>
      <c r="C18" s="868"/>
      <c r="D18" s="868"/>
      <c r="E18" s="868"/>
      <c r="F18" s="861"/>
      <c r="G18" s="861"/>
      <c r="H18" s="861"/>
      <c r="I18" s="861"/>
      <c r="J18" s="861"/>
      <c r="K18" s="861"/>
      <c r="L18" s="861"/>
      <c r="M18" s="861"/>
      <c r="N18" s="861"/>
      <c r="O18" s="862"/>
      <c r="P18" s="862"/>
      <c r="Q18" s="863"/>
    </row>
    <row r="19" s="68" customFormat="1" ht="16.899999999999999" customHeight="1">
      <c r="A19" s="864" t="str">
        <f>'Planilha contratada'!A19</f>
        <v>02.01.005 </v>
      </c>
      <c r="B19" s="720" t="str">
        <f>'Planilha contratada'!B19</f>
        <v xml:space="preserve">Acabamento de superfície de piso de concreto com polimento mecânico com acabadora simples - Rev 02</v>
      </c>
      <c r="C19" s="720"/>
      <c r="D19" s="720"/>
      <c r="E19" s="720"/>
      <c r="F19" s="722"/>
      <c r="G19" s="872"/>
      <c r="H19" s="872"/>
      <c r="I19" s="872"/>
      <c r="J19" s="872"/>
      <c r="K19" s="872"/>
      <c r="L19" s="872"/>
      <c r="M19" s="872"/>
      <c r="N19" s="872"/>
      <c r="O19" s="872"/>
      <c r="P19" s="872"/>
      <c r="Q19" s="873"/>
    </row>
    <row r="20" ht="23.25" customHeight="1">
      <c r="A20" s="864" t="str">
        <f>'Planilha contratada'!A20</f>
        <v>02.01.012 </v>
      </c>
      <c r="B20" s="865" t="str">
        <f>'Planilha contratada'!B20</f>
        <v xml:space="preserve">Pintura de meio-fio com tinta branca a base de cal (caiação). af_05/2021</v>
      </c>
      <c r="C20" s="865"/>
      <c r="D20" s="865"/>
      <c r="E20" s="865"/>
      <c r="F20" s="722"/>
      <c r="G20" s="722"/>
      <c r="H20" s="722"/>
      <c r="I20" s="722"/>
      <c r="J20" s="722"/>
      <c r="K20" s="722"/>
      <c r="L20" s="722"/>
      <c r="M20" s="722"/>
      <c r="N20" s="722"/>
      <c r="O20" s="722"/>
      <c r="P20" s="722"/>
      <c r="Q20" s="866"/>
    </row>
    <row r="21" ht="27.75" customHeight="1">
      <c r="A21" s="859" t="str">
        <f>'Planilha contratada'!A21</f>
        <v>02.02 </v>
      </c>
      <c r="B21" s="868" t="str">
        <f>'Planilha contratada'!B21</f>
        <v>PAISAGISMO</v>
      </c>
      <c r="C21" s="868"/>
      <c r="D21" s="868"/>
      <c r="E21" s="868"/>
      <c r="F21" s="869"/>
      <c r="G21" s="869"/>
      <c r="H21" s="869"/>
      <c r="I21" s="869"/>
      <c r="J21" s="869"/>
      <c r="K21" s="869"/>
      <c r="L21" s="869"/>
      <c r="M21" s="869"/>
      <c r="N21" s="869"/>
      <c r="O21" s="870"/>
      <c r="P21" s="870"/>
      <c r="Q21" s="871"/>
    </row>
    <row r="22" ht="30" customHeight="1">
      <c r="A22" s="864" t="str">
        <f>'Planilha contratada'!A22</f>
        <v>02.02.001 </v>
      </c>
      <c r="B22" s="865" t="str">
        <f>'Planilha contratada'!B22</f>
        <v xml:space="preserve">Grama nativa capim de burro ou batatais, em placas, fornecimento e plantio</v>
      </c>
      <c r="C22" s="865"/>
      <c r="D22" s="865"/>
      <c r="E22" s="865"/>
      <c r="F22" s="722"/>
      <c r="G22" s="722"/>
      <c r="H22" s="722"/>
      <c r="I22" s="722"/>
      <c r="J22" s="722"/>
      <c r="K22" s="722"/>
      <c r="L22" s="722"/>
      <c r="M22" s="722"/>
      <c r="N22" s="722"/>
      <c r="O22" s="722"/>
      <c r="P22" s="722"/>
      <c r="Q22" s="866"/>
    </row>
    <row r="23" ht="32.25" customHeight="1">
      <c r="A23" s="864" t="str">
        <f>'Planilha contratada'!A23</f>
        <v>02.02.002 </v>
      </c>
      <c r="B23" s="865" t="str">
        <f>'Planilha contratada'!B23</f>
        <v xml:space="preserve">Planta -ACEROLEIRA (malpighia emarginata), fornecimento e plantio</v>
      </c>
      <c r="C23" s="865"/>
      <c r="D23" s="865"/>
      <c r="E23" s="865"/>
      <c r="F23" s="722"/>
      <c r="G23" s="722"/>
      <c r="H23" s="722"/>
      <c r="I23" s="722"/>
      <c r="J23" s="722"/>
      <c r="K23" s="722"/>
      <c r="L23" s="722"/>
      <c r="M23" s="722"/>
      <c r="N23" s="722"/>
      <c r="O23" s="722"/>
      <c r="P23" s="722"/>
      <c r="Q23" s="866"/>
    </row>
    <row r="24" ht="32.25" customHeight="1">
      <c r="A24" s="864" t="str">
        <f>'Planilha contratada'!A24</f>
        <v>02.02.003 </v>
      </c>
      <c r="B24" s="865" t="str">
        <f>'Planilha contratada'!B24</f>
        <v xml:space="preserve">Planta - Chuva de ouro (cassia ferruginea), fornecimento e plantio</v>
      </c>
      <c r="C24" s="865"/>
      <c r="D24" s="865"/>
      <c r="E24" s="865"/>
      <c r="F24" s="722"/>
      <c r="G24" s="722"/>
      <c r="H24" s="722"/>
      <c r="I24" s="722"/>
      <c r="J24" s="722"/>
      <c r="K24" s="722"/>
      <c r="L24" s="722"/>
      <c r="M24" s="722"/>
      <c r="N24" s="722"/>
      <c r="O24" s="722"/>
      <c r="P24" s="722"/>
      <c r="Q24" s="866"/>
    </row>
    <row r="25" ht="30.75" customHeight="1">
      <c r="A25" s="864" t="str">
        <f>'Planilha contratada'!A25</f>
        <v>02.02.004 </v>
      </c>
      <c r="B25" s="865" t="str">
        <f>'Planilha contratada'!B25</f>
        <v xml:space="preserve">Planta -goiabeira  (psidium guajava), fornecimento e plantio</v>
      </c>
      <c r="C25" s="865"/>
      <c r="D25" s="865"/>
      <c r="E25" s="865"/>
      <c r="F25" s="722"/>
      <c r="G25" s="722"/>
      <c r="H25" s="722"/>
      <c r="I25" s="722"/>
      <c r="J25" s="722"/>
      <c r="K25" s="722"/>
      <c r="L25" s="722"/>
      <c r="M25" s="722"/>
      <c r="N25" s="722"/>
      <c r="O25" s="722"/>
      <c r="P25" s="722"/>
      <c r="Q25" s="866"/>
    </row>
    <row r="26" ht="35.25" customHeight="1">
      <c r="A26" s="864" t="str">
        <f>'Planilha contratada'!A26</f>
        <v>02.02.005 </v>
      </c>
      <c r="B26" s="865" t="str">
        <f>'Planilha contratada'!B26</f>
        <v xml:space="preserve">Planta - Ipê amarelo (tabebuia chrysotricha) h=1,00m, fornecimento e plantio</v>
      </c>
      <c r="C26" s="865"/>
      <c r="D26" s="865"/>
      <c r="E26" s="865"/>
      <c r="F26" s="722"/>
      <c r="G26" s="722"/>
      <c r="H26" s="722"/>
      <c r="I26" s="722"/>
      <c r="J26" s="722"/>
      <c r="K26" s="722"/>
      <c r="L26" s="722"/>
      <c r="M26" s="722"/>
      <c r="N26" s="722"/>
      <c r="O26" s="722"/>
      <c r="P26" s="722"/>
      <c r="Q26" s="866"/>
    </row>
    <row r="27" ht="32.25" customHeight="1">
      <c r="A27" s="864" t="str">
        <f>'Planilha contratada'!A27</f>
        <v>02.02.006 </v>
      </c>
      <c r="B27" s="865" t="str">
        <f>'Planilha contratada'!B27</f>
        <v xml:space="preserve">Planta -ipe rosa  (tabebuia impetiginosa), fornecimento e plantio</v>
      </c>
      <c r="C27" s="865"/>
      <c r="D27" s="865"/>
      <c r="E27" s="865"/>
      <c r="F27" s="722"/>
      <c r="G27" s="722"/>
      <c r="H27" s="722"/>
      <c r="I27" s="722"/>
      <c r="J27" s="722"/>
      <c r="K27" s="722"/>
      <c r="L27" s="722"/>
      <c r="M27" s="722"/>
      <c r="N27" s="722"/>
      <c r="O27" s="722"/>
      <c r="P27" s="722"/>
      <c r="Q27" s="866"/>
    </row>
    <row r="28" ht="25.5" customHeight="1">
      <c r="A28" s="864" t="str">
        <f>'Planilha contratada'!A28</f>
        <v>02.02.007 </v>
      </c>
      <c r="B28" s="865" t="str">
        <f>'Planilha contratada'!B28</f>
        <v xml:space="preserve">Planta -ipe branco (tabebuia roseoalba), fornecimento e plantio, h=3,50m</v>
      </c>
      <c r="C28" s="865"/>
      <c r="D28" s="865"/>
      <c r="E28" s="865"/>
      <c r="F28" s="722"/>
      <c r="G28" s="722"/>
      <c r="H28" s="722"/>
      <c r="I28" s="722"/>
      <c r="J28" s="722"/>
      <c r="K28" s="722"/>
      <c r="L28" s="722"/>
      <c r="M28" s="722"/>
      <c r="N28" s="722"/>
      <c r="O28" s="722"/>
      <c r="P28" s="722"/>
      <c r="Q28" s="866"/>
    </row>
    <row r="29" ht="25.5" customHeight="1">
      <c r="A29" s="864" t="str">
        <f>'Planilha contratada'!A29</f>
        <v>02.02.008 </v>
      </c>
      <c r="B29" s="865" t="str">
        <f>'Planilha contratada'!B29</f>
        <v xml:space="preserve">Planta - Ixora amarela (ixora coccinea yellow), fornecimento e plantio</v>
      </c>
      <c r="C29" s="865"/>
      <c r="D29" s="865"/>
      <c r="E29" s="865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866"/>
    </row>
    <row r="30" s="68" customFormat="1" ht="23.25" customHeight="1">
      <c r="A30" s="864" t="str">
        <f>'Planilha contratada'!A30</f>
        <v>02.02.009 </v>
      </c>
      <c r="B30" s="865" t="str">
        <f>'Planilha contratada'!B30</f>
        <v xml:space="preserve">Planta - Agave azul (agave americana), fornecimento e plantio</v>
      </c>
      <c r="C30" s="865"/>
      <c r="D30" s="865"/>
      <c r="E30" s="865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873"/>
    </row>
    <row r="31" ht="12.75">
      <c r="A31" s="859" t="str">
        <f>'Planilha contratada'!A31</f>
        <v>02.03 </v>
      </c>
      <c r="B31" s="868" t="str">
        <f>'Planilha contratada'!B31</f>
        <v xml:space="preserve">MOBILIÁRIO URBANO</v>
      </c>
      <c r="C31" s="868"/>
      <c r="D31" s="868"/>
      <c r="E31" s="868"/>
      <c r="F31" s="869"/>
      <c r="G31" s="869"/>
      <c r="H31" s="869"/>
      <c r="I31" s="869"/>
      <c r="J31" s="869"/>
      <c r="K31" s="869"/>
      <c r="L31" s="869"/>
      <c r="M31" s="869"/>
      <c r="N31" s="869"/>
      <c r="O31" s="870"/>
      <c r="P31" s="870"/>
      <c r="Q31" s="871"/>
    </row>
    <row r="32" ht="33" customHeight="1">
      <c r="A32" s="864" t="str">
        <f>'Planilha contratada'!A32</f>
        <v>02.03.001 </v>
      </c>
      <c r="B32" s="865" t="str">
        <f>'Planilha contratada'!B32</f>
        <v xml:space="preserve">Balanço 3 lugares em aço industrial ou madeira, Sergipark ou similar</v>
      </c>
      <c r="C32" s="865"/>
      <c r="D32" s="865"/>
      <c r="E32" s="865"/>
      <c r="F32" s="722"/>
      <c r="G32" s="722"/>
      <c r="H32" s="722"/>
      <c r="I32" s="722"/>
      <c r="J32" s="722"/>
      <c r="K32" s="722"/>
      <c r="L32" s="722"/>
      <c r="M32" s="722"/>
      <c r="N32" s="722"/>
      <c r="O32" s="722"/>
      <c r="P32" s="722"/>
      <c r="Q32" s="866"/>
    </row>
    <row r="33" ht="24.75" customHeight="1">
      <c r="A33" s="864" t="str">
        <f>'Planilha contratada'!A33</f>
        <v>02.03.002 </v>
      </c>
      <c r="B33" s="865" t="str">
        <f>'Planilha contratada'!B33</f>
        <v xml:space="preserve">Brinquedo - Escada de Cilindros</v>
      </c>
      <c r="C33" s="865"/>
      <c r="D33" s="865"/>
      <c r="E33" s="865"/>
      <c r="F33" s="722"/>
      <c r="G33" s="722"/>
      <c r="H33" s="722"/>
      <c r="I33" s="722"/>
      <c r="J33" s="722"/>
      <c r="K33" s="722"/>
      <c r="L33" s="722"/>
      <c r="M33" s="722"/>
      <c r="N33" s="722"/>
      <c r="O33" s="722"/>
      <c r="P33" s="722"/>
      <c r="Q33" s="866"/>
    </row>
    <row r="34" ht="23.25" customHeight="1">
      <c r="A34" s="864" t="str">
        <f>'Planilha contratada'!A34</f>
        <v>02.03.003 </v>
      </c>
      <c r="B34" s="865" t="str">
        <f>'Planilha contratada'!B34</f>
        <v xml:space="preserve">Equipamento de ginástica - rotação diagonal duplo - galvanizado - Rev 01</v>
      </c>
      <c r="C34" s="865"/>
      <c r="D34" s="865"/>
      <c r="E34" s="865"/>
      <c r="F34" s="722"/>
      <c r="G34" s="722"/>
      <c r="H34" s="722"/>
      <c r="I34" s="722"/>
      <c r="J34" s="722"/>
      <c r="K34" s="722"/>
      <c r="L34" s="722"/>
      <c r="M34" s="722"/>
      <c r="N34" s="722"/>
      <c r="O34" s="722"/>
      <c r="P34" s="722"/>
      <c r="Q34" s="866"/>
    </row>
    <row r="35" ht="44.25" customHeight="1">
      <c r="A35" s="864" t="str">
        <f>'Planilha contratada'!A35</f>
        <v>02.03.004 </v>
      </c>
      <c r="B35" s="865" t="str">
        <f>'Planilha contratada'!B35</f>
        <v xml:space="preserve">Brinquedo - Play Aventura, modelo M-205, da Lúdico Brinquedos Inteligentes ou similar - fornecimento e montagem</v>
      </c>
      <c r="C35" s="865"/>
      <c r="D35" s="865"/>
      <c r="E35" s="865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866"/>
    </row>
    <row r="36" ht="27" customHeight="1">
      <c r="A36" s="864" t="str">
        <f>'Planilha contratada'!A36</f>
        <v>02.03.005 </v>
      </c>
      <c r="B36" s="865" t="str">
        <f>'Planilha contratada'!B36</f>
        <v xml:space="preserve">Lixeira em fibra de vidro, com capacidade 20l cada, com tampa vai e vem</v>
      </c>
      <c r="C36" s="865"/>
      <c r="D36" s="865"/>
      <c r="E36" s="865"/>
      <c r="F36" s="722"/>
      <c r="G36" s="722"/>
      <c r="H36" s="722"/>
      <c r="I36" s="722"/>
      <c r="J36" s="722"/>
      <c r="K36" s="722"/>
      <c r="L36" s="722"/>
      <c r="M36" s="722"/>
      <c r="N36" s="722"/>
      <c r="O36" s="722"/>
      <c r="P36" s="722"/>
      <c r="Q36" s="866"/>
    </row>
    <row r="37" ht="25.5" customHeight="1">
      <c r="A37" s="864" t="str">
        <f>'Planilha contratada'!A37</f>
        <v>02.03.006 </v>
      </c>
      <c r="B37" s="865" t="str">
        <f>'Planilha contratada'!B37</f>
        <v xml:space="preserve">Banco em madeira plastica 2,0m - ecologica</v>
      </c>
      <c r="C37" s="865"/>
      <c r="D37" s="865"/>
      <c r="E37" s="865"/>
      <c r="F37" s="722"/>
      <c r="G37" s="722"/>
      <c r="H37" s="722"/>
      <c r="I37" s="722"/>
      <c r="J37" s="722"/>
      <c r="K37" s="722"/>
      <c r="L37" s="722"/>
      <c r="M37" s="722"/>
      <c r="N37" s="722"/>
      <c r="O37" s="722"/>
      <c r="P37" s="722"/>
      <c r="Q37" s="866"/>
    </row>
    <row r="38" s="68" customFormat="1" ht="12.75">
      <c r="A38" s="859" t="str">
        <f>'Planilha contratada'!A38</f>
        <v>02.03.007 </v>
      </c>
      <c r="B38" s="868" t="str">
        <f>'Planilha contratada'!B38</f>
        <v xml:space="preserve">LONGARINA EXISTENTE</v>
      </c>
      <c r="C38" s="868"/>
      <c r="D38" s="868"/>
      <c r="E38" s="868"/>
      <c r="F38" s="861"/>
      <c r="G38" s="861"/>
      <c r="H38" s="861"/>
      <c r="I38" s="861"/>
      <c r="J38" s="861"/>
      <c r="K38" s="861"/>
      <c r="L38" s="861"/>
      <c r="M38" s="861"/>
      <c r="N38" s="861"/>
      <c r="O38" s="862"/>
      <c r="P38" s="862"/>
      <c r="Q38" s="863"/>
    </row>
    <row r="39" ht="45.75" customHeight="1">
      <c r="A39" s="864" t="str">
        <f>'Planilha contratada'!A39</f>
        <v>02.03.007.001 </v>
      </c>
      <c r="B39" s="865" t="str">
        <f>'Planilha contratada'!B39</f>
        <v xml:space="preserve">Chapisco aplicado em alvenarias e estruturas de concreto internas, com colher de pedreiro.  argamassa traço 1:3 com preparo em betoneira 400l. af_10/2022</v>
      </c>
      <c r="C39" s="865"/>
      <c r="D39" s="865"/>
      <c r="E39" s="865"/>
      <c r="F39" s="722"/>
      <c r="G39" s="722"/>
      <c r="H39" s="722"/>
      <c r="I39" s="722"/>
      <c r="J39" s="722"/>
      <c r="K39" s="722"/>
      <c r="L39" s="722"/>
      <c r="M39" s="722"/>
      <c r="N39" s="722"/>
      <c r="O39" s="722"/>
      <c r="P39" s="722"/>
      <c r="Q39" s="866"/>
    </row>
    <row r="40" ht="12.75">
      <c r="A40" s="864" t="str">
        <f>'Planilha contratada'!A40</f>
        <v>02.03.007.002 </v>
      </c>
      <c r="B40" s="865" t="str">
        <f>'Planilha contratada'!B40</f>
        <v xml:space="preserve">Massa única, em argamassa traço 1:2:8, preparo mecânico, aplicada manualmente em paredes internas de ambientes com área entre 5m² e 10m², e = 10mm, com taliscas. af_03/2024</v>
      </c>
      <c r="C40" s="865"/>
      <c r="D40" s="865"/>
      <c r="E40" s="865"/>
      <c r="F40" s="722"/>
      <c r="G40" s="722"/>
      <c r="H40" s="722"/>
      <c r="I40" s="722"/>
      <c r="J40" s="722"/>
      <c r="K40" s="722"/>
      <c r="L40" s="722"/>
      <c r="M40" s="722"/>
      <c r="N40" s="722"/>
      <c r="O40" s="722"/>
      <c r="P40" s="722"/>
      <c r="Q40" s="866"/>
    </row>
    <row r="41" ht="12.75">
      <c r="A41" s="864" t="str">
        <f>'Planilha contratada'!A41</f>
        <v>02.03.007.003 </v>
      </c>
      <c r="B41" s="865" t="str">
        <f>'Planilha contratada'!B41</f>
        <v xml:space="preserve">Tampo pré-moldado em concreto para bancos</v>
      </c>
      <c r="C41" s="865"/>
      <c r="D41" s="865"/>
      <c r="E41" s="865"/>
      <c r="F41" s="722"/>
      <c r="G41" s="722"/>
      <c r="H41" s="722"/>
      <c r="I41" s="722"/>
      <c r="J41" s="722"/>
      <c r="K41" s="722"/>
      <c r="L41" s="722"/>
      <c r="M41" s="722"/>
      <c r="N41" s="722"/>
      <c r="O41" s="722"/>
      <c r="P41" s="722"/>
      <c r="Q41" s="866"/>
    </row>
    <row r="42" ht="37.5" customHeight="1">
      <c r="A42" s="864" t="str">
        <f>'Planilha contratada'!A42</f>
        <v>02.03.007.004 </v>
      </c>
      <c r="B42" s="865" t="str">
        <f>'Planilha contratada'!B42</f>
        <v xml:space="preserve">Pintura p/ piso c/ aplicação de 2 demãos tinta novacor, cores cerâmica, concreto, verde ou azul - aplicação c/ rôlo - R1</v>
      </c>
      <c r="C42" s="865"/>
      <c r="D42" s="865"/>
      <c r="E42" s="865"/>
      <c r="F42" s="722"/>
      <c r="G42" s="722"/>
      <c r="H42" s="722"/>
      <c r="I42" s="722"/>
      <c r="J42" s="722"/>
      <c r="K42" s="722"/>
      <c r="L42" s="722"/>
      <c r="M42" s="722"/>
      <c r="N42" s="722"/>
      <c r="O42" s="722"/>
      <c r="P42" s="722"/>
      <c r="Q42" s="866"/>
    </row>
    <row r="43" ht="12.75">
      <c r="A43" s="874" t="str">
        <f>'Planilha contratada'!A43</f>
        <v>02.04 </v>
      </c>
      <c r="B43" s="875" t="str">
        <f>'Planilha contratada'!B43</f>
        <v xml:space="preserve">INSTALAÇÕES ELETRICAS</v>
      </c>
      <c r="C43" s="875"/>
      <c r="D43" s="875"/>
      <c r="E43" s="875"/>
      <c r="F43" s="876"/>
      <c r="G43" s="876"/>
      <c r="H43" s="876"/>
      <c r="I43" s="876"/>
      <c r="J43" s="876"/>
      <c r="K43" s="876"/>
      <c r="L43" s="876"/>
      <c r="M43" s="876"/>
      <c r="N43" s="876"/>
      <c r="O43" s="877"/>
      <c r="P43" s="877"/>
      <c r="Q43" s="878"/>
    </row>
    <row r="44" ht="12.75">
      <c r="A44" s="859" t="str">
        <f>'Planilha contratada'!A44</f>
        <v>02.04.001 </v>
      </c>
      <c r="B44" s="868" t="str">
        <f>'Planilha contratada'!B44</f>
        <v xml:space="preserve">SEÇÃO  01</v>
      </c>
      <c r="C44" s="868"/>
      <c r="D44" s="868"/>
      <c r="E44" s="868"/>
      <c r="F44" s="861"/>
      <c r="G44" s="861"/>
      <c r="H44" s="861"/>
      <c r="I44" s="861"/>
      <c r="J44" s="861"/>
      <c r="K44" s="861"/>
      <c r="L44" s="861"/>
      <c r="M44" s="861"/>
      <c r="N44" s="861"/>
      <c r="O44" s="862"/>
      <c r="P44" s="862"/>
      <c r="Q44" s="863"/>
    </row>
    <row r="45" ht="22.5" customHeight="1">
      <c r="A45" s="864" t="str">
        <f>'Planilha contratada'!A45</f>
        <v>02.04.001.001 </v>
      </c>
      <c r="B45" s="865" t="str">
        <f>'Planilha contratada'!B45</f>
        <v xml:space="preserve">Entrada de energia elétrica bifásica demanda entre 0 e 10,1 kw - Rev 01</v>
      </c>
      <c r="C45" s="865"/>
      <c r="D45" s="865"/>
      <c r="E45" s="865"/>
      <c r="F45" s="722"/>
      <c r="G45" s="722"/>
      <c r="H45" s="722"/>
      <c r="I45" s="722"/>
      <c r="J45" s="722"/>
      <c r="K45" s="722"/>
      <c r="L45" s="722"/>
      <c r="M45" s="722"/>
      <c r="N45" s="722"/>
      <c r="O45" s="722"/>
      <c r="P45" s="722"/>
      <c r="Q45" s="866"/>
    </row>
    <row r="46" ht="25.5" customHeight="1">
      <c r="A46" s="864" t="str">
        <f>'Planilha contratada'!A46</f>
        <v>02.04.001.002 </v>
      </c>
      <c r="B46" s="865" t="str">
        <f>'Planilha contratada'!B46</f>
        <v xml:space="preserve">Poste de concreto duplo T (DT)  9/150 - fornecimento e assentamento</v>
      </c>
      <c r="C46" s="865"/>
      <c r="D46" s="865"/>
      <c r="E46" s="865"/>
      <c r="F46" s="722"/>
      <c r="G46" s="722"/>
      <c r="H46" s="722"/>
      <c r="I46" s="722"/>
      <c r="J46" s="722"/>
      <c r="K46" s="722"/>
      <c r="L46" s="722"/>
      <c r="M46" s="722"/>
      <c r="N46" s="722"/>
      <c r="O46" s="722"/>
      <c r="P46" s="722"/>
      <c r="Q46" s="866"/>
    </row>
    <row r="47" ht="26.25" customHeight="1">
      <c r="A47" s="864" t="str">
        <f>'Planilha contratada'!A47</f>
        <v>02.04.001.003 </v>
      </c>
      <c r="B47" s="865" t="str">
        <f>'Planilha contratada'!B47</f>
        <v xml:space="preserve">QDCL-6 - Quadro / Painel em chapa de aço com pintura eletrostática a pó poliester na cor cinza ral, grau de proteção IP 54, com disjuntores, barramentos e acessórios de montagem - 500x400x200mm</v>
      </c>
      <c r="C47" s="865"/>
      <c r="D47" s="865"/>
      <c r="E47" s="865"/>
      <c r="F47" s="722"/>
      <c r="G47" s="722"/>
      <c r="H47" s="722"/>
      <c r="I47" s="722"/>
      <c r="J47" s="722"/>
      <c r="K47" s="722"/>
      <c r="L47" s="722"/>
      <c r="M47" s="722"/>
      <c r="N47" s="722"/>
      <c r="O47" s="722"/>
      <c r="P47" s="722"/>
      <c r="Q47" s="866"/>
    </row>
    <row r="48" ht="12.75">
      <c r="A48" s="864" t="str">
        <f>'Planilha contratada'!A48</f>
        <v>02.04.001.004 </v>
      </c>
      <c r="B48" s="865" t="str">
        <f>'Planilha contratada'!B48</f>
        <v xml:space="preserve">Eletricista com encargos complementares</v>
      </c>
      <c r="C48" s="865"/>
      <c r="D48" s="865"/>
      <c r="E48" s="865"/>
      <c r="F48" s="722"/>
      <c r="G48" s="722"/>
      <c r="H48" s="722"/>
      <c r="I48" s="722"/>
      <c r="J48" s="722"/>
      <c r="K48" s="722"/>
      <c r="L48" s="722"/>
      <c r="M48" s="722"/>
      <c r="N48" s="722"/>
      <c r="O48" s="722"/>
      <c r="P48" s="722"/>
      <c r="Q48" s="866"/>
    </row>
    <row r="49" ht="12.75">
      <c r="A49" s="864" t="str">
        <f>'Planilha contratada'!A49</f>
        <v>02.04.001.005 </v>
      </c>
      <c r="B49" s="865" t="str">
        <f>'Planilha contratada'!B49</f>
        <v xml:space="preserve">Auxiliar de eletricista com encargos complementares</v>
      </c>
      <c r="C49" s="865"/>
      <c r="D49" s="865"/>
      <c r="E49" s="865"/>
      <c r="F49" s="722"/>
      <c r="G49" s="722"/>
      <c r="H49" s="722"/>
      <c r="I49" s="722"/>
      <c r="J49" s="722"/>
      <c r="K49" s="722"/>
      <c r="L49" s="722"/>
      <c r="M49" s="722"/>
      <c r="N49" s="722"/>
      <c r="O49" s="722"/>
      <c r="P49" s="722"/>
      <c r="Q49" s="866"/>
    </row>
    <row r="50" ht="12.75">
      <c r="A50" s="864" t="str">
        <f>'Planilha contratada'!A50</f>
        <v>02.04.001.006 </v>
      </c>
      <c r="B50" s="865" t="str">
        <f>'Planilha contratada'!B50</f>
        <v xml:space="preserve">Eletroduto em ferro galvanizado pesado sem costura 1" x 3m</v>
      </c>
      <c r="C50" s="865"/>
      <c r="D50" s="865"/>
      <c r="E50" s="865"/>
      <c r="F50" s="722"/>
      <c r="G50" s="722"/>
      <c r="H50" s="722"/>
      <c r="I50" s="722"/>
      <c r="J50" s="722"/>
      <c r="K50" s="722"/>
      <c r="L50" s="722"/>
      <c r="M50" s="722"/>
      <c r="N50" s="722"/>
      <c r="O50" s="722"/>
      <c r="P50" s="722"/>
      <c r="Q50" s="866"/>
    </row>
    <row r="51" ht="36.75" customHeight="1">
      <c r="A51" s="864" t="str">
        <f>'Planilha contratada'!A51</f>
        <v>02.04.001.007 </v>
      </c>
      <c r="B51" s="865" t="str">
        <f>'Planilha contratada'!B51</f>
        <v xml:space="preserve">Luva de emenda para eletroduto, aço galvanizado, dn 25 mm (1"), aparente, instalada em teto - fornecimento e instalaçâo</v>
      </c>
      <c r="C51" s="865"/>
      <c r="D51" s="865"/>
      <c r="E51" s="865"/>
      <c r="F51" s="722"/>
      <c r="G51" s="722"/>
      <c r="H51" s="722"/>
      <c r="I51" s="722"/>
      <c r="J51" s="722"/>
      <c r="K51" s="722"/>
      <c r="L51" s="722"/>
      <c r="M51" s="722"/>
      <c r="N51" s="722"/>
      <c r="O51" s="722"/>
      <c r="P51" s="722"/>
      <c r="Q51" s="866"/>
    </row>
    <row r="52" ht="12.75">
      <c r="A52" s="864" t="str">
        <f>'Planilha contratada'!A52</f>
        <v>02.04.001.008 </v>
      </c>
      <c r="B52" s="865" t="str">
        <f>'Planilha contratada'!B52</f>
        <v xml:space="preserve">Abraçadeira em ferro Galvanizado DN 150mm</v>
      </c>
      <c r="C52" s="865"/>
      <c r="D52" s="865"/>
      <c r="E52" s="865"/>
      <c r="F52" s="722"/>
      <c r="G52" s="722"/>
      <c r="H52" s="722"/>
      <c r="I52" s="722"/>
      <c r="J52" s="722"/>
      <c r="K52" s="722"/>
      <c r="L52" s="722"/>
      <c r="M52" s="722"/>
      <c r="N52" s="722"/>
      <c r="O52" s="722"/>
      <c r="P52" s="722"/>
      <c r="Q52" s="866"/>
    </row>
    <row r="53" ht="57.75" customHeight="1">
      <c r="A53" s="864" t="str">
        <f>'Planilha contratada'!A53</f>
        <v>02.04.001.009 </v>
      </c>
      <c r="B53" s="865" t="str">
        <f>'Planilha contratada'!B53</f>
        <v xml:space="preserve">Duto corrugado flexível em PEAD Ø = 1.1/4', tipo Kanalex ou similar, lançado diretamente no solo, exclusive escavação e reaterro</v>
      </c>
      <c r="C53" s="865"/>
      <c r="D53" s="865"/>
      <c r="E53" s="865"/>
      <c r="F53" s="722" t="s">
        <v>320</v>
      </c>
      <c r="G53" s="722"/>
      <c r="H53" s="722"/>
      <c r="I53" s="722"/>
      <c r="J53" s="722"/>
      <c r="K53" s="722"/>
      <c r="L53" s="722"/>
      <c r="M53" s="722"/>
      <c r="N53" s="722"/>
      <c r="O53" s="722"/>
      <c r="P53" s="722"/>
      <c r="Q53" s="879">
        <v>200</v>
      </c>
    </row>
    <row r="54" ht="65.25" customHeight="1">
      <c r="A54" s="864" t="str">
        <f>'Planilha contratada'!A54</f>
        <v>02.04.001.010 </v>
      </c>
      <c r="B54" s="865" t="str">
        <f>'Planilha contratada'!B54</f>
        <v xml:space="preserve">Concreto simples fabricado na obra, fck=10 mpa, lançado e adensado</v>
      </c>
      <c r="C54" s="865"/>
      <c r="D54" s="865"/>
      <c r="E54" s="865"/>
      <c r="F54" s="722" t="s">
        <v>321</v>
      </c>
      <c r="G54" s="722"/>
      <c r="H54" s="722"/>
      <c r="I54" s="722"/>
      <c r="J54" s="722"/>
      <c r="K54" s="722"/>
      <c r="L54" s="722"/>
      <c r="M54" s="722"/>
      <c r="N54" s="722"/>
      <c r="O54" s="722"/>
      <c r="P54" s="722"/>
      <c r="Q54" s="879">
        <v>3.2000000000000002</v>
      </c>
    </row>
    <row r="55" ht="55.5" customHeight="1">
      <c r="A55" s="864" t="str">
        <f>'Planilha contratada'!A55</f>
        <v>02.04.001.011 </v>
      </c>
      <c r="B55" s="865" t="str">
        <f>'Planilha contratada'!B55</f>
        <v xml:space="preserve">Poste de aço galvanizado cônico contíno reto, diâmetro superior 60mm, diâmetro da base 115mm, altura total 5m, Conipost ref. Série 0005/classe 60 da Conipost ou similar</v>
      </c>
      <c r="C55" s="865"/>
      <c r="D55" s="865"/>
      <c r="E55" s="865"/>
      <c r="F55" s="722"/>
      <c r="G55" s="722"/>
      <c r="H55" s="722"/>
      <c r="I55" s="722"/>
      <c r="J55" s="722"/>
      <c r="K55" s="722"/>
      <c r="L55" s="722"/>
      <c r="M55" s="722"/>
      <c r="N55" s="722"/>
      <c r="O55" s="722"/>
      <c r="P55" s="722"/>
      <c r="Q55" s="879"/>
    </row>
    <row r="56" ht="62.25" customHeight="1">
      <c r="A56" s="864" t="str">
        <f>'Planilha contratada'!A56</f>
        <v>02.04.001.012 </v>
      </c>
      <c r="B56" s="865" t="str">
        <f>'Planilha contratada'!B56</f>
        <v xml:space="preserve">Caixa de passagem em alvenaria de tijolos maciços esp. = 0,12m,  dim. int. =  0,30 x 0,30 x 0,40m</v>
      </c>
      <c r="C56" s="865"/>
      <c r="D56" s="865"/>
      <c r="E56" s="865"/>
      <c r="F56" s="722"/>
      <c r="G56" s="722"/>
      <c r="H56" s="722"/>
      <c r="I56" s="722"/>
      <c r="J56" s="722"/>
      <c r="K56" s="722"/>
      <c r="L56" s="722"/>
      <c r="M56" s="722"/>
      <c r="N56" s="722"/>
      <c r="O56" s="722"/>
      <c r="P56" s="722"/>
      <c r="Q56" s="879"/>
    </row>
    <row r="57" ht="12.75">
      <c r="A57" s="859" t="str">
        <f>'Planilha contratada'!A57</f>
        <v>02.06 </v>
      </c>
      <c r="B57" s="868" t="str">
        <f>'Planilha contratada'!B57</f>
        <v>DIVERSOS</v>
      </c>
      <c r="C57" s="868"/>
      <c r="D57" s="868"/>
      <c r="E57" s="868"/>
      <c r="F57" s="869"/>
      <c r="G57" s="869"/>
      <c r="H57" s="869"/>
      <c r="I57" s="869"/>
      <c r="J57" s="869"/>
      <c r="K57" s="869"/>
      <c r="L57" s="869"/>
      <c r="M57" s="869"/>
      <c r="N57" s="869"/>
      <c r="O57" s="870"/>
      <c r="P57" s="870"/>
      <c r="Q57" s="871"/>
    </row>
    <row r="58" ht="12.75">
      <c r="A58" s="864" t="str">
        <f>'Planilha contratada'!A58</f>
        <v>02.06.001 </v>
      </c>
      <c r="B58" s="865" t="str">
        <f>'Planilha contratada'!B58</f>
        <v xml:space="preserve">Limpeza de ruas (varrição e remoção de entulhos)</v>
      </c>
      <c r="C58" s="865"/>
      <c r="D58" s="865"/>
      <c r="E58" s="865"/>
      <c r="F58" s="722"/>
      <c r="G58" s="722"/>
      <c r="H58" s="722"/>
      <c r="I58" s="722"/>
      <c r="J58" s="722"/>
      <c r="K58" s="722"/>
      <c r="L58" s="722"/>
      <c r="M58" s="722"/>
      <c r="N58" s="722"/>
      <c r="O58" s="722"/>
      <c r="P58" s="722"/>
      <c r="Q58" s="866"/>
    </row>
    <row r="59" ht="12.75">
      <c r="A59" s="874">
        <f>'Planilha contratada'!A59</f>
        <v>3</v>
      </c>
      <c r="B59" s="875" t="str">
        <f>'Planilha contratada'!B59</f>
        <v xml:space="preserve">PRAÇA ALAMEDA - SEÇÃO 02</v>
      </c>
      <c r="C59" s="875"/>
      <c r="D59" s="875"/>
      <c r="E59" s="875"/>
      <c r="F59" s="880"/>
      <c r="G59" s="880"/>
      <c r="H59" s="880"/>
      <c r="I59" s="880"/>
      <c r="J59" s="880"/>
      <c r="K59" s="880"/>
      <c r="L59" s="880"/>
      <c r="M59" s="880"/>
      <c r="N59" s="880"/>
      <c r="O59" s="881"/>
      <c r="P59" s="881"/>
      <c r="Q59" s="882"/>
    </row>
    <row r="60" ht="12.75">
      <c r="A60" s="859" t="str">
        <f>'Planilha contratada'!A60</f>
        <v>03.01 </v>
      </c>
      <c r="B60" s="868" t="str">
        <f>'Planilha contratada'!B60</f>
        <v xml:space="preserve">PAVIMENTAÇÃO -SEÇÃO 02</v>
      </c>
      <c r="C60" s="868"/>
      <c r="D60" s="868"/>
      <c r="E60" s="868"/>
      <c r="F60" s="869"/>
      <c r="G60" s="869"/>
      <c r="H60" s="869"/>
      <c r="I60" s="869"/>
      <c r="J60" s="869"/>
      <c r="K60" s="869"/>
      <c r="L60" s="869"/>
      <c r="M60" s="869"/>
      <c r="N60" s="869"/>
      <c r="O60" s="870"/>
      <c r="P60" s="870"/>
      <c r="Q60" s="871"/>
    </row>
    <row r="61" ht="30.75" customHeight="1">
      <c r="A61" s="864" t="str">
        <f>'Planilha contratada'!A61</f>
        <v>03.01.005 </v>
      </c>
      <c r="B61" s="865" t="str">
        <f>'Planilha contratada'!B61</f>
        <v xml:space="preserve">Acabamento de superfície de piso de concreto com polimento mecânico com acabadora simples - Rev 02</v>
      </c>
      <c r="C61" s="865"/>
      <c r="D61" s="865"/>
      <c r="E61" s="865"/>
      <c r="F61" s="722"/>
      <c r="G61" s="867"/>
      <c r="H61" s="867"/>
      <c r="I61" s="867"/>
      <c r="J61" s="867"/>
      <c r="K61" s="867"/>
      <c r="L61" s="867"/>
      <c r="M61" s="867"/>
      <c r="N61" s="867"/>
      <c r="O61" s="867"/>
      <c r="P61" s="867"/>
      <c r="Q61" s="866"/>
    </row>
    <row r="62" ht="25.5" customHeight="1">
      <c r="A62" s="864" t="str">
        <f>'Planilha contratada'!A62</f>
        <v>03.01.012 </v>
      </c>
      <c r="B62" s="865" t="str">
        <f>'Planilha contratada'!B62</f>
        <v xml:space="preserve">Pintura de meio-fio com tinta branca a base de cal (caiação). af_05/2021</v>
      </c>
      <c r="C62" s="865"/>
      <c r="D62" s="865"/>
      <c r="E62" s="865"/>
      <c r="F62" s="722"/>
      <c r="G62" s="722"/>
      <c r="H62" s="722"/>
      <c r="I62" s="722"/>
      <c r="J62" s="722"/>
      <c r="K62" s="722"/>
      <c r="L62" s="722"/>
      <c r="M62" s="722"/>
      <c r="N62" s="722"/>
      <c r="O62" s="722"/>
      <c r="P62" s="722"/>
      <c r="Q62" s="866"/>
    </row>
    <row r="63" ht="12.75">
      <c r="A63" s="859" t="str">
        <f>'Planilha contratada'!A63</f>
        <v>03.02 </v>
      </c>
      <c r="B63" s="868" t="str">
        <f>'Planilha contratada'!B63</f>
        <v>PAISAGISMO</v>
      </c>
      <c r="C63" s="868"/>
      <c r="D63" s="868"/>
      <c r="E63" s="868"/>
      <c r="F63" s="869"/>
      <c r="G63" s="869"/>
      <c r="H63" s="869"/>
      <c r="I63" s="869"/>
      <c r="J63" s="869"/>
      <c r="K63" s="869"/>
      <c r="L63" s="869"/>
      <c r="M63" s="869"/>
      <c r="N63" s="869"/>
      <c r="O63" s="870"/>
      <c r="P63" s="870"/>
      <c r="Q63" s="871"/>
    </row>
    <row r="64" ht="27" customHeight="1">
      <c r="A64" s="864" t="str">
        <f>'Planilha contratada'!A64</f>
        <v>03.02.001 </v>
      </c>
      <c r="B64" s="865" t="str">
        <f>'Planilha contratada'!B64</f>
        <v xml:space="preserve">Grama nativa capim de burro ou batatais, em placas, fornecimento e plantio</v>
      </c>
      <c r="C64" s="865"/>
      <c r="D64" s="865"/>
      <c r="E64" s="865"/>
      <c r="F64" s="722"/>
      <c r="G64" s="722"/>
      <c r="H64" s="722"/>
      <c r="I64" s="722"/>
      <c r="J64" s="722"/>
      <c r="K64" s="722"/>
      <c r="L64" s="722"/>
      <c r="M64" s="722"/>
      <c r="N64" s="722"/>
      <c r="O64" s="722"/>
      <c r="P64" s="722"/>
      <c r="Q64" s="866"/>
    </row>
    <row r="65" ht="32.25" customHeight="1">
      <c r="A65" s="864" t="str">
        <f>'Planilha contratada'!A65</f>
        <v>03.02.002 </v>
      </c>
      <c r="B65" s="865" t="str">
        <f>'Planilha contratada'!B65</f>
        <v xml:space="preserve">Planta - Ipê amarelo (tabebuia chrysotricha) h=1,00m, fornecimento e plantio</v>
      </c>
      <c r="C65" s="865"/>
      <c r="D65" s="865"/>
      <c r="E65" s="865"/>
      <c r="F65" s="722"/>
      <c r="G65" s="722"/>
      <c r="H65" s="722"/>
      <c r="I65" s="722"/>
      <c r="J65" s="722"/>
      <c r="K65" s="722"/>
      <c r="L65" s="722"/>
      <c r="M65" s="722"/>
      <c r="N65" s="722"/>
      <c r="O65" s="722"/>
      <c r="P65" s="722"/>
      <c r="Q65" s="866"/>
    </row>
    <row r="66" ht="25.5" customHeight="1">
      <c r="A66" s="864" t="str">
        <f>'Planilha contratada'!A66</f>
        <v>03.02.003 </v>
      </c>
      <c r="B66" s="865" t="str">
        <f>'Planilha contratada'!B66</f>
        <v xml:space="preserve">Planta - Chuva de ouro (cassia ferruginea), fornecimento e plantio</v>
      </c>
      <c r="C66" s="865"/>
      <c r="D66" s="865"/>
      <c r="E66" s="865"/>
      <c r="F66" s="722"/>
      <c r="G66" s="722"/>
      <c r="H66" s="722"/>
      <c r="I66" s="722"/>
      <c r="J66" s="722"/>
      <c r="K66" s="722"/>
      <c r="L66" s="722"/>
      <c r="M66" s="722"/>
      <c r="N66" s="722"/>
      <c r="O66" s="722"/>
      <c r="P66" s="722"/>
      <c r="Q66" s="866"/>
    </row>
    <row r="67" ht="32.25" customHeight="1">
      <c r="A67" s="864" t="str">
        <f>'Planilha contratada'!A67</f>
        <v>03.02.004 </v>
      </c>
      <c r="B67" s="865" t="str">
        <f>'Planilha contratada'!B67</f>
        <v xml:space="preserve">Planta -ipe branco  (tabebuia roseoalba), fornecimento e plantio, h=3,50m</v>
      </c>
      <c r="C67" s="865"/>
      <c r="D67" s="865"/>
      <c r="E67" s="865"/>
      <c r="F67" s="722"/>
      <c r="G67" s="722"/>
      <c r="H67" s="722"/>
      <c r="I67" s="722"/>
      <c r="J67" s="722"/>
      <c r="K67" s="722"/>
      <c r="L67" s="722"/>
      <c r="M67" s="722"/>
      <c r="N67" s="722"/>
      <c r="O67" s="722"/>
      <c r="P67" s="722"/>
      <c r="Q67" s="866"/>
    </row>
    <row r="68" ht="18" customHeight="1">
      <c r="A68" s="864" t="str">
        <f>'Planilha contratada'!A68</f>
        <v>03.02.005 </v>
      </c>
      <c r="B68" s="865" t="str">
        <f>'Planilha contratada'!B68</f>
        <v xml:space="preserve">Planta -ipe rosa  (tabebuia impetiginosa), fornecimento e plantio</v>
      </c>
      <c r="C68" s="865"/>
      <c r="D68" s="865"/>
      <c r="E68" s="865"/>
      <c r="F68" s="722"/>
      <c r="G68" s="722"/>
      <c r="H68" s="722"/>
      <c r="I68" s="722"/>
      <c r="J68" s="722"/>
      <c r="K68" s="722"/>
      <c r="L68" s="722"/>
      <c r="M68" s="722"/>
      <c r="N68" s="722"/>
      <c r="O68" s="722"/>
      <c r="P68" s="722"/>
      <c r="Q68" s="866"/>
    </row>
    <row r="69" ht="21.75" customHeight="1">
      <c r="A69" s="864" t="str">
        <f>'Planilha contratada'!A69</f>
        <v>03.02.006 </v>
      </c>
      <c r="B69" s="865" t="str">
        <f>'Planilha contratada'!B69</f>
        <v xml:space="preserve">Planta -goiabeira  (psidium guajava), fornecimento e plantio</v>
      </c>
      <c r="C69" s="865"/>
      <c r="D69" s="865"/>
      <c r="E69" s="865"/>
      <c r="F69" s="722"/>
      <c r="G69" s="722"/>
      <c r="H69" s="722"/>
      <c r="I69" s="722"/>
      <c r="J69" s="722"/>
      <c r="K69" s="722"/>
      <c r="L69" s="722"/>
      <c r="M69" s="722"/>
      <c r="N69" s="722"/>
      <c r="O69" s="722"/>
      <c r="P69" s="722"/>
      <c r="Q69" s="866"/>
    </row>
    <row r="70" ht="13.5" customHeight="1">
      <c r="A70" s="864" t="str">
        <f>'Planilha contratada'!A70</f>
        <v>03.02.007 </v>
      </c>
      <c r="B70" s="720" t="str">
        <f>'Planilha contratada'!B70</f>
        <v xml:space="preserve">Planta - Ixora amarela (ixora coccinea yellow), fornecimento e plantio</v>
      </c>
      <c r="C70" s="720"/>
      <c r="D70" s="720"/>
      <c r="E70" s="720"/>
      <c r="F70" s="722"/>
      <c r="G70" s="722"/>
      <c r="H70" s="722"/>
      <c r="I70" s="722"/>
      <c r="J70" s="722"/>
      <c r="K70" s="722"/>
      <c r="L70" s="722"/>
      <c r="M70" s="722"/>
      <c r="N70" s="722"/>
      <c r="O70" s="722"/>
      <c r="P70" s="722"/>
      <c r="Q70" s="866"/>
    </row>
    <row r="71" ht="12.75">
      <c r="A71" s="864" t="str">
        <f>'Planilha contratada'!A71</f>
        <v>03.02.008 </v>
      </c>
      <c r="B71" s="865" t="str">
        <f>'Planilha contratada'!B71</f>
        <v xml:space="preserve">Planta - Agave azul (agave americana), fornecimento e plantio</v>
      </c>
      <c r="C71" s="865"/>
      <c r="D71" s="865"/>
      <c r="E71" s="865"/>
      <c r="F71" s="722"/>
      <c r="G71" s="722"/>
      <c r="H71" s="722"/>
      <c r="I71" s="722"/>
      <c r="J71" s="722"/>
      <c r="K71" s="722"/>
      <c r="L71" s="722"/>
      <c r="M71" s="722"/>
      <c r="N71" s="722"/>
      <c r="O71" s="722"/>
      <c r="P71" s="722"/>
      <c r="Q71" s="866"/>
    </row>
    <row r="72" ht="12.75">
      <c r="A72" s="864" t="str">
        <f>'Planilha contratada'!A72</f>
        <v>03.02.009 </v>
      </c>
      <c r="B72" s="865" t="str">
        <f>'Planilha contratada'!B72</f>
        <v xml:space="preserve">Lastro de brita 1</v>
      </c>
      <c r="C72" s="865"/>
      <c r="D72" s="865"/>
      <c r="E72" s="865"/>
      <c r="F72" s="722"/>
      <c r="G72" s="722"/>
      <c r="H72" s="722"/>
      <c r="I72" s="722"/>
      <c r="J72" s="722"/>
      <c r="K72" s="722"/>
      <c r="L72" s="722"/>
      <c r="M72" s="722"/>
      <c r="N72" s="722"/>
      <c r="O72" s="722"/>
      <c r="P72" s="722"/>
      <c r="Q72" s="866"/>
    </row>
    <row r="73" ht="12.75">
      <c r="A73" s="864" t="str">
        <f>'Planilha contratada'!A73</f>
        <v>03.02.010 </v>
      </c>
      <c r="B73" s="865" t="str">
        <f>'Planilha contratada'!B73</f>
        <v xml:space="preserve">Lastro de brita 0</v>
      </c>
      <c r="C73" s="865"/>
      <c r="D73" s="865"/>
      <c r="E73" s="865"/>
      <c r="F73" s="722"/>
      <c r="G73" s="722"/>
      <c r="H73" s="722"/>
      <c r="I73" s="722"/>
      <c r="J73" s="722"/>
      <c r="K73" s="722"/>
      <c r="L73" s="722"/>
      <c r="M73" s="722"/>
      <c r="N73" s="722"/>
      <c r="O73" s="722"/>
      <c r="P73" s="722"/>
      <c r="Q73" s="866"/>
    </row>
    <row r="74" ht="12.75">
      <c r="A74" s="859" t="str">
        <f>'Planilha contratada'!A74</f>
        <v>03.03 </v>
      </c>
      <c r="B74" s="868" t="str">
        <f>'Planilha contratada'!B74</f>
        <v>ACESSIBILIDADE</v>
      </c>
      <c r="C74" s="868"/>
      <c r="D74" s="868"/>
      <c r="E74" s="868"/>
      <c r="F74" s="869"/>
      <c r="G74" s="869"/>
      <c r="H74" s="869"/>
      <c r="I74" s="869"/>
      <c r="J74" s="869"/>
      <c r="K74" s="869"/>
      <c r="L74" s="869"/>
      <c r="M74" s="869"/>
      <c r="N74" s="869"/>
      <c r="O74" s="870"/>
      <c r="P74" s="870"/>
      <c r="Q74" s="871"/>
    </row>
    <row r="75" ht="25.5" customHeight="1">
      <c r="A75" s="845" t="str">
        <f>'Planilha contratada'!A75</f>
        <v>03.03.001 </v>
      </c>
      <c r="B75" s="720" t="str">
        <f>'Planilha contratada'!B75</f>
        <v xml:space="preserve">Placa de sinalização, dim.: 60 x 80 cm,  - "Estacionamento Reservado - Deficiente/Idosos", incluso barrote para fixação - fornecimento e instalação</v>
      </c>
      <c r="C75" s="720"/>
      <c r="D75" s="720"/>
      <c r="E75" s="720"/>
      <c r="F75" s="722"/>
      <c r="G75" s="722"/>
      <c r="H75" s="722"/>
      <c r="I75" s="722"/>
      <c r="J75" s="722"/>
      <c r="K75" s="722"/>
      <c r="L75" s="722"/>
      <c r="M75" s="722"/>
      <c r="N75" s="722"/>
      <c r="O75" s="722"/>
      <c r="P75" s="722"/>
      <c r="Q75" s="866"/>
    </row>
    <row r="76" ht="33" customHeight="1">
      <c r="A76" s="845" t="str">
        <f>'Planilha contratada'!A76</f>
        <v>03.03.002 </v>
      </c>
      <c r="B76" s="865" t="str">
        <f>'Planilha contratada'!B76</f>
        <v xml:space="preserve">Pintura de símbolos e textos com tinta acrílica, demarcação com fita adesiva e aplicação com rolo. af_05/2021</v>
      </c>
      <c r="C76" s="865"/>
      <c r="D76" s="865"/>
      <c r="E76" s="865"/>
      <c r="F76" s="722"/>
      <c r="G76" s="722"/>
      <c r="H76" s="722"/>
      <c r="I76" s="722"/>
      <c r="J76" s="722"/>
      <c r="K76" s="722"/>
      <c r="L76" s="722"/>
      <c r="M76" s="722"/>
      <c r="N76" s="722"/>
      <c r="O76" s="722"/>
      <c r="P76" s="722"/>
      <c r="Q76" s="883"/>
    </row>
    <row r="77" ht="12.75">
      <c r="A77" s="859" t="str">
        <f>'Planilha contratada'!A77</f>
        <v>03.04 </v>
      </c>
      <c r="B77" s="868" t="str">
        <f>'Planilha contratada'!B77</f>
        <v xml:space="preserve">MOBILIÁRIO URBANO</v>
      </c>
      <c r="C77" s="868"/>
      <c r="D77" s="868"/>
      <c r="E77" s="868"/>
      <c r="F77" s="869"/>
      <c r="G77" s="869"/>
      <c r="H77" s="869"/>
      <c r="I77" s="869"/>
      <c r="J77" s="869"/>
      <c r="K77" s="869"/>
      <c r="L77" s="869"/>
      <c r="M77" s="869"/>
      <c r="N77" s="869"/>
      <c r="O77" s="870"/>
      <c r="P77" s="870"/>
      <c r="Q77" s="871"/>
    </row>
    <row r="78" ht="36.75" customHeight="1">
      <c r="A78" s="845" t="str">
        <f>'Planilha contratada'!A78</f>
        <v>03.04.001 </v>
      </c>
      <c r="B78" s="865" t="str">
        <f>'Planilha contratada'!B78</f>
        <v xml:space="preserve">Equipamento de ginástica - simulador de caminhada duplo - galvanizado - Rev 01</v>
      </c>
      <c r="C78" s="865"/>
      <c r="D78" s="865"/>
      <c r="E78" s="865"/>
      <c r="F78" s="722"/>
      <c r="G78" s="722"/>
      <c r="H78" s="722"/>
      <c r="I78" s="722"/>
      <c r="J78" s="722"/>
      <c r="K78" s="722"/>
      <c r="L78" s="722"/>
      <c r="M78" s="722"/>
      <c r="N78" s="722"/>
      <c r="O78" s="722"/>
      <c r="P78" s="722"/>
      <c r="Q78" s="866"/>
    </row>
    <row r="79" ht="27.75" customHeight="1">
      <c r="A79" s="845" t="str">
        <f>'Planilha contratada'!A79</f>
        <v>03.04.002 </v>
      </c>
      <c r="B79" s="865" t="str">
        <f>'Planilha contratada'!B79</f>
        <v xml:space="preserve">Equipamento de ginástica - leg press duplo - galvanizado - Rev 01</v>
      </c>
      <c r="C79" s="865"/>
      <c r="D79" s="865"/>
      <c r="E79" s="865"/>
      <c r="F79" s="722"/>
      <c r="G79" s="722"/>
      <c r="H79" s="722"/>
      <c r="I79" s="722"/>
      <c r="J79" s="722"/>
      <c r="K79" s="722"/>
      <c r="L79" s="722"/>
      <c r="M79" s="722"/>
      <c r="N79" s="722"/>
      <c r="O79" s="722"/>
      <c r="P79" s="722"/>
      <c r="Q79" s="866"/>
    </row>
    <row r="80" ht="25.5" customHeight="1">
      <c r="A80" s="845" t="str">
        <f>'Planilha contratada'!A80</f>
        <v>03.04.003 </v>
      </c>
      <c r="B80" s="865" t="str">
        <f>'Planilha contratada'!B80</f>
        <v xml:space="preserve">Equipamento de ginástica - rotação diagonal duplo - galvanizado - Rev 01</v>
      </c>
      <c r="C80" s="865"/>
      <c r="D80" s="865"/>
      <c r="E80" s="865"/>
      <c r="F80" s="722"/>
      <c r="G80" s="722"/>
      <c r="H80" s="722"/>
      <c r="I80" s="722"/>
      <c r="J80" s="722"/>
      <c r="K80" s="722"/>
      <c r="L80" s="722"/>
      <c r="M80" s="722"/>
      <c r="N80" s="722"/>
      <c r="O80" s="722"/>
      <c r="P80" s="722"/>
      <c r="Q80" s="866"/>
    </row>
    <row r="81" ht="25.5" customHeight="1">
      <c r="A81" s="845" t="str">
        <f>'Planilha contratada'!A81</f>
        <v>03.04.004 </v>
      </c>
      <c r="B81" s="865" t="str">
        <f>'Planilha contratada'!B81</f>
        <v xml:space="preserve">Bicicletário em tubo de aço galvanizado diam=2.1/2", para 6 bicicletas, chumbadas no piso, incluso pintura de acabamento com 02 demãos</v>
      </c>
      <c r="C81" s="865"/>
      <c r="D81" s="865"/>
      <c r="E81" s="865"/>
      <c r="F81" s="722"/>
      <c r="G81" s="722"/>
      <c r="H81" s="722"/>
      <c r="I81" s="722"/>
      <c r="J81" s="722"/>
      <c r="K81" s="722"/>
      <c r="L81" s="722"/>
      <c r="M81" s="722"/>
      <c r="N81" s="722"/>
      <c r="O81" s="722"/>
      <c r="P81" s="722"/>
      <c r="Q81" s="866"/>
    </row>
    <row r="82" ht="27.75" customHeight="1">
      <c r="A82" s="845" t="str">
        <f>'Planilha contratada'!A82</f>
        <v>03.04.005 </v>
      </c>
      <c r="B82" s="865" t="str">
        <f>'Planilha contratada'!B82</f>
        <v xml:space="preserve">Banco em madeira plastica 2,0m - ecologica</v>
      </c>
      <c r="C82" s="865"/>
      <c r="D82" s="865"/>
      <c r="E82" s="865"/>
      <c r="F82" s="722"/>
      <c r="G82" s="722"/>
      <c r="H82" s="722"/>
      <c r="I82" s="722"/>
      <c r="J82" s="722"/>
      <c r="K82" s="722"/>
      <c r="L82" s="722"/>
      <c r="M82" s="722"/>
      <c r="N82" s="722"/>
      <c r="O82" s="722"/>
      <c r="P82" s="722"/>
      <c r="Q82" s="866"/>
    </row>
    <row r="83" ht="23.25" customHeight="1">
      <c r="A83" s="845" t="str">
        <f>'Planilha contratada'!A83</f>
        <v>03.04.006 </v>
      </c>
      <c r="B83" s="865" t="str">
        <f>'Planilha contratada'!B83</f>
        <v xml:space="preserve">Lixeira em fibra de vidro, com capacidade 20l cada, com tampa vai e vem</v>
      </c>
      <c r="C83" s="865"/>
      <c r="D83" s="865"/>
      <c r="E83" s="865"/>
      <c r="F83" s="722"/>
      <c r="G83" s="722"/>
      <c r="H83" s="722"/>
      <c r="I83" s="722"/>
      <c r="J83" s="722"/>
      <c r="K83" s="722"/>
      <c r="L83" s="722"/>
      <c r="M83" s="722"/>
      <c r="N83" s="722"/>
      <c r="O83" s="722"/>
      <c r="P83" s="722"/>
      <c r="Q83" s="866"/>
    </row>
    <row r="84" ht="27" customHeight="1">
      <c r="A84" s="859" t="str">
        <f>'Planilha contratada'!A84</f>
        <v>03.05 </v>
      </c>
      <c r="B84" s="868" t="str">
        <f>'Planilha contratada'!B84</f>
        <v xml:space="preserve">MESA E BANCOS EM CONCRETO ARMADO (03 CONJUNTOS)</v>
      </c>
      <c r="C84" s="868"/>
      <c r="D84" s="868"/>
      <c r="E84" s="868"/>
      <c r="F84" s="869"/>
      <c r="G84" s="869"/>
      <c r="H84" s="869"/>
      <c r="I84" s="869"/>
      <c r="J84" s="869"/>
      <c r="K84" s="869"/>
      <c r="L84" s="869"/>
      <c r="M84" s="869"/>
      <c r="N84" s="869"/>
      <c r="O84" s="870"/>
      <c r="P84" s="870"/>
      <c r="Q84" s="871"/>
    </row>
    <row r="85" ht="42.75" customHeight="1">
      <c r="A85" s="845" t="str">
        <f>'Planilha contratada'!A85</f>
        <v>03.05.001 </v>
      </c>
      <c r="B85" s="865" t="str">
        <f>'Planilha contratada'!B85</f>
        <v xml:space="preserve">Reaterro manual de valas, com placa vibratória. af_08/2023</v>
      </c>
      <c r="C85" s="865"/>
      <c r="D85" s="865"/>
      <c r="E85" s="865"/>
      <c r="F85" s="722"/>
      <c r="G85" s="867"/>
      <c r="H85" s="867"/>
      <c r="I85" s="867"/>
      <c r="J85" s="867"/>
      <c r="K85" s="867"/>
      <c r="L85" s="867"/>
      <c r="M85" s="867"/>
      <c r="N85" s="867"/>
      <c r="O85" s="867"/>
      <c r="P85" s="867"/>
      <c r="Q85" s="866"/>
    </row>
    <row r="86" ht="40.5" customHeight="1">
      <c r="A86" s="845" t="str">
        <f>'Planilha contratada'!A86</f>
        <v>03.05.002 </v>
      </c>
      <c r="B86" s="865" t="str">
        <f>'Planilha contratada'!B86</f>
        <v xml:space="preserve">Escavação manual de vala com profundidade menor ou igual a 1,30 m. af_02/2021</v>
      </c>
      <c r="C86" s="865"/>
      <c r="D86" s="865"/>
      <c r="E86" s="865"/>
      <c r="F86" s="722"/>
      <c r="G86" s="867"/>
      <c r="H86" s="867"/>
      <c r="I86" s="867"/>
      <c r="J86" s="867"/>
      <c r="K86" s="867"/>
      <c r="L86" s="867"/>
      <c r="M86" s="867"/>
      <c r="N86" s="867"/>
      <c r="O86" s="867"/>
      <c r="P86" s="867"/>
      <c r="Q86" s="879"/>
    </row>
    <row r="87" ht="38.25" customHeight="1">
      <c r="A87" s="845" t="str">
        <f>'Planilha contratada'!A87</f>
        <v>03.05.003 </v>
      </c>
      <c r="B87" s="865" t="str">
        <f>'Planilha contratada'!B87</f>
        <v xml:space="preserve">Acabamento superficial de concreto com lixamento e polimento</v>
      </c>
      <c r="C87" s="865"/>
      <c r="D87" s="865"/>
      <c r="E87" s="865"/>
      <c r="F87" s="722"/>
      <c r="G87" s="867"/>
      <c r="H87" s="867"/>
      <c r="I87" s="867"/>
      <c r="J87" s="867"/>
      <c r="K87" s="867"/>
      <c r="L87" s="867"/>
      <c r="M87" s="867"/>
      <c r="N87" s="867"/>
      <c r="O87" s="867"/>
      <c r="P87" s="867"/>
      <c r="Q87" s="879"/>
    </row>
    <row r="88" ht="40.5" customHeight="1">
      <c r="A88" s="845" t="str">
        <f>'Planilha contratada'!A88</f>
        <v>03.05.004 </v>
      </c>
      <c r="B88" s="865" t="str">
        <f>'Planilha contratada'!B88</f>
        <v xml:space="preserve">Concreto Armado fck=30,0MPa, usinado, bombeado, adensado e lançado, para uso Geral, com formas planas em compensado resinado 12mm (05 usos)</v>
      </c>
      <c r="C88" s="865"/>
      <c r="D88" s="865"/>
      <c r="E88" s="865"/>
      <c r="F88" s="722"/>
      <c r="G88" s="867"/>
      <c r="H88" s="867"/>
      <c r="I88" s="867"/>
      <c r="J88" s="867"/>
      <c r="K88" s="867"/>
      <c r="L88" s="867"/>
      <c r="M88" s="867"/>
      <c r="N88" s="867"/>
      <c r="O88" s="867"/>
      <c r="P88" s="867"/>
      <c r="Q88" s="879"/>
    </row>
    <row r="89" ht="27" customHeight="1">
      <c r="A89" s="845" t="str">
        <f>'Planilha contratada'!A89</f>
        <v>03.05.005 </v>
      </c>
      <c r="B89" s="865" t="str">
        <f>'Planilha contratada'!B89</f>
        <v xml:space="preserve">Aplicação manual de tinta látex acrílica em parede externas de casas, duas demãos. af_03/2024</v>
      </c>
      <c r="C89" s="865"/>
      <c r="D89" s="865"/>
      <c r="E89" s="865"/>
      <c r="F89" s="722"/>
      <c r="G89" s="867"/>
      <c r="H89" s="867"/>
      <c r="I89" s="867"/>
      <c r="J89" s="867"/>
      <c r="K89" s="867"/>
      <c r="L89" s="867"/>
      <c r="M89" s="867"/>
      <c r="N89" s="867"/>
      <c r="O89" s="867"/>
      <c r="P89" s="867"/>
      <c r="Q89" s="866"/>
    </row>
    <row r="90" ht="12.75">
      <c r="A90" s="874" t="str">
        <f>'Planilha contratada'!A90</f>
        <v>03.06 </v>
      </c>
      <c r="B90" s="875" t="str">
        <f>'Planilha contratada'!B90</f>
        <v xml:space="preserve">INSTALAÇÕES ELETRICAS</v>
      </c>
      <c r="C90" s="875"/>
      <c r="D90" s="875"/>
      <c r="E90" s="875"/>
      <c r="F90" s="880"/>
      <c r="G90" s="880"/>
      <c r="H90" s="880"/>
      <c r="I90" s="880"/>
      <c r="J90" s="880"/>
      <c r="K90" s="880"/>
      <c r="L90" s="880"/>
      <c r="M90" s="880"/>
      <c r="N90" s="880"/>
      <c r="O90" s="881"/>
      <c r="P90" s="881"/>
      <c r="Q90" s="882"/>
    </row>
    <row r="91" ht="12.75">
      <c r="A91" s="859" t="str">
        <f>'Planilha contratada'!A91</f>
        <v>03.06.001 </v>
      </c>
      <c r="B91" s="868" t="str">
        <f>'Planilha contratada'!B91</f>
        <v xml:space="preserve">SEÇÃO 02</v>
      </c>
      <c r="C91" s="868"/>
      <c r="D91" s="868"/>
      <c r="E91" s="868"/>
      <c r="F91" s="861"/>
      <c r="G91" s="861"/>
      <c r="H91" s="861"/>
      <c r="I91" s="861"/>
      <c r="J91" s="861"/>
      <c r="K91" s="861"/>
      <c r="L91" s="861"/>
      <c r="M91" s="861"/>
      <c r="N91" s="861"/>
      <c r="O91" s="862"/>
      <c r="P91" s="862"/>
      <c r="Q91" s="863"/>
    </row>
    <row r="92" ht="25.5" customHeight="1">
      <c r="A92" s="845" t="str">
        <f>'Planilha contratada'!A92</f>
        <v>03.06.001.001 </v>
      </c>
      <c r="B92" s="865" t="str">
        <f>'Planilha contratada'!B92</f>
        <v xml:space="preserve">Entrada de energia elétrica bifásica demanda entre 0 e 10,1 kw - Rev 01</v>
      </c>
      <c r="C92" s="865"/>
      <c r="D92" s="865"/>
      <c r="E92" s="865"/>
      <c r="F92" s="722"/>
      <c r="G92" s="722"/>
      <c r="H92" s="722"/>
      <c r="I92" s="722"/>
      <c r="J92" s="722"/>
      <c r="K92" s="722"/>
      <c r="L92" s="722"/>
      <c r="M92" s="722"/>
      <c r="N92" s="722"/>
      <c r="O92" s="722"/>
      <c r="P92" s="722"/>
      <c r="Q92" s="866"/>
    </row>
    <row r="93" ht="12.75">
      <c r="A93" s="845" t="str">
        <f>'Planilha contratada'!A93</f>
        <v>03.06.001.002 </v>
      </c>
      <c r="B93" s="865" t="str">
        <f>'Planilha contratada'!B93</f>
        <v xml:space="preserve">Poste de concreto duplo T (DT)  9/150 - fornecimento e assentamento</v>
      </c>
      <c r="C93" s="865"/>
      <c r="D93" s="865"/>
      <c r="E93" s="865"/>
      <c r="F93" s="722"/>
      <c r="G93" s="722"/>
      <c r="H93" s="722"/>
      <c r="I93" s="722"/>
      <c r="J93" s="722"/>
      <c r="K93" s="722"/>
      <c r="L93" s="722"/>
      <c r="M93" s="722"/>
      <c r="N93" s="722"/>
      <c r="O93" s="722"/>
      <c r="P93" s="722"/>
      <c r="Q93" s="883"/>
    </row>
    <row r="94" ht="12.75">
      <c r="A94" s="845" t="str">
        <f>'Planilha contratada'!A94</f>
        <v>03.06.001.003 </v>
      </c>
      <c r="B94" s="865" t="str">
        <f>'Planilha contratada'!B94</f>
        <v xml:space="preserve">QDCL-6 - Quadro / Painel em chapa de aço com pintura eletrostática a pó poliester na cor cinza ral, grau de proteção IP 54, com disjuntores, barramentos e acessórios de montagem - 500x400x200mm</v>
      </c>
      <c r="C94" s="865"/>
      <c r="D94" s="865"/>
      <c r="E94" s="865"/>
      <c r="F94" s="722"/>
      <c r="G94" s="722"/>
      <c r="H94" s="722"/>
      <c r="I94" s="722"/>
      <c r="J94" s="722"/>
      <c r="K94" s="722"/>
      <c r="L94" s="722"/>
      <c r="M94" s="722"/>
      <c r="N94" s="722"/>
      <c r="O94" s="722"/>
      <c r="P94" s="722"/>
      <c r="Q94" s="883"/>
    </row>
    <row r="95" ht="12.75">
      <c r="A95" s="845" t="str">
        <f>'Planilha contratada'!A95</f>
        <v>03.06.001.004 </v>
      </c>
      <c r="B95" s="865" t="str">
        <f>'Planilha contratada'!B95</f>
        <v xml:space="preserve">Eletricista industrial com encargos complementares</v>
      </c>
      <c r="C95" s="865"/>
      <c r="D95" s="865"/>
      <c r="E95" s="865"/>
      <c r="F95" s="722"/>
      <c r="G95" s="722"/>
      <c r="H95" s="722"/>
      <c r="I95" s="722"/>
      <c r="J95" s="722"/>
      <c r="K95" s="722"/>
      <c r="L95" s="722"/>
      <c r="M95" s="722"/>
      <c r="N95" s="722"/>
      <c r="O95" s="722"/>
      <c r="P95" s="722"/>
      <c r="Q95" s="866"/>
    </row>
    <row r="96" ht="12.75">
      <c r="A96" s="845" t="str">
        <f>'Planilha contratada'!A96</f>
        <v>03.06.001.005 </v>
      </c>
      <c r="B96" s="865" t="str">
        <f>'Planilha contratada'!B96</f>
        <v xml:space="preserve">Auxiliar de eletricista com encargos complementares</v>
      </c>
      <c r="C96" s="865"/>
      <c r="D96" s="865"/>
      <c r="E96" s="865"/>
      <c r="F96" s="722"/>
      <c r="G96" s="722"/>
      <c r="H96" s="722"/>
      <c r="I96" s="722"/>
      <c r="J96" s="722"/>
      <c r="K96" s="722"/>
      <c r="L96" s="722"/>
      <c r="M96" s="722"/>
      <c r="N96" s="722"/>
      <c r="O96" s="722"/>
      <c r="P96" s="722"/>
      <c r="Q96" s="866"/>
    </row>
    <row r="97" ht="12.75">
      <c r="A97" s="845" t="str">
        <f>'Planilha contratada'!A97</f>
        <v>03.06.001.006 </v>
      </c>
      <c r="B97" s="865" t="str">
        <f>'Planilha contratada'!B97</f>
        <v xml:space="preserve">Eletroduto em ferro galvanizado pesado sem costura 1" x 3m</v>
      </c>
      <c r="C97" s="865"/>
      <c r="D97" s="865"/>
      <c r="E97" s="865"/>
      <c r="F97" s="722"/>
      <c r="G97" s="722"/>
      <c r="H97" s="722"/>
      <c r="I97" s="722"/>
      <c r="J97" s="722"/>
      <c r="K97" s="722"/>
      <c r="L97" s="722"/>
      <c r="M97" s="722"/>
      <c r="N97" s="722"/>
      <c r="O97" s="722"/>
      <c r="P97" s="722"/>
      <c r="Q97" s="866"/>
    </row>
    <row r="98" ht="12.75">
      <c r="A98" s="845" t="str">
        <f>'Planilha contratada'!A98</f>
        <v>03.06.001.007 </v>
      </c>
      <c r="B98" s="865" t="str">
        <f>'Planilha contratada'!B98</f>
        <v xml:space="preserve">Luva de emenda para eletroduto, aço galvanizado, dn 25 mm (1"), aparente, instalada em teto - fornecimento e instalaçâo</v>
      </c>
      <c r="C98" s="865"/>
      <c r="D98" s="865"/>
      <c r="E98" s="865"/>
      <c r="F98" s="722"/>
      <c r="G98" s="722"/>
      <c r="H98" s="722"/>
      <c r="I98" s="722"/>
      <c r="J98" s="722"/>
      <c r="K98" s="722"/>
      <c r="L98" s="722"/>
      <c r="M98" s="722"/>
      <c r="N98" s="722"/>
      <c r="O98" s="722"/>
      <c r="P98" s="722"/>
      <c r="Q98" s="883"/>
    </row>
    <row r="99" ht="12.75">
      <c r="A99" s="845" t="str">
        <f>'Planilha contratada'!A99</f>
        <v>03.06.001.008 </v>
      </c>
      <c r="B99" s="865" t="str">
        <f>'Planilha contratada'!B99</f>
        <v xml:space="preserve">Abraçadeira em ferro Galvanizado DN 150mm</v>
      </c>
      <c r="C99" s="865"/>
      <c r="D99" s="865"/>
      <c r="E99" s="865"/>
      <c r="F99" s="722"/>
      <c r="G99" s="722"/>
      <c r="H99" s="722"/>
      <c r="I99" s="722"/>
      <c r="J99" s="722"/>
      <c r="K99" s="722"/>
      <c r="L99" s="722"/>
      <c r="M99" s="722"/>
      <c r="N99" s="722"/>
      <c r="O99" s="722"/>
      <c r="P99" s="722"/>
      <c r="Q99" s="866"/>
    </row>
    <row r="100" ht="29.25" customHeight="1">
      <c r="A100" s="845" t="str">
        <f>'Planilha contratada'!A100</f>
        <v>03.06.001.009 </v>
      </c>
      <c r="B100" s="865" t="str">
        <f>'Planilha contratada'!B100</f>
        <v xml:space="preserve">Duto corrugado flexível em PEAD Ø = 1.1/4', tipo Kanalex ou similar, lançado diretamente no solo, exclusive escavação e reaterro</v>
      </c>
      <c r="C100" s="865"/>
      <c r="D100" s="865"/>
      <c r="E100" s="865"/>
      <c r="F100" s="722"/>
      <c r="G100" s="867"/>
      <c r="H100" s="867"/>
      <c r="I100" s="867"/>
      <c r="J100" s="867"/>
      <c r="K100" s="867"/>
      <c r="L100" s="867"/>
      <c r="M100" s="867"/>
      <c r="N100" s="867"/>
      <c r="O100" s="867"/>
      <c r="P100" s="867"/>
      <c r="Q100" s="866"/>
    </row>
    <row r="101" ht="33.75" customHeight="1">
      <c r="A101" s="845" t="str">
        <f>'Planilha contratada'!A101</f>
        <v>03.06.001.010 </v>
      </c>
      <c r="B101" s="865" t="str">
        <f>'Planilha contratada'!B101</f>
        <v xml:space="preserve">Concreto simples fabricado na obra, fck=10 mpa, lançado e adensado</v>
      </c>
      <c r="C101" s="865"/>
      <c r="D101" s="865"/>
      <c r="E101" s="865"/>
      <c r="F101" s="722" t="s">
        <v>322</v>
      </c>
      <c r="G101" s="722"/>
      <c r="H101" s="722"/>
      <c r="I101" s="722"/>
      <c r="J101" s="722"/>
      <c r="K101" s="722"/>
      <c r="L101" s="722"/>
      <c r="M101" s="722"/>
      <c r="N101" s="722"/>
      <c r="O101" s="722"/>
      <c r="P101" s="722"/>
      <c r="Q101" s="866">
        <v>1.3999999999999999</v>
      </c>
    </row>
    <row r="102" ht="51.75" customHeight="1">
      <c r="A102" s="845" t="str">
        <f>'Planilha contratada'!A102</f>
        <v>03.06.001.011 </v>
      </c>
      <c r="B102" s="865" t="str">
        <f>'Planilha contratada'!B102</f>
        <v xml:space="preserve">Poste de aço galvanizado cônico contíno reto, diâmetro superior 60mm, diâmetro da base 115mm, altura total 5m, Conipost ref. Série 0005/classe 60 da Conipost ou similar</v>
      </c>
      <c r="C102" s="865"/>
      <c r="D102" s="865"/>
      <c r="E102" s="865"/>
      <c r="F102" s="722" t="s">
        <v>323</v>
      </c>
      <c r="G102" s="722"/>
      <c r="H102" s="722"/>
      <c r="I102" s="722"/>
      <c r="J102" s="722"/>
      <c r="K102" s="722"/>
      <c r="L102" s="722"/>
      <c r="M102" s="722"/>
      <c r="N102" s="722"/>
      <c r="O102" s="722"/>
      <c r="P102" s="722"/>
      <c r="Q102" s="866">
        <v>9</v>
      </c>
    </row>
    <row r="103" ht="45" customHeight="1">
      <c r="A103" s="845" t="str">
        <f>'Planilha contratada'!A103</f>
        <v>03.06.001.012 </v>
      </c>
      <c r="B103" s="865" t="str">
        <f>'Planilha contratada'!B103</f>
        <v xml:space="preserve">Caixa de passagem em alvenaria de tijolos maciços esp. = 0,12m,  dim. int. =  0,30 x 0,30 x 0,40m</v>
      </c>
      <c r="C103" s="865"/>
      <c r="D103" s="865"/>
      <c r="E103" s="865"/>
      <c r="F103" s="722" t="s">
        <v>324</v>
      </c>
      <c r="G103" s="722"/>
      <c r="H103" s="722"/>
      <c r="I103" s="722"/>
      <c r="J103" s="722"/>
      <c r="K103" s="722"/>
      <c r="L103" s="722"/>
      <c r="M103" s="722"/>
      <c r="N103" s="722"/>
      <c r="O103" s="722"/>
      <c r="P103" s="722"/>
      <c r="Q103" s="866"/>
    </row>
    <row r="104" ht="12.75">
      <c r="A104" s="859" t="str">
        <f>'Planilha contratada'!A104</f>
        <v>03.07 </v>
      </c>
      <c r="B104" s="868" t="str">
        <f>'Planilha contratada'!B104</f>
        <v>DIVERSOS</v>
      </c>
      <c r="C104" s="868"/>
      <c r="D104" s="868"/>
      <c r="E104" s="868"/>
      <c r="F104" s="869"/>
      <c r="G104" s="869"/>
      <c r="H104" s="869"/>
      <c r="I104" s="869"/>
      <c r="J104" s="869"/>
      <c r="K104" s="869"/>
      <c r="L104" s="869"/>
      <c r="M104" s="869"/>
      <c r="N104" s="869"/>
      <c r="O104" s="870"/>
      <c r="P104" s="870"/>
      <c r="Q104" s="871"/>
    </row>
    <row r="105" ht="12.75">
      <c r="A105" s="845" t="str">
        <f>'Planilha contratada'!A105</f>
        <v>03.07.001 </v>
      </c>
      <c r="B105" s="865" t="str">
        <f>'Planilha contratada'!B105</f>
        <v xml:space="preserve">Limpeza de ruas (varrição e remoção de entulhos)</v>
      </c>
      <c r="C105" s="865"/>
      <c r="D105" s="865"/>
      <c r="E105" s="865"/>
      <c r="F105" s="722"/>
      <c r="G105" s="722"/>
      <c r="H105" s="722"/>
      <c r="I105" s="722"/>
      <c r="J105" s="722"/>
      <c r="K105" s="722"/>
      <c r="L105" s="722"/>
      <c r="M105" s="722"/>
      <c r="N105" s="722"/>
      <c r="O105" s="722"/>
      <c r="P105" s="722"/>
      <c r="Q105" s="866"/>
    </row>
    <row r="106" ht="12.75">
      <c r="A106" s="845" t="str">
        <f>'Planilha contratada'!A106</f>
        <v>03.07.002 </v>
      </c>
      <c r="B106" s="865" t="str">
        <f>'Planilha contratada'!B106</f>
        <v xml:space="preserve">Mapa tátil em acrílico medindo 70 x 50cm, com suporte em chapa em ferro 1" e tubo de ferro galvanizado ø=4", pintados e placa em granito cinza andorinha</v>
      </c>
      <c r="C106" s="865"/>
      <c r="D106" s="865"/>
      <c r="E106" s="865"/>
      <c r="F106" s="722"/>
      <c r="G106" s="722"/>
      <c r="H106" s="722"/>
      <c r="I106" s="722"/>
      <c r="J106" s="722"/>
      <c r="K106" s="722"/>
      <c r="L106" s="722"/>
      <c r="M106" s="722"/>
      <c r="N106" s="722"/>
      <c r="O106" s="722"/>
      <c r="P106" s="722"/>
      <c r="Q106" s="866"/>
    </row>
    <row r="107" ht="12.75">
      <c r="A107" s="845" t="str">
        <f>'Planilha contratada'!A107</f>
        <v>03.07.003 </v>
      </c>
      <c r="B107" s="865" t="str">
        <f>'Planilha contratada'!B107</f>
        <v xml:space="preserve">Marco Inaugural Padrão PMSC</v>
      </c>
      <c r="C107" s="865"/>
      <c r="D107" s="865"/>
      <c r="E107" s="865"/>
      <c r="F107" s="722"/>
      <c r="G107" s="722"/>
      <c r="H107" s="722"/>
      <c r="I107" s="722"/>
      <c r="J107" s="722"/>
      <c r="K107" s="722"/>
      <c r="L107" s="722"/>
      <c r="M107" s="722"/>
      <c r="N107" s="722"/>
      <c r="O107" s="722"/>
      <c r="P107" s="722"/>
      <c r="Q107" s="866"/>
    </row>
    <row r="108" ht="12.75">
      <c r="A108" s="884"/>
      <c r="B108" s="868"/>
      <c r="C108" s="868"/>
      <c r="D108" s="868"/>
      <c r="E108" s="868"/>
      <c r="F108" s="869"/>
      <c r="G108" s="869"/>
      <c r="H108" s="869"/>
      <c r="I108" s="869"/>
      <c r="J108" s="869"/>
      <c r="K108" s="869"/>
      <c r="L108" s="869"/>
      <c r="M108" s="869"/>
      <c r="N108" s="869"/>
      <c r="O108" s="870"/>
      <c r="P108" s="870"/>
      <c r="Q108" s="871"/>
    </row>
    <row r="109">
      <c r="A109" s="885" t="s">
        <v>214</v>
      </c>
      <c r="B109" s="885"/>
      <c r="C109" s="885"/>
      <c r="D109" s="885"/>
      <c r="E109" s="885"/>
      <c r="F109" s="885"/>
      <c r="G109" s="885"/>
      <c r="H109" s="885" t="s">
        <v>215</v>
      </c>
      <c r="I109" s="885"/>
      <c r="J109" s="885"/>
      <c r="K109" s="885"/>
      <c r="L109" s="885"/>
      <c r="M109" s="885"/>
      <c r="N109" s="885"/>
      <c r="O109" s="885"/>
      <c r="P109" s="885"/>
      <c r="Q109" s="885"/>
    </row>
    <row r="110">
      <c r="A110" s="885"/>
      <c r="B110" s="885"/>
      <c r="C110" s="885"/>
      <c r="D110" s="885"/>
      <c r="E110" s="885"/>
      <c r="F110" s="885"/>
      <c r="G110" s="885"/>
      <c r="H110" s="885"/>
      <c r="I110" s="885"/>
      <c r="J110" s="885"/>
      <c r="K110" s="885"/>
      <c r="L110" s="885"/>
      <c r="M110" s="885"/>
      <c r="N110" s="885"/>
      <c r="O110" s="885"/>
      <c r="P110" s="885"/>
      <c r="Q110" s="885"/>
    </row>
    <row r="111">
      <c r="A111" s="885"/>
      <c r="B111" s="885"/>
      <c r="C111" s="885"/>
      <c r="D111" s="885"/>
      <c r="E111" s="885"/>
      <c r="F111" s="885"/>
      <c r="G111" s="885"/>
      <c r="H111" s="885"/>
      <c r="I111" s="885"/>
      <c r="J111" s="885"/>
      <c r="K111" s="885"/>
      <c r="L111" s="885"/>
      <c r="M111" s="885"/>
      <c r="N111" s="885"/>
      <c r="O111" s="885"/>
      <c r="P111" s="885"/>
      <c r="Q111" s="885"/>
    </row>
    <row r="112">
      <c r="A112" s="885"/>
      <c r="B112" s="885"/>
      <c r="C112" s="885"/>
      <c r="D112" s="885"/>
      <c r="E112" s="885"/>
      <c r="F112" s="885"/>
      <c r="G112" s="885"/>
      <c r="H112" s="885"/>
      <c r="I112" s="885"/>
      <c r="J112" s="885"/>
      <c r="K112" s="885"/>
      <c r="L112" s="885"/>
      <c r="M112" s="885"/>
      <c r="N112" s="885"/>
      <c r="O112" s="885"/>
      <c r="P112" s="885"/>
      <c r="Q112" s="885"/>
    </row>
    <row r="113">
      <c r="A113" s="885"/>
      <c r="B113" s="885"/>
      <c r="C113" s="885"/>
      <c r="D113" s="885"/>
      <c r="E113" s="885"/>
      <c r="F113" s="885"/>
      <c r="G113" s="885"/>
      <c r="H113" s="885"/>
      <c r="I113" s="885"/>
      <c r="J113" s="885"/>
      <c r="K113" s="885"/>
      <c r="L113" s="885"/>
      <c r="M113" s="885"/>
      <c r="N113" s="885"/>
      <c r="O113" s="885"/>
      <c r="P113" s="885"/>
      <c r="Q113" s="885"/>
    </row>
    <row r="114">
      <c r="A114" s="885"/>
      <c r="B114" s="885"/>
      <c r="C114" s="885"/>
      <c r="D114" s="885"/>
      <c r="E114" s="885"/>
      <c r="F114" s="885"/>
      <c r="G114" s="885"/>
      <c r="H114" s="885"/>
      <c r="I114" s="885"/>
      <c r="J114" s="885"/>
      <c r="K114" s="885"/>
      <c r="L114" s="885"/>
      <c r="M114" s="885"/>
      <c r="N114" s="885"/>
      <c r="O114" s="885"/>
      <c r="P114" s="885"/>
      <c r="Q114" s="885"/>
    </row>
    <row r="115">
      <c r="A115" s="885"/>
      <c r="B115" s="885"/>
      <c r="C115" s="885"/>
      <c r="D115" s="885"/>
      <c r="E115" s="885"/>
      <c r="F115" s="885"/>
      <c r="G115" s="885"/>
      <c r="H115" s="885"/>
      <c r="I115" s="885"/>
      <c r="J115" s="885"/>
      <c r="K115" s="885"/>
      <c r="L115" s="885"/>
      <c r="M115" s="885"/>
      <c r="N115" s="885"/>
      <c r="O115" s="885"/>
      <c r="P115" s="885"/>
      <c r="Q115" s="885"/>
    </row>
    <row r="116">
      <c r="A116" s="885"/>
      <c r="B116" s="885"/>
      <c r="C116" s="885"/>
      <c r="D116" s="885"/>
      <c r="E116" s="885"/>
      <c r="F116" s="885"/>
      <c r="G116" s="885"/>
      <c r="H116" s="885"/>
      <c r="I116" s="885"/>
      <c r="J116" s="885"/>
      <c r="K116" s="885"/>
      <c r="L116" s="885"/>
      <c r="M116" s="885"/>
      <c r="N116" s="885"/>
      <c r="O116" s="885"/>
      <c r="P116" s="885"/>
      <c r="Q116" s="885"/>
    </row>
  </sheetData>
  <mergeCells count="192">
    <mergeCell ref="B108:E108"/>
    <mergeCell ref="A109:G116"/>
    <mergeCell ref="H109:Q116"/>
    <mergeCell ref="B103:E103"/>
    <mergeCell ref="F103:P103"/>
    <mergeCell ref="B104:E104"/>
    <mergeCell ref="B105:E105"/>
    <mergeCell ref="F105:P105"/>
    <mergeCell ref="B106:E106"/>
    <mergeCell ref="F106:P106"/>
    <mergeCell ref="B107:E107"/>
    <mergeCell ref="F107:P107"/>
    <mergeCell ref="B98:E98"/>
    <mergeCell ref="F98:P98"/>
    <mergeCell ref="B99:E99"/>
    <mergeCell ref="F99:P99"/>
    <mergeCell ref="B100:E100"/>
    <mergeCell ref="F100:P100"/>
    <mergeCell ref="B101:E101"/>
    <mergeCell ref="F101:P101"/>
    <mergeCell ref="B102:E102"/>
    <mergeCell ref="F102:P102"/>
    <mergeCell ref="B93:E93"/>
    <mergeCell ref="F93:P93"/>
    <mergeCell ref="B94:E94"/>
    <mergeCell ref="F94:P94"/>
    <mergeCell ref="B95:E95"/>
    <mergeCell ref="F95:P95"/>
    <mergeCell ref="B96:E96"/>
    <mergeCell ref="F96:P96"/>
    <mergeCell ref="B97:E97"/>
    <mergeCell ref="F97:P97"/>
    <mergeCell ref="B87:E87"/>
    <mergeCell ref="F87:P87"/>
    <mergeCell ref="B88:E88"/>
    <mergeCell ref="F88:P88"/>
    <mergeCell ref="B89:E89"/>
    <mergeCell ref="F89:P89"/>
    <mergeCell ref="B90:E90"/>
    <mergeCell ref="B91:E91"/>
    <mergeCell ref="B92:E92"/>
    <mergeCell ref="F92:P92"/>
    <mergeCell ref="B82:E82"/>
    <mergeCell ref="F82:P82"/>
    <mergeCell ref="B83:E83"/>
    <mergeCell ref="F83:P83"/>
    <mergeCell ref="B84:E84"/>
    <mergeCell ref="B85:E85"/>
    <mergeCell ref="F85:P85"/>
    <mergeCell ref="B86:E86"/>
    <mergeCell ref="F86:P86"/>
    <mergeCell ref="B77:E77"/>
    <mergeCell ref="B78:E78"/>
    <mergeCell ref="F78:P78"/>
    <mergeCell ref="B79:E79"/>
    <mergeCell ref="F79:P79"/>
    <mergeCell ref="B80:E80"/>
    <mergeCell ref="F80:P80"/>
    <mergeCell ref="B81:E81"/>
    <mergeCell ref="F81:P81"/>
    <mergeCell ref="B72:E72"/>
    <mergeCell ref="F72:P72"/>
    <mergeCell ref="B73:E73"/>
    <mergeCell ref="F73:P73"/>
    <mergeCell ref="B74:E74"/>
    <mergeCell ref="B75:E75"/>
    <mergeCell ref="F75:P75"/>
    <mergeCell ref="B76:E76"/>
    <mergeCell ref="F76:P76"/>
    <mergeCell ref="B67:E67"/>
    <mergeCell ref="F67:P67"/>
    <mergeCell ref="B68:E68"/>
    <mergeCell ref="F68:P68"/>
    <mergeCell ref="B69:E69"/>
    <mergeCell ref="F69:P69"/>
    <mergeCell ref="B70:E70"/>
    <mergeCell ref="F70:P70"/>
    <mergeCell ref="B71:E71"/>
    <mergeCell ref="F71:P71"/>
    <mergeCell ref="B62:E62"/>
    <mergeCell ref="F62:P62"/>
    <mergeCell ref="B63:E63"/>
    <mergeCell ref="B64:E64"/>
    <mergeCell ref="F64:P64"/>
    <mergeCell ref="B65:E65"/>
    <mergeCell ref="F65:P65"/>
    <mergeCell ref="B66:E66"/>
    <mergeCell ref="F66:P66"/>
    <mergeCell ref="B56:E56"/>
    <mergeCell ref="F56:P56"/>
    <mergeCell ref="B57:E57"/>
    <mergeCell ref="B58:E58"/>
    <mergeCell ref="F58:P58"/>
    <mergeCell ref="B59:E59"/>
    <mergeCell ref="B60:E60"/>
    <mergeCell ref="B61:E61"/>
    <mergeCell ref="F61:P61"/>
    <mergeCell ref="B51:E51"/>
    <mergeCell ref="F51:P51"/>
    <mergeCell ref="B52:E52"/>
    <mergeCell ref="F52:P52"/>
    <mergeCell ref="B53:E53"/>
    <mergeCell ref="F53:P53"/>
    <mergeCell ref="B54:E54"/>
    <mergeCell ref="F54:P54"/>
    <mergeCell ref="B55:E55"/>
    <mergeCell ref="F55:P55"/>
    <mergeCell ref="B46:E46"/>
    <mergeCell ref="F46:P46"/>
    <mergeCell ref="B47:E47"/>
    <mergeCell ref="F47:P47"/>
    <mergeCell ref="B48:E48"/>
    <mergeCell ref="F48:P48"/>
    <mergeCell ref="B49:E49"/>
    <mergeCell ref="F49:P49"/>
    <mergeCell ref="B50:E50"/>
    <mergeCell ref="F50:P50"/>
    <mergeCell ref="B40:E40"/>
    <mergeCell ref="F40:P40"/>
    <mergeCell ref="B41:E41"/>
    <mergeCell ref="F41:P41"/>
    <mergeCell ref="B42:E42"/>
    <mergeCell ref="F42:P42"/>
    <mergeCell ref="B43:E43"/>
    <mergeCell ref="B44:E44"/>
    <mergeCell ref="B45:E45"/>
    <mergeCell ref="F45:P45"/>
    <mergeCell ref="B35:E35"/>
    <mergeCell ref="F35:P35"/>
    <mergeCell ref="B36:E36"/>
    <mergeCell ref="F36:P36"/>
    <mergeCell ref="B37:E37"/>
    <mergeCell ref="F37:P37"/>
    <mergeCell ref="B38:E38"/>
    <mergeCell ref="B39:E39"/>
    <mergeCell ref="F39:P39"/>
    <mergeCell ref="B30:E30"/>
    <mergeCell ref="F30:P30"/>
    <mergeCell ref="B31:E31"/>
    <mergeCell ref="B32:E32"/>
    <mergeCell ref="F32:P32"/>
    <mergeCell ref="B33:E33"/>
    <mergeCell ref="F33:P33"/>
    <mergeCell ref="B34:E34"/>
    <mergeCell ref="F34:P34"/>
    <mergeCell ref="B25:E25"/>
    <mergeCell ref="F25:P25"/>
    <mergeCell ref="B26:E26"/>
    <mergeCell ref="F26:P26"/>
    <mergeCell ref="B27:E27"/>
    <mergeCell ref="F27:P27"/>
    <mergeCell ref="B28:E28"/>
    <mergeCell ref="F28:P28"/>
    <mergeCell ref="B29:E29"/>
    <mergeCell ref="F29:P29"/>
    <mergeCell ref="B20:E20"/>
    <mergeCell ref="F20:P20"/>
    <mergeCell ref="B21:E21"/>
    <mergeCell ref="B22:E22"/>
    <mergeCell ref="F22:P22"/>
    <mergeCell ref="B23:E23"/>
    <mergeCell ref="F23:P23"/>
    <mergeCell ref="B24:E24"/>
    <mergeCell ref="F24:P24"/>
    <mergeCell ref="B14:E14"/>
    <mergeCell ref="B15:E15"/>
    <mergeCell ref="F15:P15"/>
    <mergeCell ref="B16:E16"/>
    <mergeCell ref="F16:P16"/>
    <mergeCell ref="B17:E17"/>
    <mergeCell ref="B18:E18"/>
    <mergeCell ref="B19:E19"/>
    <mergeCell ref="F19:P19"/>
    <mergeCell ref="B8:E8"/>
    <mergeCell ref="B9:E9"/>
    <mergeCell ref="F9:P9"/>
    <mergeCell ref="B10:E10"/>
    <mergeCell ref="F10:P10"/>
    <mergeCell ref="B11:E11"/>
    <mergeCell ref="F11:P11"/>
    <mergeCell ref="B12:E12"/>
    <mergeCell ref="B13:E13"/>
    <mergeCell ref="F13:P13"/>
    <mergeCell ref="B1:N1"/>
    <mergeCell ref="O1:Q4"/>
    <mergeCell ref="B2:N2"/>
    <mergeCell ref="B3:N3"/>
    <mergeCell ref="F4:J4"/>
    <mergeCell ref="K4:M4"/>
    <mergeCell ref="A5:Q5"/>
    <mergeCell ref="B6:E6"/>
    <mergeCell ref="B7:E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55" fitToWidth="0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J100" zoomScale="100" workbookViewId="0">
      <selection activeCell="N122" activeCellId="0" sqref="N122"/>
    </sheetView>
  </sheetViews>
  <sheetFormatPr defaultRowHeight="12.75"/>
  <cols>
    <col customWidth="1" min="1" max="1" style="1" width="13"/>
    <col customWidth="1" min="2" max="2" style="1" width="50.7109375"/>
    <col customWidth="1" min="3" max="3" style="886" width="11.7109375"/>
    <col customWidth="1" min="4" max="4" style="1" width="16"/>
    <col customWidth="1" min="5" max="5" style="1" width="17.28515625"/>
    <col customWidth="1" min="6" max="6" style="1" width="16.5703125"/>
    <col customWidth="1" min="7" max="7" style="1" width="24.7109375"/>
    <col customWidth="1" min="8" max="8" style="1" width="22.5703125"/>
    <col customWidth="1" min="9" max="9" style="1" width="24"/>
    <col customWidth="1" min="10" max="10" style="1" width="22.140625"/>
    <col customWidth="1" min="11" max="11" style="1" width="27.85546875"/>
    <col customWidth="1" min="12" max="12" style="1" width="15.85546875"/>
    <col customWidth="1" min="13" max="13" style="1" width="24"/>
    <col customWidth="1" min="14" max="14" style="1" width="19"/>
    <col customWidth="1" min="15" max="15" style="1" width="14.85546875"/>
    <col customWidth="1" min="16" max="16" style="1" width="14.140625"/>
    <col min="17" max="19" style="1" width="9.140625"/>
    <col bestFit="1" customWidth="1" min="20" max="20" style="1" width="13.5703125"/>
    <col min="21" max="16384" style="1" width="9.140625"/>
  </cols>
  <sheetData>
    <row r="1">
      <c r="A1" s="131" t="s">
        <v>0</v>
      </c>
      <c r="B1" s="132" t="s">
        <v>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4"/>
      <c r="P1" s="135"/>
      <c r="Q1" s="136"/>
    </row>
    <row r="2">
      <c r="A2" s="137" t="s">
        <v>3</v>
      </c>
      <c r="B2" s="138" t="s">
        <v>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40"/>
      <c r="P2" s="141"/>
      <c r="Q2" s="142"/>
    </row>
    <row r="3">
      <c r="A3" s="137" t="s">
        <v>5</v>
      </c>
      <c r="B3" s="138" t="s">
        <v>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40"/>
      <c r="P3" s="141"/>
      <c r="Q3" s="142"/>
    </row>
    <row r="4">
      <c r="A4" s="143" t="s">
        <v>7</v>
      </c>
      <c r="B4" s="144" t="s">
        <v>8</v>
      </c>
      <c r="C4" s="887" t="s">
        <v>195</v>
      </c>
      <c r="D4" s="888" t="s">
        <v>314</v>
      </c>
      <c r="E4" s="147" t="s">
        <v>216</v>
      </c>
      <c r="F4" s="148" t="s">
        <v>315</v>
      </c>
      <c r="G4" s="149"/>
      <c r="H4" s="149"/>
      <c r="I4" s="149"/>
      <c r="J4" s="150"/>
      <c r="K4" s="151" t="s">
        <v>199</v>
      </c>
      <c r="L4" s="152"/>
      <c r="M4" s="889" t="s">
        <v>325</v>
      </c>
      <c r="N4" s="147" t="s">
        <v>217</v>
      </c>
      <c r="O4" s="154"/>
      <c r="P4" s="155"/>
      <c r="Q4" s="156"/>
    </row>
    <row r="5">
      <c r="A5" s="157" t="s">
        <v>218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9"/>
    </row>
    <row r="6">
      <c r="A6" s="161" t="s">
        <v>10</v>
      </c>
      <c r="B6" s="162" t="s">
        <v>201</v>
      </c>
      <c r="C6" s="890" t="s">
        <v>219</v>
      </c>
      <c r="D6" s="163" t="s">
        <v>220</v>
      </c>
      <c r="E6" s="163"/>
      <c r="F6" s="163"/>
      <c r="G6" s="163"/>
      <c r="H6" s="163"/>
      <c r="I6" s="164" t="s">
        <v>221</v>
      </c>
      <c r="J6" s="165" t="s">
        <v>222</v>
      </c>
      <c r="K6" s="165"/>
      <c r="L6" s="165"/>
      <c r="M6" s="165"/>
      <c r="N6" s="165"/>
      <c r="O6" s="165" t="s">
        <v>223</v>
      </c>
      <c r="P6" s="165"/>
      <c r="Q6" s="166"/>
    </row>
    <row r="7" ht="46.5" customHeight="1">
      <c r="A7" s="606"/>
      <c r="B7" s="607"/>
      <c r="C7" s="891"/>
      <c r="D7" s="169" t="s">
        <v>224</v>
      </c>
      <c r="E7" s="169" t="s">
        <v>225</v>
      </c>
      <c r="F7" s="169" t="s">
        <v>226</v>
      </c>
      <c r="G7" s="169" t="s">
        <v>227</v>
      </c>
      <c r="H7" s="169" t="s">
        <v>228</v>
      </c>
      <c r="I7" s="170"/>
      <c r="J7" s="171" t="s">
        <v>224</v>
      </c>
      <c r="K7" s="169" t="s">
        <v>225</v>
      </c>
      <c r="L7" s="169" t="s">
        <v>226</v>
      </c>
      <c r="M7" s="169" t="s">
        <v>227</v>
      </c>
      <c r="N7" s="169" t="s">
        <v>228</v>
      </c>
      <c r="O7" s="170" t="s">
        <v>229</v>
      </c>
      <c r="P7" s="170" t="s">
        <v>230</v>
      </c>
      <c r="Q7" s="173" t="s">
        <v>231</v>
      </c>
    </row>
    <row r="8">
      <c r="A8" s="11">
        <v>1</v>
      </c>
      <c r="B8" s="11" t="s">
        <v>16</v>
      </c>
      <c r="C8" s="609"/>
      <c r="D8" s="178">
        <f>D9+D13+D15</f>
        <v>678.44910081201408</v>
      </c>
      <c r="E8" s="178">
        <f>SUM(E9,E13,E15)</f>
        <v>466.48399999999998</v>
      </c>
      <c r="F8" s="177"/>
      <c r="G8" s="178">
        <f>G9+G13+G15</f>
        <v>387.26548147717767</v>
      </c>
      <c r="H8" s="178">
        <f>SUM(H9,H13,H15)</f>
        <v>291.18361933483641</v>
      </c>
      <c r="I8" s="610">
        <f>SUM(I9,I13,I15)</f>
        <v>416.94999999999993</v>
      </c>
      <c r="J8" s="15">
        <v>21029.639470769056</v>
      </c>
      <c r="K8" s="181">
        <f>'BM 02'!M8</f>
        <v>6910.2799999999997</v>
      </c>
      <c r="L8" s="181">
        <f t="shared" ref="L8:N8" si="101">L9+L13+L15</f>
        <v>4031.4200000000001</v>
      </c>
      <c r="M8" s="181">
        <f>K8+L8</f>
        <v>10941.700000000001</v>
      </c>
      <c r="N8" s="181">
        <f t="shared" si="101"/>
        <v>10088.34</v>
      </c>
      <c r="O8" s="183">
        <f>SUM(O9,O13,O15)/3</f>
        <v>0.12725941408801952</v>
      </c>
      <c r="P8" s="183">
        <f>SUM(P9,P13,P15)/3</f>
        <v>0.28445133573795495</v>
      </c>
      <c r="Q8" s="184">
        <f t="shared" ref="Q8:Q71" si="102">H8/D8</f>
        <v>0.42919007333980991</v>
      </c>
    </row>
    <row r="9">
      <c r="A9" s="16" t="s">
        <v>17</v>
      </c>
      <c r="B9" s="16" t="s">
        <v>18</v>
      </c>
      <c r="C9" s="612"/>
      <c r="D9" s="188">
        <f>SUM(D10:D12)</f>
        <v>213.76910081201407</v>
      </c>
      <c r="E9" s="188">
        <f>SUM(E10:E12)</f>
        <v>5.7039999999999997</v>
      </c>
      <c r="F9" s="188">
        <f>SUM(F10:F12)</f>
        <v>60.235481477177657</v>
      </c>
      <c r="G9" s="188">
        <f>SUM(G10:G12)</f>
        <v>65.939481477177665</v>
      </c>
      <c r="H9" s="188">
        <f t="shared" ref="H9:I9" si="103">SUM(H10:H12)</f>
        <v>147.82961933483639</v>
      </c>
      <c r="I9" s="188">
        <f t="shared" si="103"/>
        <v>167.88999999999999</v>
      </c>
      <c r="J9" s="20">
        <v>7985.2994707690568</v>
      </c>
      <c r="K9" s="191">
        <f>SUM(K10:K12)</f>
        <v>311.45999999999998</v>
      </c>
      <c r="L9" s="191">
        <f t="shared" ref="L9:N9" si="104">SUM(L10:L12)</f>
        <v>1427.02</v>
      </c>
      <c r="M9" s="191">
        <f t="shared" si="104"/>
        <v>1738.48</v>
      </c>
      <c r="N9" s="191">
        <f t="shared" si="104"/>
        <v>6246.79</v>
      </c>
      <c r="O9" s="614">
        <f>F9/D9</f>
        <v>0.28177824226405856</v>
      </c>
      <c r="P9" s="614">
        <f>'BM 02'!G9/D9</f>
        <v>0</v>
      </c>
      <c r="Q9" s="615">
        <f t="shared" si="102"/>
        <v>0.69153876202546194</v>
      </c>
    </row>
    <row r="10">
      <c r="A10" s="21" t="s">
        <v>19</v>
      </c>
      <c r="B10" s="21" t="s">
        <v>20</v>
      </c>
      <c r="C10" s="617" t="s">
        <v>21</v>
      </c>
      <c r="D10" s="23">
        <v>98.27943829704887</v>
      </c>
      <c r="E10" s="194">
        <f>'BM 02'!G10</f>
        <v>4.9139999999999997</v>
      </c>
      <c r="F10" s="194">
        <f>'MC 03'!Q9</f>
        <v>10.329228000000001</v>
      </c>
      <c r="G10" s="194">
        <f t="shared" ref="G10:G73" si="105">E10+F10</f>
        <v>15.243228</v>
      </c>
      <c r="H10" s="194">
        <f t="shared" ref="H10:H73" si="106">D10-G10</f>
        <v>83.036210297048868</v>
      </c>
      <c r="I10" s="24">
        <v>46.729999999999997</v>
      </c>
      <c r="J10" s="24">
        <v>4592.5981516210932</v>
      </c>
      <c r="K10" s="198">
        <f t="shared" ref="K10:K73" si="107">TRUNC(E10*I10,2)</f>
        <v>229.63</v>
      </c>
      <c r="L10" s="198">
        <f t="shared" ref="L10:L73" si="108">TRUNC(F10*I10,2)</f>
        <v>482.68000000000001</v>
      </c>
      <c r="M10" s="198">
        <f t="shared" ref="M10:M73" si="109">TRUNC(G10*I10,2)</f>
        <v>712.30999999999995</v>
      </c>
      <c r="N10" s="620">
        <f t="shared" ref="N10:N73" si="110">TRUNC(H10*I10,2)</f>
        <v>3880.2800000000002</v>
      </c>
      <c r="O10" s="621">
        <f t="shared" ref="O10:O73" si="111">F10/D10</f>
        <v>0.10510060068495697</v>
      </c>
      <c r="P10" s="621">
        <f t="shared" ref="P10:P73" si="112">G10/D10</f>
        <v>0.15510088645325237</v>
      </c>
      <c r="Q10" s="622">
        <f t="shared" si="102"/>
        <v>0.84489911354674763</v>
      </c>
    </row>
    <row r="11">
      <c r="A11" s="21" t="s">
        <v>22</v>
      </c>
      <c r="B11" s="21" t="s">
        <v>23</v>
      </c>
      <c r="C11" s="617" t="s">
        <v>21</v>
      </c>
      <c r="D11" s="23">
        <v>15.8515223059756</v>
      </c>
      <c r="E11" s="194">
        <f>'BM 02'!G11</f>
        <v>0.79000000000000004</v>
      </c>
      <c r="F11" s="194">
        <f>'MC 03'!Q10</f>
        <v>0.78465035414579221</v>
      </c>
      <c r="G11" s="194">
        <f t="shared" si="105"/>
        <v>1.5746503541457924</v>
      </c>
      <c r="H11" s="194">
        <f t="shared" si="106"/>
        <v>14.276871951829808</v>
      </c>
      <c r="I11" s="24">
        <v>103.59</v>
      </c>
      <c r="J11" s="24">
        <v>1642.059195676015</v>
      </c>
      <c r="K11" s="198">
        <f t="shared" si="107"/>
        <v>81.829999999999998</v>
      </c>
      <c r="L11" s="198">
        <f t="shared" si="108"/>
        <v>81.280000000000001</v>
      </c>
      <c r="M11" s="198">
        <f t="shared" si="109"/>
        <v>163.11000000000001</v>
      </c>
      <c r="N11" s="620">
        <f t="shared" si="110"/>
        <v>1478.9400000000001</v>
      </c>
      <c r="O11" s="621">
        <f t="shared" si="111"/>
        <v>4.9500000000000002e-002</v>
      </c>
      <c r="P11" s="621">
        <f t="shared" si="112"/>
        <v>9.9337484675032839e-002</v>
      </c>
      <c r="Q11" s="622">
        <f t="shared" si="102"/>
        <v>0.90066251532496722</v>
      </c>
    </row>
    <row r="12">
      <c r="A12" s="21" t="s">
        <v>24</v>
      </c>
      <c r="B12" s="21" t="s">
        <v>25</v>
      </c>
      <c r="C12" s="617" t="s">
        <v>21</v>
      </c>
      <c r="D12" s="23">
        <v>99.638140208989597</v>
      </c>
      <c r="E12" s="194">
        <f>'BM 02'!G12</f>
        <v>0</v>
      </c>
      <c r="F12" s="194">
        <f>'MC 03'!Q11</f>
        <v>49.121603123031868</v>
      </c>
      <c r="G12" s="194">
        <f t="shared" si="105"/>
        <v>49.121603123031868</v>
      </c>
      <c r="H12" s="194">
        <f t="shared" si="106"/>
        <v>50.516537085957729</v>
      </c>
      <c r="I12" s="24">
        <v>17.57</v>
      </c>
      <c r="J12" s="24">
        <v>1750.642123471948</v>
      </c>
      <c r="K12" s="198">
        <f t="shared" si="107"/>
        <v>0</v>
      </c>
      <c r="L12" s="198">
        <f t="shared" si="108"/>
        <v>863.05999999999995</v>
      </c>
      <c r="M12" s="198">
        <f t="shared" si="109"/>
        <v>863.05999999999995</v>
      </c>
      <c r="N12" s="620">
        <f t="shared" si="110"/>
        <v>887.57000000000005</v>
      </c>
      <c r="O12" s="621">
        <f t="shared" si="111"/>
        <v>0.49299999999999994</v>
      </c>
      <c r="P12" s="621">
        <f t="shared" si="112"/>
        <v>0.49299999999999994</v>
      </c>
      <c r="Q12" s="622">
        <f t="shared" si="102"/>
        <v>0.50700000000000001</v>
      </c>
    </row>
    <row r="13">
      <c r="A13" s="16" t="s">
        <v>26</v>
      </c>
      <c r="B13" s="16" t="s">
        <v>27</v>
      </c>
      <c r="C13" s="612"/>
      <c r="D13" s="188">
        <f>SUM(D14)</f>
        <v>10</v>
      </c>
      <c r="E13" s="188">
        <f>SUM(E14:E16)</f>
        <v>230.38999999999999</v>
      </c>
      <c r="F13" s="188">
        <f>SUM(F14)</f>
        <v>0</v>
      </c>
      <c r="G13" s="188">
        <f>SUM(G14)</f>
        <v>0</v>
      </c>
      <c r="H13" s="188">
        <f>SUM(H14)</f>
        <v>10</v>
      </c>
      <c r="I13" s="188">
        <f>SUM(I14)</f>
        <v>2.23</v>
      </c>
      <c r="J13" s="613">
        <v>22.300000000000001</v>
      </c>
      <c r="K13" s="191">
        <f>K14</f>
        <v>0</v>
      </c>
      <c r="L13" s="191">
        <f t="shared" ref="L13:N13" si="113">L14</f>
        <v>0</v>
      </c>
      <c r="M13" s="191">
        <f t="shared" si="113"/>
        <v>0</v>
      </c>
      <c r="N13" s="191">
        <f t="shared" si="113"/>
        <v>22.300000000000001</v>
      </c>
      <c r="O13" s="614">
        <f t="shared" si="111"/>
        <v>0</v>
      </c>
      <c r="P13" s="614">
        <f t="shared" si="112"/>
        <v>0</v>
      </c>
      <c r="Q13" s="615">
        <f t="shared" si="102"/>
        <v>1</v>
      </c>
    </row>
    <row r="14" ht="25.5">
      <c r="A14" s="21" t="s">
        <v>28</v>
      </c>
      <c r="B14" s="21" t="s">
        <v>29</v>
      </c>
      <c r="C14" s="617" t="s">
        <v>30</v>
      </c>
      <c r="D14" s="892">
        <v>10</v>
      </c>
      <c r="E14" s="194">
        <f>'BM 02'!G14</f>
        <v>0</v>
      </c>
      <c r="F14" s="626">
        <f>'MC 03'!Q13</f>
        <v>0</v>
      </c>
      <c r="G14" s="626">
        <f t="shared" si="105"/>
        <v>0</v>
      </c>
      <c r="H14" s="626">
        <f t="shared" si="106"/>
        <v>10</v>
      </c>
      <c r="I14" s="893">
        <v>2.23</v>
      </c>
      <c r="J14" s="893">
        <v>22.300000000000001</v>
      </c>
      <c r="K14" s="628">
        <f>TRUNC(E14*I14,2)</f>
        <v>0</v>
      </c>
      <c r="L14" s="628">
        <f t="shared" si="108"/>
        <v>0</v>
      </c>
      <c r="M14" s="628">
        <f t="shared" si="109"/>
        <v>0</v>
      </c>
      <c r="N14" s="629">
        <f t="shared" si="110"/>
        <v>22.300000000000001</v>
      </c>
      <c r="O14" s="630">
        <f t="shared" si="111"/>
        <v>0</v>
      </c>
      <c r="P14" s="630">
        <f t="shared" si="112"/>
        <v>0</v>
      </c>
      <c r="Q14" s="631">
        <f t="shared" si="102"/>
        <v>1</v>
      </c>
    </row>
    <row r="15">
      <c r="A15" s="16" t="s">
        <v>31</v>
      </c>
      <c r="B15" s="16" t="s">
        <v>32</v>
      </c>
      <c r="C15" s="612"/>
      <c r="D15" s="188">
        <f>SUM(D16:D17)</f>
        <v>454.68000000000001</v>
      </c>
      <c r="E15" s="188">
        <f t="shared" ref="E15:I15" si="114">SUM(E16:E17)</f>
        <v>230.38999999999999</v>
      </c>
      <c r="F15" s="188">
        <f t="shared" si="114"/>
        <v>90.936000000000007</v>
      </c>
      <c r="G15" s="188">
        <f t="shared" si="114"/>
        <v>321.32600000000002</v>
      </c>
      <c r="H15" s="188">
        <f t="shared" si="114"/>
        <v>133.35399999999998</v>
      </c>
      <c r="I15" s="188">
        <f t="shared" si="114"/>
        <v>246.82999999999998</v>
      </c>
      <c r="J15" s="643">
        <f>SUM(J16:J17)</f>
        <v>13022.040000000001</v>
      </c>
      <c r="K15" s="643">
        <f t="shared" ref="K15:M15" si="115">SUM(K16:K17)</f>
        <v>6598.5500000000002</v>
      </c>
      <c r="L15" s="643">
        <f t="shared" si="115"/>
        <v>2604.4000000000001</v>
      </c>
      <c r="M15" s="643">
        <f t="shared" si="115"/>
        <v>9202.9500000000007</v>
      </c>
      <c r="N15" s="643">
        <f>SUM(N16:N17)</f>
        <v>3819.25</v>
      </c>
      <c r="O15" s="633">
        <f>SUM(O16:O17)/2</f>
        <v>0.10000000000000001</v>
      </c>
      <c r="P15" s="633">
        <f>SUM(P16:P17)/2</f>
        <v>0.85335400721386478</v>
      </c>
      <c r="Q15" s="633">
        <f>(Q17+Q16)/2</f>
        <v>0.1466459927861353</v>
      </c>
    </row>
    <row r="16">
      <c r="A16" s="21" t="s">
        <v>33</v>
      </c>
      <c r="B16" s="21" t="s">
        <v>34</v>
      </c>
      <c r="C16" s="617" t="s">
        <v>35</v>
      </c>
      <c r="D16" s="23">
        <v>0</v>
      </c>
      <c r="E16" s="194">
        <f>'BM 02'!G16</f>
        <v>0</v>
      </c>
      <c r="F16" s="626">
        <f>'MC 03'!Q15</f>
        <v>0</v>
      </c>
      <c r="G16" s="194">
        <f t="shared" si="105"/>
        <v>0</v>
      </c>
      <c r="H16" s="194">
        <f t="shared" si="106"/>
        <v>0</v>
      </c>
      <c r="I16" s="24">
        <v>218.19</v>
      </c>
      <c r="J16" s="24">
        <v>0</v>
      </c>
      <c r="K16" s="198">
        <f>TRUNC(E16*I16,2)</f>
        <v>0</v>
      </c>
      <c r="L16" s="198">
        <f t="shared" si="108"/>
        <v>0</v>
      </c>
      <c r="M16" s="198">
        <f t="shared" si="109"/>
        <v>0</v>
      </c>
      <c r="N16" s="620">
        <f t="shared" si="110"/>
        <v>0</v>
      </c>
      <c r="O16" s="621">
        <v>0</v>
      </c>
      <c r="P16" s="621">
        <v>1</v>
      </c>
      <c r="Q16" s="622">
        <v>0</v>
      </c>
    </row>
    <row r="17" ht="25.5">
      <c r="A17" s="21" t="s">
        <v>36</v>
      </c>
      <c r="B17" s="21" t="s">
        <v>37</v>
      </c>
      <c r="C17" s="617" t="s">
        <v>38</v>
      </c>
      <c r="D17" s="23">
        <v>454.68000000000001</v>
      </c>
      <c r="E17" s="194">
        <f>'BM 02'!G17</f>
        <v>230.38999999999999</v>
      </c>
      <c r="F17" s="626">
        <f>'MC 03'!Q16</f>
        <v>90.936000000000007</v>
      </c>
      <c r="G17" s="194">
        <f t="shared" si="105"/>
        <v>321.32600000000002</v>
      </c>
      <c r="H17" s="194">
        <f t="shared" si="106"/>
        <v>133.35399999999998</v>
      </c>
      <c r="I17" s="24">
        <v>28.640000000000001</v>
      </c>
      <c r="J17" s="24">
        <v>13022.040000000001</v>
      </c>
      <c r="K17" s="634">
        <f>'BM 02'!M17</f>
        <v>6598.5500000000002</v>
      </c>
      <c r="L17" s="198">
        <f t="shared" si="108"/>
        <v>2604.4000000000001</v>
      </c>
      <c r="M17" s="198">
        <f>K17+L17</f>
        <v>9202.9500000000007</v>
      </c>
      <c r="N17" s="620">
        <f t="shared" si="110"/>
        <v>3819.25</v>
      </c>
      <c r="O17" s="621">
        <f t="shared" si="111"/>
        <v>0.20000000000000001</v>
      </c>
      <c r="P17" s="621">
        <f t="shared" si="112"/>
        <v>0.70670801442772946</v>
      </c>
      <c r="Q17" s="622">
        <f t="shared" si="102"/>
        <v>0.2932919855722706</v>
      </c>
    </row>
    <row r="18">
      <c r="A18" s="11">
        <v>2</v>
      </c>
      <c r="B18" s="11" t="s">
        <v>39</v>
      </c>
      <c r="C18" s="609"/>
      <c r="D18" s="635">
        <f>D19+D22+D32+D39+D58</f>
        <v>4109.3399999999992</v>
      </c>
      <c r="E18" s="635">
        <f t="shared" ref="E18:G18" si="116">E19+E22+E32+E39+E58</f>
        <v>0</v>
      </c>
      <c r="F18" s="635">
        <f t="shared" si="116"/>
        <v>0</v>
      </c>
      <c r="G18" s="635">
        <f t="shared" si="116"/>
        <v>0</v>
      </c>
      <c r="H18" s="635">
        <f>H19+H22+H32+H39+H58</f>
        <v>4109.3399999999992</v>
      </c>
      <c r="I18" s="635">
        <f>I19+I22+I32+I39+I58</f>
        <v>23471.869999999999</v>
      </c>
      <c r="J18" s="636">
        <v>81793.259999999995</v>
      </c>
      <c r="K18" s="210">
        <f>SUM(K19,K22,K32,K44,K58)</f>
        <v>0</v>
      </c>
      <c r="L18" s="210">
        <f t="shared" ref="L18:N18" si="117">SUM(L19,L22,L32,L44,L58)</f>
        <v>5371.8800000000001</v>
      </c>
      <c r="M18" s="210">
        <f t="shared" si="117"/>
        <v>5371.8800000000001</v>
      </c>
      <c r="N18" s="210">
        <f t="shared" si="117"/>
        <v>76421.339999999997</v>
      </c>
      <c r="O18" s="638">
        <f>SUM(O19,O22,O32,O39,O58)/5</f>
        <v>0</v>
      </c>
      <c r="P18" s="638">
        <f>SUM(P19,P22,P32,P39,P58)/5</f>
        <v>0</v>
      </c>
      <c r="Q18" s="638">
        <f>SUM(Q19,Q22,Q32,Q39,Q44,Q58) /6</f>
        <v>0.99999884016015061</v>
      </c>
    </row>
    <row r="19">
      <c r="A19" s="16" t="s">
        <v>40</v>
      </c>
      <c r="B19" s="16" t="s">
        <v>41</v>
      </c>
      <c r="C19" s="612"/>
      <c r="D19" s="188">
        <f>SUM(D20:D22)</f>
        <v>2245.8899999999999</v>
      </c>
      <c r="E19" s="188">
        <f t="shared" ref="E19:G19" si="118">SUM(E20:E22)</f>
        <v>0</v>
      </c>
      <c r="F19" s="188">
        <f t="shared" si="118"/>
        <v>0</v>
      </c>
      <c r="G19" s="188">
        <f t="shared" si="118"/>
        <v>0</v>
      </c>
      <c r="H19" s="188">
        <f>SUM(H20:H22)</f>
        <v>2245.8899999999999</v>
      </c>
      <c r="I19" s="639">
        <f>SUM(I20:I21)</f>
        <v>5.4700000000000006</v>
      </c>
      <c r="J19" s="640">
        <v>5404.3500000000004</v>
      </c>
      <c r="K19" s="191">
        <f>SUM(K20:K21)</f>
        <v>0</v>
      </c>
      <c r="L19" s="191">
        <f t="shared" ref="L19:N19" si="119">SUM(L20:L21)</f>
        <v>0</v>
      </c>
      <c r="M19" s="191">
        <f t="shared" si="119"/>
        <v>0</v>
      </c>
      <c r="N19" s="191">
        <f t="shared" si="119"/>
        <v>5404.3500000000004</v>
      </c>
      <c r="O19" s="633">
        <f>SUM(O20:O21)/2</f>
        <v>0</v>
      </c>
      <c r="P19" s="633">
        <f>SUM(P20:P21)/2</f>
        <v>0</v>
      </c>
      <c r="Q19" s="633">
        <f>SUM(Q20:Q21) /2</f>
        <v>1</v>
      </c>
    </row>
    <row r="20" ht="25.5">
      <c r="A20" s="21" t="s">
        <v>42</v>
      </c>
      <c r="B20" s="21" t="s">
        <v>43</v>
      </c>
      <c r="C20" s="22" t="s">
        <v>35</v>
      </c>
      <c r="D20" s="23">
        <v>1197.8399999999999</v>
      </c>
      <c r="E20" s="194">
        <f>'BM 02'!G20</f>
        <v>0</v>
      </c>
      <c r="F20" s="626">
        <f>'MC 03'!Q19</f>
        <v>0</v>
      </c>
      <c r="G20" s="194">
        <f t="shared" si="105"/>
        <v>0</v>
      </c>
      <c r="H20" s="23">
        <v>1197.8399999999999</v>
      </c>
      <c r="I20" s="24">
        <v>3.9700000000000002</v>
      </c>
      <c r="J20" s="26">
        <v>4755.4200000000001</v>
      </c>
      <c r="K20" s="198">
        <f t="shared" si="107"/>
        <v>0</v>
      </c>
      <c r="L20" s="198">
        <f t="shared" si="108"/>
        <v>0</v>
      </c>
      <c r="M20" s="198">
        <f t="shared" si="109"/>
        <v>0</v>
      </c>
      <c r="N20" s="620">
        <f t="shared" si="110"/>
        <v>4755.4200000000001</v>
      </c>
      <c r="O20" s="621">
        <f>F20/D20</f>
        <v>0</v>
      </c>
      <c r="P20" s="621">
        <f>G20/D20</f>
        <v>0</v>
      </c>
      <c r="Q20" s="622">
        <f>H20/D20</f>
        <v>1</v>
      </c>
    </row>
    <row r="21" ht="25.5">
      <c r="A21" s="21" t="s">
        <v>44</v>
      </c>
      <c r="B21" s="21" t="s">
        <v>45</v>
      </c>
      <c r="C21" s="617" t="s">
        <v>38</v>
      </c>
      <c r="D21" s="1">
        <v>432.62</v>
      </c>
      <c r="E21" s="194">
        <f>'BM 02'!G21</f>
        <v>0</v>
      </c>
      <c r="F21" s="626">
        <f>'MC 03'!Q20</f>
        <v>0</v>
      </c>
      <c r="G21" s="194">
        <f t="shared" si="105"/>
        <v>0</v>
      </c>
      <c r="H21" s="194">
        <f t="shared" si="106"/>
        <v>432.62</v>
      </c>
      <c r="I21" s="24">
        <v>1.5</v>
      </c>
      <c r="J21" s="24">
        <v>648.92999999999995</v>
      </c>
      <c r="K21" s="198">
        <f t="shared" si="107"/>
        <v>0</v>
      </c>
      <c r="L21" s="198">
        <f t="shared" si="108"/>
        <v>0</v>
      </c>
      <c r="M21" s="198">
        <f t="shared" si="109"/>
        <v>0</v>
      </c>
      <c r="N21" s="620">
        <f t="shared" si="110"/>
        <v>648.92999999999995</v>
      </c>
      <c r="O21" s="621">
        <f t="shared" si="111"/>
        <v>0</v>
      </c>
      <c r="P21" s="621">
        <f t="shared" si="112"/>
        <v>0</v>
      </c>
      <c r="Q21" s="622">
        <f t="shared" si="102"/>
        <v>1</v>
      </c>
    </row>
    <row r="22">
      <c r="A22" s="16" t="s">
        <v>46</v>
      </c>
      <c r="B22" s="16" t="s">
        <v>47</v>
      </c>
      <c r="C22" s="612"/>
      <c r="D22" s="188">
        <f>SUM(D23:D31)</f>
        <v>615.42999999999995</v>
      </c>
      <c r="E22" s="188">
        <f t="shared" ref="E22:J22" si="120">SUM(E23:E31)</f>
        <v>0</v>
      </c>
      <c r="F22" s="188">
        <f t="shared" si="120"/>
        <v>0</v>
      </c>
      <c r="G22" s="188">
        <f t="shared" si="120"/>
        <v>0</v>
      </c>
      <c r="H22" s="188">
        <f t="shared" si="120"/>
        <v>615.42999999999995</v>
      </c>
      <c r="I22" s="643">
        <f t="shared" si="120"/>
        <v>984.20999999999981</v>
      </c>
      <c r="J22" s="188">
        <f t="shared" si="120"/>
        <v>13406.969999999999</v>
      </c>
      <c r="K22" s="188">
        <f>SUM(K23:K31)</f>
        <v>0</v>
      </c>
      <c r="L22" s="188">
        <f t="shared" ref="L22:N22" si="121">SUM(L23:L31)</f>
        <v>0</v>
      </c>
      <c r="M22" s="188">
        <f t="shared" si="121"/>
        <v>0</v>
      </c>
      <c r="N22" s="188">
        <f t="shared" si="121"/>
        <v>13406.969999999999</v>
      </c>
      <c r="O22" s="614">
        <f t="shared" si="111"/>
        <v>0</v>
      </c>
      <c r="P22" s="614">
        <f t="shared" si="112"/>
        <v>0</v>
      </c>
      <c r="Q22" s="615">
        <f t="shared" si="102"/>
        <v>1</v>
      </c>
    </row>
    <row r="23" ht="25.5">
      <c r="A23" s="21" t="s">
        <v>48</v>
      </c>
      <c r="B23" s="21" t="s">
        <v>49</v>
      </c>
      <c r="C23" s="617" t="s">
        <v>35</v>
      </c>
      <c r="D23" s="23">
        <v>590.42999999999995</v>
      </c>
      <c r="E23" s="194">
        <f>'BM 02'!G23</f>
        <v>0</v>
      </c>
      <c r="F23" s="626">
        <f>'MC 03'!Q22</f>
        <v>0</v>
      </c>
      <c r="G23" s="194">
        <f t="shared" si="105"/>
        <v>0</v>
      </c>
      <c r="H23" s="194">
        <f t="shared" si="106"/>
        <v>590.42999999999995</v>
      </c>
      <c r="I23" s="24">
        <v>17.91</v>
      </c>
      <c r="J23" s="24">
        <v>10574.6</v>
      </c>
      <c r="K23" s="198">
        <f t="shared" si="107"/>
        <v>0</v>
      </c>
      <c r="L23" s="198">
        <f t="shared" si="108"/>
        <v>0</v>
      </c>
      <c r="M23" s="198">
        <f t="shared" si="109"/>
        <v>0</v>
      </c>
      <c r="N23" s="620">
        <f t="shared" si="110"/>
        <v>10574.6</v>
      </c>
      <c r="O23" s="621">
        <f t="shared" si="111"/>
        <v>0</v>
      </c>
      <c r="P23" s="621">
        <f t="shared" si="112"/>
        <v>0</v>
      </c>
      <c r="Q23" s="622">
        <f t="shared" si="102"/>
        <v>1</v>
      </c>
    </row>
    <row r="24" ht="25.5">
      <c r="A24" s="21" t="s">
        <v>50</v>
      </c>
      <c r="B24" s="21" t="s">
        <v>51</v>
      </c>
      <c r="C24" s="617" t="s">
        <v>52</v>
      </c>
      <c r="D24" s="23">
        <v>3</v>
      </c>
      <c r="E24" s="194">
        <f>'BM 02'!G24</f>
        <v>0</v>
      </c>
      <c r="F24" s="626">
        <f>'MC 03'!Q23</f>
        <v>0</v>
      </c>
      <c r="G24" s="194">
        <f t="shared" si="105"/>
        <v>0</v>
      </c>
      <c r="H24" s="194">
        <f t="shared" si="106"/>
        <v>3</v>
      </c>
      <c r="I24" s="24">
        <v>97.980000000000004</v>
      </c>
      <c r="J24" s="24">
        <v>293.94</v>
      </c>
      <c r="K24" s="198">
        <f t="shared" si="107"/>
        <v>0</v>
      </c>
      <c r="L24" s="198">
        <f t="shared" si="108"/>
        <v>0</v>
      </c>
      <c r="M24" s="198">
        <f t="shared" si="109"/>
        <v>0</v>
      </c>
      <c r="N24" s="620">
        <f t="shared" si="110"/>
        <v>293.94</v>
      </c>
      <c r="O24" s="621">
        <f t="shared" si="111"/>
        <v>0</v>
      </c>
      <c r="P24" s="621">
        <f t="shared" si="112"/>
        <v>0</v>
      </c>
      <c r="Q24" s="622">
        <f t="shared" si="102"/>
        <v>1</v>
      </c>
    </row>
    <row r="25" ht="25.5">
      <c r="A25" s="21" t="s">
        <v>53</v>
      </c>
      <c r="B25" s="21" t="s">
        <v>54</v>
      </c>
      <c r="C25" s="617" t="s">
        <v>52</v>
      </c>
      <c r="D25" s="23">
        <v>4</v>
      </c>
      <c r="E25" s="194">
        <f>'BM 02'!G25</f>
        <v>0</v>
      </c>
      <c r="F25" s="626">
        <f>'MC 03'!Q24</f>
        <v>0</v>
      </c>
      <c r="G25" s="194">
        <f t="shared" si="105"/>
        <v>0</v>
      </c>
      <c r="H25" s="194">
        <f t="shared" si="106"/>
        <v>4</v>
      </c>
      <c r="I25" s="24">
        <v>95.969999999999999</v>
      </c>
      <c r="J25" s="24">
        <v>383.88</v>
      </c>
      <c r="K25" s="198">
        <f t="shared" si="107"/>
        <v>0</v>
      </c>
      <c r="L25" s="198">
        <f t="shared" si="108"/>
        <v>0</v>
      </c>
      <c r="M25" s="198">
        <f t="shared" si="109"/>
        <v>0</v>
      </c>
      <c r="N25" s="620">
        <f t="shared" si="110"/>
        <v>383.88</v>
      </c>
      <c r="O25" s="621">
        <f t="shared" si="111"/>
        <v>0</v>
      </c>
      <c r="P25" s="621">
        <f t="shared" si="112"/>
        <v>0</v>
      </c>
      <c r="Q25" s="622">
        <f t="shared" si="102"/>
        <v>1</v>
      </c>
    </row>
    <row r="26">
      <c r="A26" s="21" t="s">
        <v>55</v>
      </c>
      <c r="B26" s="21" t="s">
        <v>56</v>
      </c>
      <c r="C26" s="617" t="s">
        <v>52</v>
      </c>
      <c r="D26" s="23">
        <v>3</v>
      </c>
      <c r="E26" s="194">
        <f>'BM 02'!G26</f>
        <v>0</v>
      </c>
      <c r="F26" s="626">
        <f>'MC 03'!Q25</f>
        <v>0</v>
      </c>
      <c r="G26" s="194">
        <f t="shared" si="105"/>
        <v>0</v>
      </c>
      <c r="H26" s="194">
        <f t="shared" si="106"/>
        <v>3</v>
      </c>
      <c r="I26" s="24">
        <v>103.66</v>
      </c>
      <c r="J26" s="24">
        <v>310.98000000000002</v>
      </c>
      <c r="K26" s="198">
        <f t="shared" si="107"/>
        <v>0</v>
      </c>
      <c r="L26" s="198">
        <f t="shared" si="108"/>
        <v>0</v>
      </c>
      <c r="M26" s="198">
        <f t="shared" si="109"/>
        <v>0</v>
      </c>
      <c r="N26" s="620">
        <f t="shared" si="110"/>
        <v>310.98000000000002</v>
      </c>
      <c r="O26" s="621">
        <f t="shared" si="111"/>
        <v>0</v>
      </c>
      <c r="P26" s="621">
        <f t="shared" si="112"/>
        <v>0</v>
      </c>
      <c r="Q26" s="622">
        <f t="shared" si="102"/>
        <v>1</v>
      </c>
    </row>
    <row r="27" ht="25.5">
      <c r="A27" s="21" t="s">
        <v>57</v>
      </c>
      <c r="B27" s="21" t="s">
        <v>58</v>
      </c>
      <c r="C27" s="617" t="s">
        <v>52</v>
      </c>
      <c r="D27" s="23">
        <v>1</v>
      </c>
      <c r="E27" s="194">
        <f>'BM 02'!G27</f>
        <v>0</v>
      </c>
      <c r="F27" s="626">
        <f>'MC 03'!Q26</f>
        <v>0</v>
      </c>
      <c r="G27" s="194">
        <f t="shared" si="105"/>
        <v>0</v>
      </c>
      <c r="H27" s="194">
        <f t="shared" si="106"/>
        <v>1</v>
      </c>
      <c r="I27" s="24">
        <v>95.75</v>
      </c>
      <c r="J27" s="24">
        <v>95.75</v>
      </c>
      <c r="K27" s="198">
        <f t="shared" si="107"/>
        <v>0</v>
      </c>
      <c r="L27" s="198">
        <f t="shared" si="108"/>
        <v>0</v>
      </c>
      <c r="M27" s="198">
        <f t="shared" si="109"/>
        <v>0</v>
      </c>
      <c r="N27" s="620">
        <f t="shared" si="110"/>
        <v>95.75</v>
      </c>
      <c r="O27" s="621">
        <f t="shared" si="111"/>
        <v>0</v>
      </c>
      <c r="P27" s="621">
        <f t="shared" si="112"/>
        <v>0</v>
      </c>
      <c r="Q27" s="622">
        <f t="shared" si="102"/>
        <v>1</v>
      </c>
    </row>
    <row r="28">
      <c r="A28" s="21" t="s">
        <v>59</v>
      </c>
      <c r="B28" s="21" t="s">
        <v>60</v>
      </c>
      <c r="C28" s="617" t="s">
        <v>52</v>
      </c>
      <c r="D28" s="23">
        <v>1</v>
      </c>
      <c r="E28" s="194">
        <f>'BM 02'!G28</f>
        <v>0</v>
      </c>
      <c r="F28" s="626">
        <f>'MC 03'!Q27</f>
        <v>0</v>
      </c>
      <c r="G28" s="194">
        <f t="shared" si="105"/>
        <v>0</v>
      </c>
      <c r="H28" s="194">
        <f t="shared" si="106"/>
        <v>1</v>
      </c>
      <c r="I28" s="24">
        <v>212.31</v>
      </c>
      <c r="J28" s="24">
        <v>212.31</v>
      </c>
      <c r="K28" s="198">
        <f t="shared" si="107"/>
        <v>0</v>
      </c>
      <c r="L28" s="198">
        <f t="shared" si="108"/>
        <v>0</v>
      </c>
      <c r="M28" s="198">
        <f t="shared" si="109"/>
        <v>0</v>
      </c>
      <c r="N28" s="620">
        <f t="shared" si="110"/>
        <v>212.31</v>
      </c>
      <c r="O28" s="621">
        <f t="shared" si="111"/>
        <v>0</v>
      </c>
      <c r="P28" s="621">
        <f t="shared" si="112"/>
        <v>0</v>
      </c>
      <c r="Q28" s="622">
        <f t="shared" si="102"/>
        <v>1</v>
      </c>
    </row>
    <row r="29" ht="25.5">
      <c r="A29" s="21" t="s">
        <v>61</v>
      </c>
      <c r="B29" s="21" t="s">
        <v>62</v>
      </c>
      <c r="C29" s="617" t="s">
        <v>52</v>
      </c>
      <c r="D29" s="23">
        <v>1</v>
      </c>
      <c r="E29" s="194">
        <f>'BM 02'!G29</f>
        <v>0</v>
      </c>
      <c r="F29" s="626">
        <f>'MC 03'!Q28</f>
        <v>0</v>
      </c>
      <c r="G29" s="194">
        <f t="shared" si="105"/>
        <v>0</v>
      </c>
      <c r="H29" s="194">
        <f t="shared" si="106"/>
        <v>1</v>
      </c>
      <c r="I29" s="24">
        <v>212.31</v>
      </c>
      <c r="J29" s="24">
        <v>212.31</v>
      </c>
      <c r="K29" s="198">
        <f t="shared" si="107"/>
        <v>0</v>
      </c>
      <c r="L29" s="198">
        <f t="shared" si="108"/>
        <v>0</v>
      </c>
      <c r="M29" s="198">
        <f t="shared" si="109"/>
        <v>0</v>
      </c>
      <c r="N29" s="620">
        <f t="shared" si="110"/>
        <v>212.31</v>
      </c>
      <c r="O29" s="621">
        <f t="shared" si="111"/>
        <v>0</v>
      </c>
      <c r="P29" s="621">
        <f t="shared" si="112"/>
        <v>0</v>
      </c>
      <c r="Q29" s="622">
        <f t="shared" si="102"/>
        <v>1</v>
      </c>
    </row>
    <row r="30" ht="25.5">
      <c r="A30" s="21" t="s">
        <v>63</v>
      </c>
      <c r="B30" s="21" t="s">
        <v>64</v>
      </c>
      <c r="C30" s="617" t="s">
        <v>52</v>
      </c>
      <c r="D30" s="23">
        <v>2</v>
      </c>
      <c r="E30" s="194">
        <f>'BM 02'!G30</f>
        <v>0</v>
      </c>
      <c r="F30" s="626">
        <f>'MC 03'!Q29</f>
        <v>0</v>
      </c>
      <c r="G30" s="194">
        <f t="shared" si="105"/>
        <v>0</v>
      </c>
      <c r="H30" s="194">
        <f t="shared" si="106"/>
        <v>2</v>
      </c>
      <c r="I30" s="24">
        <v>20</v>
      </c>
      <c r="J30" s="24">
        <v>40</v>
      </c>
      <c r="K30" s="198">
        <f t="shared" si="107"/>
        <v>0</v>
      </c>
      <c r="L30" s="198">
        <f t="shared" si="108"/>
        <v>0</v>
      </c>
      <c r="M30" s="198">
        <f t="shared" si="109"/>
        <v>0</v>
      </c>
      <c r="N30" s="620">
        <f t="shared" si="110"/>
        <v>40</v>
      </c>
      <c r="O30" s="621">
        <f t="shared" si="111"/>
        <v>0</v>
      </c>
      <c r="P30" s="621">
        <f t="shared" si="112"/>
        <v>0</v>
      </c>
      <c r="Q30" s="622">
        <f t="shared" si="102"/>
        <v>1</v>
      </c>
    </row>
    <row r="31">
      <c r="A31" s="21" t="s">
        <v>65</v>
      </c>
      <c r="B31" s="21" t="s">
        <v>66</v>
      </c>
      <c r="C31" s="617" t="s">
        <v>52</v>
      </c>
      <c r="D31" s="27">
        <v>10</v>
      </c>
      <c r="E31" s="194">
        <f>'BM 02'!G31</f>
        <v>0</v>
      </c>
      <c r="F31" s="626">
        <f>'MC 03'!Q30</f>
        <v>0</v>
      </c>
      <c r="G31" s="194">
        <f t="shared" si="105"/>
        <v>0</v>
      </c>
      <c r="H31" s="194">
        <f t="shared" si="106"/>
        <v>10</v>
      </c>
      <c r="I31" s="28">
        <v>128.31999999999999</v>
      </c>
      <c r="J31" s="29">
        <v>1283.2</v>
      </c>
      <c r="K31" s="198">
        <f t="shared" si="107"/>
        <v>0</v>
      </c>
      <c r="L31" s="198">
        <f t="shared" si="108"/>
        <v>0</v>
      </c>
      <c r="M31" s="198">
        <f t="shared" si="109"/>
        <v>0</v>
      </c>
      <c r="N31" s="620">
        <f t="shared" si="110"/>
        <v>1283.2</v>
      </c>
      <c r="O31" s="621">
        <f t="shared" si="111"/>
        <v>0</v>
      </c>
      <c r="P31" s="621">
        <f t="shared" si="112"/>
        <v>0</v>
      </c>
      <c r="Q31" s="622">
        <f t="shared" si="102"/>
        <v>1</v>
      </c>
    </row>
    <row r="32">
      <c r="A32" s="16" t="s">
        <v>67</v>
      </c>
      <c r="B32" s="16" t="s">
        <v>68</v>
      </c>
      <c r="C32" s="612"/>
      <c r="D32" s="188">
        <f>SUM(D33:D38)</f>
        <v>8</v>
      </c>
      <c r="E32" s="188">
        <f t="shared" ref="E32:G32" si="122">SUM(E33:E38)</f>
        <v>0</v>
      </c>
      <c r="F32" s="188">
        <f t="shared" si="122"/>
        <v>0</v>
      </c>
      <c r="G32" s="188">
        <f t="shared" si="122"/>
        <v>0</v>
      </c>
      <c r="H32" s="188">
        <f>SUM(H33:H38)</f>
        <v>8</v>
      </c>
      <c r="I32" s="643">
        <f>SUM(I33:I38)</f>
        <v>19630.09</v>
      </c>
      <c r="J32" s="188">
        <f>SUM(J33:J38)</f>
        <v>20427.110000000001</v>
      </c>
      <c r="K32" s="188">
        <f>SUM(K33:K39)</f>
        <v>0</v>
      </c>
      <c r="L32" s="188">
        <f t="shared" ref="L32:N32" si="123">SUM(L33:L39)</f>
        <v>0</v>
      </c>
      <c r="M32" s="188">
        <f t="shared" si="123"/>
        <v>0</v>
      </c>
      <c r="N32" s="188">
        <f t="shared" si="123"/>
        <v>23301.049999999999</v>
      </c>
      <c r="O32" s="614">
        <f t="shared" si="111"/>
        <v>0</v>
      </c>
      <c r="P32" s="614">
        <f t="shared" si="112"/>
        <v>0</v>
      </c>
      <c r="Q32" s="615">
        <f t="shared" si="102"/>
        <v>1</v>
      </c>
    </row>
    <row r="33" ht="25.5">
      <c r="A33" s="21" t="s">
        <v>69</v>
      </c>
      <c r="B33" s="21" t="s">
        <v>70</v>
      </c>
      <c r="C33" s="617" t="s">
        <v>52</v>
      </c>
      <c r="D33" s="23">
        <v>1</v>
      </c>
      <c r="E33" s="194">
        <f>'BM 02'!G33</f>
        <v>0</v>
      </c>
      <c r="F33" s="626">
        <f>'MC 03'!Q32</f>
        <v>0</v>
      </c>
      <c r="G33" s="194">
        <f t="shared" si="105"/>
        <v>0</v>
      </c>
      <c r="H33" s="194">
        <f t="shared" si="106"/>
        <v>1</v>
      </c>
      <c r="I33" s="24">
        <v>2422.6500000000001</v>
      </c>
      <c r="J33" s="24">
        <v>2422.6500000000001</v>
      </c>
      <c r="K33" s="198">
        <f t="shared" si="107"/>
        <v>0</v>
      </c>
      <c r="L33" s="198">
        <f t="shared" si="108"/>
        <v>0</v>
      </c>
      <c r="M33" s="198">
        <f t="shared" si="109"/>
        <v>0</v>
      </c>
      <c r="N33" s="620">
        <f t="shared" si="110"/>
        <v>2422.6500000000001</v>
      </c>
      <c r="O33" s="621">
        <f t="shared" si="111"/>
        <v>0</v>
      </c>
      <c r="P33" s="621">
        <f t="shared" si="112"/>
        <v>0</v>
      </c>
      <c r="Q33" s="622">
        <f t="shared" si="102"/>
        <v>1</v>
      </c>
    </row>
    <row r="34">
      <c r="A34" s="21" t="s">
        <v>71</v>
      </c>
      <c r="B34" s="21" t="s">
        <v>72</v>
      </c>
      <c r="C34" s="617" t="s">
        <v>52</v>
      </c>
      <c r="D34" s="23">
        <v>1</v>
      </c>
      <c r="E34" s="194">
        <f>'BM 02'!G34</f>
        <v>0</v>
      </c>
      <c r="F34" s="626">
        <f>'MC 03'!Q33</f>
        <v>0</v>
      </c>
      <c r="G34" s="194">
        <f t="shared" si="105"/>
        <v>0</v>
      </c>
      <c r="H34" s="194">
        <f t="shared" si="106"/>
        <v>1</v>
      </c>
      <c r="I34" s="24">
        <v>3584.0100000000002</v>
      </c>
      <c r="J34" s="24">
        <v>3584.0100000000002</v>
      </c>
      <c r="K34" s="198">
        <f t="shared" si="107"/>
        <v>0</v>
      </c>
      <c r="L34" s="198">
        <f t="shared" si="108"/>
        <v>0</v>
      </c>
      <c r="M34" s="198">
        <f t="shared" si="109"/>
        <v>0</v>
      </c>
      <c r="N34" s="620">
        <f t="shared" si="110"/>
        <v>3584.0100000000002</v>
      </c>
      <c r="O34" s="621">
        <f t="shared" si="111"/>
        <v>0</v>
      </c>
      <c r="P34" s="621">
        <f t="shared" si="112"/>
        <v>0</v>
      </c>
      <c r="Q34" s="622">
        <f t="shared" si="102"/>
        <v>1</v>
      </c>
    </row>
    <row r="35" ht="25.5">
      <c r="A35" s="21" t="s">
        <v>73</v>
      </c>
      <c r="B35" s="21" t="s">
        <v>74</v>
      </c>
      <c r="C35" s="617" t="s">
        <v>52</v>
      </c>
      <c r="D35" s="23">
        <v>1</v>
      </c>
      <c r="E35" s="194">
        <f>'BM 02'!G35</f>
        <v>0</v>
      </c>
      <c r="F35" s="626">
        <f>'MC 03'!Q34</f>
        <v>0</v>
      </c>
      <c r="G35" s="194">
        <f t="shared" si="105"/>
        <v>0</v>
      </c>
      <c r="H35" s="194">
        <f t="shared" si="106"/>
        <v>1</v>
      </c>
      <c r="I35" s="24">
        <v>2133.6599999999999</v>
      </c>
      <c r="J35" s="24">
        <v>2133.6599999999999</v>
      </c>
      <c r="K35" s="198">
        <f t="shared" si="107"/>
        <v>0</v>
      </c>
      <c r="L35" s="198">
        <f t="shared" si="108"/>
        <v>0</v>
      </c>
      <c r="M35" s="198">
        <f t="shared" si="109"/>
        <v>0</v>
      </c>
      <c r="N35" s="620">
        <f t="shared" si="110"/>
        <v>2133.6599999999999</v>
      </c>
      <c r="O35" s="621">
        <f t="shared" si="111"/>
        <v>0</v>
      </c>
      <c r="P35" s="621">
        <f t="shared" si="112"/>
        <v>0</v>
      </c>
      <c r="Q35" s="622">
        <f t="shared" si="102"/>
        <v>1</v>
      </c>
    </row>
    <row r="36" ht="25.5">
      <c r="A36" s="21" t="s">
        <v>75</v>
      </c>
      <c r="B36" s="21" t="s">
        <v>76</v>
      </c>
      <c r="C36" s="617" t="s">
        <v>52</v>
      </c>
      <c r="D36" s="23">
        <v>1</v>
      </c>
      <c r="E36" s="194">
        <f>'BM 02'!G36</f>
        <v>0</v>
      </c>
      <c r="F36" s="626">
        <f>'MC 03'!Q35</f>
        <v>0</v>
      </c>
      <c r="G36" s="194">
        <f t="shared" si="105"/>
        <v>0</v>
      </c>
      <c r="H36" s="194">
        <f t="shared" si="106"/>
        <v>1</v>
      </c>
      <c r="I36" s="24">
        <v>10465.440000000001</v>
      </c>
      <c r="J36" s="24">
        <v>10465.440000000001</v>
      </c>
      <c r="K36" s="198">
        <f t="shared" si="107"/>
        <v>0</v>
      </c>
      <c r="L36" s="198">
        <f t="shared" si="108"/>
        <v>0</v>
      </c>
      <c r="M36" s="198">
        <f t="shared" si="109"/>
        <v>0</v>
      </c>
      <c r="N36" s="620">
        <f t="shared" si="110"/>
        <v>10465.440000000001</v>
      </c>
      <c r="O36" s="621">
        <f t="shared" si="111"/>
        <v>0</v>
      </c>
      <c r="P36" s="621">
        <f t="shared" si="112"/>
        <v>0</v>
      </c>
      <c r="Q36" s="622">
        <f t="shared" si="102"/>
        <v>1</v>
      </c>
    </row>
    <row r="37" ht="25.5">
      <c r="A37" s="21" t="s">
        <v>77</v>
      </c>
      <c r="B37" s="21" t="s">
        <v>78</v>
      </c>
      <c r="C37" s="617" t="s">
        <v>52</v>
      </c>
      <c r="D37" s="23">
        <v>3</v>
      </c>
      <c r="E37" s="194">
        <f>'BM 02'!G37</f>
        <v>0</v>
      </c>
      <c r="F37" s="626">
        <f>'MC 03'!Q36</f>
        <v>0</v>
      </c>
      <c r="G37" s="194">
        <f t="shared" si="105"/>
        <v>0</v>
      </c>
      <c r="H37" s="194">
        <f t="shared" si="106"/>
        <v>3</v>
      </c>
      <c r="I37" s="24">
        <v>398.50999999999999</v>
      </c>
      <c r="J37" s="24">
        <v>1195.53</v>
      </c>
      <c r="K37" s="198">
        <f t="shared" si="107"/>
        <v>0</v>
      </c>
      <c r="L37" s="198">
        <f t="shared" si="108"/>
        <v>0</v>
      </c>
      <c r="M37" s="198">
        <f t="shared" si="109"/>
        <v>0</v>
      </c>
      <c r="N37" s="620">
        <f t="shared" si="110"/>
        <v>1195.53</v>
      </c>
      <c r="O37" s="621">
        <f t="shared" si="111"/>
        <v>0</v>
      </c>
      <c r="P37" s="621">
        <f t="shared" si="112"/>
        <v>0</v>
      </c>
      <c r="Q37" s="622">
        <f t="shared" si="102"/>
        <v>1</v>
      </c>
    </row>
    <row r="38">
      <c r="A38" s="21" t="s">
        <v>79</v>
      </c>
      <c r="B38" s="21" t="s">
        <v>80</v>
      </c>
      <c r="C38" s="617" t="s">
        <v>52</v>
      </c>
      <c r="D38" s="23">
        <v>1</v>
      </c>
      <c r="E38" s="194">
        <f>'BM 02'!G38</f>
        <v>0</v>
      </c>
      <c r="F38" s="626">
        <f>'MC 03'!Q37</f>
        <v>0</v>
      </c>
      <c r="G38" s="194">
        <f t="shared" si="105"/>
        <v>0</v>
      </c>
      <c r="H38" s="194">
        <f t="shared" si="106"/>
        <v>1</v>
      </c>
      <c r="I38" s="24">
        <v>625.82000000000005</v>
      </c>
      <c r="J38" s="24">
        <v>625.82000000000005</v>
      </c>
      <c r="K38" s="198">
        <f t="shared" si="107"/>
        <v>0</v>
      </c>
      <c r="L38" s="198">
        <f t="shared" si="108"/>
        <v>0</v>
      </c>
      <c r="M38" s="198">
        <f t="shared" si="109"/>
        <v>0</v>
      </c>
      <c r="N38" s="620">
        <f t="shared" si="110"/>
        <v>625.82000000000005</v>
      </c>
      <c r="O38" s="621">
        <f t="shared" si="111"/>
        <v>0</v>
      </c>
      <c r="P38" s="621">
        <f t="shared" si="112"/>
        <v>0</v>
      </c>
      <c r="Q38" s="622">
        <f t="shared" si="102"/>
        <v>1</v>
      </c>
    </row>
    <row r="39">
      <c r="A39" s="16" t="s">
        <v>81</v>
      </c>
      <c r="B39" s="16" t="s">
        <v>82</v>
      </c>
      <c r="C39" s="612"/>
      <c r="D39" s="188">
        <f>SUM(D40:D43)</f>
        <v>42.179999999999993</v>
      </c>
      <c r="E39" s="188">
        <f>SUM(E40:E43)</f>
        <v>0</v>
      </c>
      <c r="F39" s="188">
        <f>SUM(F40:F43)</f>
        <v>0</v>
      </c>
      <c r="G39" s="188">
        <f>SUM(G40:G43)</f>
        <v>0</v>
      </c>
      <c r="H39" s="188">
        <f>SUM(H40:H43)</f>
        <v>42.179999999999993</v>
      </c>
      <c r="I39" s="188">
        <f t="shared" ref="I39:J39" si="124">SUM(I40:I43)</f>
        <v>2851.5099999999998</v>
      </c>
      <c r="J39" s="188">
        <f t="shared" si="124"/>
        <v>2873.96</v>
      </c>
      <c r="K39" s="188">
        <f>SUM(K40:K43)</f>
        <v>0</v>
      </c>
      <c r="L39" s="188">
        <f t="shared" ref="L39:N39" si="125">SUM(L40:L43)</f>
        <v>0</v>
      </c>
      <c r="M39" s="188">
        <f t="shared" si="125"/>
        <v>0</v>
      </c>
      <c r="N39" s="188">
        <f t="shared" si="125"/>
        <v>2873.9400000000001</v>
      </c>
      <c r="O39" s="614">
        <f t="shared" ref="O39:O40" si="126">L39/J39</f>
        <v>0</v>
      </c>
      <c r="P39" s="614">
        <f t="shared" ref="P39:P40" si="127">M39/J39</f>
        <v>0</v>
      </c>
      <c r="Q39" s="615">
        <f t="shared" ref="Q39:Q40" si="128">N39/J39</f>
        <v>0.99999304096090413</v>
      </c>
    </row>
    <row r="40" ht="38.25">
      <c r="A40" s="21" t="s">
        <v>83</v>
      </c>
      <c r="B40" s="21" t="s">
        <v>84</v>
      </c>
      <c r="C40" s="617" t="s">
        <v>35</v>
      </c>
      <c r="D40" s="23">
        <v>13.789999999999999</v>
      </c>
      <c r="E40" s="194">
        <f>'BM 02'!G40</f>
        <v>0</v>
      </c>
      <c r="F40" s="626">
        <f>'MC 03'!Q39</f>
        <v>0</v>
      </c>
      <c r="G40" s="194">
        <v>0</v>
      </c>
      <c r="H40" s="23">
        <v>13.789999999999999</v>
      </c>
      <c r="I40" s="24">
        <v>4.8700000000000001</v>
      </c>
      <c r="J40" s="26">
        <v>67.159999999999997</v>
      </c>
      <c r="K40" s="198">
        <f t="shared" si="107"/>
        <v>0</v>
      </c>
      <c r="L40" s="198">
        <f t="shared" si="108"/>
        <v>0</v>
      </c>
      <c r="M40" s="198">
        <f t="shared" si="109"/>
        <v>0</v>
      </c>
      <c r="N40" s="620">
        <f t="shared" si="110"/>
        <v>67.150000000000006</v>
      </c>
      <c r="O40" s="621">
        <f t="shared" si="126"/>
        <v>0</v>
      </c>
      <c r="P40" s="621">
        <f t="shared" si="127"/>
        <v>0</v>
      </c>
      <c r="Q40" s="622">
        <f t="shared" si="128"/>
        <v>0.99985110184633719</v>
      </c>
    </row>
    <row r="41" ht="38.25">
      <c r="A41" s="21" t="s">
        <v>85</v>
      </c>
      <c r="B41" s="21" t="s">
        <v>86</v>
      </c>
      <c r="C41" s="617" t="s">
        <v>35</v>
      </c>
      <c r="D41" s="23">
        <v>13.789999999999999</v>
      </c>
      <c r="E41" s="194">
        <f>'BM 02'!G41</f>
        <v>0</v>
      </c>
      <c r="F41" s="626">
        <f>'MC 03'!Q40</f>
        <v>0</v>
      </c>
      <c r="G41" s="194">
        <f t="shared" si="105"/>
        <v>0</v>
      </c>
      <c r="H41" s="194">
        <f t="shared" si="106"/>
        <v>13.789999999999999</v>
      </c>
      <c r="I41" s="24">
        <v>29.670000000000002</v>
      </c>
      <c r="J41" s="24">
        <v>409.14999999999998</v>
      </c>
      <c r="K41" s="198">
        <f t="shared" si="107"/>
        <v>0</v>
      </c>
      <c r="L41" s="198">
        <f t="shared" si="108"/>
        <v>0</v>
      </c>
      <c r="M41" s="198">
        <f t="shared" si="109"/>
        <v>0</v>
      </c>
      <c r="N41" s="620">
        <f t="shared" si="110"/>
        <v>409.13999999999999</v>
      </c>
      <c r="O41" s="621">
        <f>F41/D41</f>
        <v>0</v>
      </c>
      <c r="P41" s="621">
        <f t="shared" si="112"/>
        <v>0</v>
      </c>
      <c r="Q41" s="622">
        <f t="shared" si="102"/>
        <v>1</v>
      </c>
    </row>
    <row r="42">
      <c r="A42" s="21" t="s">
        <v>87</v>
      </c>
      <c r="B42" s="21" t="s">
        <v>88</v>
      </c>
      <c r="C42" s="617" t="s">
        <v>89</v>
      </c>
      <c r="D42" s="23">
        <v>0.81000000000000005</v>
      </c>
      <c r="E42" s="194">
        <f>'BM 02'!G42</f>
        <v>0</v>
      </c>
      <c r="F42" s="626">
        <f>'MC 03'!Q41</f>
        <v>0</v>
      </c>
      <c r="G42" s="194">
        <f t="shared" si="105"/>
        <v>0</v>
      </c>
      <c r="H42" s="194">
        <f t="shared" si="106"/>
        <v>0.81000000000000005</v>
      </c>
      <c r="I42" s="24">
        <v>2808.04</v>
      </c>
      <c r="J42" s="24">
        <v>2274.5100000000002</v>
      </c>
      <c r="K42" s="198">
        <f t="shared" si="107"/>
        <v>0</v>
      </c>
      <c r="L42" s="198">
        <f t="shared" si="108"/>
        <v>0</v>
      </c>
      <c r="M42" s="198">
        <f t="shared" si="109"/>
        <v>0</v>
      </c>
      <c r="N42" s="620">
        <f t="shared" si="110"/>
        <v>2274.5100000000002</v>
      </c>
      <c r="O42" s="621">
        <f t="shared" si="111"/>
        <v>0</v>
      </c>
      <c r="P42" s="621">
        <f t="shared" si="112"/>
        <v>0</v>
      </c>
      <c r="Q42" s="622">
        <f t="shared" si="102"/>
        <v>1</v>
      </c>
    </row>
    <row r="43" ht="25.5">
      <c r="A43" s="21" t="s">
        <v>90</v>
      </c>
      <c r="B43" s="21" t="s">
        <v>91</v>
      </c>
      <c r="C43" s="617" t="s">
        <v>35</v>
      </c>
      <c r="D43" s="23">
        <v>13.789999999999999</v>
      </c>
      <c r="E43" s="194">
        <f>'BM 02'!G43</f>
        <v>0</v>
      </c>
      <c r="F43" s="626">
        <f>'MC 03'!Q42</f>
        <v>0</v>
      </c>
      <c r="G43" s="194">
        <f t="shared" si="105"/>
        <v>0</v>
      </c>
      <c r="H43" s="194">
        <f t="shared" si="106"/>
        <v>13.789999999999999</v>
      </c>
      <c r="I43" s="24">
        <v>8.9299999999999997</v>
      </c>
      <c r="J43" s="24">
        <v>123.14</v>
      </c>
      <c r="K43" s="198">
        <f t="shared" si="107"/>
        <v>0</v>
      </c>
      <c r="L43" s="198">
        <f t="shared" si="108"/>
        <v>0</v>
      </c>
      <c r="M43" s="198">
        <f t="shared" si="109"/>
        <v>0</v>
      </c>
      <c r="N43" s="620">
        <f t="shared" si="110"/>
        <v>123.14</v>
      </c>
      <c r="O43" s="621">
        <f t="shared" si="111"/>
        <v>0</v>
      </c>
      <c r="P43" s="621">
        <f t="shared" si="112"/>
        <v>0</v>
      </c>
      <c r="Q43" s="622">
        <f t="shared" si="102"/>
        <v>1</v>
      </c>
    </row>
    <row r="44">
      <c r="A44" s="11" t="s">
        <v>92</v>
      </c>
      <c r="B44" s="11" t="s">
        <v>93</v>
      </c>
      <c r="C44" s="609"/>
      <c r="D44" s="635">
        <f>D45</f>
        <v>250.19999999999999</v>
      </c>
      <c r="E44" s="209">
        <f>'BM 01'!G44</f>
        <v>0</v>
      </c>
      <c r="F44" s="209">
        <f>'MC 01'!Q43</f>
        <v>0</v>
      </c>
      <c r="G44" s="209">
        <f t="shared" si="105"/>
        <v>0</v>
      </c>
      <c r="H44" s="209">
        <f t="shared" si="106"/>
        <v>250.19999999999999</v>
      </c>
      <c r="I44" s="647">
        <f>I45</f>
        <v>7457.630000000001</v>
      </c>
      <c r="J44" s="647">
        <v>38974.139999999999</v>
      </c>
      <c r="K44" s="210">
        <f>K45</f>
        <v>0</v>
      </c>
      <c r="L44" s="210">
        <f t="shared" ref="L44:N44" si="129">L45</f>
        <v>5371.8800000000001</v>
      </c>
      <c r="M44" s="210">
        <f t="shared" si="129"/>
        <v>5371.8800000000001</v>
      </c>
      <c r="N44" s="210">
        <f t="shared" si="129"/>
        <v>33602.25</v>
      </c>
      <c r="O44" s="183">
        <f t="shared" si="111"/>
        <v>0</v>
      </c>
      <c r="P44" s="183">
        <f t="shared" si="112"/>
        <v>0</v>
      </c>
      <c r="Q44" s="184">
        <f t="shared" si="102"/>
        <v>1</v>
      </c>
    </row>
    <row r="45">
      <c r="A45" s="16" t="s">
        <v>94</v>
      </c>
      <c r="B45" s="16" t="s">
        <v>95</v>
      </c>
      <c r="C45" s="612"/>
      <c r="D45" s="648">
        <f>SUM(D46:D57)</f>
        <v>250.19999999999999</v>
      </c>
      <c r="E45" s="187">
        <f>SUM(E46:E57)</f>
        <v>0</v>
      </c>
      <c r="F45" s="187">
        <f t="shared" ref="F45:I45" si="130">SUM(F46:F57)</f>
        <v>203.19999999999999</v>
      </c>
      <c r="G45" s="187">
        <f t="shared" si="130"/>
        <v>203.19999999999999</v>
      </c>
      <c r="H45" s="187">
        <f t="shared" si="130"/>
        <v>47</v>
      </c>
      <c r="I45" s="632">
        <f t="shared" si="130"/>
        <v>7457.630000000001</v>
      </c>
      <c r="J45" s="613">
        <v>38974.140000000007</v>
      </c>
      <c r="K45" s="191">
        <f>SUM(K46:K57)</f>
        <v>0</v>
      </c>
      <c r="L45" s="191">
        <f t="shared" ref="L45:N45" si="131">SUM(L46:L57)</f>
        <v>5371.8800000000001</v>
      </c>
      <c r="M45" s="191">
        <f t="shared" si="131"/>
        <v>5371.8800000000001</v>
      </c>
      <c r="N45" s="191">
        <f t="shared" si="131"/>
        <v>33602.25</v>
      </c>
      <c r="O45" s="614">
        <f t="shared" si="111"/>
        <v>0.81215027977617904</v>
      </c>
      <c r="P45" s="614">
        <f t="shared" si="112"/>
        <v>0.81215027977617904</v>
      </c>
      <c r="Q45" s="615">
        <f t="shared" si="102"/>
        <v>0.18784972022382096</v>
      </c>
    </row>
    <row r="46" ht="25.5">
      <c r="A46" s="21" t="s">
        <v>96</v>
      </c>
      <c r="B46" s="21" t="s">
        <v>97</v>
      </c>
      <c r="C46" s="617" t="s">
        <v>52</v>
      </c>
      <c r="D46" s="23">
        <v>1</v>
      </c>
      <c r="E46" s="194">
        <f>'BM 02'!G46</f>
        <v>0</v>
      </c>
      <c r="F46" s="626">
        <f>'MC 03'!Q45</f>
        <v>0</v>
      </c>
      <c r="G46" s="194">
        <f t="shared" si="105"/>
        <v>0</v>
      </c>
      <c r="H46" s="194">
        <f t="shared" si="106"/>
        <v>1</v>
      </c>
      <c r="I46" s="24">
        <v>2256.8899999999999</v>
      </c>
      <c r="J46" s="24">
        <v>2256.8899999999999</v>
      </c>
      <c r="K46" s="198">
        <f t="shared" si="107"/>
        <v>0</v>
      </c>
      <c r="L46" s="198">
        <f t="shared" si="108"/>
        <v>0</v>
      </c>
      <c r="M46" s="198">
        <f t="shared" si="109"/>
        <v>0</v>
      </c>
      <c r="N46" s="620">
        <f t="shared" si="110"/>
        <v>2256.8899999999999</v>
      </c>
      <c r="O46" s="621">
        <f t="shared" si="111"/>
        <v>0</v>
      </c>
      <c r="P46" s="621">
        <f t="shared" si="112"/>
        <v>0</v>
      </c>
      <c r="Q46" s="622">
        <f t="shared" si="102"/>
        <v>1</v>
      </c>
    </row>
    <row r="47" ht="25.5">
      <c r="A47" s="21" t="s">
        <v>98</v>
      </c>
      <c r="B47" s="21" t="s">
        <v>99</v>
      </c>
      <c r="C47" s="617" t="s">
        <v>52</v>
      </c>
      <c r="D47" s="23">
        <v>1</v>
      </c>
      <c r="E47" s="194">
        <f>'BM 02'!G47</f>
        <v>0</v>
      </c>
      <c r="F47" s="626">
        <f>'MC 03'!Q46</f>
        <v>0</v>
      </c>
      <c r="G47" s="194">
        <f t="shared" si="105"/>
        <v>0</v>
      </c>
      <c r="H47" s="194">
        <f t="shared" si="106"/>
        <v>1</v>
      </c>
      <c r="I47" s="24">
        <v>1314.99</v>
      </c>
      <c r="J47" s="24">
        <v>1314.99</v>
      </c>
      <c r="K47" s="198">
        <f t="shared" si="107"/>
        <v>0</v>
      </c>
      <c r="L47" s="198">
        <f t="shared" si="108"/>
        <v>0</v>
      </c>
      <c r="M47" s="198">
        <f t="shared" si="109"/>
        <v>0</v>
      </c>
      <c r="N47" s="620">
        <f t="shared" si="110"/>
        <v>1314.99</v>
      </c>
      <c r="O47" s="621">
        <f t="shared" si="111"/>
        <v>0</v>
      </c>
      <c r="P47" s="621">
        <f t="shared" si="112"/>
        <v>0</v>
      </c>
      <c r="Q47" s="622">
        <f t="shared" si="102"/>
        <v>1</v>
      </c>
    </row>
    <row r="48" ht="51">
      <c r="A48" s="21" t="s">
        <v>100</v>
      </c>
      <c r="B48" s="21" t="s">
        <v>101</v>
      </c>
      <c r="C48" s="617" t="s">
        <v>52</v>
      </c>
      <c r="D48" s="23">
        <v>1</v>
      </c>
      <c r="E48" s="194">
        <f>'BM 02'!G48</f>
        <v>0</v>
      </c>
      <c r="F48" s="626">
        <f>'MC 03'!Q47</f>
        <v>0</v>
      </c>
      <c r="G48" s="194">
        <f t="shared" si="105"/>
        <v>0</v>
      </c>
      <c r="H48" s="194">
        <f t="shared" si="106"/>
        <v>1</v>
      </c>
      <c r="I48" s="24">
        <v>1444.2</v>
      </c>
      <c r="J48" s="24">
        <v>1444.2</v>
      </c>
      <c r="K48" s="198">
        <f t="shared" si="107"/>
        <v>0</v>
      </c>
      <c r="L48" s="198">
        <f t="shared" si="108"/>
        <v>0</v>
      </c>
      <c r="M48" s="198">
        <f t="shared" si="109"/>
        <v>0</v>
      </c>
      <c r="N48" s="620">
        <f t="shared" si="110"/>
        <v>1444.2</v>
      </c>
      <c r="O48" s="621">
        <f t="shared" si="111"/>
        <v>0</v>
      </c>
      <c r="P48" s="621">
        <f t="shared" si="112"/>
        <v>0</v>
      </c>
      <c r="Q48" s="622">
        <f t="shared" si="102"/>
        <v>1</v>
      </c>
    </row>
    <row r="49">
      <c r="A49" s="21" t="s">
        <v>102</v>
      </c>
      <c r="B49" s="21" t="s">
        <v>103</v>
      </c>
      <c r="C49" s="617" t="s">
        <v>21</v>
      </c>
      <c r="D49" s="23">
        <v>2</v>
      </c>
      <c r="E49" s="194">
        <f>'BM 02'!G49</f>
        <v>0</v>
      </c>
      <c r="F49" s="626">
        <f>'MC 03'!Q48</f>
        <v>0</v>
      </c>
      <c r="G49" s="194">
        <f t="shared" si="105"/>
        <v>0</v>
      </c>
      <c r="H49" s="194">
        <f t="shared" si="106"/>
        <v>2</v>
      </c>
      <c r="I49" s="24">
        <v>29.609999999999999</v>
      </c>
      <c r="J49" s="24">
        <v>59.219999999999999</v>
      </c>
      <c r="K49" s="198">
        <f t="shared" si="107"/>
        <v>0</v>
      </c>
      <c r="L49" s="198">
        <f t="shared" si="108"/>
        <v>0</v>
      </c>
      <c r="M49" s="198">
        <f t="shared" si="109"/>
        <v>0</v>
      </c>
      <c r="N49" s="620">
        <f t="shared" si="110"/>
        <v>59.219999999999999</v>
      </c>
      <c r="O49" s="621">
        <f t="shared" si="111"/>
        <v>0</v>
      </c>
      <c r="P49" s="621">
        <f t="shared" si="112"/>
        <v>0</v>
      </c>
      <c r="Q49" s="622">
        <f t="shared" si="102"/>
        <v>1</v>
      </c>
    </row>
    <row r="50">
      <c r="A50" s="21" t="s">
        <v>104</v>
      </c>
      <c r="B50" s="21" t="s">
        <v>105</v>
      </c>
      <c r="C50" s="617" t="s">
        <v>21</v>
      </c>
      <c r="D50" s="23">
        <v>2</v>
      </c>
      <c r="E50" s="194">
        <f>'BM 02'!G50</f>
        <v>0</v>
      </c>
      <c r="F50" s="626">
        <f>'MC 03'!Q49</f>
        <v>0</v>
      </c>
      <c r="G50" s="194">
        <f t="shared" si="105"/>
        <v>0</v>
      </c>
      <c r="H50" s="194">
        <f t="shared" si="106"/>
        <v>2</v>
      </c>
      <c r="I50" s="24">
        <v>22.77</v>
      </c>
      <c r="J50" s="24">
        <v>45.539999999999999</v>
      </c>
      <c r="K50" s="198">
        <f t="shared" si="107"/>
        <v>0</v>
      </c>
      <c r="L50" s="198">
        <f t="shared" si="108"/>
        <v>0</v>
      </c>
      <c r="M50" s="198">
        <f t="shared" si="109"/>
        <v>0</v>
      </c>
      <c r="N50" s="620">
        <f t="shared" si="110"/>
        <v>45.539999999999999</v>
      </c>
      <c r="O50" s="621">
        <f t="shared" si="111"/>
        <v>0</v>
      </c>
      <c r="P50" s="621">
        <f t="shared" si="112"/>
        <v>0</v>
      </c>
      <c r="Q50" s="622">
        <f t="shared" si="102"/>
        <v>1</v>
      </c>
    </row>
    <row r="51">
      <c r="A51" s="21" t="s">
        <v>106</v>
      </c>
      <c r="B51" s="21" t="s">
        <v>107</v>
      </c>
      <c r="C51" s="617" t="s">
        <v>52</v>
      </c>
      <c r="D51" s="23">
        <v>2</v>
      </c>
      <c r="E51" s="194">
        <f>'BM 02'!G51</f>
        <v>0</v>
      </c>
      <c r="F51" s="626">
        <f>'MC 03'!Q50</f>
        <v>0</v>
      </c>
      <c r="G51" s="194">
        <f t="shared" si="105"/>
        <v>0</v>
      </c>
      <c r="H51" s="194">
        <f t="shared" si="106"/>
        <v>2</v>
      </c>
      <c r="I51" s="24">
        <v>125.8</v>
      </c>
      <c r="J51" s="26">
        <v>251.59999999999999</v>
      </c>
      <c r="K51" s="198">
        <f t="shared" si="107"/>
        <v>0</v>
      </c>
      <c r="L51" s="198">
        <f t="shared" si="108"/>
        <v>0</v>
      </c>
      <c r="M51" s="198">
        <f t="shared" si="109"/>
        <v>0</v>
      </c>
      <c r="N51" s="620">
        <f t="shared" si="110"/>
        <v>251.59999999999999</v>
      </c>
      <c r="O51" s="621">
        <f t="shared" si="111"/>
        <v>0</v>
      </c>
      <c r="P51" s="621">
        <f t="shared" si="112"/>
        <v>0</v>
      </c>
      <c r="Q51" s="622">
        <f t="shared" si="102"/>
        <v>1</v>
      </c>
    </row>
    <row r="52" ht="25.5">
      <c r="A52" s="21" t="s">
        <v>108</v>
      </c>
      <c r="B52" s="21" t="s">
        <v>109</v>
      </c>
      <c r="C52" s="617" t="s">
        <v>52</v>
      </c>
      <c r="D52" s="30">
        <v>1</v>
      </c>
      <c r="E52" s="194">
        <f>'BM 02'!G52</f>
        <v>0</v>
      </c>
      <c r="F52" s="626">
        <f>'MC 03'!Q51</f>
        <v>0</v>
      </c>
      <c r="G52" s="194">
        <f t="shared" si="105"/>
        <v>0</v>
      </c>
      <c r="H52" s="194">
        <f t="shared" si="106"/>
        <v>1</v>
      </c>
      <c r="I52" s="31">
        <v>21.18</v>
      </c>
      <c r="J52" s="31">
        <v>21.18</v>
      </c>
      <c r="K52" s="198">
        <f t="shared" si="107"/>
        <v>0</v>
      </c>
      <c r="L52" s="198">
        <f t="shared" si="108"/>
        <v>0</v>
      </c>
      <c r="M52" s="198">
        <f t="shared" si="109"/>
        <v>0</v>
      </c>
      <c r="N52" s="620">
        <f t="shared" si="110"/>
        <v>21.18</v>
      </c>
      <c r="O52" s="621">
        <f t="shared" si="111"/>
        <v>0</v>
      </c>
      <c r="P52" s="621">
        <f t="shared" si="112"/>
        <v>0</v>
      </c>
      <c r="Q52" s="622">
        <f t="shared" si="102"/>
        <v>1</v>
      </c>
    </row>
    <row r="53">
      <c r="A53" s="21" t="s">
        <v>110</v>
      </c>
      <c r="B53" s="21" t="s">
        <v>111</v>
      </c>
      <c r="C53" s="617" t="s">
        <v>52</v>
      </c>
      <c r="D53" s="30">
        <v>1</v>
      </c>
      <c r="E53" s="194">
        <f>'BM 02'!G53</f>
        <v>0</v>
      </c>
      <c r="F53" s="626">
        <f>'MC 03'!Q52</f>
        <v>0</v>
      </c>
      <c r="G53" s="194">
        <f t="shared" si="105"/>
        <v>0</v>
      </c>
      <c r="H53" s="194">
        <f t="shared" si="106"/>
        <v>1</v>
      </c>
      <c r="I53" s="31">
        <v>71.810000000000002</v>
      </c>
      <c r="J53" s="31">
        <v>71.810000000000002</v>
      </c>
      <c r="K53" s="198">
        <f t="shared" si="107"/>
        <v>0</v>
      </c>
      <c r="L53" s="198">
        <f t="shared" si="108"/>
        <v>0</v>
      </c>
      <c r="M53" s="198">
        <f t="shared" si="109"/>
        <v>0</v>
      </c>
      <c r="N53" s="620">
        <f t="shared" si="110"/>
        <v>71.810000000000002</v>
      </c>
      <c r="O53" s="621">
        <f t="shared" si="111"/>
        <v>0</v>
      </c>
      <c r="P53" s="621">
        <f t="shared" si="112"/>
        <v>0</v>
      </c>
      <c r="Q53" s="622">
        <f t="shared" si="102"/>
        <v>1</v>
      </c>
    </row>
    <row r="54" ht="38.25">
      <c r="A54" s="21" t="s">
        <v>112</v>
      </c>
      <c r="B54" s="21" t="s">
        <v>113</v>
      </c>
      <c r="C54" s="617" t="s">
        <v>38</v>
      </c>
      <c r="D54" s="30">
        <v>200</v>
      </c>
      <c r="E54" s="194">
        <f>'BM 02'!G54</f>
        <v>0</v>
      </c>
      <c r="F54" s="626">
        <f>'MC 03'!Q53</f>
        <v>200</v>
      </c>
      <c r="G54" s="194">
        <f t="shared" si="105"/>
        <v>200</v>
      </c>
      <c r="H54" s="194">
        <f t="shared" si="106"/>
        <v>0</v>
      </c>
      <c r="I54" s="31">
        <v>18.57</v>
      </c>
      <c r="J54" s="32">
        <v>3714</v>
      </c>
      <c r="K54" s="198">
        <f t="shared" si="107"/>
        <v>0</v>
      </c>
      <c r="L54" s="198">
        <f t="shared" si="108"/>
        <v>3714</v>
      </c>
      <c r="M54" s="198">
        <f t="shared" si="109"/>
        <v>3714</v>
      </c>
      <c r="N54" s="620">
        <f t="shared" si="110"/>
        <v>0</v>
      </c>
      <c r="O54" s="621">
        <f t="shared" si="111"/>
        <v>1</v>
      </c>
      <c r="P54" s="621">
        <f t="shared" si="112"/>
        <v>1</v>
      </c>
      <c r="Q54" s="622">
        <f t="shared" si="102"/>
        <v>0</v>
      </c>
    </row>
    <row r="55" ht="25.5">
      <c r="A55" s="21" t="s">
        <v>114</v>
      </c>
      <c r="B55" s="21" t="s">
        <v>115</v>
      </c>
      <c r="C55" s="617" t="s">
        <v>89</v>
      </c>
      <c r="D55" s="30">
        <v>3.2000000000000002</v>
      </c>
      <c r="E55" s="194">
        <f>'BM 02'!G55</f>
        <v>0</v>
      </c>
      <c r="F55" s="626">
        <f>'MC 03'!Q54</f>
        <v>3.2000000000000002</v>
      </c>
      <c r="G55" s="194">
        <f t="shared" si="105"/>
        <v>3.2000000000000002</v>
      </c>
      <c r="H55" s="194">
        <f t="shared" si="106"/>
        <v>0</v>
      </c>
      <c r="I55" s="31">
        <v>518.09000000000003</v>
      </c>
      <c r="J55" s="32">
        <v>1657.8900000000001</v>
      </c>
      <c r="K55" s="198">
        <f t="shared" si="107"/>
        <v>0</v>
      </c>
      <c r="L55" s="198">
        <f t="shared" si="108"/>
        <v>1657.8800000000001</v>
      </c>
      <c r="M55" s="198">
        <f t="shared" si="109"/>
        <v>1657.8800000000001</v>
      </c>
      <c r="N55" s="620">
        <f t="shared" si="110"/>
        <v>0</v>
      </c>
      <c r="O55" s="621">
        <f t="shared" si="111"/>
        <v>1</v>
      </c>
      <c r="P55" s="621">
        <f t="shared" si="112"/>
        <v>1</v>
      </c>
      <c r="Q55" s="622">
        <f t="shared" si="102"/>
        <v>0</v>
      </c>
    </row>
    <row r="56" ht="38.25">
      <c r="A56" s="21" t="s">
        <v>116</v>
      </c>
      <c r="B56" s="21" t="s">
        <v>117</v>
      </c>
      <c r="C56" s="617" t="s">
        <v>52</v>
      </c>
      <c r="D56" s="30">
        <v>17</v>
      </c>
      <c r="E56" s="194">
        <f>'BM 02'!G56</f>
        <v>0</v>
      </c>
      <c r="F56" s="626">
        <f>'MC 03'!Q55</f>
        <v>0</v>
      </c>
      <c r="G56" s="194">
        <f t="shared" si="105"/>
        <v>0</v>
      </c>
      <c r="H56" s="194">
        <f t="shared" si="106"/>
        <v>17</v>
      </c>
      <c r="I56" s="31">
        <v>1451.9300000000001</v>
      </c>
      <c r="J56" s="31">
        <v>24682.810000000001</v>
      </c>
      <c r="K56" s="198">
        <f t="shared" si="107"/>
        <v>0</v>
      </c>
      <c r="L56" s="198">
        <f t="shared" si="108"/>
        <v>0</v>
      </c>
      <c r="M56" s="198">
        <f t="shared" si="109"/>
        <v>0</v>
      </c>
      <c r="N56" s="620">
        <f t="shared" si="110"/>
        <v>24682.810000000001</v>
      </c>
      <c r="O56" s="621">
        <f t="shared" si="111"/>
        <v>0</v>
      </c>
      <c r="P56" s="621">
        <f t="shared" si="112"/>
        <v>0</v>
      </c>
      <c r="Q56" s="622">
        <f t="shared" si="102"/>
        <v>1</v>
      </c>
    </row>
    <row r="57" ht="25.5">
      <c r="A57" s="21" t="s">
        <v>118</v>
      </c>
      <c r="B57" s="21" t="s">
        <v>119</v>
      </c>
      <c r="C57" s="617" t="s">
        <v>52</v>
      </c>
      <c r="D57" s="30">
        <v>19</v>
      </c>
      <c r="E57" s="194">
        <f>'BM 02'!G57</f>
        <v>0</v>
      </c>
      <c r="F57" s="626">
        <f>'MC 03'!Q56</f>
        <v>0</v>
      </c>
      <c r="G57" s="194">
        <f t="shared" si="105"/>
        <v>0</v>
      </c>
      <c r="H57" s="194">
        <f t="shared" si="106"/>
        <v>19</v>
      </c>
      <c r="I57" s="31">
        <v>181.78999999999999</v>
      </c>
      <c r="J57" s="31">
        <v>3454.0100000000002</v>
      </c>
      <c r="K57" s="198">
        <f t="shared" si="107"/>
        <v>0</v>
      </c>
      <c r="L57" s="198">
        <f t="shared" si="108"/>
        <v>0</v>
      </c>
      <c r="M57" s="198">
        <f t="shared" si="109"/>
        <v>0</v>
      </c>
      <c r="N57" s="620">
        <f t="shared" si="110"/>
        <v>3454.0100000000002</v>
      </c>
      <c r="O57" s="621">
        <f t="shared" si="111"/>
        <v>0</v>
      </c>
      <c r="P57" s="621">
        <f t="shared" si="112"/>
        <v>0</v>
      </c>
      <c r="Q57" s="622">
        <f t="shared" si="102"/>
        <v>1</v>
      </c>
    </row>
    <row r="58">
      <c r="A58" s="16" t="s">
        <v>120</v>
      </c>
      <c r="B58" s="16" t="s">
        <v>121</v>
      </c>
      <c r="C58" s="612"/>
      <c r="D58" s="653">
        <f>D59</f>
        <v>1197.8399999999999</v>
      </c>
      <c r="E58" s="187">
        <f>'BM 01'!G58</f>
        <v>0</v>
      </c>
      <c r="F58" s="187">
        <f>'MC 01'!Q57</f>
        <v>0</v>
      </c>
      <c r="G58" s="187">
        <f t="shared" si="105"/>
        <v>0</v>
      </c>
      <c r="H58" s="187">
        <f t="shared" si="106"/>
        <v>1197.8399999999999</v>
      </c>
      <c r="I58" s="654">
        <f>SUM(I59)</f>
        <v>0.58999999999999997</v>
      </c>
      <c r="J58" s="654">
        <v>706.73000000000002</v>
      </c>
      <c r="K58" s="191">
        <f>K59</f>
        <v>0</v>
      </c>
      <c r="L58" s="191">
        <f t="shared" ref="L58:N58" si="132">L59</f>
        <v>0</v>
      </c>
      <c r="M58" s="191">
        <f t="shared" si="132"/>
        <v>0</v>
      </c>
      <c r="N58" s="191">
        <f t="shared" si="132"/>
        <v>706.72000000000003</v>
      </c>
      <c r="O58" s="614">
        <f t="shared" si="111"/>
        <v>0</v>
      </c>
      <c r="P58" s="614">
        <f t="shared" si="112"/>
        <v>0</v>
      </c>
      <c r="Q58" s="615">
        <f t="shared" si="102"/>
        <v>1</v>
      </c>
    </row>
    <row r="59">
      <c r="A59" s="21" t="s">
        <v>122</v>
      </c>
      <c r="B59" s="21" t="s">
        <v>123</v>
      </c>
      <c r="C59" s="617" t="s">
        <v>124</v>
      </c>
      <c r="D59" s="30">
        <v>1197.8399999999999</v>
      </c>
      <c r="E59" s="194">
        <f>'BM 02'!G59</f>
        <v>0</v>
      </c>
      <c r="F59" s="626">
        <f>'MC 03'!Q58</f>
        <v>0</v>
      </c>
      <c r="G59" s="194">
        <f t="shared" si="105"/>
        <v>0</v>
      </c>
      <c r="H59" s="194">
        <f t="shared" si="106"/>
        <v>1197.8399999999999</v>
      </c>
      <c r="I59" s="31">
        <v>0.58999999999999997</v>
      </c>
      <c r="J59" s="31">
        <v>706.73000000000002</v>
      </c>
      <c r="K59" s="198">
        <f t="shared" si="107"/>
        <v>0</v>
      </c>
      <c r="L59" s="198">
        <f t="shared" si="108"/>
        <v>0</v>
      </c>
      <c r="M59" s="198">
        <f t="shared" si="109"/>
        <v>0</v>
      </c>
      <c r="N59" s="620">
        <f t="shared" si="110"/>
        <v>706.72000000000003</v>
      </c>
      <c r="O59" s="621">
        <f t="shared" si="111"/>
        <v>0</v>
      </c>
      <c r="P59" s="621">
        <f t="shared" si="112"/>
        <v>0</v>
      </c>
      <c r="Q59" s="622">
        <f t="shared" si="102"/>
        <v>1</v>
      </c>
    </row>
    <row r="60">
      <c r="A60" s="11">
        <v>3</v>
      </c>
      <c r="B60" s="11" t="s">
        <v>125</v>
      </c>
      <c r="C60" s="609"/>
      <c r="D60" s="655">
        <f>D61+D64+D75+D78+D85+D91+D105</f>
        <v>4825.4699999999993</v>
      </c>
      <c r="E60" s="656">
        <f>E61</f>
        <v>1499.3299999999999</v>
      </c>
      <c r="F60" s="209">
        <f>SUM(F61,F62,F64,F75,F78,F85,F91,F105)</f>
        <v>10.4</v>
      </c>
      <c r="G60" s="209">
        <f t="shared" si="105"/>
        <v>1509.73</v>
      </c>
      <c r="H60" s="209">
        <f t="shared" si="106"/>
        <v>3315.7399999999993</v>
      </c>
      <c r="I60" s="665">
        <f>SUM(I61,I64,I75,I78,I85,I91,I105,)</f>
        <v>33803.059999999998</v>
      </c>
      <c r="J60" s="894">
        <v>93931.849999999991</v>
      </c>
      <c r="K60" s="210">
        <f>SUM(K61,K64,K75,K78,K85,K91,K105)</f>
        <v>8737.8400000000001</v>
      </c>
      <c r="L60" s="210">
        <f>SUM(L61,L64,L75,L78,L85,L91,L105)</f>
        <v>13792.690000000001</v>
      </c>
      <c r="M60" s="210">
        <f>SUM(M61,M64,M75,M78,M85,M91,M105)</f>
        <v>22530.530000000002</v>
      </c>
      <c r="N60" s="210">
        <f>SUM(N61,N64,N75,N78,N85,N91,N105)</f>
        <v>71401.239999999991</v>
      </c>
      <c r="O60" s="183">
        <f>SUM(O61,O64,O75,O78,O85,O91,O105)/7</f>
        <v>1.5924551638837357e-002</v>
      </c>
      <c r="P60" s="183">
        <f>SUM(P61,P64,P75,P78,P85,P91,P105)/7</f>
        <v>0.10034013605442176</v>
      </c>
      <c r="Q60" s="184">
        <f t="shared" si="102"/>
        <v>0.68713306683079567</v>
      </c>
    </row>
    <row r="61">
      <c r="A61" s="16" t="s">
        <v>126</v>
      </c>
      <c r="B61" s="16" t="s">
        <v>127</v>
      </c>
      <c r="C61" s="612"/>
      <c r="D61" s="187">
        <f>SUM(D62:D63)</f>
        <v>2131.6999999999998</v>
      </c>
      <c r="E61" s="658">
        <f>SUM(E62:E73)</f>
        <v>1499.3299999999999</v>
      </c>
      <c r="F61" s="187">
        <f>SUM(F62:F63)</f>
        <v>0</v>
      </c>
      <c r="G61" s="187">
        <f>SUM(G62:G63)</f>
        <v>1499.3299999999999</v>
      </c>
      <c r="H61" s="187">
        <f>SUM(H62:H63)</f>
        <v>632.37</v>
      </c>
      <c r="I61" s="188">
        <f>E61-H61</f>
        <v>866.95999999999992</v>
      </c>
      <c r="J61" s="240">
        <v>6900.8900000000003</v>
      </c>
      <c r="K61" s="895">
        <f>SUM(K62:K63)</f>
        <v>5952.3400000000001</v>
      </c>
      <c r="L61" s="895">
        <f t="shared" ref="L61:N61" si="133">SUM(L62:L63)</f>
        <v>0</v>
      </c>
      <c r="M61" s="895">
        <f t="shared" si="133"/>
        <v>5952.3400000000001</v>
      </c>
      <c r="N61" s="895">
        <f t="shared" si="133"/>
        <v>948.54999999999995</v>
      </c>
      <c r="O61" s="614">
        <f>SUM(O62:O63)/2</f>
        <v>0</v>
      </c>
      <c r="P61" s="614">
        <f>SUM(P62:P63)/2</f>
        <v>0.5</v>
      </c>
      <c r="Q61" s="615">
        <f t="shared" si="102"/>
        <v>0.29665056058544825</v>
      </c>
    </row>
    <row r="62" ht="25.5">
      <c r="A62" s="21" t="s">
        <v>128</v>
      </c>
      <c r="B62" s="21" t="s">
        <v>43</v>
      </c>
      <c r="C62" s="617" t="s">
        <v>35</v>
      </c>
      <c r="D62" s="30">
        <v>1499.3299999999999</v>
      </c>
      <c r="E62" s="194">
        <f>'BM 02'!G62</f>
        <v>1499.3299999999999</v>
      </c>
      <c r="F62" s="626">
        <f>'MC 03'!Q61</f>
        <v>0</v>
      </c>
      <c r="G62" s="194">
        <f t="shared" si="105"/>
        <v>1499.3299999999999</v>
      </c>
      <c r="H62" s="194">
        <f t="shared" si="106"/>
        <v>0</v>
      </c>
      <c r="I62" s="31">
        <v>3.9700000000000002</v>
      </c>
      <c r="J62" s="235">
        <v>5952.3400000000001</v>
      </c>
      <c r="K62" s="198">
        <f t="shared" si="107"/>
        <v>5952.3400000000001</v>
      </c>
      <c r="L62" s="198">
        <f t="shared" si="108"/>
        <v>0</v>
      </c>
      <c r="M62" s="198">
        <f t="shared" si="109"/>
        <v>5952.3400000000001</v>
      </c>
      <c r="N62" s="620">
        <f t="shared" si="110"/>
        <v>0</v>
      </c>
      <c r="O62" s="621">
        <f t="shared" si="111"/>
        <v>0</v>
      </c>
      <c r="P62" s="621">
        <f t="shared" si="112"/>
        <v>1</v>
      </c>
      <c r="Q62" s="622">
        <f t="shared" si="102"/>
        <v>0</v>
      </c>
    </row>
    <row r="63" ht="25.5">
      <c r="A63" s="21" t="s">
        <v>129</v>
      </c>
      <c r="B63" s="21" t="s">
        <v>45</v>
      </c>
      <c r="C63" s="617" t="s">
        <v>38</v>
      </c>
      <c r="D63" s="30">
        <v>632.37</v>
      </c>
      <c r="E63" s="194">
        <f>'BM 02'!G63</f>
        <v>0</v>
      </c>
      <c r="F63" s="626">
        <f>'MC 03'!Q62</f>
        <v>0</v>
      </c>
      <c r="G63" s="194">
        <f t="shared" si="105"/>
        <v>0</v>
      </c>
      <c r="H63" s="194">
        <f t="shared" si="106"/>
        <v>632.37</v>
      </c>
      <c r="I63" s="31">
        <v>1.5</v>
      </c>
      <c r="J63" s="235">
        <v>948.54999999999995</v>
      </c>
      <c r="K63" s="198">
        <f t="shared" si="107"/>
        <v>0</v>
      </c>
      <c r="L63" s="198">
        <f t="shared" si="108"/>
        <v>0</v>
      </c>
      <c r="M63" s="198">
        <f t="shared" si="109"/>
        <v>0</v>
      </c>
      <c r="N63" s="620">
        <f t="shared" si="110"/>
        <v>948.54999999999995</v>
      </c>
      <c r="O63" s="621">
        <f t="shared" si="111"/>
        <v>0</v>
      </c>
      <c r="P63" s="621">
        <f t="shared" si="112"/>
        <v>0</v>
      </c>
      <c r="Q63" s="622">
        <f t="shared" si="102"/>
        <v>1</v>
      </c>
    </row>
    <row r="64">
      <c r="A64" s="16" t="s">
        <v>130</v>
      </c>
      <c r="B64" s="16" t="s">
        <v>47</v>
      </c>
      <c r="C64" s="612"/>
      <c r="D64" s="662">
        <f>SUM(D65:D74)</f>
        <v>932.42999999999995</v>
      </c>
      <c r="E64" s="187">
        <f>'BM 01'!G64</f>
        <v>0</v>
      </c>
      <c r="F64" s="187">
        <f>'MC 01'!Q63</f>
        <v>0</v>
      </c>
      <c r="G64" s="187">
        <f t="shared" si="105"/>
        <v>0</v>
      </c>
      <c r="H64" s="187">
        <f t="shared" si="106"/>
        <v>932.42999999999995</v>
      </c>
      <c r="I64" s="663">
        <f>SUM(I65:I74)</f>
        <v>1278.71</v>
      </c>
      <c r="J64" s="663">
        <v>20703.509999999998</v>
      </c>
      <c r="K64" s="191">
        <f>SUM(K65:K74)</f>
        <v>0</v>
      </c>
      <c r="L64" s="191">
        <f t="shared" ref="L64:M64" si="134">SUM(L65:L74)</f>
        <v>0</v>
      </c>
      <c r="M64" s="191">
        <f t="shared" si="134"/>
        <v>0</v>
      </c>
      <c r="N64" s="191">
        <f>SUM(N65:N74)</f>
        <v>20703.479999999996</v>
      </c>
      <c r="O64" s="614">
        <f t="shared" si="111"/>
        <v>0</v>
      </c>
      <c r="P64" s="614">
        <f t="shared" si="112"/>
        <v>0</v>
      </c>
      <c r="Q64" s="615">
        <f t="shared" si="102"/>
        <v>1</v>
      </c>
    </row>
    <row r="65" ht="25.5">
      <c r="A65" s="21" t="s">
        <v>131</v>
      </c>
      <c r="B65" s="21" t="s">
        <v>49</v>
      </c>
      <c r="C65" s="617" t="s">
        <v>35</v>
      </c>
      <c r="D65" s="30">
        <v>821.91999999999996</v>
      </c>
      <c r="E65" s="194">
        <f>'BM 02'!G65</f>
        <v>0</v>
      </c>
      <c r="F65" s="626">
        <f>'MC 03'!Q64</f>
        <v>0</v>
      </c>
      <c r="G65" s="194">
        <f t="shared" si="105"/>
        <v>0</v>
      </c>
      <c r="H65" s="194">
        <f t="shared" si="106"/>
        <v>821.91999999999996</v>
      </c>
      <c r="I65" s="31">
        <v>17.91</v>
      </c>
      <c r="J65" s="31">
        <v>14720.59</v>
      </c>
      <c r="K65" s="198">
        <f t="shared" si="107"/>
        <v>0</v>
      </c>
      <c r="L65" s="198">
        <f t="shared" si="108"/>
        <v>0</v>
      </c>
      <c r="M65" s="198">
        <f t="shared" si="109"/>
        <v>0</v>
      </c>
      <c r="N65" s="620">
        <f t="shared" si="110"/>
        <v>14720.58</v>
      </c>
      <c r="O65" s="621">
        <f t="shared" si="111"/>
        <v>0</v>
      </c>
      <c r="P65" s="621">
        <f t="shared" si="112"/>
        <v>0</v>
      </c>
      <c r="Q65" s="622">
        <f t="shared" si="102"/>
        <v>1</v>
      </c>
    </row>
    <row r="66" ht="25.5">
      <c r="A66" s="21" t="s">
        <v>132</v>
      </c>
      <c r="B66" s="21" t="s">
        <v>58</v>
      </c>
      <c r="C66" s="617" t="s">
        <v>52</v>
      </c>
      <c r="D66" s="30">
        <v>1</v>
      </c>
      <c r="E66" s="194">
        <f>'BM 02'!G66</f>
        <v>0</v>
      </c>
      <c r="F66" s="626">
        <f>'MC 03'!Q65</f>
        <v>0</v>
      </c>
      <c r="G66" s="194">
        <f t="shared" si="105"/>
        <v>0</v>
      </c>
      <c r="H66" s="194">
        <f t="shared" si="106"/>
        <v>1</v>
      </c>
      <c r="I66" s="31">
        <v>95.75</v>
      </c>
      <c r="J66" s="31">
        <v>95.75</v>
      </c>
      <c r="K66" s="198">
        <f t="shared" si="107"/>
        <v>0</v>
      </c>
      <c r="L66" s="198">
        <f t="shared" si="108"/>
        <v>0</v>
      </c>
      <c r="M66" s="198">
        <f t="shared" si="109"/>
        <v>0</v>
      </c>
      <c r="N66" s="620">
        <f t="shared" si="110"/>
        <v>95.75</v>
      </c>
      <c r="O66" s="621">
        <f t="shared" si="111"/>
        <v>0</v>
      </c>
      <c r="P66" s="621">
        <f t="shared" si="112"/>
        <v>0</v>
      </c>
      <c r="Q66" s="622">
        <f t="shared" si="102"/>
        <v>1</v>
      </c>
    </row>
    <row r="67" ht="25.5">
      <c r="A67" s="21" t="s">
        <v>133</v>
      </c>
      <c r="B67" s="21" t="s">
        <v>54</v>
      </c>
      <c r="C67" s="617" t="s">
        <v>52</v>
      </c>
      <c r="D67" s="30">
        <v>6</v>
      </c>
      <c r="E67" s="194">
        <f>'BM 02'!G67</f>
        <v>0</v>
      </c>
      <c r="F67" s="626">
        <f>'MC 03'!Q66</f>
        <v>0</v>
      </c>
      <c r="G67" s="194">
        <f t="shared" si="105"/>
        <v>0</v>
      </c>
      <c r="H67" s="194">
        <f t="shared" si="106"/>
        <v>6</v>
      </c>
      <c r="I67" s="31">
        <v>95.969999999999999</v>
      </c>
      <c r="J67" s="31">
        <v>575.82000000000005</v>
      </c>
      <c r="K67" s="198">
        <f t="shared" si="107"/>
        <v>0</v>
      </c>
      <c r="L67" s="198">
        <f t="shared" si="108"/>
        <v>0</v>
      </c>
      <c r="M67" s="198">
        <f t="shared" si="109"/>
        <v>0</v>
      </c>
      <c r="N67" s="620">
        <f t="shared" si="110"/>
        <v>575.82000000000005</v>
      </c>
      <c r="O67" s="621">
        <f t="shared" si="111"/>
        <v>0</v>
      </c>
      <c r="P67" s="621">
        <f t="shared" si="112"/>
        <v>0</v>
      </c>
      <c r="Q67" s="622">
        <f t="shared" si="102"/>
        <v>1</v>
      </c>
    </row>
    <row r="68" ht="25.5">
      <c r="A68" s="21" t="s">
        <v>134</v>
      </c>
      <c r="B68" s="21" t="s">
        <v>135</v>
      </c>
      <c r="C68" s="617" t="s">
        <v>52</v>
      </c>
      <c r="D68" s="30">
        <v>1</v>
      </c>
      <c r="E68" s="194">
        <f>'BM 02'!G68</f>
        <v>0</v>
      </c>
      <c r="F68" s="626">
        <f>'MC 03'!Q67</f>
        <v>0</v>
      </c>
      <c r="G68" s="194">
        <f t="shared" si="105"/>
        <v>0</v>
      </c>
      <c r="H68" s="194">
        <f t="shared" si="106"/>
        <v>1</v>
      </c>
      <c r="I68" s="31">
        <v>212.31</v>
      </c>
      <c r="J68" s="31">
        <v>212.31</v>
      </c>
      <c r="K68" s="198">
        <f t="shared" si="107"/>
        <v>0</v>
      </c>
      <c r="L68" s="198">
        <f t="shared" si="108"/>
        <v>0</v>
      </c>
      <c r="M68" s="198">
        <f t="shared" si="109"/>
        <v>0</v>
      </c>
      <c r="N68" s="620">
        <f t="shared" si="110"/>
        <v>212.31</v>
      </c>
      <c r="O68" s="621">
        <f t="shared" si="111"/>
        <v>0</v>
      </c>
      <c r="P68" s="621">
        <f t="shared" si="112"/>
        <v>0</v>
      </c>
      <c r="Q68" s="622">
        <f t="shared" si="102"/>
        <v>1</v>
      </c>
    </row>
    <row r="69">
      <c r="A69" s="21" t="s">
        <v>136</v>
      </c>
      <c r="B69" s="21" t="s">
        <v>60</v>
      </c>
      <c r="C69" s="617" t="s">
        <v>52</v>
      </c>
      <c r="D69" s="30">
        <v>1</v>
      </c>
      <c r="E69" s="194">
        <f>'BM 02'!G69</f>
        <v>0</v>
      </c>
      <c r="F69" s="626">
        <f>'MC 03'!Q68</f>
        <v>0</v>
      </c>
      <c r="G69" s="194">
        <f t="shared" si="105"/>
        <v>0</v>
      </c>
      <c r="H69" s="194">
        <f t="shared" si="106"/>
        <v>1</v>
      </c>
      <c r="I69" s="31">
        <v>212.31</v>
      </c>
      <c r="J69" s="31">
        <v>212.31</v>
      </c>
      <c r="K69" s="198">
        <f t="shared" si="107"/>
        <v>0</v>
      </c>
      <c r="L69" s="198">
        <f t="shared" si="108"/>
        <v>0</v>
      </c>
      <c r="M69" s="198">
        <f t="shared" si="109"/>
        <v>0</v>
      </c>
      <c r="N69" s="620">
        <f t="shared" si="110"/>
        <v>212.31</v>
      </c>
      <c r="O69" s="621">
        <f t="shared" si="111"/>
        <v>0</v>
      </c>
      <c r="P69" s="621">
        <f t="shared" si="112"/>
        <v>0</v>
      </c>
      <c r="Q69" s="622">
        <f t="shared" si="102"/>
        <v>1</v>
      </c>
    </row>
    <row r="70">
      <c r="A70" s="21" t="s">
        <v>137</v>
      </c>
      <c r="B70" s="21" t="s">
        <v>56</v>
      </c>
      <c r="C70" s="617" t="s">
        <v>52</v>
      </c>
      <c r="D70" s="30">
        <v>2</v>
      </c>
      <c r="E70" s="194">
        <f>'BM 02'!G70</f>
        <v>0</v>
      </c>
      <c r="F70" s="626">
        <f>'MC 03'!Q69</f>
        <v>0</v>
      </c>
      <c r="G70" s="194">
        <f t="shared" si="105"/>
        <v>0</v>
      </c>
      <c r="H70" s="194">
        <f t="shared" si="106"/>
        <v>2</v>
      </c>
      <c r="I70" s="31">
        <v>103.66</v>
      </c>
      <c r="J70" s="31">
        <v>207.31999999999999</v>
      </c>
      <c r="K70" s="198">
        <f t="shared" si="107"/>
        <v>0</v>
      </c>
      <c r="L70" s="198">
        <f t="shared" si="108"/>
        <v>0</v>
      </c>
      <c r="M70" s="198">
        <f t="shared" si="109"/>
        <v>0</v>
      </c>
      <c r="N70" s="620">
        <f t="shared" si="110"/>
        <v>207.31999999999999</v>
      </c>
      <c r="O70" s="621">
        <f t="shared" si="111"/>
        <v>0</v>
      </c>
      <c r="P70" s="621">
        <f t="shared" si="112"/>
        <v>0</v>
      </c>
      <c r="Q70" s="622">
        <f t="shared" si="102"/>
        <v>1</v>
      </c>
    </row>
    <row r="71" ht="25.5">
      <c r="A71" s="21" t="s">
        <v>138</v>
      </c>
      <c r="B71" s="21" t="s">
        <v>64</v>
      </c>
      <c r="C71" s="617" t="s">
        <v>52</v>
      </c>
      <c r="D71" s="30">
        <v>75</v>
      </c>
      <c r="E71" s="194">
        <f>'BM 02'!G71</f>
        <v>0</v>
      </c>
      <c r="F71" s="626">
        <f>'MC 03'!Q70</f>
        <v>0</v>
      </c>
      <c r="G71" s="194">
        <f t="shared" si="105"/>
        <v>0</v>
      </c>
      <c r="H71" s="194">
        <f t="shared" si="106"/>
        <v>75</v>
      </c>
      <c r="I71" s="31">
        <v>20</v>
      </c>
      <c r="J71" s="31">
        <v>1500</v>
      </c>
      <c r="K71" s="198">
        <f t="shared" si="107"/>
        <v>0</v>
      </c>
      <c r="L71" s="198">
        <f t="shared" si="108"/>
        <v>0</v>
      </c>
      <c r="M71" s="198">
        <f t="shared" si="109"/>
        <v>0</v>
      </c>
      <c r="N71" s="620">
        <f t="shared" si="110"/>
        <v>1500</v>
      </c>
      <c r="O71" s="621">
        <f t="shared" si="111"/>
        <v>0</v>
      </c>
      <c r="P71" s="621">
        <f t="shared" si="112"/>
        <v>0</v>
      </c>
      <c r="Q71" s="622">
        <f t="shared" si="102"/>
        <v>1</v>
      </c>
    </row>
    <row r="72">
      <c r="A72" s="21" t="s">
        <v>139</v>
      </c>
      <c r="B72" s="21" t="s">
        <v>66</v>
      </c>
      <c r="C72" s="617" t="s">
        <v>52</v>
      </c>
      <c r="D72" s="30">
        <v>24</v>
      </c>
      <c r="E72" s="194">
        <f>'BM 02'!G72</f>
        <v>0</v>
      </c>
      <c r="F72" s="626">
        <f>'MC 03'!Q71</f>
        <v>0</v>
      </c>
      <c r="G72" s="194">
        <f t="shared" si="105"/>
        <v>0</v>
      </c>
      <c r="H72" s="194">
        <f t="shared" si="106"/>
        <v>24</v>
      </c>
      <c r="I72" s="31">
        <v>128.31999999999999</v>
      </c>
      <c r="J72" s="31">
        <v>3079.6799999999998</v>
      </c>
      <c r="K72" s="198">
        <f t="shared" si="107"/>
        <v>0</v>
      </c>
      <c r="L72" s="198">
        <f t="shared" si="108"/>
        <v>0</v>
      </c>
      <c r="M72" s="198">
        <f t="shared" si="109"/>
        <v>0</v>
      </c>
      <c r="N72" s="620">
        <f t="shared" si="110"/>
        <v>3079.6799999999998</v>
      </c>
      <c r="O72" s="621">
        <f t="shared" si="111"/>
        <v>0</v>
      </c>
      <c r="P72" s="621">
        <f t="shared" si="112"/>
        <v>0</v>
      </c>
      <c r="Q72" s="622">
        <f t="shared" ref="Q72:Q108" si="135">H72/D72</f>
        <v>1</v>
      </c>
    </row>
    <row r="73">
      <c r="A73" s="21" t="s">
        <v>140</v>
      </c>
      <c r="B73" s="21" t="s">
        <v>141</v>
      </c>
      <c r="C73" s="617" t="s">
        <v>89</v>
      </c>
      <c r="D73" s="30">
        <v>0.28000000000000003</v>
      </c>
      <c r="E73" s="194">
        <f>'BM 02'!G73</f>
        <v>0</v>
      </c>
      <c r="F73" s="626">
        <f>'MC 03'!Q72</f>
        <v>0</v>
      </c>
      <c r="G73" s="194">
        <f t="shared" si="105"/>
        <v>0</v>
      </c>
      <c r="H73" s="194">
        <f t="shared" si="106"/>
        <v>0.28000000000000003</v>
      </c>
      <c r="I73" s="31">
        <v>189.02000000000001</v>
      </c>
      <c r="J73" s="31">
        <v>52.93</v>
      </c>
      <c r="K73" s="198">
        <f t="shared" si="107"/>
        <v>0</v>
      </c>
      <c r="L73" s="198">
        <f t="shared" si="108"/>
        <v>0</v>
      </c>
      <c r="M73" s="198">
        <f t="shared" si="109"/>
        <v>0</v>
      </c>
      <c r="N73" s="620">
        <f t="shared" si="110"/>
        <v>52.920000000000002</v>
      </c>
      <c r="O73" s="621">
        <f t="shared" si="111"/>
        <v>0</v>
      </c>
      <c r="P73" s="621">
        <f t="shared" si="112"/>
        <v>0</v>
      </c>
      <c r="Q73" s="622">
        <f t="shared" si="135"/>
        <v>1</v>
      </c>
    </row>
    <row r="74">
      <c r="A74" s="21" t="s">
        <v>142</v>
      </c>
      <c r="B74" s="21" t="s">
        <v>143</v>
      </c>
      <c r="C74" s="617" t="s">
        <v>89</v>
      </c>
      <c r="D74" s="30">
        <v>0.23000000000000001</v>
      </c>
      <c r="E74" s="194">
        <f>'BM 02'!G74</f>
        <v>0</v>
      </c>
      <c r="F74" s="626">
        <f>'MC 03'!Q73</f>
        <v>0</v>
      </c>
      <c r="G74" s="194">
        <f t="shared" ref="G74:G108" si="136">E74+F74</f>
        <v>0</v>
      </c>
      <c r="H74" s="194">
        <f t="shared" ref="H74:H109" si="137">D74-G74</f>
        <v>0.23000000000000001</v>
      </c>
      <c r="I74" s="31">
        <v>203.46000000000001</v>
      </c>
      <c r="J74" s="31">
        <v>46.799999999999997</v>
      </c>
      <c r="K74" s="198">
        <f t="shared" ref="K74:K108" si="138">TRUNC(E74*I74,2)</f>
        <v>0</v>
      </c>
      <c r="L74" s="198">
        <f t="shared" ref="L74:L108" si="139">TRUNC(F74*I74,2)</f>
        <v>0</v>
      </c>
      <c r="M74" s="198">
        <f t="shared" ref="M74:M108" si="140">TRUNC(G74*I74,2)</f>
        <v>0</v>
      </c>
      <c r="N74" s="620">
        <f t="shared" ref="N74:N108" si="141">TRUNC(H74*I74,2)</f>
        <v>46.789999999999999</v>
      </c>
      <c r="O74" s="621">
        <f t="shared" ref="O74:O108" si="142">F74/D74</f>
        <v>0</v>
      </c>
      <c r="P74" s="621">
        <f t="shared" ref="P74:P108" si="143">G74/D74</f>
        <v>0</v>
      </c>
      <c r="Q74" s="622">
        <f t="shared" si="135"/>
        <v>1</v>
      </c>
    </row>
    <row r="75">
      <c r="A75" s="16" t="s">
        <v>144</v>
      </c>
      <c r="B75" s="16" t="s">
        <v>145</v>
      </c>
      <c r="C75" s="612"/>
      <c r="D75" s="653">
        <f>SUM(D76:D77)</f>
        <v>4.25</v>
      </c>
      <c r="E75" s="187">
        <f>'BM 01'!G75</f>
        <v>0</v>
      </c>
      <c r="F75" s="187">
        <f>'MC 01'!Q74</f>
        <v>0</v>
      </c>
      <c r="G75" s="187">
        <f t="shared" si="136"/>
        <v>0</v>
      </c>
      <c r="H75" s="187">
        <f t="shared" si="137"/>
        <v>4.25</v>
      </c>
      <c r="I75" s="654">
        <f>SUM(I76:I77)</f>
        <v>279.83999999999997</v>
      </c>
      <c r="J75" s="654">
        <v>569.46000000000004</v>
      </c>
      <c r="K75" s="191">
        <f>SUM(K76:K77)</f>
        <v>0</v>
      </c>
      <c r="L75" s="191">
        <f t="shared" ref="L75:M75" si="144">SUM(L76:L77)</f>
        <v>0</v>
      </c>
      <c r="M75" s="191">
        <f t="shared" si="144"/>
        <v>0</v>
      </c>
      <c r="N75" s="191">
        <f>SUM(N76:N77)</f>
        <v>569.46000000000004</v>
      </c>
      <c r="O75" s="614">
        <f t="shared" si="142"/>
        <v>0</v>
      </c>
      <c r="P75" s="614">
        <f t="shared" si="143"/>
        <v>0</v>
      </c>
      <c r="Q75" s="615">
        <f t="shared" si="135"/>
        <v>1</v>
      </c>
    </row>
    <row r="76" ht="38.25">
      <c r="A76" s="21" t="s">
        <v>146</v>
      </c>
      <c r="B76" s="21" t="s">
        <v>147</v>
      </c>
      <c r="C76" s="617" t="s">
        <v>52</v>
      </c>
      <c r="D76" s="30">
        <v>2</v>
      </c>
      <c r="E76" s="194">
        <f>'BM 02'!G76</f>
        <v>0</v>
      </c>
      <c r="F76" s="626">
        <f>'MC 03'!Q75</f>
        <v>0</v>
      </c>
      <c r="G76" s="194">
        <f t="shared" si="136"/>
        <v>0</v>
      </c>
      <c r="H76" s="194">
        <f t="shared" si="137"/>
        <v>2</v>
      </c>
      <c r="I76" s="31">
        <v>240.69999999999999</v>
      </c>
      <c r="J76" s="31">
        <v>481.39999999999998</v>
      </c>
      <c r="K76" s="198">
        <f t="shared" si="138"/>
        <v>0</v>
      </c>
      <c r="L76" s="198">
        <f t="shared" si="139"/>
        <v>0</v>
      </c>
      <c r="M76" s="198">
        <f t="shared" si="140"/>
        <v>0</v>
      </c>
      <c r="N76" s="620">
        <f t="shared" si="141"/>
        <v>481.39999999999998</v>
      </c>
      <c r="O76" s="621">
        <f t="shared" si="142"/>
        <v>0</v>
      </c>
      <c r="P76" s="621">
        <f t="shared" si="143"/>
        <v>0</v>
      </c>
      <c r="Q76" s="622">
        <f t="shared" si="135"/>
        <v>1</v>
      </c>
    </row>
    <row r="77" ht="25.5">
      <c r="A77" s="21" t="s">
        <v>148</v>
      </c>
      <c r="B77" s="21" t="s">
        <v>149</v>
      </c>
      <c r="C77" s="617" t="s">
        <v>35</v>
      </c>
      <c r="D77" s="30">
        <v>2.25</v>
      </c>
      <c r="E77" s="194">
        <f>'BM 02'!G77</f>
        <v>0</v>
      </c>
      <c r="F77" s="626">
        <f>'MC 03'!Q76</f>
        <v>0</v>
      </c>
      <c r="G77" s="194">
        <f t="shared" si="136"/>
        <v>0</v>
      </c>
      <c r="H77" s="194">
        <f t="shared" si="137"/>
        <v>2.25</v>
      </c>
      <c r="I77" s="31">
        <v>39.140000000000001</v>
      </c>
      <c r="J77" s="31">
        <v>88.060000000000002</v>
      </c>
      <c r="K77" s="198">
        <f t="shared" si="138"/>
        <v>0</v>
      </c>
      <c r="L77" s="198">
        <f t="shared" si="139"/>
        <v>0</v>
      </c>
      <c r="M77" s="198">
        <f t="shared" si="140"/>
        <v>0</v>
      </c>
      <c r="N77" s="620">
        <f t="shared" si="141"/>
        <v>88.060000000000002</v>
      </c>
      <c r="O77" s="621">
        <f t="shared" si="142"/>
        <v>0</v>
      </c>
      <c r="P77" s="621">
        <f t="shared" si="143"/>
        <v>0</v>
      </c>
      <c r="Q77" s="622">
        <f t="shared" si="135"/>
        <v>1</v>
      </c>
    </row>
    <row r="78">
      <c r="A78" s="16" t="s">
        <v>150</v>
      </c>
      <c r="B78" s="16" t="s">
        <v>68</v>
      </c>
      <c r="C78" s="612"/>
      <c r="D78" s="662">
        <f>SUM(D79:D84)</f>
        <v>17</v>
      </c>
      <c r="E78" s="187">
        <f>'BM 01'!G78</f>
        <v>0</v>
      </c>
      <c r="F78" s="187">
        <f>'MC 01'!Q77</f>
        <v>0</v>
      </c>
      <c r="G78" s="187">
        <f t="shared" si="136"/>
        <v>0</v>
      </c>
      <c r="H78" s="187">
        <f t="shared" si="137"/>
        <v>17</v>
      </c>
      <c r="I78" s="663">
        <f>SUM(I79:I84)</f>
        <v>13541.539999999999</v>
      </c>
      <c r="J78" s="663">
        <v>19289.009999999998</v>
      </c>
      <c r="K78" s="191">
        <f>SUM(K79:K84)</f>
        <v>0</v>
      </c>
      <c r="L78" s="191">
        <f t="shared" ref="L78:N78" si="145">SUM(L79:L84)</f>
        <v>0</v>
      </c>
      <c r="M78" s="191">
        <f t="shared" si="145"/>
        <v>0</v>
      </c>
      <c r="N78" s="191">
        <f t="shared" si="145"/>
        <v>19289.009999999998</v>
      </c>
      <c r="O78" s="614">
        <f t="shared" si="142"/>
        <v>0</v>
      </c>
      <c r="P78" s="614">
        <f t="shared" si="143"/>
        <v>0</v>
      </c>
      <c r="Q78" s="615">
        <f t="shared" si="135"/>
        <v>1</v>
      </c>
    </row>
    <row r="79" ht="25.5">
      <c r="A79" s="21" t="s">
        <v>151</v>
      </c>
      <c r="B79" s="21" t="s">
        <v>152</v>
      </c>
      <c r="C79" s="617" t="s">
        <v>52</v>
      </c>
      <c r="D79" s="30">
        <v>1</v>
      </c>
      <c r="E79" s="194">
        <f>'BM 02'!G79</f>
        <v>0</v>
      </c>
      <c r="F79" s="626">
        <f>'MC 03'!Q78</f>
        <v>0</v>
      </c>
      <c r="G79" s="194">
        <f t="shared" si="136"/>
        <v>0</v>
      </c>
      <c r="H79" s="194">
        <f t="shared" si="137"/>
        <v>1</v>
      </c>
      <c r="I79" s="31">
        <v>4458.1099999999997</v>
      </c>
      <c r="J79" s="31">
        <v>4458.1099999999997</v>
      </c>
      <c r="K79" s="198">
        <f t="shared" si="138"/>
        <v>0</v>
      </c>
      <c r="L79" s="198">
        <f t="shared" si="139"/>
        <v>0</v>
      </c>
      <c r="M79" s="198">
        <f t="shared" si="140"/>
        <v>0</v>
      </c>
      <c r="N79" s="620">
        <f t="shared" si="141"/>
        <v>4458.1099999999997</v>
      </c>
      <c r="O79" s="621">
        <f t="shared" si="142"/>
        <v>0</v>
      </c>
      <c r="P79" s="621">
        <f t="shared" si="143"/>
        <v>0</v>
      </c>
      <c r="Q79" s="622">
        <f t="shared" si="135"/>
        <v>1</v>
      </c>
    </row>
    <row r="80" ht="25.5">
      <c r="A80" s="21" t="s">
        <v>153</v>
      </c>
      <c r="B80" s="21" t="s">
        <v>154</v>
      </c>
      <c r="C80" s="617" t="s">
        <v>52</v>
      </c>
      <c r="D80" s="30">
        <v>1</v>
      </c>
      <c r="E80" s="194">
        <f>'BM 02'!G80</f>
        <v>0</v>
      </c>
      <c r="F80" s="626">
        <f>'MC 03'!Q79</f>
        <v>0</v>
      </c>
      <c r="G80" s="194">
        <f t="shared" si="136"/>
        <v>0</v>
      </c>
      <c r="H80" s="194">
        <f t="shared" si="137"/>
        <v>1</v>
      </c>
      <c r="I80" s="31">
        <v>2464.6199999999999</v>
      </c>
      <c r="J80" s="31">
        <v>2464.6199999999999</v>
      </c>
      <c r="K80" s="198">
        <f t="shared" si="138"/>
        <v>0</v>
      </c>
      <c r="L80" s="198">
        <f t="shared" si="139"/>
        <v>0</v>
      </c>
      <c r="M80" s="198">
        <f t="shared" si="140"/>
        <v>0</v>
      </c>
      <c r="N80" s="620">
        <f t="shared" si="141"/>
        <v>2464.6199999999999</v>
      </c>
      <c r="O80" s="621">
        <f t="shared" si="142"/>
        <v>0</v>
      </c>
      <c r="P80" s="621">
        <f t="shared" si="143"/>
        <v>0</v>
      </c>
      <c r="Q80" s="622">
        <f t="shared" si="135"/>
        <v>1</v>
      </c>
    </row>
    <row r="81" ht="25.5">
      <c r="A81" s="21" t="s">
        <v>155</v>
      </c>
      <c r="B81" s="21" t="s">
        <v>74</v>
      </c>
      <c r="C81" s="617" t="s">
        <v>52</v>
      </c>
      <c r="D81" s="30">
        <v>1</v>
      </c>
      <c r="E81" s="194">
        <f>'BM 02'!G81</f>
        <v>0</v>
      </c>
      <c r="F81" s="626">
        <f>'MC 03'!Q80</f>
        <v>0</v>
      </c>
      <c r="G81" s="194">
        <f t="shared" si="136"/>
        <v>0</v>
      </c>
      <c r="H81" s="194">
        <f t="shared" si="137"/>
        <v>1</v>
      </c>
      <c r="I81" s="31">
        <v>2133.6599999999999</v>
      </c>
      <c r="J81" s="31">
        <v>2133.6599999999999</v>
      </c>
      <c r="K81" s="198">
        <f t="shared" si="138"/>
        <v>0</v>
      </c>
      <c r="L81" s="198">
        <f t="shared" si="139"/>
        <v>0</v>
      </c>
      <c r="M81" s="198">
        <f t="shared" si="140"/>
        <v>0</v>
      </c>
      <c r="N81" s="620">
        <f t="shared" si="141"/>
        <v>2133.6599999999999</v>
      </c>
      <c r="O81" s="621">
        <f t="shared" si="142"/>
        <v>0</v>
      </c>
      <c r="P81" s="621">
        <f t="shared" si="143"/>
        <v>0</v>
      </c>
      <c r="Q81" s="622">
        <f t="shared" si="135"/>
        <v>1</v>
      </c>
    </row>
    <row r="82" ht="38.25">
      <c r="A82" s="21" t="s">
        <v>156</v>
      </c>
      <c r="B82" s="21" t="s">
        <v>157</v>
      </c>
      <c r="C82" s="617" t="s">
        <v>52</v>
      </c>
      <c r="D82" s="30">
        <v>1</v>
      </c>
      <c r="E82" s="194">
        <f>'BM 02'!G82</f>
        <v>0</v>
      </c>
      <c r="F82" s="626">
        <f>'MC 03'!Q81</f>
        <v>0</v>
      </c>
      <c r="G82" s="194">
        <f t="shared" si="136"/>
        <v>0</v>
      </c>
      <c r="H82" s="194">
        <f t="shared" si="137"/>
        <v>1</v>
      </c>
      <c r="I82" s="31">
        <v>3460.8200000000002</v>
      </c>
      <c r="J82" s="31">
        <v>3460.8200000000002</v>
      </c>
      <c r="K82" s="198">
        <f t="shared" si="138"/>
        <v>0</v>
      </c>
      <c r="L82" s="198">
        <f t="shared" si="139"/>
        <v>0</v>
      </c>
      <c r="M82" s="198">
        <f t="shared" si="140"/>
        <v>0</v>
      </c>
      <c r="N82" s="620">
        <f t="shared" si="141"/>
        <v>3460.8200000000002</v>
      </c>
      <c r="O82" s="621">
        <f t="shared" si="142"/>
        <v>0</v>
      </c>
      <c r="P82" s="621">
        <f t="shared" si="143"/>
        <v>0</v>
      </c>
      <c r="Q82" s="622">
        <f t="shared" si="135"/>
        <v>1</v>
      </c>
    </row>
    <row r="83">
      <c r="A83" s="21" t="s">
        <v>158</v>
      </c>
      <c r="B83" s="21" t="s">
        <v>80</v>
      </c>
      <c r="C83" s="617" t="s">
        <v>52</v>
      </c>
      <c r="D83" s="30">
        <v>7</v>
      </c>
      <c r="E83" s="194">
        <f>'BM 02'!G83</f>
        <v>0</v>
      </c>
      <c r="F83" s="626">
        <f>'MC 03'!Q82</f>
        <v>0</v>
      </c>
      <c r="G83" s="194">
        <f t="shared" si="136"/>
        <v>0</v>
      </c>
      <c r="H83" s="194">
        <f t="shared" si="137"/>
        <v>7</v>
      </c>
      <c r="I83" s="31">
        <v>625.82000000000005</v>
      </c>
      <c r="J83" s="31">
        <v>4380.7399999999998</v>
      </c>
      <c r="K83" s="198">
        <f t="shared" si="138"/>
        <v>0</v>
      </c>
      <c r="L83" s="198">
        <f t="shared" si="139"/>
        <v>0</v>
      </c>
      <c r="M83" s="198">
        <f t="shared" si="140"/>
        <v>0</v>
      </c>
      <c r="N83" s="620">
        <f t="shared" si="141"/>
        <v>4380.7399999999998</v>
      </c>
      <c r="O83" s="621">
        <f t="shared" si="142"/>
        <v>0</v>
      </c>
      <c r="P83" s="621">
        <f t="shared" si="143"/>
        <v>0</v>
      </c>
      <c r="Q83" s="622">
        <f t="shared" si="135"/>
        <v>1</v>
      </c>
    </row>
    <row r="84" ht="25.5">
      <c r="A84" s="21" t="s">
        <v>159</v>
      </c>
      <c r="B84" s="21" t="s">
        <v>78</v>
      </c>
      <c r="C84" s="617" t="s">
        <v>52</v>
      </c>
      <c r="D84" s="30">
        <v>6</v>
      </c>
      <c r="E84" s="194">
        <f>'BM 02'!G84</f>
        <v>0</v>
      </c>
      <c r="F84" s="626">
        <f>'MC 03'!Q83</f>
        <v>0</v>
      </c>
      <c r="G84" s="194">
        <f t="shared" si="136"/>
        <v>0</v>
      </c>
      <c r="H84" s="194">
        <f t="shared" si="137"/>
        <v>6</v>
      </c>
      <c r="I84" s="31">
        <v>398.50999999999999</v>
      </c>
      <c r="J84" s="31">
        <v>2391.0599999999999</v>
      </c>
      <c r="K84" s="198">
        <f t="shared" si="138"/>
        <v>0</v>
      </c>
      <c r="L84" s="198">
        <f t="shared" si="139"/>
        <v>0</v>
      </c>
      <c r="M84" s="198">
        <f t="shared" si="140"/>
        <v>0</v>
      </c>
      <c r="N84" s="620">
        <f t="shared" si="141"/>
        <v>2391.0599999999999</v>
      </c>
      <c r="O84" s="621">
        <f t="shared" si="142"/>
        <v>0</v>
      </c>
      <c r="P84" s="621">
        <f t="shared" si="143"/>
        <v>0</v>
      </c>
      <c r="Q84" s="622">
        <f t="shared" si="135"/>
        <v>1</v>
      </c>
    </row>
    <row r="85" ht="25.5">
      <c r="A85" s="16" t="s">
        <v>160</v>
      </c>
      <c r="B85" s="35" t="s">
        <v>161</v>
      </c>
      <c r="C85" s="612"/>
      <c r="D85" s="653">
        <f>SUM(D86:D90)</f>
        <v>46.359999999999999</v>
      </c>
      <c r="E85" s="187">
        <f>'BM 01'!G85</f>
        <v>0</v>
      </c>
      <c r="F85" s="187">
        <f>SUM(F86:F90)</f>
        <v>0</v>
      </c>
      <c r="G85" s="187">
        <f t="shared" si="136"/>
        <v>0</v>
      </c>
      <c r="H85" s="187">
        <f t="shared" si="137"/>
        <v>46.359999999999999</v>
      </c>
      <c r="I85" s="654">
        <f>SUM(I86:I90)</f>
        <v>2927.7399999999998</v>
      </c>
      <c r="J85" s="654">
        <v>5586.1099999999997</v>
      </c>
      <c r="K85" s="191">
        <f>SUM(K86:K90)</f>
        <v>0</v>
      </c>
      <c r="L85" s="191">
        <f t="shared" ref="L85:M85" si="146">SUM(L86:L90)</f>
        <v>0</v>
      </c>
      <c r="M85" s="191">
        <f t="shared" si="146"/>
        <v>0</v>
      </c>
      <c r="N85" s="191">
        <f>SUM(N86:N90)</f>
        <v>5586.0699999999988</v>
      </c>
      <c r="O85" s="614">
        <f t="shared" si="142"/>
        <v>0</v>
      </c>
      <c r="P85" s="614">
        <f t="shared" si="143"/>
        <v>0</v>
      </c>
      <c r="Q85" s="615">
        <f t="shared" si="135"/>
        <v>1</v>
      </c>
    </row>
    <row r="86">
      <c r="A86" s="21" t="s">
        <v>162</v>
      </c>
      <c r="B86" s="21" t="s">
        <v>163</v>
      </c>
      <c r="C86" s="617" t="s">
        <v>89</v>
      </c>
      <c r="D86" s="30">
        <v>2.0699999999999998</v>
      </c>
      <c r="E86" s="194">
        <f>'BM 02'!G86</f>
        <v>0</v>
      </c>
      <c r="F86" s="626">
        <f>'MC 03'!Q85</f>
        <v>0</v>
      </c>
      <c r="G86" s="194">
        <f t="shared" si="136"/>
        <v>0</v>
      </c>
      <c r="H86" s="194">
        <f t="shared" si="137"/>
        <v>2.0699999999999998</v>
      </c>
      <c r="I86" s="31">
        <v>22.670000000000002</v>
      </c>
      <c r="J86" s="31">
        <v>46.93</v>
      </c>
      <c r="K86" s="198">
        <f t="shared" si="138"/>
        <v>0</v>
      </c>
      <c r="L86" s="198">
        <f t="shared" si="139"/>
        <v>0</v>
      </c>
      <c r="M86" s="198">
        <f t="shared" si="140"/>
        <v>0</v>
      </c>
      <c r="N86" s="620">
        <f t="shared" si="141"/>
        <v>46.920000000000002</v>
      </c>
      <c r="O86" s="621">
        <f t="shared" si="142"/>
        <v>0</v>
      </c>
      <c r="P86" s="621">
        <f t="shared" si="143"/>
        <v>0</v>
      </c>
      <c r="Q86" s="622">
        <f t="shared" si="135"/>
        <v>1</v>
      </c>
    </row>
    <row r="87" ht="25.5">
      <c r="A87" s="21" t="s">
        <v>164</v>
      </c>
      <c r="B87" s="21" t="s">
        <v>165</v>
      </c>
      <c r="C87" s="617" t="s">
        <v>89</v>
      </c>
      <c r="D87" s="30">
        <v>2.6899999999999999</v>
      </c>
      <c r="E87" s="194">
        <f>'BM 02'!G87</f>
        <v>0</v>
      </c>
      <c r="F87" s="626">
        <f>'MC 03'!Q86</f>
        <v>0</v>
      </c>
      <c r="G87" s="194">
        <f t="shared" si="136"/>
        <v>0</v>
      </c>
      <c r="H87" s="194">
        <f t="shared" si="137"/>
        <v>2.6899999999999999</v>
      </c>
      <c r="I87" s="31">
        <v>90.459999999999994</v>
      </c>
      <c r="J87" s="31">
        <v>243.34</v>
      </c>
      <c r="K87" s="198">
        <f t="shared" si="138"/>
        <v>0</v>
      </c>
      <c r="L87" s="198">
        <f t="shared" si="139"/>
        <v>0</v>
      </c>
      <c r="M87" s="198">
        <f t="shared" si="140"/>
        <v>0</v>
      </c>
      <c r="N87" s="620">
        <f t="shared" si="141"/>
        <v>243.33000000000001</v>
      </c>
      <c r="O87" s="621">
        <f t="shared" si="142"/>
        <v>0</v>
      </c>
      <c r="P87" s="621">
        <f t="shared" si="143"/>
        <v>0</v>
      </c>
      <c r="Q87" s="622">
        <f t="shared" si="135"/>
        <v>1</v>
      </c>
    </row>
    <row r="88">
      <c r="A88" s="21" t="s">
        <v>166</v>
      </c>
      <c r="B88" s="21" t="s">
        <v>167</v>
      </c>
      <c r="C88" s="617" t="s">
        <v>124</v>
      </c>
      <c r="D88" s="30">
        <v>19.949999999999999</v>
      </c>
      <c r="E88" s="194">
        <f>'BM 02'!G88</f>
        <v>0</v>
      </c>
      <c r="F88" s="626">
        <f>'MC 03'!Q87</f>
        <v>0</v>
      </c>
      <c r="G88" s="194">
        <f t="shared" si="136"/>
        <v>0</v>
      </c>
      <c r="H88" s="194">
        <f t="shared" si="137"/>
        <v>19.949999999999999</v>
      </c>
      <c r="I88" s="31">
        <v>13.880000000000001</v>
      </c>
      <c r="J88" s="31">
        <v>276.91000000000003</v>
      </c>
      <c r="K88" s="198">
        <f t="shared" si="138"/>
        <v>0</v>
      </c>
      <c r="L88" s="198">
        <f t="shared" si="139"/>
        <v>0</v>
      </c>
      <c r="M88" s="198">
        <f t="shared" si="140"/>
        <v>0</v>
      </c>
      <c r="N88" s="620">
        <f t="shared" si="141"/>
        <v>276.89999999999998</v>
      </c>
      <c r="O88" s="621">
        <f t="shared" si="142"/>
        <v>0</v>
      </c>
      <c r="P88" s="621">
        <f t="shared" si="143"/>
        <v>0</v>
      </c>
      <c r="Q88" s="622">
        <f t="shared" si="135"/>
        <v>1</v>
      </c>
    </row>
    <row r="89" ht="38.25">
      <c r="A89" s="21" t="s">
        <v>168</v>
      </c>
      <c r="B89" s="21" t="s">
        <v>169</v>
      </c>
      <c r="C89" s="617" t="s">
        <v>89</v>
      </c>
      <c r="D89" s="30">
        <v>1.7</v>
      </c>
      <c r="E89" s="194">
        <f>'BM 02'!G89</f>
        <v>0</v>
      </c>
      <c r="F89" s="626">
        <f>'MC 03'!Q88</f>
        <v>0</v>
      </c>
      <c r="G89" s="194">
        <f t="shared" si="136"/>
        <v>0</v>
      </c>
      <c r="H89" s="194">
        <f t="shared" si="137"/>
        <v>1.7</v>
      </c>
      <c r="I89" s="31">
        <v>2786.6100000000001</v>
      </c>
      <c r="J89" s="31">
        <v>4737.2399999999998</v>
      </c>
      <c r="K89" s="198">
        <f t="shared" si="138"/>
        <v>0</v>
      </c>
      <c r="L89" s="198">
        <f t="shared" si="139"/>
        <v>0</v>
      </c>
      <c r="M89" s="198">
        <f t="shared" si="140"/>
        <v>0</v>
      </c>
      <c r="N89" s="620">
        <f t="shared" si="141"/>
        <v>4737.2299999999996</v>
      </c>
      <c r="O89" s="621">
        <f t="shared" si="142"/>
        <v>0</v>
      </c>
      <c r="P89" s="621">
        <f t="shared" si="143"/>
        <v>0</v>
      </c>
      <c r="Q89" s="622">
        <f t="shared" si="135"/>
        <v>1</v>
      </c>
    </row>
    <row r="90" ht="25.5">
      <c r="A90" s="21" t="s">
        <v>170</v>
      </c>
      <c r="B90" s="21" t="s">
        <v>171</v>
      </c>
      <c r="C90" s="617" t="s">
        <v>35</v>
      </c>
      <c r="D90" s="30">
        <v>19.949999999999999</v>
      </c>
      <c r="E90" s="194">
        <f>'BM 02'!G90</f>
        <v>0</v>
      </c>
      <c r="F90" s="626">
        <f>'MC 03'!Q89</f>
        <v>0</v>
      </c>
      <c r="G90" s="194">
        <f t="shared" si="136"/>
        <v>0</v>
      </c>
      <c r="H90" s="194">
        <f t="shared" si="137"/>
        <v>19.949999999999999</v>
      </c>
      <c r="I90" s="31">
        <v>14.119999999999999</v>
      </c>
      <c r="J90" s="31">
        <v>281.69</v>
      </c>
      <c r="K90" s="198">
        <f t="shared" si="138"/>
        <v>0</v>
      </c>
      <c r="L90" s="198">
        <f t="shared" si="139"/>
        <v>0</v>
      </c>
      <c r="M90" s="198">
        <f t="shared" si="140"/>
        <v>0</v>
      </c>
      <c r="N90" s="620">
        <f t="shared" si="141"/>
        <v>281.69</v>
      </c>
      <c r="O90" s="621">
        <f t="shared" si="142"/>
        <v>0</v>
      </c>
      <c r="P90" s="621">
        <f t="shared" si="143"/>
        <v>0</v>
      </c>
      <c r="Q90" s="622">
        <f t="shared" si="135"/>
        <v>1</v>
      </c>
    </row>
    <row r="91">
      <c r="A91" s="11" t="s">
        <v>172</v>
      </c>
      <c r="B91" s="11" t="s">
        <v>93</v>
      </c>
      <c r="C91" s="609"/>
      <c r="D91" s="655">
        <f>D92</f>
        <v>192.40000000000001</v>
      </c>
      <c r="E91" s="209">
        <f>E92</f>
        <v>150</v>
      </c>
      <c r="F91" s="209">
        <f>F92</f>
        <v>10.4</v>
      </c>
      <c r="G91" s="209">
        <f t="shared" si="136"/>
        <v>160.40000000000001</v>
      </c>
      <c r="H91" s="209">
        <f t="shared" si="137"/>
        <v>32</v>
      </c>
      <c r="I91" s="665">
        <f>SUM(I92)</f>
        <v>7457.630000000001</v>
      </c>
      <c r="J91" s="665">
        <v>32548.220000000001</v>
      </c>
      <c r="K91" s="210">
        <f>K92</f>
        <v>2785.5</v>
      </c>
      <c r="L91" s="210">
        <f t="shared" ref="L91:N91" si="147">L92</f>
        <v>13792.690000000001</v>
      </c>
      <c r="M91" s="210">
        <f t="shared" si="147"/>
        <v>16578.190000000002</v>
      </c>
      <c r="N91" s="210">
        <f t="shared" si="147"/>
        <v>15970.020000000002</v>
      </c>
      <c r="O91" s="183">
        <f>O92</f>
        <v>0.11147186147186149</v>
      </c>
      <c r="P91" s="183">
        <f>P92</f>
        <v>0.20238095238095238</v>
      </c>
      <c r="Q91" s="184">
        <f t="shared" si="135"/>
        <v>0.1663201663201663</v>
      </c>
    </row>
    <row r="92">
      <c r="A92" s="16" t="s">
        <v>173</v>
      </c>
      <c r="B92" s="16" t="s">
        <v>174</v>
      </c>
      <c r="C92" s="612"/>
      <c r="D92" s="653">
        <f>SUM(D93:D104)</f>
        <v>192.40000000000001</v>
      </c>
      <c r="E92" s="187">
        <f>SUM(E93:E104)</f>
        <v>150</v>
      </c>
      <c r="F92" s="187">
        <f>SUM(F93:F104)</f>
        <v>10.4</v>
      </c>
      <c r="G92" s="187">
        <f t="shared" si="136"/>
        <v>160.40000000000001</v>
      </c>
      <c r="H92" s="187">
        <f t="shared" si="137"/>
        <v>32</v>
      </c>
      <c r="I92" s="654">
        <f>SUM(I93:I104)</f>
        <v>7457.630000000001</v>
      </c>
      <c r="J92" s="654">
        <v>32548.220000000001</v>
      </c>
      <c r="K92" s="191">
        <f>SUM(K93:K104)</f>
        <v>2785.5</v>
      </c>
      <c r="L92" s="191">
        <f t="shared" ref="L92:N92" si="148">SUM(L93:L104)</f>
        <v>13792.690000000001</v>
      </c>
      <c r="M92" s="191">
        <f t="shared" si="148"/>
        <v>16578.190000000002</v>
      </c>
      <c r="N92" s="191">
        <f t="shared" si="148"/>
        <v>15970.020000000002</v>
      </c>
      <c r="O92" s="614">
        <f>SUM(O93:O104)/11</f>
        <v>0.11147186147186149</v>
      </c>
      <c r="P92" s="614">
        <f>SUM(P93:P104)/11</f>
        <v>0.20238095238095238</v>
      </c>
      <c r="Q92" s="615">
        <f t="shared" si="135"/>
        <v>0.1663201663201663</v>
      </c>
    </row>
    <row r="93" ht="25.5">
      <c r="A93" s="21" t="s">
        <v>175</v>
      </c>
      <c r="B93" s="21" t="s">
        <v>97</v>
      </c>
      <c r="C93" s="617" t="s">
        <v>52</v>
      </c>
      <c r="D93" s="30">
        <v>1</v>
      </c>
      <c r="E93" s="194">
        <f>'BM 02'!G93</f>
        <v>0</v>
      </c>
      <c r="F93" s="626">
        <f>'MC 03'!Q92</f>
        <v>0</v>
      </c>
      <c r="G93" s="194">
        <f t="shared" si="136"/>
        <v>0</v>
      </c>
      <c r="H93" s="194">
        <f t="shared" si="137"/>
        <v>1</v>
      </c>
      <c r="I93" s="31">
        <v>2256.8899999999999</v>
      </c>
      <c r="J93" s="31">
        <v>2256.8899999999999</v>
      </c>
      <c r="K93" s="198">
        <f t="shared" si="138"/>
        <v>0</v>
      </c>
      <c r="L93" s="198">
        <f t="shared" si="139"/>
        <v>0</v>
      </c>
      <c r="M93" s="198">
        <f t="shared" si="140"/>
        <v>0</v>
      </c>
      <c r="N93" s="620">
        <f t="shared" si="141"/>
        <v>2256.8899999999999</v>
      </c>
      <c r="O93" s="621">
        <f t="shared" si="142"/>
        <v>0</v>
      </c>
      <c r="P93" s="621">
        <f t="shared" si="143"/>
        <v>0</v>
      </c>
      <c r="Q93" s="622">
        <f t="shared" si="135"/>
        <v>1</v>
      </c>
    </row>
    <row r="94" ht="25.5">
      <c r="A94" s="21" t="s">
        <v>176</v>
      </c>
      <c r="B94" s="21" t="s">
        <v>99</v>
      </c>
      <c r="C94" s="617" t="s">
        <v>52</v>
      </c>
      <c r="D94" s="30">
        <v>1</v>
      </c>
      <c r="E94" s="194">
        <f>'BM 02'!G94</f>
        <v>0</v>
      </c>
      <c r="F94" s="626">
        <f>'MC 03'!Q93</f>
        <v>0</v>
      </c>
      <c r="G94" s="194">
        <f t="shared" si="136"/>
        <v>0</v>
      </c>
      <c r="H94" s="194">
        <f t="shared" si="137"/>
        <v>1</v>
      </c>
      <c r="I94" s="31">
        <v>1314.99</v>
      </c>
      <c r="J94" s="31">
        <v>1314.99</v>
      </c>
      <c r="K94" s="198">
        <f t="shared" si="138"/>
        <v>0</v>
      </c>
      <c r="L94" s="198">
        <f t="shared" si="139"/>
        <v>0</v>
      </c>
      <c r="M94" s="198">
        <f t="shared" si="140"/>
        <v>0</v>
      </c>
      <c r="N94" s="620">
        <f t="shared" si="141"/>
        <v>1314.99</v>
      </c>
      <c r="O94" s="621">
        <f t="shared" si="142"/>
        <v>0</v>
      </c>
      <c r="P94" s="621">
        <f t="shared" si="143"/>
        <v>0</v>
      </c>
      <c r="Q94" s="622">
        <f t="shared" si="135"/>
        <v>1</v>
      </c>
    </row>
    <row r="95" ht="51">
      <c r="A95" s="21" t="s">
        <v>177</v>
      </c>
      <c r="B95" s="21" t="s">
        <v>101</v>
      </c>
      <c r="C95" s="617" t="s">
        <v>52</v>
      </c>
      <c r="D95" s="30">
        <v>1</v>
      </c>
      <c r="E95" s="194">
        <f>'BM 02'!G95</f>
        <v>0</v>
      </c>
      <c r="F95" s="626">
        <f>'MC 03'!Q94</f>
        <v>0</v>
      </c>
      <c r="G95" s="194">
        <f t="shared" si="136"/>
        <v>0</v>
      </c>
      <c r="H95" s="194">
        <f t="shared" si="137"/>
        <v>1</v>
      </c>
      <c r="I95" s="31">
        <v>1444.2</v>
      </c>
      <c r="J95" s="31">
        <v>1444.2</v>
      </c>
      <c r="K95" s="198">
        <f t="shared" si="138"/>
        <v>0</v>
      </c>
      <c r="L95" s="198">
        <f t="shared" si="139"/>
        <v>0</v>
      </c>
      <c r="M95" s="198">
        <f t="shared" si="140"/>
        <v>0</v>
      </c>
      <c r="N95" s="620">
        <f t="shared" si="141"/>
        <v>1444.2</v>
      </c>
      <c r="O95" s="621">
        <f t="shared" si="142"/>
        <v>0</v>
      </c>
      <c r="P95" s="621">
        <f t="shared" si="143"/>
        <v>0</v>
      </c>
      <c r="Q95" s="622">
        <f t="shared" si="135"/>
        <v>1</v>
      </c>
    </row>
    <row r="96">
      <c r="A96" s="21" t="s">
        <v>178</v>
      </c>
      <c r="B96" s="21" t="s">
        <v>179</v>
      </c>
      <c r="C96" s="617" t="s">
        <v>21</v>
      </c>
      <c r="D96" s="30">
        <v>2</v>
      </c>
      <c r="E96" s="194">
        <f>'BM 02'!G96</f>
        <v>0</v>
      </c>
      <c r="F96" s="626">
        <f>'MC 03'!Q95</f>
        <v>0</v>
      </c>
      <c r="G96" s="194">
        <f t="shared" si="136"/>
        <v>0</v>
      </c>
      <c r="H96" s="194">
        <f t="shared" si="137"/>
        <v>2</v>
      </c>
      <c r="I96" s="31">
        <v>29.609999999999999</v>
      </c>
      <c r="J96" s="31">
        <v>59.219999999999999</v>
      </c>
      <c r="K96" s="198">
        <f t="shared" si="138"/>
        <v>0</v>
      </c>
      <c r="L96" s="198">
        <f t="shared" si="139"/>
        <v>0</v>
      </c>
      <c r="M96" s="198">
        <f t="shared" si="140"/>
        <v>0</v>
      </c>
      <c r="N96" s="620">
        <f t="shared" si="141"/>
        <v>59.219999999999999</v>
      </c>
      <c r="O96" s="621">
        <f t="shared" si="142"/>
        <v>0</v>
      </c>
      <c r="P96" s="621">
        <f t="shared" si="143"/>
        <v>0</v>
      </c>
      <c r="Q96" s="622">
        <f t="shared" si="135"/>
        <v>1</v>
      </c>
    </row>
    <row r="97">
      <c r="A97" s="21" t="s">
        <v>180</v>
      </c>
      <c r="B97" s="21" t="s">
        <v>105</v>
      </c>
      <c r="C97" s="617" t="s">
        <v>21</v>
      </c>
      <c r="D97" s="30">
        <v>2</v>
      </c>
      <c r="E97" s="194">
        <f>'BM 02'!G97</f>
        <v>0</v>
      </c>
      <c r="F97" s="626">
        <f>'MC 03'!Q96</f>
        <v>0</v>
      </c>
      <c r="G97" s="194">
        <f t="shared" si="136"/>
        <v>0</v>
      </c>
      <c r="H97" s="194">
        <f t="shared" si="137"/>
        <v>2</v>
      </c>
      <c r="I97" s="31">
        <v>22.77</v>
      </c>
      <c r="J97" s="31">
        <v>45.539999999999999</v>
      </c>
      <c r="K97" s="198">
        <f t="shared" si="138"/>
        <v>0</v>
      </c>
      <c r="L97" s="198">
        <f t="shared" si="139"/>
        <v>0</v>
      </c>
      <c r="M97" s="198">
        <f t="shared" si="140"/>
        <v>0</v>
      </c>
      <c r="N97" s="620">
        <f t="shared" si="141"/>
        <v>45.539999999999999</v>
      </c>
      <c r="O97" s="621">
        <f t="shared" si="142"/>
        <v>0</v>
      </c>
      <c r="P97" s="621">
        <f t="shared" si="143"/>
        <v>0</v>
      </c>
      <c r="Q97" s="622">
        <f t="shared" si="135"/>
        <v>1</v>
      </c>
    </row>
    <row r="98">
      <c r="A98" s="21" t="s">
        <v>181</v>
      </c>
      <c r="B98" s="21" t="s">
        <v>107</v>
      </c>
      <c r="C98" s="617" t="s">
        <v>52</v>
      </c>
      <c r="D98" s="30">
        <v>2</v>
      </c>
      <c r="E98" s="194">
        <f>'BM 02'!G98</f>
        <v>0</v>
      </c>
      <c r="F98" s="626">
        <f>'MC 03'!Q97</f>
        <v>0</v>
      </c>
      <c r="G98" s="194">
        <f t="shared" si="136"/>
        <v>0</v>
      </c>
      <c r="H98" s="194">
        <f t="shared" si="137"/>
        <v>2</v>
      </c>
      <c r="I98" s="31">
        <v>125.8</v>
      </c>
      <c r="J98" s="31">
        <v>251.59999999999999</v>
      </c>
      <c r="K98" s="198">
        <f t="shared" si="138"/>
        <v>0</v>
      </c>
      <c r="L98" s="198">
        <f t="shared" si="139"/>
        <v>0</v>
      </c>
      <c r="M98" s="198">
        <f t="shared" si="140"/>
        <v>0</v>
      </c>
      <c r="N98" s="620">
        <f t="shared" si="141"/>
        <v>251.59999999999999</v>
      </c>
      <c r="O98" s="621">
        <f t="shared" si="142"/>
        <v>0</v>
      </c>
      <c r="P98" s="621">
        <f t="shared" si="143"/>
        <v>0</v>
      </c>
      <c r="Q98" s="622">
        <f t="shared" si="135"/>
        <v>1</v>
      </c>
    </row>
    <row r="99" ht="25.5">
      <c r="A99" s="21" t="s">
        <v>182</v>
      </c>
      <c r="B99" s="21" t="s">
        <v>109</v>
      </c>
      <c r="C99" s="617" t="s">
        <v>52</v>
      </c>
      <c r="D99" s="30">
        <v>1</v>
      </c>
      <c r="E99" s="194">
        <f>'BM 02'!G99</f>
        <v>0</v>
      </c>
      <c r="F99" s="626">
        <f>'MC 03'!Q98</f>
        <v>0</v>
      </c>
      <c r="G99" s="194">
        <f t="shared" si="136"/>
        <v>0</v>
      </c>
      <c r="H99" s="194">
        <f t="shared" si="137"/>
        <v>1</v>
      </c>
      <c r="I99" s="31">
        <v>21.18</v>
      </c>
      <c r="J99" s="31">
        <v>21.18</v>
      </c>
      <c r="K99" s="198">
        <f t="shared" si="138"/>
        <v>0</v>
      </c>
      <c r="L99" s="198">
        <f t="shared" si="139"/>
        <v>0</v>
      </c>
      <c r="M99" s="198">
        <f t="shared" si="140"/>
        <v>0</v>
      </c>
      <c r="N99" s="620">
        <f t="shared" si="141"/>
        <v>21.18</v>
      </c>
      <c r="O99" s="621">
        <f t="shared" si="142"/>
        <v>0</v>
      </c>
      <c r="P99" s="621">
        <f t="shared" si="143"/>
        <v>0</v>
      </c>
      <c r="Q99" s="622">
        <f t="shared" si="135"/>
        <v>1</v>
      </c>
    </row>
    <row r="100">
      <c r="A100" s="21" t="s">
        <v>183</v>
      </c>
      <c r="B100" s="21" t="s">
        <v>111</v>
      </c>
      <c r="C100" s="617" t="s">
        <v>52</v>
      </c>
      <c r="D100" s="30">
        <v>1</v>
      </c>
      <c r="E100" s="194">
        <f>'BM 02'!G100</f>
        <v>0</v>
      </c>
      <c r="F100" s="626">
        <f>'MC 03'!Q99</f>
        <v>0</v>
      </c>
      <c r="G100" s="194">
        <f t="shared" si="136"/>
        <v>0</v>
      </c>
      <c r="H100" s="194">
        <f t="shared" si="137"/>
        <v>1</v>
      </c>
      <c r="I100" s="31">
        <v>71.810000000000002</v>
      </c>
      <c r="J100" s="31">
        <v>71.810000000000002</v>
      </c>
      <c r="K100" s="198">
        <f t="shared" si="138"/>
        <v>0</v>
      </c>
      <c r="L100" s="198">
        <f t="shared" si="139"/>
        <v>0</v>
      </c>
      <c r="M100" s="198">
        <f t="shared" si="140"/>
        <v>0</v>
      </c>
      <c r="N100" s="620">
        <f t="shared" si="141"/>
        <v>71.810000000000002</v>
      </c>
      <c r="O100" s="621">
        <f t="shared" si="142"/>
        <v>0</v>
      </c>
      <c r="P100" s="621">
        <f t="shared" si="143"/>
        <v>0</v>
      </c>
      <c r="Q100" s="622">
        <f t="shared" si="135"/>
        <v>1</v>
      </c>
    </row>
    <row r="101" ht="38.25">
      <c r="A101" s="21" t="s">
        <v>184</v>
      </c>
      <c r="B101" s="21" t="s">
        <v>113</v>
      </c>
      <c r="C101" s="617" t="s">
        <v>38</v>
      </c>
      <c r="D101" s="30">
        <v>150</v>
      </c>
      <c r="E101" s="194">
        <f>'BM 02'!G101</f>
        <v>150</v>
      </c>
      <c r="F101" s="626">
        <f>'MC 03'!Q100</f>
        <v>0</v>
      </c>
      <c r="G101" s="667">
        <f t="shared" si="136"/>
        <v>150</v>
      </c>
      <c r="H101" s="667">
        <f t="shared" si="137"/>
        <v>0</v>
      </c>
      <c r="I101" s="31">
        <v>18.57</v>
      </c>
      <c r="J101" s="31">
        <v>2785.5</v>
      </c>
      <c r="K101" s="668">
        <f t="shared" si="138"/>
        <v>2785.5</v>
      </c>
      <c r="L101" s="668">
        <f t="shared" si="139"/>
        <v>0</v>
      </c>
      <c r="M101" s="668">
        <f t="shared" si="140"/>
        <v>2785.5</v>
      </c>
      <c r="N101" s="896">
        <f t="shared" si="141"/>
        <v>0</v>
      </c>
      <c r="O101" s="669">
        <f>F101/D101</f>
        <v>0</v>
      </c>
      <c r="P101" s="669">
        <f t="shared" si="143"/>
        <v>1</v>
      </c>
      <c r="Q101" s="670">
        <f t="shared" si="135"/>
        <v>0</v>
      </c>
    </row>
    <row r="102" ht="25.5">
      <c r="A102" s="21" t="s">
        <v>185</v>
      </c>
      <c r="B102" s="21" t="s">
        <v>115</v>
      </c>
      <c r="C102" s="617" t="s">
        <v>89</v>
      </c>
      <c r="D102" s="30">
        <v>2.3999999999999999</v>
      </c>
      <c r="E102" s="194">
        <f>'BM 02'!G102</f>
        <v>0</v>
      </c>
      <c r="F102" s="626">
        <f>'MC 03'!Q101</f>
        <v>1.3999999999999999</v>
      </c>
      <c r="G102" s="194">
        <f t="shared" si="136"/>
        <v>1.3999999999999999</v>
      </c>
      <c r="H102" s="194">
        <f t="shared" si="137"/>
        <v>1</v>
      </c>
      <c r="I102" s="31">
        <v>518.09000000000003</v>
      </c>
      <c r="J102" s="31">
        <v>1243.4200000000001</v>
      </c>
      <c r="K102" s="198">
        <f t="shared" si="138"/>
        <v>0</v>
      </c>
      <c r="L102" s="198">
        <f t="shared" si="139"/>
        <v>725.32000000000005</v>
      </c>
      <c r="M102" s="198">
        <f t="shared" si="140"/>
        <v>725.32000000000005</v>
      </c>
      <c r="N102" s="620">
        <f t="shared" si="141"/>
        <v>518.09000000000003</v>
      </c>
      <c r="O102" s="621">
        <f t="shared" si="142"/>
        <v>0.58333333333333337</v>
      </c>
      <c r="P102" s="621">
        <f t="shared" si="143"/>
        <v>0.58333333333333337</v>
      </c>
      <c r="Q102" s="622">
        <f t="shared" si="135"/>
        <v>0.41666666666666669</v>
      </c>
    </row>
    <row r="103" ht="38.25">
      <c r="A103" s="21" t="s">
        <v>186</v>
      </c>
      <c r="B103" s="21" t="s">
        <v>117</v>
      </c>
      <c r="C103" s="617" t="s">
        <v>52</v>
      </c>
      <c r="D103" s="30">
        <v>14</v>
      </c>
      <c r="E103" s="194">
        <f>'BM 02'!G103</f>
        <v>0</v>
      </c>
      <c r="F103" s="626">
        <f>'MC 03'!Q102</f>
        <v>9</v>
      </c>
      <c r="G103" s="194">
        <f t="shared" si="136"/>
        <v>9</v>
      </c>
      <c r="H103" s="194">
        <f t="shared" si="137"/>
        <v>5</v>
      </c>
      <c r="I103" s="31">
        <v>1451.9300000000001</v>
      </c>
      <c r="J103" s="31">
        <v>20327.02</v>
      </c>
      <c r="K103" s="198">
        <f t="shared" si="138"/>
        <v>0</v>
      </c>
      <c r="L103" s="198">
        <f t="shared" si="139"/>
        <v>13067.370000000001</v>
      </c>
      <c r="M103" s="198">
        <f t="shared" si="140"/>
        <v>13067.370000000001</v>
      </c>
      <c r="N103" s="620">
        <f t="shared" si="141"/>
        <v>7259.6499999999996</v>
      </c>
      <c r="O103" s="621">
        <f t="shared" si="142"/>
        <v>0.6428571428571429</v>
      </c>
      <c r="P103" s="621">
        <f t="shared" si="143"/>
        <v>0.6428571428571429</v>
      </c>
      <c r="Q103" s="622">
        <f t="shared" si="135"/>
        <v>0.35714285714285715</v>
      </c>
    </row>
    <row r="104" ht="25.5">
      <c r="A104" s="21" t="s">
        <v>187</v>
      </c>
      <c r="B104" s="21" t="s">
        <v>119</v>
      </c>
      <c r="C104" s="617" t="s">
        <v>52</v>
      </c>
      <c r="D104" s="30">
        <v>15</v>
      </c>
      <c r="E104" s="194">
        <f>'BM 02'!G104</f>
        <v>0</v>
      </c>
      <c r="F104" s="626">
        <f>'MC 03'!Q103</f>
        <v>0</v>
      </c>
      <c r="G104" s="194">
        <f t="shared" si="136"/>
        <v>0</v>
      </c>
      <c r="H104" s="194">
        <f t="shared" si="137"/>
        <v>15</v>
      </c>
      <c r="I104" s="31">
        <v>181.78999999999999</v>
      </c>
      <c r="J104" s="31">
        <v>2726.8499999999999</v>
      </c>
      <c r="K104" s="198">
        <f t="shared" si="138"/>
        <v>0</v>
      </c>
      <c r="L104" s="198">
        <f t="shared" si="139"/>
        <v>0</v>
      </c>
      <c r="M104" s="198">
        <f t="shared" si="140"/>
        <v>0</v>
      </c>
      <c r="N104" s="620">
        <f t="shared" si="141"/>
        <v>2726.8499999999999</v>
      </c>
      <c r="O104" s="621">
        <f t="shared" si="142"/>
        <v>0</v>
      </c>
      <c r="P104" s="621">
        <f t="shared" si="143"/>
        <v>0</v>
      </c>
      <c r="Q104" s="622">
        <f t="shared" si="135"/>
        <v>1</v>
      </c>
    </row>
    <row r="105">
      <c r="A105" s="16" t="s">
        <v>188</v>
      </c>
      <c r="B105" s="16" t="s">
        <v>121</v>
      </c>
      <c r="C105" s="612"/>
      <c r="D105" s="671">
        <f>SUM(D106:D108)</f>
        <v>1501.3299999999999</v>
      </c>
      <c r="E105" s="671">
        <f t="shared" ref="E105:J105" si="149">SUM(E106:E108)</f>
        <v>0</v>
      </c>
      <c r="F105" s="671">
        <f t="shared" si="149"/>
        <v>0</v>
      </c>
      <c r="G105" s="671">
        <f t="shared" si="149"/>
        <v>0</v>
      </c>
      <c r="H105" s="671">
        <f t="shared" si="149"/>
        <v>1501.3299999999999</v>
      </c>
      <c r="I105" s="672">
        <f t="shared" si="149"/>
        <v>7450.6399999999994</v>
      </c>
      <c r="J105" s="671">
        <f t="shared" si="149"/>
        <v>8334.6499999999996</v>
      </c>
      <c r="K105" s="897">
        <f>SUM(K106:K108)</f>
        <v>0</v>
      </c>
      <c r="L105" s="897">
        <f t="shared" ref="L105:N105" si="150">SUM(L106:L108)</f>
        <v>0</v>
      </c>
      <c r="M105" s="897">
        <f t="shared" si="150"/>
        <v>0</v>
      </c>
      <c r="N105" s="897">
        <f t="shared" si="150"/>
        <v>8334.6499999999996</v>
      </c>
      <c r="O105" s="183">
        <f t="shared" si="142"/>
        <v>0</v>
      </c>
      <c r="P105" s="183">
        <f t="shared" si="143"/>
        <v>0</v>
      </c>
      <c r="Q105" s="184">
        <f t="shared" si="135"/>
        <v>1</v>
      </c>
    </row>
    <row r="106">
      <c r="A106" s="21" t="s">
        <v>189</v>
      </c>
      <c r="B106" s="21" t="s">
        <v>123</v>
      </c>
      <c r="C106" s="617" t="s">
        <v>124</v>
      </c>
      <c r="D106" s="30">
        <v>1499.3299999999999</v>
      </c>
      <c r="E106" s="194">
        <f>'BM 02'!G106</f>
        <v>0</v>
      </c>
      <c r="F106" s="626">
        <f>'MC 03'!Q105</f>
        <v>0</v>
      </c>
      <c r="G106" s="194">
        <f t="shared" si="136"/>
        <v>0</v>
      </c>
      <c r="H106" s="194">
        <f t="shared" si="137"/>
        <v>1499.3299999999999</v>
      </c>
      <c r="I106" s="31">
        <v>0.58999999999999997</v>
      </c>
      <c r="J106" s="31">
        <v>884.60000000000002</v>
      </c>
      <c r="K106" s="198">
        <f t="shared" si="138"/>
        <v>0</v>
      </c>
      <c r="L106" s="198">
        <f t="shared" si="139"/>
        <v>0</v>
      </c>
      <c r="M106" s="198">
        <f t="shared" si="140"/>
        <v>0</v>
      </c>
      <c r="N106" s="620">
        <f t="shared" si="141"/>
        <v>884.60000000000002</v>
      </c>
      <c r="O106" s="621">
        <f t="shared" si="142"/>
        <v>0</v>
      </c>
      <c r="P106" s="621">
        <f t="shared" si="143"/>
        <v>0</v>
      </c>
      <c r="Q106" s="622">
        <f t="shared" si="135"/>
        <v>1</v>
      </c>
    </row>
    <row r="107" ht="38.25">
      <c r="A107" s="21" t="s">
        <v>190</v>
      </c>
      <c r="B107" s="21" t="s">
        <v>191</v>
      </c>
      <c r="C107" s="617" t="s">
        <v>52</v>
      </c>
      <c r="D107" s="30">
        <v>1</v>
      </c>
      <c r="E107" s="194">
        <f>'BM 02'!G107</f>
        <v>0</v>
      </c>
      <c r="F107" s="626">
        <f>'MC 03'!Q106</f>
        <v>0</v>
      </c>
      <c r="G107" s="194">
        <f t="shared" si="136"/>
        <v>0</v>
      </c>
      <c r="H107" s="194">
        <f t="shared" si="137"/>
        <v>1</v>
      </c>
      <c r="I107" s="31">
        <v>3233.0700000000002</v>
      </c>
      <c r="J107" s="31">
        <v>3233.0700000000002</v>
      </c>
      <c r="K107" s="198">
        <f t="shared" si="138"/>
        <v>0</v>
      </c>
      <c r="L107" s="198">
        <f t="shared" si="139"/>
        <v>0</v>
      </c>
      <c r="M107" s="198">
        <f t="shared" si="140"/>
        <v>0</v>
      </c>
      <c r="N107" s="620">
        <f t="shared" si="141"/>
        <v>3233.0700000000002</v>
      </c>
      <c r="O107" s="621">
        <f t="shared" si="142"/>
        <v>0</v>
      </c>
      <c r="P107" s="621">
        <f t="shared" si="143"/>
        <v>0</v>
      </c>
      <c r="Q107" s="622">
        <f t="shared" si="135"/>
        <v>1</v>
      </c>
    </row>
    <row r="108">
      <c r="A108" s="21" t="s">
        <v>192</v>
      </c>
      <c r="B108" s="21" t="s">
        <v>193</v>
      </c>
      <c r="C108" s="617" t="s">
        <v>52</v>
      </c>
      <c r="D108" s="30">
        <v>1</v>
      </c>
      <c r="E108" s="194">
        <f>'BM 02'!G108</f>
        <v>0</v>
      </c>
      <c r="F108" s="626">
        <f>'MC 03'!Q107</f>
        <v>0</v>
      </c>
      <c r="G108" s="194">
        <f t="shared" si="136"/>
        <v>0</v>
      </c>
      <c r="H108" s="194">
        <f t="shared" si="137"/>
        <v>1</v>
      </c>
      <c r="I108" s="31">
        <v>4216.9799999999996</v>
      </c>
      <c r="J108" s="31">
        <v>4216.9799999999996</v>
      </c>
      <c r="K108" s="198">
        <f t="shared" si="138"/>
        <v>0</v>
      </c>
      <c r="L108" s="198">
        <f t="shared" si="139"/>
        <v>0</v>
      </c>
      <c r="M108" s="198">
        <f t="shared" si="140"/>
        <v>0</v>
      </c>
      <c r="N108" s="620">
        <f t="shared" si="141"/>
        <v>4216.9799999999996</v>
      </c>
      <c r="O108" s="621">
        <f t="shared" si="142"/>
        <v>0</v>
      </c>
      <c r="P108" s="621">
        <f t="shared" si="143"/>
        <v>0</v>
      </c>
      <c r="Q108" s="622">
        <f t="shared" si="135"/>
        <v>1</v>
      </c>
      <c r="T108" s="898">
        <f>J109-M109</f>
        <v>157910.63947076903</v>
      </c>
    </row>
    <row r="109">
      <c r="A109" s="899"/>
      <c r="B109" s="16" t="s">
        <v>194</v>
      </c>
      <c r="C109" s="612"/>
      <c r="D109" s="678">
        <f>D60+D18+D8</f>
        <v>9613.2591008120125</v>
      </c>
      <c r="E109" s="677">
        <f>E60+E18+E8</f>
        <v>1965.8139999999999</v>
      </c>
      <c r="F109" s="677">
        <f>F60+F18+F8</f>
        <v>10.4</v>
      </c>
      <c r="G109" s="677">
        <f>E109+F109</f>
        <v>1976.2139999999999</v>
      </c>
      <c r="H109" s="677">
        <f t="shared" si="137"/>
        <v>7637.0451008120126</v>
      </c>
      <c r="I109" s="679">
        <f>SUM(I60,I18,I8)</f>
        <v>57691.87999999999</v>
      </c>
      <c r="J109" s="894">
        <v>196754.74947076902</v>
      </c>
      <c r="K109" s="900">
        <f t="shared" ref="K109:M109" si="151">K8+K18+K60</f>
        <v>15648.119999999999</v>
      </c>
      <c r="L109" s="900">
        <f t="shared" si="151"/>
        <v>23195.989999999998</v>
      </c>
      <c r="M109" s="901">
        <f t="shared" si="151"/>
        <v>38844.110000000001</v>
      </c>
      <c r="N109" s="680">
        <f>N8+N18+N60</f>
        <v>157910.91999999998</v>
      </c>
      <c r="O109" s="682">
        <f>SUM(O60,O18,O8)</f>
        <v>0.14318396572685688</v>
      </c>
      <c r="P109" s="682">
        <f>SUM(P60,P19,P8)/3</f>
        <v>0.12826382393079225</v>
      </c>
      <c r="Q109" s="683">
        <f>SUM(Q60,Q18,Q8) /3</f>
        <v>0.70544066011025208</v>
      </c>
    </row>
    <row r="110">
      <c r="A110" s="902" t="s">
        <v>214</v>
      </c>
      <c r="B110" s="903"/>
      <c r="C110" s="903"/>
      <c r="D110" s="904"/>
      <c r="E110" s="904"/>
      <c r="F110" s="904"/>
      <c r="G110" s="905"/>
      <c r="H110" s="906" t="s">
        <v>215</v>
      </c>
      <c r="I110" s="904"/>
      <c r="J110" s="904"/>
      <c r="K110" s="904"/>
      <c r="L110" s="904"/>
      <c r="M110" s="904"/>
      <c r="N110" s="904"/>
      <c r="O110" s="904"/>
      <c r="P110" s="904"/>
      <c r="Q110" s="905"/>
    </row>
    <row r="111">
      <c r="A111" s="902"/>
      <c r="B111" s="903"/>
      <c r="C111" s="903"/>
      <c r="D111" s="903"/>
      <c r="E111" s="903"/>
      <c r="F111" s="903"/>
      <c r="G111" s="907"/>
      <c r="H111" s="902"/>
      <c r="I111" s="903"/>
      <c r="J111" s="903"/>
      <c r="K111" s="903"/>
      <c r="L111" s="903"/>
      <c r="M111" s="903"/>
      <c r="N111" s="903"/>
      <c r="O111" s="903"/>
      <c r="P111" s="903"/>
      <c r="Q111" s="907"/>
      <c r="T111" s="908">
        <f>K109+L109</f>
        <v>38844.110000000001</v>
      </c>
    </row>
    <row r="112">
      <c r="A112" s="902"/>
      <c r="B112" s="903"/>
      <c r="C112" s="903"/>
      <c r="D112" s="903"/>
      <c r="E112" s="903"/>
      <c r="F112" s="903"/>
      <c r="G112" s="907"/>
      <c r="H112" s="902"/>
      <c r="I112" s="903"/>
      <c r="J112" s="903"/>
      <c r="K112" s="903"/>
      <c r="L112" s="903"/>
      <c r="M112" s="903"/>
      <c r="N112" s="903"/>
      <c r="O112" s="903"/>
      <c r="P112" s="903"/>
      <c r="Q112" s="907"/>
    </row>
    <row r="113">
      <c r="A113" s="902"/>
      <c r="B113" s="903"/>
      <c r="C113" s="903"/>
      <c r="D113" s="903"/>
      <c r="E113" s="903"/>
      <c r="F113" s="903"/>
      <c r="G113" s="907"/>
      <c r="H113" s="902"/>
      <c r="I113" s="903"/>
      <c r="J113" s="903"/>
      <c r="K113" s="903"/>
      <c r="L113" s="903"/>
      <c r="M113" s="903"/>
      <c r="N113" s="903"/>
      <c r="O113" s="903"/>
      <c r="P113" s="903"/>
      <c r="Q113" s="907"/>
    </row>
    <row r="114">
      <c r="A114" s="902"/>
      <c r="B114" s="903"/>
      <c r="C114" s="903"/>
      <c r="D114" s="903"/>
      <c r="E114" s="903"/>
      <c r="F114" s="903"/>
      <c r="G114" s="907"/>
      <c r="H114" s="902"/>
      <c r="I114" s="903"/>
      <c r="J114" s="903"/>
      <c r="K114" s="903"/>
      <c r="L114" s="903"/>
      <c r="M114" s="903"/>
      <c r="N114" s="903"/>
      <c r="O114" s="903"/>
      <c r="P114" s="903"/>
      <c r="Q114" s="907"/>
    </row>
    <row r="115">
      <c r="A115" s="902"/>
      <c r="B115" s="903"/>
      <c r="C115" s="903"/>
      <c r="D115" s="903"/>
      <c r="E115" s="903"/>
      <c r="F115" s="903"/>
      <c r="G115" s="907"/>
      <c r="H115" s="902"/>
      <c r="I115" s="903"/>
      <c r="J115" s="903"/>
      <c r="K115" s="903"/>
      <c r="L115" s="903"/>
      <c r="M115" s="903"/>
      <c r="N115" s="903"/>
      <c r="O115" s="903"/>
      <c r="P115" s="903"/>
      <c r="Q115" s="907"/>
    </row>
    <row r="116">
      <c r="A116" s="902"/>
      <c r="B116" s="903"/>
      <c r="C116" s="903"/>
      <c r="D116" s="903"/>
      <c r="E116" s="903"/>
      <c r="F116" s="903"/>
      <c r="G116" s="907"/>
      <c r="H116" s="902"/>
      <c r="I116" s="903"/>
      <c r="J116" s="903"/>
      <c r="K116" s="903"/>
      <c r="L116" s="903"/>
      <c r="M116" s="903"/>
      <c r="N116" s="903"/>
      <c r="O116" s="903"/>
      <c r="P116" s="903"/>
      <c r="Q116" s="907"/>
    </row>
    <row r="117">
      <c r="A117" s="909"/>
      <c r="B117" s="910"/>
      <c r="C117" s="910"/>
      <c r="D117" s="910"/>
      <c r="E117" s="910"/>
      <c r="F117" s="910"/>
      <c r="G117" s="911"/>
      <c r="H117" s="909"/>
      <c r="I117" s="910"/>
      <c r="J117" s="910"/>
      <c r="K117" s="910"/>
      <c r="L117" s="910"/>
      <c r="M117" s="910"/>
      <c r="N117" s="910"/>
      <c r="O117" s="910"/>
      <c r="P117" s="910"/>
      <c r="Q117" s="911"/>
    </row>
    <row r="124">
      <c r="L124" s="1">
        <v>21890.189999999999</v>
      </c>
    </row>
  </sheetData>
  <mergeCells count="16">
    <mergeCell ref="A110:G117"/>
    <mergeCell ref="H110:Q117"/>
    <mergeCell ref="A5:Q5"/>
    <mergeCell ref="A6:A7"/>
    <mergeCell ref="B6:B7"/>
    <mergeCell ref="C6:C7"/>
    <mergeCell ref="D6:H6"/>
    <mergeCell ref="I6:I7"/>
    <mergeCell ref="J6:N6"/>
    <mergeCell ref="O6:Q6"/>
    <mergeCell ref="B1:O1"/>
    <mergeCell ref="P1:Q4"/>
    <mergeCell ref="B2:O2"/>
    <mergeCell ref="B3:O3"/>
    <mergeCell ref="F4:J4"/>
    <mergeCell ref="K4:L4"/>
  </mergeCells>
  <printOptions headings="0" gridLines="0"/>
  <pageMargins left="0.51181102362204722" right="0.51181102362204722" top="0.78740157480314954" bottom="0.78740157480314954" header="0.31496062992125984" footer="0.31496062992125984"/>
  <pageSetup paperSize="9" scale="39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lessThan" id="{00F800F1-00B1-4990-96F7-00E900CC00CD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N10:N12 N14 N16:N17 N20:N21 N23:N31 N33:N38 N40:N43 N46:N57 N59 N62:N63 N65:N74 N76:N77 N79:N84 N86:N90 N93:N104 N106:N108</xm:sqref>
        </x14:conditionalFormatting>
        <x14:conditionalFormatting xmlns:xm="http://schemas.microsoft.com/office/excel/2006/main">
          <x14:cfRule type="cellIs" priority="1" operator="lessThan" id="{008C007C-00E1-4F36-873C-00F0005C007B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O61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60" workbookViewId="0">
      <selection activeCell="D115" activeCellId="0" sqref="A1:G115"/>
    </sheetView>
  </sheetViews>
  <sheetFormatPr defaultColWidth="9.140625" defaultRowHeight="12.75"/>
  <cols>
    <col customWidth="1" min="1" max="1" style="1" width="11.85546875"/>
    <col customWidth="1" min="2" max="2" style="1" width="24.7109375"/>
    <col customWidth="1" min="3" max="3" style="1" width="17.140625"/>
    <col customWidth="1" min="4" max="4" style="1" width="8.7109375"/>
    <col customWidth="1" min="5" max="5" style="1" width="23"/>
    <col customWidth="1" min="6" max="6" style="1" width="26.42578125"/>
    <col customWidth="1" min="7" max="7" style="1" width="11.28515625"/>
    <col min="8" max="16384" style="1" width="9.140625"/>
  </cols>
  <sheetData>
    <row r="1" s="686" customFormat="1" ht="15" customHeight="1">
      <c r="A1" s="687" t="s">
        <v>0</v>
      </c>
      <c r="B1" s="688" t="str">
        <f>'MC 01'!B1:N1</f>
        <v xml:space="preserve">FELIPE &amp; SOUZA CONSTRUÇÕES (Rua eng. Antonio Goncalves Soares n° 135  LUZIA ARACAJU-SE CNPJ : 38.015.219/0001-37)</v>
      </c>
      <c r="C1" s="689"/>
      <c r="D1" s="689"/>
      <c r="E1" s="689"/>
      <c r="F1" s="690"/>
      <c r="G1" s="691"/>
    </row>
    <row r="2" s="686" customFormat="1" ht="14.25" customHeight="1">
      <c r="A2" s="692" t="s">
        <v>3</v>
      </c>
      <c r="B2" s="693" t="str">
        <f>'MC 01'!B2:N2</f>
        <v xml:space="preserve">PREFEITURA DE SÃO CRISTOVÃO</v>
      </c>
      <c r="C2" s="694"/>
      <c r="D2" s="694"/>
      <c r="E2" s="694"/>
      <c r="F2" s="695"/>
      <c r="G2" s="696"/>
    </row>
    <row r="3" s="686" customFormat="1">
      <c r="A3" s="692" t="s">
        <v>5</v>
      </c>
      <c r="B3" s="693" t="s">
        <v>299</v>
      </c>
      <c r="C3" s="694"/>
      <c r="D3" s="694"/>
      <c r="E3" s="694"/>
      <c r="F3" s="695"/>
      <c r="G3" s="696"/>
    </row>
    <row r="4" s="59" customFormat="1" ht="14.25" customHeight="1">
      <c r="A4" s="697" t="s">
        <v>7</v>
      </c>
      <c r="B4" s="698" t="s">
        <v>307</v>
      </c>
      <c r="C4" s="699" t="s">
        <v>195</v>
      </c>
      <c r="D4" s="700" t="s">
        <v>326</v>
      </c>
      <c r="E4" s="701" t="s">
        <v>197</v>
      </c>
      <c r="F4" s="702" t="s">
        <v>325</v>
      </c>
      <c r="G4" s="696"/>
      <c r="H4" s="686"/>
      <c r="I4" s="686"/>
      <c r="J4" s="686"/>
      <c r="K4" s="686"/>
      <c r="L4" s="703"/>
      <c r="M4" s="703"/>
      <c r="N4" s="703"/>
      <c r="O4" s="703"/>
      <c r="P4" s="703"/>
      <c r="Q4" s="686"/>
      <c r="R4" s="686"/>
    </row>
    <row r="5">
      <c r="A5" s="704" t="s">
        <v>234</v>
      </c>
      <c r="B5" s="6"/>
      <c r="C5" s="6"/>
      <c r="D5" s="6"/>
      <c r="E5" s="6"/>
      <c r="F5" s="705"/>
      <c r="G5" s="706"/>
    </row>
    <row r="6">
      <c r="A6" s="7" t="s">
        <v>10</v>
      </c>
      <c r="B6" s="11" t="s">
        <v>11</v>
      </c>
      <c r="C6" s="11"/>
      <c r="D6" s="11"/>
      <c r="E6" s="11"/>
      <c r="F6" s="11"/>
      <c r="G6" s="11"/>
    </row>
    <row r="7">
      <c r="A7" s="912">
        <v>1</v>
      </c>
      <c r="B7" s="11" t="s">
        <v>16</v>
      </c>
      <c r="C7" s="11"/>
      <c r="D7" s="11"/>
      <c r="E7" s="11"/>
      <c r="F7" s="11"/>
      <c r="G7" s="913"/>
    </row>
    <row r="8">
      <c r="A8" s="914" t="s">
        <v>17</v>
      </c>
      <c r="B8" s="16" t="s">
        <v>18</v>
      </c>
      <c r="C8" s="16"/>
      <c r="D8" s="16"/>
      <c r="E8" s="16"/>
      <c r="F8" s="16"/>
      <c r="G8" s="915"/>
    </row>
    <row r="9">
      <c r="A9" s="916" t="s">
        <v>19</v>
      </c>
      <c r="B9" s="21" t="s">
        <v>20</v>
      </c>
      <c r="C9" s="21"/>
      <c r="D9" s="21"/>
      <c r="E9" s="21"/>
      <c r="F9" s="21"/>
      <c r="G9" s="917"/>
    </row>
    <row r="10">
      <c r="A10" s="916" t="s">
        <v>22</v>
      </c>
      <c r="B10" s="21" t="s">
        <v>23</v>
      </c>
      <c r="C10" s="21"/>
      <c r="D10" s="21"/>
      <c r="E10" s="21"/>
      <c r="F10" s="21"/>
      <c r="G10" s="917"/>
    </row>
    <row r="11">
      <c r="A11" s="916" t="s">
        <v>24</v>
      </c>
      <c r="B11" s="21" t="s">
        <v>25</v>
      </c>
      <c r="C11" s="21"/>
      <c r="D11" s="21"/>
      <c r="E11" s="21"/>
      <c r="F11" s="21"/>
      <c r="G11" s="917"/>
    </row>
    <row r="12">
      <c r="A12" s="914" t="s">
        <v>26</v>
      </c>
      <c r="B12" s="16" t="s">
        <v>27</v>
      </c>
      <c r="C12" s="16"/>
      <c r="D12" s="16"/>
      <c r="E12" s="16"/>
      <c r="F12" s="16"/>
      <c r="G12" s="915"/>
    </row>
    <row r="13">
      <c r="A13" s="916" t="s">
        <v>28</v>
      </c>
      <c r="B13" s="21" t="s">
        <v>29</v>
      </c>
      <c r="C13" s="21"/>
      <c r="D13" s="21"/>
      <c r="E13" s="21"/>
      <c r="F13" s="21"/>
      <c r="G13" s="917"/>
    </row>
    <row r="14">
      <c r="A14" s="16" t="s">
        <v>31</v>
      </c>
      <c r="B14" s="918" t="s">
        <v>32</v>
      </c>
      <c r="C14" s="919"/>
      <c r="D14" s="919"/>
      <c r="E14" s="919"/>
      <c r="F14" s="919"/>
      <c r="G14" s="919"/>
    </row>
    <row r="15">
      <c r="A15" s="920" t="s">
        <v>33</v>
      </c>
      <c r="B15" s="921" t="s">
        <v>34</v>
      </c>
      <c r="C15" s="921"/>
      <c r="D15" s="921"/>
      <c r="E15" s="921"/>
      <c r="F15" s="921"/>
      <c r="G15" s="922"/>
    </row>
    <row r="16">
      <c r="A16" s="923" t="s">
        <v>36</v>
      </c>
      <c r="B16" s="924" t="s">
        <v>37</v>
      </c>
      <c r="C16" s="925"/>
      <c r="D16" s="925"/>
      <c r="E16" s="925"/>
      <c r="F16" s="925"/>
      <c r="G16" s="926"/>
    </row>
    <row r="17" ht="175.5" customHeight="1">
      <c r="A17" s="927"/>
      <c r="B17" s="928"/>
      <c r="C17" s="928"/>
      <c r="D17" s="928"/>
      <c r="E17" s="929"/>
      <c r="F17" s="929"/>
      <c r="G17" s="930"/>
    </row>
    <row r="18">
      <c r="A18" s="931">
        <v>2</v>
      </c>
      <c r="B18" s="932" t="s">
        <v>39</v>
      </c>
      <c r="C18" s="933"/>
      <c r="D18" s="933"/>
      <c r="E18" s="933"/>
      <c r="F18" s="933"/>
      <c r="G18" s="934"/>
    </row>
    <row r="19">
      <c r="A19" s="935" t="s">
        <v>40</v>
      </c>
      <c r="B19" s="936" t="s">
        <v>41</v>
      </c>
      <c r="C19" s="937"/>
      <c r="D19" s="937"/>
      <c r="E19" s="937"/>
      <c r="F19" s="937"/>
      <c r="G19" s="938"/>
    </row>
    <row r="20">
      <c r="A20" s="939" t="s">
        <v>42</v>
      </c>
      <c r="B20" s="21" t="s">
        <v>43</v>
      </c>
      <c r="C20" s="21"/>
      <c r="D20" s="21"/>
      <c r="E20" s="21"/>
      <c r="F20" s="21"/>
      <c r="G20" s="21"/>
    </row>
    <row r="21">
      <c r="A21" s="939" t="s">
        <v>44</v>
      </c>
      <c r="B21" s="940" t="s">
        <v>45</v>
      </c>
      <c r="C21" s="940"/>
      <c r="D21" s="940"/>
      <c r="E21" s="940"/>
      <c r="F21" s="940"/>
      <c r="G21" s="940"/>
    </row>
    <row r="22">
      <c r="A22" s="935" t="s">
        <v>46</v>
      </c>
      <c r="B22" s="941" t="s">
        <v>47</v>
      </c>
      <c r="C22" s="919"/>
      <c r="D22" s="919"/>
      <c r="E22" s="919"/>
      <c r="F22" s="919"/>
      <c r="G22" s="942"/>
    </row>
    <row r="23">
      <c r="A23" s="943" t="s">
        <v>48</v>
      </c>
      <c r="B23" s="944" t="s">
        <v>49</v>
      </c>
      <c r="C23" s="945"/>
      <c r="D23" s="945"/>
      <c r="E23" s="945"/>
      <c r="F23" s="945"/>
      <c r="G23" s="946"/>
    </row>
    <row r="24">
      <c r="A24" s="943" t="s">
        <v>50</v>
      </c>
      <c r="B24" s="944" t="s">
        <v>51</v>
      </c>
      <c r="C24" s="945"/>
      <c r="D24" s="945"/>
      <c r="E24" s="945"/>
      <c r="F24" s="945"/>
      <c r="G24" s="946"/>
    </row>
    <row r="25">
      <c r="A25" s="943" t="s">
        <v>53</v>
      </c>
      <c r="B25" s="944" t="s">
        <v>54</v>
      </c>
      <c r="C25" s="945"/>
      <c r="D25" s="945"/>
      <c r="E25" s="945"/>
      <c r="F25" s="945"/>
      <c r="G25" s="946"/>
    </row>
    <row r="26">
      <c r="A26" s="943" t="s">
        <v>55</v>
      </c>
      <c r="B26" s="944" t="s">
        <v>56</v>
      </c>
      <c r="C26" s="945"/>
      <c r="D26" s="945"/>
      <c r="E26" s="945"/>
      <c r="F26" s="945"/>
      <c r="G26" s="946"/>
    </row>
    <row r="27">
      <c r="A27" s="943" t="s">
        <v>57</v>
      </c>
      <c r="B27" s="944" t="s">
        <v>58</v>
      </c>
      <c r="C27" s="945"/>
      <c r="D27" s="945"/>
      <c r="E27" s="945"/>
      <c r="F27" s="945"/>
      <c r="G27" s="946"/>
    </row>
    <row r="28">
      <c r="A28" s="943" t="s">
        <v>59</v>
      </c>
      <c r="B28" s="944" t="s">
        <v>60</v>
      </c>
      <c r="C28" s="945"/>
      <c r="D28" s="945"/>
      <c r="E28" s="945"/>
      <c r="F28" s="945"/>
      <c r="G28" s="946"/>
    </row>
    <row r="29">
      <c r="A29" s="943" t="s">
        <v>61</v>
      </c>
      <c r="B29" s="944" t="s">
        <v>135</v>
      </c>
      <c r="C29" s="945"/>
      <c r="D29" s="945"/>
      <c r="E29" s="945"/>
      <c r="F29" s="945"/>
      <c r="G29" s="946"/>
    </row>
    <row r="30">
      <c r="A30" s="943" t="s">
        <v>63</v>
      </c>
      <c r="B30" s="944" t="s">
        <v>64</v>
      </c>
      <c r="C30" s="945"/>
      <c r="D30" s="945"/>
      <c r="E30" s="945"/>
      <c r="F30" s="945"/>
      <c r="G30" s="946"/>
    </row>
    <row r="31">
      <c r="A31" s="947" t="s">
        <v>65</v>
      </c>
      <c r="B31" s="944" t="s">
        <v>66</v>
      </c>
      <c r="C31" s="945"/>
      <c r="D31" s="945"/>
      <c r="E31" s="945"/>
      <c r="F31" s="945"/>
      <c r="G31" s="946"/>
    </row>
    <row r="32">
      <c r="A32" s="943" t="s">
        <v>69</v>
      </c>
      <c r="B32" s="944" t="s">
        <v>70</v>
      </c>
      <c r="C32" s="945"/>
      <c r="D32" s="945"/>
      <c r="E32" s="945"/>
      <c r="F32" s="945"/>
      <c r="G32" s="946"/>
    </row>
    <row r="33">
      <c r="A33" s="943" t="s">
        <v>71</v>
      </c>
      <c r="B33" s="944" t="s">
        <v>72</v>
      </c>
      <c r="C33" s="945"/>
      <c r="D33" s="945"/>
      <c r="E33" s="945"/>
      <c r="F33" s="945"/>
      <c r="G33" s="946"/>
    </row>
    <row r="34">
      <c r="A34" s="943" t="s">
        <v>73</v>
      </c>
      <c r="B34" s="944" t="s">
        <v>74</v>
      </c>
      <c r="C34" s="945"/>
      <c r="D34" s="945"/>
      <c r="E34" s="945"/>
      <c r="F34" s="945"/>
      <c r="G34" s="946"/>
    </row>
    <row r="35">
      <c r="A35" s="943" t="s">
        <v>75</v>
      </c>
      <c r="B35" s="944" t="s">
        <v>76</v>
      </c>
      <c r="C35" s="945"/>
      <c r="D35" s="945"/>
      <c r="E35" s="945"/>
      <c r="F35" s="945"/>
      <c r="G35" s="946"/>
    </row>
    <row r="36">
      <c r="A36" s="943" t="s">
        <v>77</v>
      </c>
      <c r="B36" s="944" t="s">
        <v>78</v>
      </c>
      <c r="C36" s="945"/>
      <c r="D36" s="945"/>
      <c r="E36" s="945"/>
      <c r="F36" s="945"/>
      <c r="G36" s="946"/>
    </row>
    <row r="37">
      <c r="A37" s="943" t="s">
        <v>79</v>
      </c>
      <c r="B37" s="944" t="s">
        <v>80</v>
      </c>
      <c r="C37" s="945"/>
      <c r="D37" s="945"/>
      <c r="E37" s="945"/>
      <c r="F37" s="945"/>
      <c r="G37" s="946"/>
    </row>
    <row r="38">
      <c r="A38" s="935" t="s">
        <v>81</v>
      </c>
      <c r="B38" s="948" t="s">
        <v>82</v>
      </c>
      <c r="C38" s="949"/>
      <c r="D38" s="949"/>
      <c r="E38" s="949"/>
      <c r="F38" s="949"/>
      <c r="G38" s="950"/>
    </row>
    <row r="39">
      <c r="A39" s="943" t="s">
        <v>83</v>
      </c>
      <c r="B39" s="951" t="s">
        <v>84</v>
      </c>
      <c r="C39" s="952"/>
      <c r="D39" s="952"/>
      <c r="E39" s="952"/>
      <c r="F39" s="952"/>
      <c r="G39" s="953"/>
    </row>
    <row r="40">
      <c r="A40" s="943" t="s">
        <v>85</v>
      </c>
      <c r="B40" s="951" t="s">
        <v>86</v>
      </c>
      <c r="C40" s="952"/>
      <c r="D40" s="952"/>
      <c r="E40" s="952"/>
      <c r="F40" s="952"/>
      <c r="G40" s="953"/>
    </row>
    <row r="41">
      <c r="A41" s="943" t="s">
        <v>87</v>
      </c>
      <c r="B41" s="951" t="s">
        <v>88</v>
      </c>
      <c r="C41" s="952"/>
      <c r="D41" s="952"/>
      <c r="E41" s="952"/>
      <c r="F41" s="952"/>
      <c r="G41" s="953"/>
    </row>
    <row r="42">
      <c r="A42" s="943" t="s">
        <v>90</v>
      </c>
      <c r="B42" s="951" t="s">
        <v>91</v>
      </c>
      <c r="C42" s="952"/>
      <c r="D42" s="952"/>
      <c r="E42" s="952"/>
      <c r="F42" s="952"/>
      <c r="G42" s="953"/>
    </row>
    <row r="43">
      <c r="A43" s="935" t="s">
        <v>92</v>
      </c>
      <c r="B43" s="954" t="s">
        <v>93</v>
      </c>
      <c r="C43" s="955"/>
      <c r="D43" s="955"/>
      <c r="E43" s="955"/>
      <c r="F43" s="955"/>
      <c r="G43" s="956"/>
    </row>
    <row r="44">
      <c r="A44" s="935" t="s">
        <v>94</v>
      </c>
      <c r="B44" s="954" t="s">
        <v>95</v>
      </c>
      <c r="C44" s="955"/>
      <c r="D44" s="955"/>
      <c r="E44" s="955"/>
      <c r="F44" s="955"/>
      <c r="G44" s="956"/>
    </row>
    <row r="45">
      <c r="A45" s="943" t="s">
        <v>96</v>
      </c>
      <c r="B45" s="951" t="s">
        <v>97</v>
      </c>
      <c r="C45" s="952"/>
      <c r="D45" s="952"/>
      <c r="E45" s="952"/>
      <c r="F45" s="952"/>
      <c r="G45" s="953"/>
    </row>
    <row r="46">
      <c r="A46" s="943" t="s">
        <v>98</v>
      </c>
      <c r="B46" s="951" t="s">
        <v>99</v>
      </c>
      <c r="C46" s="952"/>
      <c r="D46" s="952"/>
      <c r="E46" s="952"/>
      <c r="F46" s="952"/>
      <c r="G46" s="953"/>
    </row>
    <row r="47">
      <c r="A47" s="943" t="s">
        <v>100</v>
      </c>
      <c r="B47" s="951" t="s">
        <v>101</v>
      </c>
      <c r="C47" s="952"/>
      <c r="D47" s="952"/>
      <c r="E47" s="952"/>
      <c r="F47" s="952"/>
      <c r="G47" s="953"/>
    </row>
    <row r="48">
      <c r="A48" s="943" t="s">
        <v>102</v>
      </c>
      <c r="B48" s="951" t="s">
        <v>103</v>
      </c>
      <c r="C48" s="952"/>
      <c r="D48" s="952"/>
      <c r="E48" s="952"/>
      <c r="F48" s="952"/>
      <c r="G48" s="953"/>
    </row>
    <row r="49">
      <c r="A49" s="943" t="s">
        <v>104</v>
      </c>
      <c r="B49" s="951" t="s">
        <v>105</v>
      </c>
      <c r="C49" s="952"/>
      <c r="D49" s="952"/>
      <c r="E49" s="952"/>
      <c r="F49" s="952"/>
      <c r="G49" s="953"/>
    </row>
    <row r="50">
      <c r="A50" s="943" t="s">
        <v>106</v>
      </c>
      <c r="B50" s="951" t="s">
        <v>107</v>
      </c>
      <c r="C50" s="952"/>
      <c r="D50" s="952"/>
      <c r="E50" s="952"/>
      <c r="F50" s="952"/>
      <c r="G50" s="953"/>
    </row>
    <row r="51">
      <c r="A51" s="943" t="s">
        <v>108</v>
      </c>
      <c r="B51" s="951" t="s">
        <v>109</v>
      </c>
      <c r="C51" s="952"/>
      <c r="D51" s="952"/>
      <c r="E51" s="952"/>
      <c r="F51" s="952"/>
      <c r="G51" s="953"/>
    </row>
    <row r="52">
      <c r="A52" s="943" t="s">
        <v>110</v>
      </c>
      <c r="B52" s="951" t="s">
        <v>111</v>
      </c>
      <c r="C52" s="952"/>
      <c r="D52" s="952"/>
      <c r="E52" s="952"/>
      <c r="F52" s="952"/>
      <c r="G52" s="953"/>
    </row>
    <row r="53">
      <c r="A53" s="943" t="s">
        <v>112</v>
      </c>
      <c r="B53" s="951" t="s">
        <v>113</v>
      </c>
      <c r="C53" s="952"/>
      <c r="D53" s="952"/>
      <c r="E53" s="952"/>
      <c r="F53" s="952"/>
      <c r="G53" s="953"/>
    </row>
    <row r="54" ht="158.25" customHeight="1">
      <c r="A54" s="957"/>
      <c r="B54" s="958"/>
      <c r="C54" s="958"/>
      <c r="D54" s="958"/>
      <c r="E54" s="958"/>
      <c r="F54" s="958"/>
      <c r="G54" s="959"/>
    </row>
    <row r="55" ht="156.75" customHeight="1">
      <c r="A55" s="957"/>
      <c r="B55" s="958"/>
      <c r="C55" s="958"/>
      <c r="D55" s="958"/>
      <c r="E55" s="958"/>
      <c r="F55" s="958"/>
      <c r="G55" s="959"/>
    </row>
    <row r="56">
      <c r="A56" s="943" t="s">
        <v>114</v>
      </c>
      <c r="B56" s="951" t="s">
        <v>115</v>
      </c>
      <c r="C56" s="952"/>
      <c r="D56" s="952"/>
      <c r="E56" s="952"/>
      <c r="F56" s="952"/>
      <c r="G56" s="953"/>
    </row>
    <row r="57" ht="131.25" customHeight="1">
      <c r="A57" s="957"/>
      <c r="B57" s="958"/>
      <c r="C57" s="958"/>
      <c r="D57" s="958"/>
      <c r="E57" s="958"/>
      <c r="F57" s="958"/>
      <c r="G57" s="959"/>
    </row>
    <row r="58">
      <c r="A58" s="943" t="s">
        <v>116</v>
      </c>
      <c r="B58" s="951" t="s">
        <v>117</v>
      </c>
      <c r="C58" s="952"/>
      <c r="D58" s="952"/>
      <c r="E58" s="952"/>
      <c r="F58" s="952"/>
      <c r="G58" s="953"/>
    </row>
    <row r="59">
      <c r="A59" s="943" t="s">
        <v>118</v>
      </c>
      <c r="B59" s="944" t="s">
        <v>119</v>
      </c>
      <c r="C59" s="945"/>
      <c r="D59" s="945"/>
      <c r="E59" s="945"/>
      <c r="F59" s="945"/>
      <c r="G59" s="946"/>
    </row>
    <row r="60" ht="199.5" customHeight="1">
      <c r="A60" s="929"/>
      <c r="B60" s="929"/>
      <c r="C60" s="929"/>
      <c r="D60" s="929"/>
      <c r="E60" s="960"/>
      <c r="F60" s="960"/>
      <c r="G60" s="960"/>
    </row>
    <row r="61" ht="186.75" customHeight="1">
      <c r="A61" s="929"/>
      <c r="B61" s="929"/>
      <c r="C61" s="929"/>
      <c r="D61" s="929"/>
      <c r="E61" s="960"/>
      <c r="F61" s="960"/>
      <c r="G61" s="960"/>
    </row>
    <row r="62">
      <c r="A62" s="935" t="s">
        <v>120</v>
      </c>
      <c r="B62" s="954" t="s">
        <v>121</v>
      </c>
      <c r="C62" s="955"/>
      <c r="D62" s="955"/>
      <c r="E62" s="955"/>
      <c r="F62" s="955"/>
      <c r="G62" s="956"/>
    </row>
    <row r="63">
      <c r="A63" s="947" t="s">
        <v>122</v>
      </c>
      <c r="B63" s="944" t="s">
        <v>123</v>
      </c>
      <c r="C63" s="945"/>
      <c r="D63" s="945"/>
      <c r="E63" s="945"/>
      <c r="F63" s="945"/>
      <c r="G63" s="946"/>
    </row>
    <row r="64">
      <c r="A64" s="935">
        <v>3</v>
      </c>
      <c r="B64" s="954" t="s">
        <v>125</v>
      </c>
      <c r="C64" s="955"/>
      <c r="D64" s="955"/>
      <c r="E64" s="955"/>
      <c r="F64" s="955"/>
      <c r="G64" s="956"/>
    </row>
    <row r="65">
      <c r="A65" s="935" t="s">
        <v>126</v>
      </c>
      <c r="B65" s="954" t="s">
        <v>127</v>
      </c>
      <c r="C65" s="955"/>
      <c r="D65" s="955"/>
      <c r="E65" s="955"/>
      <c r="F65" s="955"/>
      <c r="G65" s="956"/>
    </row>
    <row r="66">
      <c r="A66" s="943" t="s">
        <v>128</v>
      </c>
      <c r="B66" s="951" t="s">
        <v>43</v>
      </c>
      <c r="C66" s="952"/>
      <c r="D66" s="952"/>
      <c r="E66" s="952"/>
      <c r="F66" s="952"/>
      <c r="G66" s="953"/>
    </row>
    <row r="67">
      <c r="A67" s="935" t="s">
        <v>130</v>
      </c>
      <c r="B67" s="954" t="s">
        <v>47</v>
      </c>
      <c r="C67" s="955"/>
      <c r="D67" s="955"/>
      <c r="E67" s="955"/>
      <c r="F67" s="955"/>
      <c r="G67" s="956"/>
    </row>
    <row r="68">
      <c r="A68" s="943" t="s">
        <v>131</v>
      </c>
      <c r="B68" s="951" t="s">
        <v>49</v>
      </c>
      <c r="C68" s="952"/>
      <c r="D68" s="952"/>
      <c r="E68" s="952"/>
      <c r="F68" s="952"/>
      <c r="G68" s="953"/>
    </row>
    <row r="69">
      <c r="A69" s="943" t="s">
        <v>132</v>
      </c>
      <c r="B69" s="951" t="s">
        <v>58</v>
      </c>
      <c r="C69" s="952"/>
      <c r="D69" s="952"/>
      <c r="E69" s="952"/>
      <c r="F69" s="952"/>
      <c r="G69" s="953"/>
    </row>
    <row r="70">
      <c r="A70" s="943" t="s">
        <v>133</v>
      </c>
      <c r="B70" s="951" t="s">
        <v>54</v>
      </c>
      <c r="C70" s="952"/>
      <c r="D70" s="952"/>
      <c r="E70" s="952"/>
      <c r="F70" s="952"/>
      <c r="G70" s="953"/>
    </row>
    <row r="71">
      <c r="A71" s="943" t="s">
        <v>134</v>
      </c>
      <c r="B71" s="951" t="s">
        <v>135</v>
      </c>
      <c r="C71" s="952"/>
      <c r="D71" s="952"/>
      <c r="E71" s="952"/>
      <c r="F71" s="952"/>
      <c r="G71" s="953"/>
    </row>
    <row r="72">
      <c r="A72" s="943" t="s">
        <v>136</v>
      </c>
      <c r="B72" s="951" t="s">
        <v>60</v>
      </c>
      <c r="C72" s="952"/>
      <c r="D72" s="952"/>
      <c r="E72" s="952"/>
      <c r="F72" s="952"/>
      <c r="G72" s="953"/>
    </row>
    <row r="73">
      <c r="A73" s="943" t="s">
        <v>137</v>
      </c>
      <c r="B73" s="951" t="s">
        <v>56</v>
      </c>
      <c r="C73" s="952"/>
      <c r="D73" s="952"/>
      <c r="E73" s="952"/>
      <c r="F73" s="952"/>
      <c r="G73" s="953"/>
    </row>
    <row r="74">
      <c r="A74" s="943" t="s">
        <v>138</v>
      </c>
      <c r="B74" s="951" t="s">
        <v>64</v>
      </c>
      <c r="C74" s="952"/>
      <c r="D74" s="952"/>
      <c r="E74" s="952"/>
      <c r="F74" s="952"/>
      <c r="G74" s="953"/>
    </row>
    <row r="75">
      <c r="A75" s="943" t="s">
        <v>139</v>
      </c>
      <c r="B75" s="951" t="s">
        <v>66</v>
      </c>
      <c r="C75" s="952"/>
      <c r="D75" s="952"/>
      <c r="E75" s="952"/>
      <c r="F75" s="952"/>
      <c r="G75" s="953"/>
    </row>
    <row r="76">
      <c r="A76" s="943" t="s">
        <v>140</v>
      </c>
      <c r="B76" s="951" t="s">
        <v>141</v>
      </c>
      <c r="C76" s="952"/>
      <c r="D76" s="952"/>
      <c r="E76" s="952"/>
      <c r="F76" s="952"/>
      <c r="G76" s="953"/>
    </row>
    <row r="77">
      <c r="A77" s="943" t="s">
        <v>142</v>
      </c>
      <c r="B77" s="951" t="s">
        <v>143</v>
      </c>
      <c r="C77" s="952"/>
      <c r="D77" s="952"/>
      <c r="E77" s="952"/>
      <c r="F77" s="952"/>
      <c r="G77" s="953"/>
    </row>
    <row r="78">
      <c r="A78" s="935" t="s">
        <v>144</v>
      </c>
      <c r="B78" s="954" t="s">
        <v>145</v>
      </c>
      <c r="C78" s="955"/>
      <c r="D78" s="955"/>
      <c r="E78" s="955"/>
      <c r="F78" s="955"/>
      <c r="G78" s="956"/>
    </row>
    <row r="79">
      <c r="A79" s="943" t="s">
        <v>146</v>
      </c>
      <c r="B79" s="944" t="s">
        <v>147</v>
      </c>
      <c r="C79" s="945"/>
      <c r="D79" s="945"/>
      <c r="E79" s="945"/>
      <c r="F79" s="945"/>
      <c r="G79" s="946"/>
    </row>
    <row r="80">
      <c r="A80" s="943" t="s">
        <v>148</v>
      </c>
      <c r="B80" s="951" t="s">
        <v>149</v>
      </c>
      <c r="C80" s="952"/>
      <c r="D80" s="952"/>
      <c r="E80" s="952"/>
      <c r="F80" s="952"/>
      <c r="G80" s="953"/>
    </row>
    <row r="81">
      <c r="A81" s="935" t="s">
        <v>150</v>
      </c>
      <c r="B81" s="954" t="s">
        <v>68</v>
      </c>
      <c r="C81" s="955"/>
      <c r="D81" s="955"/>
      <c r="E81" s="955"/>
      <c r="F81" s="955"/>
      <c r="G81" s="956"/>
    </row>
    <row r="82">
      <c r="A82" s="943" t="s">
        <v>151</v>
      </c>
      <c r="B82" s="951" t="s">
        <v>152</v>
      </c>
      <c r="C82" s="952"/>
      <c r="D82" s="952"/>
      <c r="E82" s="952"/>
      <c r="F82" s="952"/>
      <c r="G82" s="953"/>
    </row>
    <row r="83">
      <c r="A83" s="943" t="s">
        <v>153</v>
      </c>
      <c r="B83" s="951" t="s">
        <v>154</v>
      </c>
      <c r="C83" s="952"/>
      <c r="D83" s="952"/>
      <c r="E83" s="952"/>
      <c r="F83" s="952"/>
      <c r="G83" s="953"/>
    </row>
    <row r="84">
      <c r="A84" s="943" t="s">
        <v>155</v>
      </c>
      <c r="B84" s="951" t="s">
        <v>74</v>
      </c>
      <c r="C84" s="952"/>
      <c r="D84" s="952"/>
      <c r="E84" s="952"/>
      <c r="F84" s="952"/>
      <c r="G84" s="953"/>
    </row>
    <row r="85">
      <c r="A85" s="943" t="s">
        <v>156</v>
      </c>
      <c r="B85" s="951" t="s">
        <v>157</v>
      </c>
      <c r="C85" s="952"/>
      <c r="D85" s="952"/>
      <c r="E85" s="952"/>
      <c r="F85" s="952"/>
      <c r="G85" s="953"/>
    </row>
    <row r="86">
      <c r="A86" s="943" t="s">
        <v>158</v>
      </c>
      <c r="B86" s="951" t="s">
        <v>80</v>
      </c>
      <c r="C86" s="952"/>
      <c r="D86" s="952"/>
      <c r="E86" s="952"/>
      <c r="F86" s="952"/>
      <c r="G86" s="953"/>
    </row>
    <row r="87">
      <c r="A87" s="943" t="s">
        <v>159</v>
      </c>
      <c r="B87" s="951" t="s">
        <v>78</v>
      </c>
      <c r="C87" s="952"/>
      <c r="D87" s="952"/>
      <c r="E87" s="952"/>
      <c r="F87" s="952"/>
      <c r="G87" s="953"/>
    </row>
    <row r="88">
      <c r="A88" s="935" t="s">
        <v>160</v>
      </c>
      <c r="B88" s="954" t="s">
        <v>161</v>
      </c>
      <c r="C88" s="955"/>
      <c r="D88" s="955"/>
      <c r="E88" s="955"/>
      <c r="F88" s="955"/>
      <c r="G88" s="956"/>
    </row>
    <row r="89">
      <c r="A89" s="943" t="s">
        <v>162</v>
      </c>
      <c r="B89" s="951" t="s">
        <v>163</v>
      </c>
      <c r="C89" s="952"/>
      <c r="D89" s="952"/>
      <c r="E89" s="952"/>
      <c r="F89" s="952"/>
      <c r="G89" s="953"/>
    </row>
    <row r="90">
      <c r="A90" s="943" t="s">
        <v>164</v>
      </c>
      <c r="B90" s="951" t="s">
        <v>165</v>
      </c>
      <c r="C90" s="952"/>
      <c r="D90" s="952"/>
      <c r="E90" s="952"/>
      <c r="F90" s="952"/>
      <c r="G90" s="953"/>
    </row>
    <row r="91">
      <c r="A91" s="943" t="s">
        <v>166</v>
      </c>
      <c r="B91" s="951" t="s">
        <v>167</v>
      </c>
      <c r="C91" s="952"/>
      <c r="D91" s="952"/>
      <c r="E91" s="952"/>
      <c r="F91" s="952"/>
      <c r="G91" s="953"/>
    </row>
    <row r="92">
      <c r="A92" s="943" t="s">
        <v>168</v>
      </c>
      <c r="B92" s="944" t="s">
        <v>169</v>
      </c>
      <c r="C92" s="945"/>
      <c r="D92" s="945"/>
      <c r="E92" s="945"/>
      <c r="F92" s="945"/>
      <c r="G92" s="946"/>
    </row>
    <row r="93" ht="14.25" customHeight="1">
      <c r="A93" s="957"/>
      <c r="B93" s="958"/>
      <c r="C93" s="958"/>
      <c r="D93" s="958"/>
      <c r="E93" s="961"/>
      <c r="F93" s="961"/>
      <c r="G93" s="962"/>
    </row>
    <row r="94">
      <c r="A94" s="943" t="s">
        <v>170</v>
      </c>
      <c r="B94" s="951" t="s">
        <v>171</v>
      </c>
      <c r="C94" s="952"/>
      <c r="D94" s="952"/>
      <c r="E94" s="952"/>
      <c r="F94" s="952"/>
      <c r="G94" s="953"/>
    </row>
    <row r="95">
      <c r="A95" s="935" t="s">
        <v>172</v>
      </c>
      <c r="B95" s="954" t="s">
        <v>93</v>
      </c>
      <c r="C95" s="955"/>
      <c r="D95" s="955"/>
      <c r="E95" s="955"/>
      <c r="F95" s="955"/>
      <c r="G95" s="956"/>
    </row>
    <row r="96">
      <c r="A96" s="935" t="s">
        <v>173</v>
      </c>
      <c r="B96" s="954" t="s">
        <v>174</v>
      </c>
      <c r="C96" s="955"/>
      <c r="D96" s="955"/>
      <c r="E96" s="955"/>
      <c r="F96" s="955"/>
      <c r="G96" s="956"/>
    </row>
    <row r="97">
      <c r="A97" s="943" t="s">
        <v>175</v>
      </c>
      <c r="B97" s="951" t="s">
        <v>97</v>
      </c>
      <c r="C97" s="952"/>
      <c r="D97" s="952"/>
      <c r="E97" s="952"/>
      <c r="F97" s="952"/>
      <c r="G97" s="953"/>
    </row>
    <row r="98">
      <c r="A98" s="943" t="s">
        <v>176</v>
      </c>
      <c r="B98" s="951" t="s">
        <v>99</v>
      </c>
      <c r="C98" s="952"/>
      <c r="D98" s="952"/>
      <c r="E98" s="952"/>
      <c r="F98" s="952"/>
      <c r="G98" s="953"/>
    </row>
    <row r="99">
      <c r="A99" s="943" t="s">
        <v>177</v>
      </c>
      <c r="B99" s="951" t="s">
        <v>101</v>
      </c>
      <c r="C99" s="952"/>
      <c r="D99" s="952"/>
      <c r="E99" s="952"/>
      <c r="F99" s="952"/>
      <c r="G99" s="953"/>
    </row>
    <row r="100">
      <c r="A100" s="943" t="s">
        <v>178</v>
      </c>
      <c r="B100" s="951" t="s">
        <v>179</v>
      </c>
      <c r="C100" s="952"/>
      <c r="D100" s="952"/>
      <c r="E100" s="952"/>
      <c r="F100" s="952"/>
      <c r="G100" s="953"/>
    </row>
    <row r="101">
      <c r="A101" s="943" t="s">
        <v>180</v>
      </c>
      <c r="B101" s="951" t="s">
        <v>105</v>
      </c>
      <c r="C101" s="952"/>
      <c r="D101" s="952"/>
      <c r="E101" s="952"/>
      <c r="F101" s="952"/>
      <c r="G101" s="953"/>
    </row>
    <row r="102">
      <c r="A102" s="943" t="s">
        <v>181</v>
      </c>
      <c r="B102" s="951" t="s">
        <v>107</v>
      </c>
      <c r="C102" s="952"/>
      <c r="D102" s="952"/>
      <c r="E102" s="952"/>
      <c r="F102" s="952"/>
      <c r="G102" s="953"/>
    </row>
    <row r="103">
      <c r="A103" s="943" t="s">
        <v>182</v>
      </c>
      <c r="B103" s="951" t="s">
        <v>109</v>
      </c>
      <c r="C103" s="952"/>
      <c r="D103" s="952"/>
      <c r="E103" s="952"/>
      <c r="F103" s="952"/>
      <c r="G103" s="953"/>
    </row>
    <row r="104">
      <c r="A104" s="943" t="s">
        <v>183</v>
      </c>
      <c r="B104" s="951" t="s">
        <v>111</v>
      </c>
      <c r="C104" s="952"/>
      <c r="D104" s="952"/>
      <c r="E104" s="952"/>
      <c r="F104" s="952"/>
      <c r="G104" s="953"/>
    </row>
    <row r="105">
      <c r="A105" s="943" t="s">
        <v>184</v>
      </c>
      <c r="B105" s="951" t="s">
        <v>113</v>
      </c>
      <c r="C105" s="952"/>
      <c r="D105" s="952"/>
      <c r="E105" s="952"/>
      <c r="F105" s="952"/>
      <c r="G105" s="953"/>
    </row>
    <row r="106">
      <c r="A106" s="943" t="s">
        <v>185</v>
      </c>
      <c r="B106" s="951" t="s">
        <v>115</v>
      </c>
      <c r="C106" s="952"/>
      <c r="D106" s="952"/>
      <c r="E106" s="952"/>
      <c r="F106" s="952"/>
      <c r="G106" s="953"/>
    </row>
    <row r="107">
      <c r="A107" s="943" t="s">
        <v>186</v>
      </c>
      <c r="B107" s="951" t="s">
        <v>117</v>
      </c>
      <c r="C107" s="952"/>
      <c r="D107" s="952"/>
      <c r="E107" s="952"/>
      <c r="F107" s="952"/>
      <c r="G107" s="953"/>
    </row>
    <row r="108" ht="189.75" customHeight="1">
      <c r="A108" s="957"/>
      <c r="B108" s="958"/>
      <c r="C108" s="958"/>
      <c r="D108" s="958"/>
      <c r="E108" s="958"/>
      <c r="F108" s="958"/>
      <c r="G108" s="959"/>
    </row>
    <row r="109">
      <c r="A109" s="943" t="s">
        <v>187</v>
      </c>
      <c r="B109" s="951" t="s">
        <v>119</v>
      </c>
      <c r="C109" s="952"/>
      <c r="D109" s="952"/>
      <c r="E109" s="952"/>
      <c r="F109" s="952"/>
      <c r="G109" s="953"/>
    </row>
    <row r="110">
      <c r="A110" s="935" t="s">
        <v>188</v>
      </c>
      <c r="B110" s="963" t="s">
        <v>121</v>
      </c>
      <c r="C110" s="964"/>
      <c r="D110" s="964"/>
      <c r="E110" s="964"/>
      <c r="F110" s="964"/>
      <c r="G110" s="965"/>
    </row>
    <row r="111">
      <c r="A111" s="943" t="s">
        <v>189</v>
      </c>
      <c r="B111" s="951" t="s">
        <v>123</v>
      </c>
      <c r="C111" s="952"/>
      <c r="D111" s="952"/>
      <c r="E111" s="952"/>
      <c r="F111" s="952"/>
      <c r="G111" s="953"/>
    </row>
    <row r="112">
      <c r="A112" s="943" t="s">
        <v>190</v>
      </c>
      <c r="B112" s="944" t="s">
        <v>191</v>
      </c>
      <c r="C112" s="945"/>
      <c r="D112" s="945"/>
      <c r="E112" s="945"/>
      <c r="F112" s="945"/>
      <c r="G112" s="946"/>
    </row>
    <row r="113">
      <c r="A113" s="943" t="s">
        <v>192</v>
      </c>
      <c r="B113" s="951" t="s">
        <v>193</v>
      </c>
      <c r="C113" s="952"/>
      <c r="D113" s="952"/>
      <c r="E113" s="952"/>
      <c r="F113" s="952"/>
      <c r="G113" s="953"/>
    </row>
    <row r="114">
      <c r="A114" s="966"/>
      <c r="B114" s="967"/>
      <c r="C114" s="967"/>
      <c r="D114" s="967"/>
      <c r="E114" s="968"/>
      <c r="F114" s="969"/>
      <c r="G114" s="970"/>
    </row>
    <row r="115" ht="111" customHeight="1">
      <c r="A115" s="971" t="s">
        <v>238</v>
      </c>
      <c r="B115" s="972"/>
      <c r="C115" s="973"/>
      <c r="D115" s="974" t="s">
        <v>239</v>
      </c>
      <c r="E115" s="975"/>
      <c r="F115" s="975"/>
      <c r="G115" s="976"/>
    </row>
  </sheetData>
  <mergeCells count="126">
    <mergeCell ref="B111:G111"/>
    <mergeCell ref="B112:G112"/>
    <mergeCell ref="B113:G113"/>
    <mergeCell ref="A114:E114"/>
    <mergeCell ref="F114:G114"/>
    <mergeCell ref="A115:C115"/>
    <mergeCell ref="D115:G115"/>
    <mergeCell ref="B103:G103"/>
    <mergeCell ref="B104:G104"/>
    <mergeCell ref="B105:G105"/>
    <mergeCell ref="B106:G106"/>
    <mergeCell ref="B107:G107"/>
    <mergeCell ref="A108:D108"/>
    <mergeCell ref="E108:G108"/>
    <mergeCell ref="B109:G109"/>
    <mergeCell ref="B110:G110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85:G85"/>
    <mergeCell ref="B86:G86"/>
    <mergeCell ref="B87:G87"/>
    <mergeCell ref="B88:G88"/>
    <mergeCell ref="B89:G89"/>
    <mergeCell ref="B90:G90"/>
    <mergeCell ref="B91:G91"/>
    <mergeCell ref="B92:G92"/>
    <mergeCell ref="A93:D93"/>
    <mergeCell ref="E93:G93"/>
    <mergeCell ref="B76:G76"/>
    <mergeCell ref="B77:G77"/>
    <mergeCell ref="B78:G78"/>
    <mergeCell ref="B79:G79"/>
    <mergeCell ref="B80:G80"/>
    <mergeCell ref="B81:G81"/>
    <mergeCell ref="B82:G82"/>
    <mergeCell ref="B83:G83"/>
    <mergeCell ref="B84:G84"/>
    <mergeCell ref="B67:G67"/>
    <mergeCell ref="B68:G68"/>
    <mergeCell ref="B69:G69"/>
    <mergeCell ref="B70:G70"/>
    <mergeCell ref="B71:G71"/>
    <mergeCell ref="B72:G72"/>
    <mergeCell ref="B73:G73"/>
    <mergeCell ref="B74:G74"/>
    <mergeCell ref="B75:G75"/>
    <mergeCell ref="A60:D60"/>
    <mergeCell ref="E60:G60"/>
    <mergeCell ref="A61:D61"/>
    <mergeCell ref="E61:G61"/>
    <mergeCell ref="B62:G62"/>
    <mergeCell ref="B63:G63"/>
    <mergeCell ref="B64:G64"/>
    <mergeCell ref="B65:G65"/>
    <mergeCell ref="B66:G66"/>
    <mergeCell ref="A54:D54"/>
    <mergeCell ref="E54:G54"/>
    <mergeCell ref="A55:D55"/>
    <mergeCell ref="E55:G55"/>
    <mergeCell ref="B56:G56"/>
    <mergeCell ref="A57:D57"/>
    <mergeCell ref="E57:G57"/>
    <mergeCell ref="B58:G58"/>
    <mergeCell ref="B59:G59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9:G9"/>
    <mergeCell ref="B10:G10"/>
    <mergeCell ref="B11:G11"/>
    <mergeCell ref="B12:G12"/>
    <mergeCell ref="B13:G13"/>
    <mergeCell ref="B14:G14"/>
    <mergeCell ref="B15:G15"/>
    <mergeCell ref="B16:G16"/>
    <mergeCell ref="A17:D17"/>
    <mergeCell ref="E17:G17"/>
    <mergeCell ref="B1:F1"/>
    <mergeCell ref="G1:G4"/>
    <mergeCell ref="B2:F2"/>
    <mergeCell ref="B3:F3"/>
    <mergeCell ref="M4:P4"/>
    <mergeCell ref="A5:G5"/>
    <mergeCell ref="B6:G6"/>
    <mergeCell ref="B7:G7"/>
    <mergeCell ref="B8:G8"/>
  </mergeCells>
  <printOptions headings="0" gridLines="0"/>
  <pageMargins left="0.511811024" right="0.511811024" top="0.78740157500000008" bottom="0.78740157500000008" header="0.31496062000000014" footer="0.31496062000000014"/>
  <pageSetup paperSize="9" scale="74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603" zoomScale="100" workbookViewId="0">
      <selection activeCell="G8" activeCellId="0" sqref="G8:H8"/>
    </sheetView>
  </sheetViews>
  <sheetFormatPr defaultRowHeight="15"/>
  <cols>
    <col customWidth="1" min="1" max="1" width="9.28515625"/>
    <col customWidth="1" min="2" max="2" width="8.28515625"/>
    <col customWidth="1" min="3" max="3" width="7.7109375"/>
    <col customWidth="1" min="4" max="6" width="5.85546875"/>
    <col customWidth="1" min="7" max="7" width="4.140625"/>
    <col customWidth="1" min="8" max="8" width="4.42578125"/>
    <col customWidth="1" min="9" max="9" width="5.85546875"/>
    <col customWidth="1" min="10" max="10" width="4.28515625"/>
    <col customWidth="1" min="11" max="11" width="7.85546875"/>
    <col customWidth="1" min="12" max="12" width="6.28515625"/>
    <col customWidth="1" min="13" max="13" width="6.85546875"/>
    <col customWidth="1" min="14" max="14" width="5.85546875"/>
    <col customWidth="1" min="15" max="15" width="7.85546875"/>
  </cols>
  <sheetData>
    <row r="1" ht="25.5">
      <c r="A1" s="707" t="s">
        <v>240</v>
      </c>
      <c r="B1" s="708" t="s">
        <v>1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10"/>
    </row>
    <row r="2" ht="25.5">
      <c r="A2" s="711" t="s">
        <v>3</v>
      </c>
      <c r="B2" s="977" t="s">
        <v>4</v>
      </c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9"/>
    </row>
    <row r="3">
      <c r="A3" s="980" t="s">
        <v>241</v>
      </c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982"/>
    </row>
    <row r="4" ht="25.5">
      <c r="A4" s="718" t="s">
        <v>7</v>
      </c>
      <c r="B4" s="719" t="s">
        <v>312</v>
      </c>
      <c r="C4" s="720" t="s">
        <v>216</v>
      </c>
      <c r="D4" s="816" t="s">
        <v>301</v>
      </c>
      <c r="E4" s="817"/>
      <c r="F4" s="818"/>
      <c r="G4" s="819" t="s">
        <v>242</v>
      </c>
      <c r="H4" s="820"/>
      <c r="I4" s="723">
        <v>45996</v>
      </c>
      <c r="J4" s="724"/>
      <c r="K4" s="724"/>
      <c r="L4" s="724"/>
      <c r="M4" s="725"/>
      <c r="N4" s="726" t="s">
        <v>243</v>
      </c>
      <c r="O4" s="727">
        <v>1</v>
      </c>
    </row>
    <row r="5">
      <c r="A5" s="728" t="s">
        <v>244</v>
      </c>
      <c r="B5" s="729" t="s">
        <v>6</v>
      </c>
      <c r="C5" s="730"/>
      <c r="D5" s="730"/>
      <c r="E5" s="730"/>
      <c r="F5" s="730"/>
      <c r="G5" s="730"/>
      <c r="H5" s="730"/>
      <c r="I5" s="730"/>
      <c r="J5" s="731"/>
      <c r="K5" s="732" t="s">
        <v>245</v>
      </c>
      <c r="L5" s="732" t="s">
        <v>246</v>
      </c>
      <c r="M5" s="821" t="s">
        <v>247</v>
      </c>
      <c r="N5" s="822"/>
      <c r="O5" s="733" t="s">
        <v>248</v>
      </c>
    </row>
    <row r="6">
      <c r="A6" s="734"/>
      <c r="B6" s="735"/>
      <c r="C6" s="736"/>
      <c r="D6" s="736"/>
      <c r="E6" s="736"/>
      <c r="F6" s="736"/>
      <c r="G6" s="736"/>
      <c r="H6" s="736"/>
      <c r="I6" s="736"/>
      <c r="J6" s="737"/>
      <c r="K6" s="732" t="s">
        <v>249</v>
      </c>
      <c r="L6" s="732" t="s">
        <v>203</v>
      </c>
      <c r="M6" s="823"/>
      <c r="N6" s="824"/>
      <c r="O6" s="739"/>
    </row>
    <row r="7" ht="38.25">
      <c r="A7" s="740" t="s">
        <v>250</v>
      </c>
      <c r="B7" s="741"/>
      <c r="C7" s="742" t="s">
        <v>251</v>
      </c>
      <c r="D7" s="742">
        <v>180</v>
      </c>
      <c r="E7" s="742" t="s">
        <v>252</v>
      </c>
      <c r="F7" s="825" t="s">
        <v>253</v>
      </c>
      <c r="G7" s="826"/>
      <c r="H7" s="741">
        <f>'DO 02'!H1567+1</f>
        <v>62</v>
      </c>
      <c r="I7" s="742" t="s">
        <v>254</v>
      </c>
      <c r="J7" s="741">
        <f>D7-H7</f>
        <v>118</v>
      </c>
      <c r="K7" s="744" t="s">
        <v>255</v>
      </c>
      <c r="L7" s="744" t="s">
        <v>203</v>
      </c>
      <c r="M7" s="811"/>
      <c r="N7" s="827"/>
      <c r="O7" s="745"/>
    </row>
    <row r="8">
      <c r="A8" s="983" t="s">
        <v>256</v>
      </c>
      <c r="B8" s="755" t="s">
        <v>257</v>
      </c>
      <c r="C8" s="756"/>
      <c r="D8" s="756"/>
      <c r="E8" s="756"/>
      <c r="F8" s="757"/>
      <c r="G8" s="758"/>
      <c r="H8" s="763"/>
      <c r="I8" s="760"/>
      <c r="J8" s="761"/>
      <c r="K8" s="761"/>
      <c r="L8" s="761"/>
      <c r="M8" s="761"/>
      <c r="N8" s="761"/>
      <c r="O8" s="762"/>
    </row>
    <row r="9">
      <c r="A9" s="746"/>
      <c r="B9" s="755" t="s">
        <v>258</v>
      </c>
      <c r="C9" s="756"/>
      <c r="D9" s="756"/>
      <c r="E9" s="756"/>
      <c r="F9" s="757"/>
      <c r="G9" s="758"/>
      <c r="H9" s="763"/>
      <c r="I9" s="760"/>
      <c r="J9" s="761"/>
      <c r="K9" s="761"/>
      <c r="L9" s="761"/>
      <c r="M9" s="761"/>
      <c r="N9" s="761"/>
      <c r="O9" s="762"/>
    </row>
    <row r="10">
      <c r="A10" s="746"/>
      <c r="B10" s="755" t="s">
        <v>259</v>
      </c>
      <c r="C10" s="756"/>
      <c r="D10" s="756"/>
      <c r="E10" s="756"/>
      <c r="F10" s="757"/>
      <c r="G10" s="758"/>
      <c r="H10" s="763"/>
      <c r="I10" s="760"/>
      <c r="J10" s="761"/>
      <c r="K10" s="761"/>
      <c r="L10" s="761"/>
      <c r="M10" s="761"/>
      <c r="N10" s="761"/>
      <c r="O10" s="762"/>
    </row>
    <row r="11">
      <c r="A11" s="746"/>
      <c r="B11" s="755" t="s">
        <v>260</v>
      </c>
      <c r="C11" s="756"/>
      <c r="D11" s="756"/>
      <c r="E11" s="756"/>
      <c r="F11" s="757"/>
      <c r="G11" s="758"/>
      <c r="H11" s="763"/>
      <c r="I11" s="760"/>
      <c r="J11" s="761"/>
      <c r="K11" s="761"/>
      <c r="L11" s="761"/>
      <c r="M11" s="761"/>
      <c r="N11" s="761"/>
      <c r="O11" s="762"/>
    </row>
    <row r="12">
      <c r="A12" s="746"/>
      <c r="B12" s="755" t="s">
        <v>261</v>
      </c>
      <c r="C12" s="756"/>
      <c r="D12" s="756"/>
      <c r="E12" s="756"/>
      <c r="F12" s="757"/>
      <c r="G12" s="758"/>
      <c r="H12" s="763"/>
      <c r="I12" s="758"/>
      <c r="J12" s="759"/>
      <c r="K12" s="759"/>
      <c r="L12" s="759"/>
      <c r="M12" s="759"/>
      <c r="N12" s="759"/>
      <c r="O12" s="764"/>
    </row>
    <row r="13">
      <c r="A13" s="765"/>
      <c r="B13" s="783" t="s">
        <v>262</v>
      </c>
      <c r="C13" s="784"/>
      <c r="D13" s="784"/>
      <c r="E13" s="784"/>
      <c r="F13" s="785"/>
      <c r="G13" s="984"/>
      <c r="H13" s="985"/>
      <c r="I13" s="769"/>
      <c r="J13" s="770"/>
      <c r="K13" s="770"/>
      <c r="L13" s="770"/>
      <c r="M13" s="770"/>
      <c r="N13" s="770"/>
      <c r="O13" s="771"/>
    </row>
    <row r="14">
      <c r="A14" s="772" t="s">
        <v>263</v>
      </c>
      <c r="B14" s="773" t="s">
        <v>264</v>
      </c>
      <c r="C14" s="774"/>
      <c r="D14" s="774"/>
      <c r="E14" s="774"/>
      <c r="F14" s="775"/>
      <c r="G14" s="776" t="s">
        <v>265</v>
      </c>
      <c r="H14" s="777"/>
      <c r="I14" s="773" t="s">
        <v>264</v>
      </c>
      <c r="J14" s="774"/>
      <c r="K14" s="774"/>
      <c r="L14" s="774"/>
      <c r="M14" s="774"/>
      <c r="N14" s="775"/>
      <c r="O14" s="778" t="s">
        <v>265</v>
      </c>
    </row>
    <row r="15">
      <c r="A15" s="746"/>
      <c r="B15" s="766" t="s">
        <v>266</v>
      </c>
      <c r="C15" s="767"/>
      <c r="D15" s="767"/>
      <c r="E15" s="767"/>
      <c r="F15" s="768"/>
      <c r="G15" s="779"/>
      <c r="H15" s="780"/>
      <c r="I15" s="766" t="s">
        <v>267</v>
      </c>
      <c r="J15" s="767"/>
      <c r="K15" s="767"/>
      <c r="L15" s="767"/>
      <c r="M15" s="767"/>
      <c r="N15" s="768"/>
      <c r="O15" s="781"/>
    </row>
    <row r="16">
      <c r="A16" s="746"/>
      <c r="B16" s="766" t="s">
        <v>268</v>
      </c>
      <c r="C16" s="767"/>
      <c r="D16" s="767"/>
      <c r="E16" s="767"/>
      <c r="F16" s="768"/>
      <c r="G16" s="779"/>
      <c r="H16" s="780"/>
      <c r="I16" s="766" t="s">
        <v>269</v>
      </c>
      <c r="J16" s="767"/>
      <c r="K16" s="767"/>
      <c r="L16" s="767"/>
      <c r="M16" s="767"/>
      <c r="N16" s="768"/>
      <c r="O16" s="781"/>
    </row>
    <row r="17">
      <c r="A17" s="746"/>
      <c r="B17" s="766" t="s">
        <v>270</v>
      </c>
      <c r="C17" s="767"/>
      <c r="D17" s="767"/>
      <c r="E17" s="767"/>
      <c r="F17" s="768"/>
      <c r="G17" s="779"/>
      <c r="H17" s="780"/>
      <c r="I17" s="766" t="s">
        <v>271</v>
      </c>
      <c r="J17" s="767"/>
      <c r="K17" s="767"/>
      <c r="L17" s="767"/>
      <c r="M17" s="767"/>
      <c r="N17" s="768"/>
      <c r="O17" s="781"/>
    </row>
    <row r="18">
      <c r="A18" s="746"/>
      <c r="B18" s="766" t="s">
        <v>272</v>
      </c>
      <c r="C18" s="767"/>
      <c r="D18" s="767"/>
      <c r="E18" s="767"/>
      <c r="F18" s="768"/>
      <c r="G18" s="779"/>
      <c r="H18" s="780"/>
      <c r="I18" s="766" t="s">
        <v>273</v>
      </c>
      <c r="J18" s="767"/>
      <c r="K18" s="767"/>
      <c r="L18" s="767"/>
      <c r="M18" s="767"/>
      <c r="N18" s="768"/>
      <c r="O18" s="781"/>
    </row>
    <row r="19">
      <c r="A19" s="746"/>
      <c r="B19" s="766" t="s">
        <v>274</v>
      </c>
      <c r="C19" s="767"/>
      <c r="D19" s="767"/>
      <c r="E19" s="767"/>
      <c r="F19" s="768"/>
      <c r="G19" s="779"/>
      <c r="H19" s="780"/>
      <c r="I19" s="766" t="s">
        <v>275</v>
      </c>
      <c r="J19" s="767"/>
      <c r="K19" s="767"/>
      <c r="L19" s="767"/>
      <c r="M19" s="767"/>
      <c r="N19" s="768"/>
      <c r="O19" s="781">
        <v>1</v>
      </c>
    </row>
    <row r="20">
      <c r="A20" s="746"/>
      <c r="B20" s="766" t="s">
        <v>276</v>
      </c>
      <c r="C20" s="767"/>
      <c r="D20" s="767"/>
      <c r="E20" s="767"/>
      <c r="F20" s="768"/>
      <c r="G20" s="779"/>
      <c r="H20" s="780"/>
      <c r="I20" s="766" t="s">
        <v>277</v>
      </c>
      <c r="J20" s="767"/>
      <c r="K20" s="767"/>
      <c r="L20" s="767"/>
      <c r="M20" s="767"/>
      <c r="N20" s="768"/>
      <c r="O20" s="781"/>
    </row>
    <row r="21">
      <c r="A21" s="746"/>
      <c r="B21" s="766" t="s">
        <v>278</v>
      </c>
      <c r="C21" s="767"/>
      <c r="D21" s="767"/>
      <c r="E21" s="767"/>
      <c r="F21" s="768"/>
      <c r="G21" s="779"/>
      <c r="H21" s="780"/>
      <c r="I21" s="766" t="s">
        <v>279</v>
      </c>
      <c r="J21" s="767"/>
      <c r="K21" s="767"/>
      <c r="L21" s="767"/>
      <c r="M21" s="767"/>
      <c r="N21" s="768"/>
      <c r="O21" s="781"/>
    </row>
    <row r="22">
      <c r="A22" s="746"/>
      <c r="B22" s="766" t="s">
        <v>280</v>
      </c>
      <c r="C22" s="767"/>
      <c r="D22" s="767"/>
      <c r="E22" s="767"/>
      <c r="F22" s="768"/>
      <c r="G22" s="779"/>
      <c r="H22" s="780"/>
      <c r="I22" s="766" t="s">
        <v>281</v>
      </c>
      <c r="J22" s="767"/>
      <c r="K22" s="767"/>
      <c r="L22" s="767"/>
      <c r="M22" s="767"/>
      <c r="N22" s="768"/>
      <c r="O22" s="781">
        <v>1</v>
      </c>
    </row>
    <row r="23">
      <c r="A23" s="746"/>
      <c r="B23" s="766" t="s">
        <v>282</v>
      </c>
      <c r="C23" s="767"/>
      <c r="D23" s="767"/>
      <c r="E23" s="767"/>
      <c r="F23" s="768"/>
      <c r="G23" s="779"/>
      <c r="H23" s="780"/>
      <c r="I23" s="766" t="s">
        <v>283</v>
      </c>
      <c r="J23" s="767"/>
      <c r="K23" s="767"/>
      <c r="L23" s="767"/>
      <c r="M23" s="767"/>
      <c r="N23" s="768"/>
      <c r="O23" s="781"/>
    </row>
    <row r="24">
      <c r="A24" s="746"/>
      <c r="B24" s="766" t="s">
        <v>284</v>
      </c>
      <c r="C24" s="767"/>
      <c r="D24" s="767"/>
      <c r="E24" s="767"/>
      <c r="F24" s="768"/>
      <c r="G24" s="779"/>
      <c r="H24" s="780"/>
      <c r="I24" s="766" t="s">
        <v>285</v>
      </c>
      <c r="J24" s="767"/>
      <c r="K24" s="767"/>
      <c r="L24" s="767"/>
      <c r="M24" s="767"/>
      <c r="N24" s="768"/>
      <c r="O24" s="790">
        <v>1</v>
      </c>
    </row>
    <row r="25">
      <c r="A25" s="765"/>
      <c r="B25" s="783" t="s">
        <v>286</v>
      </c>
      <c r="C25" s="784"/>
      <c r="D25" s="784"/>
      <c r="E25" s="784"/>
      <c r="F25" s="785"/>
      <c r="G25" s="791">
        <v>2</v>
      </c>
      <c r="H25" s="792"/>
      <c r="I25" s="793" t="s">
        <v>287</v>
      </c>
      <c r="J25" s="794"/>
      <c r="K25" s="794"/>
      <c r="L25" s="794"/>
      <c r="M25" s="794"/>
      <c r="N25" s="795"/>
      <c r="O25" s="796">
        <f>SUM(G15:H25,O15:O24)</f>
        <v>5</v>
      </c>
    </row>
    <row r="26">
      <c r="A26" s="797" t="s">
        <v>288</v>
      </c>
      <c r="B26" s="798" t="s">
        <v>37</v>
      </c>
      <c r="C26" s="799"/>
      <c r="D26" s="799"/>
      <c r="E26" s="799"/>
      <c r="F26" s="799"/>
      <c r="G26" s="799"/>
      <c r="H26" s="799"/>
      <c r="I26" s="799"/>
      <c r="J26" s="799"/>
      <c r="K26" s="799"/>
      <c r="L26" s="799"/>
      <c r="M26" s="799"/>
      <c r="N26" s="799"/>
      <c r="O26" s="800"/>
    </row>
    <row r="27">
      <c r="A27" s="801"/>
      <c r="B27" s="758"/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64"/>
    </row>
    <row r="28">
      <c r="A28" s="801"/>
      <c r="B28" s="758"/>
      <c r="C28" s="759"/>
      <c r="D28" s="759"/>
      <c r="E28" s="759"/>
      <c r="F28" s="759"/>
      <c r="G28" s="759"/>
      <c r="H28" s="759"/>
      <c r="I28" s="759"/>
      <c r="J28" s="759"/>
      <c r="K28" s="759"/>
      <c r="L28" s="759"/>
      <c r="M28" s="759"/>
      <c r="N28" s="759"/>
      <c r="O28" s="764"/>
    </row>
    <row r="29">
      <c r="A29" s="801"/>
      <c r="B29" s="758"/>
      <c r="C29" s="759"/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64"/>
    </row>
    <row r="30">
      <c r="A30" s="801"/>
      <c r="B30" s="758"/>
      <c r="C30" s="759"/>
      <c r="D30" s="759"/>
      <c r="E30" s="759"/>
      <c r="F30" s="759"/>
      <c r="G30" s="759"/>
      <c r="H30" s="759"/>
      <c r="I30" s="759"/>
      <c r="J30" s="759"/>
      <c r="K30" s="759"/>
      <c r="L30" s="759"/>
      <c r="M30" s="759"/>
      <c r="N30" s="759"/>
      <c r="O30" s="764"/>
    </row>
    <row r="31">
      <c r="A31" s="801"/>
      <c r="B31" s="758"/>
      <c r="C31" s="759"/>
      <c r="D31" s="759"/>
      <c r="E31" s="759"/>
      <c r="F31" s="759"/>
      <c r="G31" s="759"/>
      <c r="H31" s="759"/>
      <c r="I31" s="759"/>
      <c r="J31" s="759"/>
      <c r="K31" s="759"/>
      <c r="L31" s="759"/>
      <c r="M31" s="759"/>
      <c r="N31" s="759"/>
      <c r="O31" s="764"/>
    </row>
    <row r="32">
      <c r="A32" s="801"/>
      <c r="B32" s="758"/>
      <c r="C32" s="759"/>
      <c r="D32" s="759"/>
      <c r="E32" s="759"/>
      <c r="F32" s="759"/>
      <c r="G32" s="759"/>
      <c r="H32" s="759"/>
      <c r="I32" s="759"/>
      <c r="J32" s="759"/>
      <c r="K32" s="759"/>
      <c r="L32" s="759"/>
      <c r="M32" s="759"/>
      <c r="N32" s="759"/>
      <c r="O32" s="764"/>
    </row>
    <row r="33">
      <c r="A33" s="801"/>
      <c r="B33" s="758"/>
      <c r="C33" s="759"/>
      <c r="D33" s="759"/>
      <c r="E33" s="759"/>
      <c r="F33" s="759"/>
      <c r="G33" s="759"/>
      <c r="H33" s="759"/>
      <c r="I33" s="759"/>
      <c r="J33" s="759"/>
      <c r="K33" s="759"/>
      <c r="L33" s="759"/>
      <c r="M33" s="759"/>
      <c r="N33" s="759"/>
      <c r="O33" s="764"/>
    </row>
    <row r="34">
      <c r="A34" s="801"/>
      <c r="B34" s="758"/>
      <c r="C34" s="759"/>
      <c r="D34" s="759"/>
      <c r="E34" s="759"/>
      <c r="F34" s="759"/>
      <c r="G34" s="759"/>
      <c r="H34" s="759"/>
      <c r="I34" s="759"/>
      <c r="J34" s="759"/>
      <c r="K34" s="759"/>
      <c r="L34" s="759"/>
      <c r="M34" s="759"/>
      <c r="N34" s="759"/>
      <c r="O34" s="764"/>
    </row>
    <row r="35">
      <c r="A35" s="801"/>
      <c r="B35" s="758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64"/>
    </row>
    <row r="36">
      <c r="A36" s="801"/>
      <c r="B36" s="758"/>
      <c r="C36" s="759"/>
      <c r="D36" s="759"/>
      <c r="E36" s="759"/>
      <c r="F36" s="759"/>
      <c r="G36" s="759"/>
      <c r="H36" s="759"/>
      <c r="I36" s="759"/>
      <c r="J36" s="759"/>
      <c r="K36" s="759"/>
      <c r="L36" s="759"/>
      <c r="M36" s="759"/>
      <c r="N36" s="759"/>
      <c r="O36" s="764"/>
    </row>
    <row r="37">
      <c r="A37" s="801"/>
      <c r="B37" s="758"/>
      <c r="C37" s="759"/>
      <c r="D37" s="759"/>
      <c r="E37" s="759"/>
      <c r="F37" s="759"/>
      <c r="G37" s="759"/>
      <c r="H37" s="763"/>
      <c r="I37" s="986" t="s">
        <v>0</v>
      </c>
      <c r="J37" s="987"/>
      <c r="K37" s="987"/>
      <c r="L37" s="987"/>
      <c r="M37" s="987"/>
      <c r="N37" s="987"/>
      <c r="O37" s="988"/>
    </row>
    <row r="38">
      <c r="A38" s="801"/>
      <c r="B38" s="758"/>
      <c r="C38" s="759"/>
      <c r="D38" s="759"/>
      <c r="E38" s="759"/>
      <c r="F38" s="759"/>
      <c r="G38" s="759"/>
      <c r="H38" s="763"/>
      <c r="I38" s="3"/>
      <c r="J38" s="3"/>
      <c r="K38" s="3"/>
      <c r="L38" s="3"/>
      <c r="M38" s="3"/>
      <c r="N38" s="3"/>
      <c r="O38" s="3"/>
    </row>
    <row r="39">
      <c r="A39" s="801"/>
      <c r="B39" s="758"/>
      <c r="C39" s="759"/>
      <c r="D39" s="759"/>
      <c r="E39" s="759"/>
      <c r="F39" s="759"/>
      <c r="G39" s="759"/>
      <c r="H39" s="763"/>
      <c r="I39" s="3"/>
      <c r="J39" s="3"/>
      <c r="K39" s="3"/>
      <c r="L39" s="3"/>
      <c r="M39" s="3"/>
      <c r="N39" s="3"/>
      <c r="O39" s="3"/>
    </row>
    <row r="40">
      <c r="A40" s="802"/>
      <c r="B40" s="803"/>
      <c r="C40" s="804"/>
      <c r="D40" s="804"/>
      <c r="E40" s="804"/>
      <c r="F40" s="804"/>
      <c r="G40" s="804"/>
      <c r="H40" s="989"/>
      <c r="I40" s="990"/>
      <c r="J40" s="990"/>
      <c r="K40" s="990"/>
      <c r="L40" s="990"/>
      <c r="M40" s="990"/>
      <c r="N40" s="990"/>
      <c r="O40" s="991"/>
    </row>
    <row r="41">
      <c r="A41" s="797" t="s">
        <v>291</v>
      </c>
      <c r="B41" s="992"/>
      <c r="C41" s="839"/>
      <c r="D41" s="839"/>
      <c r="E41" s="839"/>
      <c r="F41" s="839"/>
      <c r="G41" s="839"/>
      <c r="H41" s="839"/>
      <c r="I41" s="839"/>
      <c r="J41" s="839"/>
      <c r="K41" s="839"/>
      <c r="L41" s="839"/>
      <c r="M41" s="839"/>
      <c r="N41" s="839"/>
      <c r="O41" s="840"/>
    </row>
    <row r="42">
      <c r="A42" s="801"/>
      <c r="B42" s="760"/>
      <c r="C42" s="761"/>
      <c r="D42" s="761"/>
      <c r="E42" s="761"/>
      <c r="F42" s="761"/>
      <c r="G42" s="761"/>
      <c r="H42" s="761"/>
      <c r="I42" s="761"/>
      <c r="J42" s="761"/>
      <c r="K42" s="761"/>
      <c r="L42" s="761"/>
      <c r="M42" s="761"/>
      <c r="N42" s="761"/>
      <c r="O42" s="762"/>
    </row>
    <row r="43">
      <c r="A43" s="801"/>
      <c r="B43" s="760"/>
      <c r="C43" s="761"/>
      <c r="D43" s="761"/>
      <c r="E43" s="761"/>
      <c r="F43" s="761"/>
      <c r="G43" s="761"/>
      <c r="H43" s="761"/>
      <c r="I43" s="761"/>
      <c r="J43" s="761"/>
      <c r="K43" s="761"/>
      <c r="L43" s="761"/>
      <c r="M43" s="761"/>
      <c r="N43" s="761"/>
      <c r="O43" s="762"/>
    </row>
    <row r="44">
      <c r="A44" s="801"/>
      <c r="B44" s="760"/>
      <c r="C44" s="761"/>
      <c r="D44" s="761"/>
      <c r="E44" s="761"/>
      <c r="F44" s="761"/>
      <c r="G44" s="761"/>
      <c r="H44" s="761"/>
      <c r="I44" s="761"/>
      <c r="J44" s="761"/>
      <c r="K44" s="761"/>
      <c r="L44" s="761"/>
      <c r="M44" s="761"/>
      <c r="N44" s="761"/>
      <c r="O44" s="762"/>
    </row>
    <row r="45">
      <c r="A45" s="801"/>
      <c r="B45" s="760"/>
      <c r="C45" s="761"/>
      <c r="D45" s="761"/>
      <c r="E45" s="761"/>
      <c r="F45" s="761"/>
      <c r="G45" s="761"/>
      <c r="H45" s="761"/>
      <c r="I45" s="761"/>
      <c r="J45" s="761"/>
      <c r="K45" s="761"/>
      <c r="L45" s="761"/>
      <c r="M45" s="761"/>
      <c r="N45" s="761"/>
      <c r="O45" s="762"/>
    </row>
    <row r="46">
      <c r="A46" s="801"/>
      <c r="B46" s="758"/>
      <c r="C46" s="759"/>
      <c r="D46" s="759"/>
      <c r="E46" s="759"/>
      <c r="F46" s="759"/>
      <c r="G46" s="759"/>
      <c r="H46" s="763"/>
      <c r="I46" s="986" t="s">
        <v>292</v>
      </c>
      <c r="J46" s="987"/>
      <c r="K46" s="987"/>
      <c r="L46" s="987"/>
      <c r="M46" s="987"/>
      <c r="N46" s="987"/>
      <c r="O46" s="988"/>
    </row>
    <row r="47">
      <c r="A47" s="801"/>
      <c r="B47" s="758"/>
      <c r="C47" s="759"/>
      <c r="D47" s="759"/>
      <c r="E47" s="759"/>
      <c r="F47" s="759"/>
      <c r="G47" s="759"/>
      <c r="H47" s="763"/>
      <c r="I47" s="3"/>
      <c r="J47" s="3"/>
      <c r="K47" s="3"/>
      <c r="L47" s="3"/>
      <c r="M47" s="3"/>
      <c r="N47" s="3"/>
      <c r="O47" s="3"/>
    </row>
    <row r="48">
      <c r="A48" s="801"/>
      <c r="B48" s="758"/>
      <c r="C48" s="759"/>
      <c r="D48" s="759"/>
      <c r="E48" s="759"/>
      <c r="F48" s="759"/>
      <c r="G48" s="759"/>
      <c r="H48" s="763"/>
      <c r="I48" s="3"/>
      <c r="J48" s="3"/>
      <c r="K48" s="3"/>
      <c r="L48" s="3"/>
      <c r="M48" s="3"/>
      <c r="N48" s="3"/>
      <c r="O48" s="3"/>
    </row>
    <row r="49">
      <c r="A49" s="802"/>
      <c r="B49" s="803"/>
      <c r="C49" s="804"/>
      <c r="D49" s="804"/>
      <c r="E49" s="804"/>
      <c r="F49" s="804"/>
      <c r="G49" s="804"/>
      <c r="H49" s="989"/>
      <c r="I49" s="990"/>
      <c r="J49" s="990"/>
      <c r="K49" s="990"/>
      <c r="L49" s="990"/>
      <c r="M49" s="990"/>
      <c r="N49" s="990"/>
      <c r="O49" s="991"/>
    </row>
    <row r="50" ht="25.5">
      <c r="A50" s="805" t="s">
        <v>240</v>
      </c>
      <c r="B50" s="806" t="s">
        <v>1</v>
      </c>
      <c r="C50" s="807"/>
      <c r="D50" s="807"/>
      <c r="E50" s="807"/>
      <c r="F50" s="807"/>
      <c r="G50" s="807"/>
      <c r="H50" s="807"/>
      <c r="I50" s="807"/>
      <c r="J50" s="807"/>
      <c r="K50" s="807"/>
      <c r="L50" s="807"/>
      <c r="M50" s="807"/>
      <c r="N50" s="807"/>
      <c r="O50" s="843"/>
    </row>
    <row r="51" ht="25.5">
      <c r="A51" s="810" t="s">
        <v>3</v>
      </c>
      <c r="B51" s="811" t="s">
        <v>4</v>
      </c>
      <c r="C51" s="812"/>
      <c r="D51" s="812"/>
      <c r="E51" s="812"/>
      <c r="F51" s="812"/>
      <c r="G51" s="812"/>
      <c r="H51" s="812"/>
      <c r="I51" s="812"/>
      <c r="J51" s="812"/>
      <c r="K51" s="812"/>
      <c r="L51" s="812"/>
      <c r="M51" s="812"/>
      <c r="N51" s="812"/>
      <c r="O51" s="813"/>
    </row>
    <row r="52">
      <c r="A52" s="814" t="s">
        <v>241</v>
      </c>
      <c r="B52" s="694"/>
      <c r="C52" s="694"/>
      <c r="D52" s="694"/>
      <c r="E52" s="694"/>
      <c r="F52" s="694"/>
      <c r="G52" s="694"/>
      <c r="H52" s="694"/>
      <c r="I52" s="694"/>
      <c r="J52" s="694"/>
      <c r="K52" s="694"/>
      <c r="L52" s="694"/>
      <c r="M52" s="694"/>
      <c r="N52" s="694"/>
      <c r="O52" s="815"/>
    </row>
    <row r="53" ht="25.5">
      <c r="A53" s="718" t="s">
        <v>7</v>
      </c>
      <c r="B53" s="720" t="s">
        <v>312</v>
      </c>
      <c r="C53" s="720" t="s">
        <v>216</v>
      </c>
      <c r="D53" s="816" t="s">
        <v>301</v>
      </c>
      <c r="E53" s="817"/>
      <c r="F53" s="818"/>
      <c r="G53" s="819" t="s">
        <v>242</v>
      </c>
      <c r="H53" s="820"/>
      <c r="I53" s="723">
        <f>I4+1</f>
        <v>45997</v>
      </c>
      <c r="J53" s="724"/>
      <c r="K53" s="724"/>
      <c r="L53" s="724"/>
      <c r="M53" s="725"/>
      <c r="N53" s="726" t="s">
        <v>243</v>
      </c>
      <c r="O53" s="727">
        <f>O4+1</f>
        <v>2</v>
      </c>
    </row>
    <row r="54">
      <c r="A54" s="728" t="s">
        <v>244</v>
      </c>
      <c r="B54" s="729" t="s">
        <v>6</v>
      </c>
      <c r="C54" s="730"/>
      <c r="D54" s="730"/>
      <c r="E54" s="730"/>
      <c r="F54" s="730"/>
      <c r="G54" s="730"/>
      <c r="H54" s="730"/>
      <c r="I54" s="730"/>
      <c r="J54" s="731"/>
      <c r="K54" s="732" t="s">
        <v>245</v>
      </c>
      <c r="L54" s="732" t="s">
        <v>246</v>
      </c>
      <c r="M54" s="821" t="s">
        <v>247</v>
      </c>
      <c r="N54" s="822"/>
      <c r="O54" s="733" t="s">
        <v>248</v>
      </c>
    </row>
    <row r="55">
      <c r="A55" s="734"/>
      <c r="B55" s="735"/>
      <c r="C55" s="736"/>
      <c r="D55" s="736"/>
      <c r="E55" s="736"/>
      <c r="F55" s="736"/>
      <c r="G55" s="736"/>
      <c r="H55" s="736"/>
      <c r="I55" s="736"/>
      <c r="J55" s="737"/>
      <c r="K55" s="732" t="s">
        <v>249</v>
      </c>
      <c r="L55" s="732" t="s">
        <v>203</v>
      </c>
      <c r="M55" s="823"/>
      <c r="N55" s="824"/>
      <c r="O55" s="739"/>
    </row>
    <row r="56" ht="38.25">
      <c r="A56" s="740" t="s">
        <v>250</v>
      </c>
      <c r="B56" s="741"/>
      <c r="C56" s="742" t="s">
        <v>251</v>
      </c>
      <c r="D56" s="742">
        <f>D7</f>
        <v>180</v>
      </c>
      <c r="E56" s="742" t="s">
        <v>252</v>
      </c>
      <c r="F56" s="825" t="s">
        <v>253</v>
      </c>
      <c r="G56" s="826"/>
      <c r="H56" s="741">
        <f>H7+1</f>
        <v>63</v>
      </c>
      <c r="I56" s="742" t="s">
        <v>254</v>
      </c>
      <c r="J56" s="741">
        <f>D56-H56</f>
        <v>117</v>
      </c>
      <c r="K56" s="744" t="s">
        <v>255</v>
      </c>
      <c r="L56" s="744" t="s">
        <v>203</v>
      </c>
      <c r="M56" s="811"/>
      <c r="N56" s="827"/>
      <c r="O56" s="745"/>
    </row>
    <row r="57">
      <c r="A57" s="993" t="s">
        <v>256</v>
      </c>
      <c r="B57" s="755" t="s">
        <v>257</v>
      </c>
      <c r="C57" s="756"/>
      <c r="D57" s="756"/>
      <c r="E57" s="756"/>
      <c r="F57" s="757"/>
      <c r="G57" s="758"/>
      <c r="H57" s="763"/>
      <c r="I57" s="760"/>
      <c r="J57" s="761"/>
      <c r="K57" s="761"/>
      <c r="L57" s="761"/>
      <c r="M57" s="761"/>
      <c r="N57" s="761"/>
      <c r="O57" s="762"/>
    </row>
    <row r="58">
      <c r="A58" s="828"/>
      <c r="B58" s="755" t="s">
        <v>258</v>
      </c>
      <c r="C58" s="756"/>
      <c r="D58" s="756"/>
      <c r="E58" s="756"/>
      <c r="F58" s="757"/>
      <c r="G58" s="758"/>
      <c r="H58" s="763"/>
      <c r="I58" s="760"/>
      <c r="J58" s="761"/>
      <c r="K58" s="761"/>
      <c r="L58" s="761"/>
      <c r="M58" s="761"/>
      <c r="N58" s="761"/>
      <c r="O58" s="762"/>
    </row>
    <row r="59">
      <c r="A59" s="828"/>
      <c r="B59" s="755" t="s">
        <v>259</v>
      </c>
      <c r="C59" s="756"/>
      <c r="D59" s="756"/>
      <c r="E59" s="756"/>
      <c r="F59" s="757"/>
      <c r="G59" s="758"/>
      <c r="H59" s="763"/>
      <c r="I59" s="760"/>
      <c r="J59" s="761"/>
      <c r="K59" s="761"/>
      <c r="L59" s="761"/>
      <c r="M59" s="761"/>
      <c r="N59" s="761"/>
      <c r="O59" s="762"/>
    </row>
    <row r="60">
      <c r="A60" s="828"/>
      <c r="B60" s="755" t="s">
        <v>260</v>
      </c>
      <c r="C60" s="756"/>
      <c r="D60" s="756"/>
      <c r="E60" s="756"/>
      <c r="F60" s="757"/>
      <c r="G60" s="758"/>
      <c r="H60" s="763"/>
      <c r="I60" s="760"/>
      <c r="J60" s="761"/>
      <c r="K60" s="761"/>
      <c r="L60" s="761"/>
      <c r="M60" s="761"/>
      <c r="N60" s="761"/>
      <c r="O60" s="762"/>
    </row>
    <row r="61">
      <c r="A61" s="828"/>
      <c r="B61" s="755" t="s">
        <v>261</v>
      </c>
      <c r="C61" s="756"/>
      <c r="D61" s="756"/>
      <c r="E61" s="756"/>
      <c r="F61" s="757"/>
      <c r="G61" s="758"/>
      <c r="H61" s="763"/>
      <c r="I61" s="758"/>
      <c r="J61" s="759"/>
      <c r="K61" s="759"/>
      <c r="L61" s="759"/>
      <c r="M61" s="759"/>
      <c r="N61" s="759"/>
      <c r="O61" s="764"/>
    </row>
    <row r="62">
      <c r="A62" s="829"/>
      <c r="B62" s="994" t="s">
        <v>262</v>
      </c>
      <c r="C62" s="995"/>
      <c r="D62" s="995"/>
      <c r="E62" s="995"/>
      <c r="F62" s="996"/>
      <c r="G62" s="984"/>
      <c r="H62" s="985"/>
      <c r="I62" s="769"/>
      <c r="J62" s="770"/>
      <c r="K62" s="770"/>
      <c r="L62" s="770"/>
      <c r="M62" s="770"/>
      <c r="N62" s="770"/>
      <c r="O62" s="771"/>
    </row>
    <row r="63">
      <c r="A63" s="830" t="s">
        <v>263</v>
      </c>
      <c r="B63" s="831" t="s">
        <v>264</v>
      </c>
      <c r="C63" s="832"/>
      <c r="D63" s="832"/>
      <c r="E63" s="832"/>
      <c r="F63" s="833"/>
      <c r="G63" s="834" t="s">
        <v>265</v>
      </c>
      <c r="H63" s="835"/>
      <c r="I63" s="831" t="s">
        <v>264</v>
      </c>
      <c r="J63" s="832"/>
      <c r="K63" s="832"/>
      <c r="L63" s="832"/>
      <c r="M63" s="832"/>
      <c r="N63" s="833"/>
      <c r="O63" s="836" t="s">
        <v>265</v>
      </c>
    </row>
    <row r="64">
      <c r="A64" s="828"/>
      <c r="B64" s="766" t="s">
        <v>266</v>
      </c>
      <c r="C64" s="767"/>
      <c r="D64" s="767"/>
      <c r="E64" s="767"/>
      <c r="F64" s="768"/>
      <c r="G64" s="779"/>
      <c r="H64" s="780"/>
      <c r="I64" s="766" t="s">
        <v>267</v>
      </c>
      <c r="J64" s="767"/>
      <c r="K64" s="767"/>
      <c r="L64" s="767"/>
      <c r="M64" s="767"/>
      <c r="N64" s="768"/>
      <c r="O64" s="781"/>
    </row>
    <row r="65">
      <c r="A65" s="828"/>
      <c r="B65" s="766" t="s">
        <v>268</v>
      </c>
      <c r="C65" s="767"/>
      <c r="D65" s="767"/>
      <c r="E65" s="767"/>
      <c r="F65" s="768"/>
      <c r="G65" s="779"/>
      <c r="H65" s="780"/>
      <c r="I65" s="766" t="s">
        <v>269</v>
      </c>
      <c r="J65" s="767"/>
      <c r="K65" s="767"/>
      <c r="L65" s="767"/>
      <c r="M65" s="767"/>
      <c r="N65" s="768"/>
      <c r="O65" s="781"/>
    </row>
    <row r="66">
      <c r="A66" s="828"/>
      <c r="B66" s="766" t="s">
        <v>270</v>
      </c>
      <c r="C66" s="767"/>
      <c r="D66" s="767"/>
      <c r="E66" s="767"/>
      <c r="F66" s="768"/>
      <c r="G66" s="779"/>
      <c r="H66" s="780"/>
      <c r="I66" s="766" t="s">
        <v>271</v>
      </c>
      <c r="J66" s="767"/>
      <c r="K66" s="767"/>
      <c r="L66" s="767"/>
      <c r="M66" s="767"/>
      <c r="N66" s="768"/>
      <c r="O66" s="781"/>
    </row>
    <row r="67">
      <c r="A67" s="828"/>
      <c r="B67" s="766" t="s">
        <v>272</v>
      </c>
      <c r="C67" s="767"/>
      <c r="D67" s="767"/>
      <c r="E67" s="767"/>
      <c r="F67" s="768"/>
      <c r="G67" s="779"/>
      <c r="H67" s="780"/>
      <c r="I67" s="766" t="s">
        <v>273</v>
      </c>
      <c r="J67" s="767"/>
      <c r="K67" s="767"/>
      <c r="L67" s="767"/>
      <c r="M67" s="767"/>
      <c r="N67" s="768"/>
      <c r="O67" s="781"/>
    </row>
    <row r="68">
      <c r="A68" s="828"/>
      <c r="B68" s="766" t="s">
        <v>274</v>
      </c>
      <c r="C68" s="767"/>
      <c r="D68" s="767"/>
      <c r="E68" s="767"/>
      <c r="F68" s="768"/>
      <c r="G68" s="779"/>
      <c r="H68" s="780"/>
      <c r="I68" s="766" t="s">
        <v>275</v>
      </c>
      <c r="J68" s="767"/>
      <c r="K68" s="767"/>
      <c r="L68" s="767"/>
      <c r="M68" s="767"/>
      <c r="N68" s="768"/>
      <c r="O68" s="781"/>
    </row>
    <row r="69">
      <c r="A69" s="828"/>
      <c r="B69" s="766" t="s">
        <v>276</v>
      </c>
      <c r="C69" s="767"/>
      <c r="D69" s="767"/>
      <c r="E69" s="767"/>
      <c r="F69" s="768"/>
      <c r="G69" s="779"/>
      <c r="H69" s="780"/>
      <c r="I69" s="766" t="s">
        <v>277</v>
      </c>
      <c r="J69" s="767"/>
      <c r="K69" s="767"/>
      <c r="L69" s="767"/>
      <c r="M69" s="767"/>
      <c r="N69" s="768"/>
      <c r="O69" s="781"/>
    </row>
    <row r="70">
      <c r="A70" s="828"/>
      <c r="B70" s="766" t="s">
        <v>278</v>
      </c>
      <c r="C70" s="767"/>
      <c r="D70" s="767"/>
      <c r="E70" s="767"/>
      <c r="F70" s="768"/>
      <c r="G70" s="779"/>
      <c r="H70" s="780"/>
      <c r="I70" s="766" t="s">
        <v>279</v>
      </c>
      <c r="J70" s="767"/>
      <c r="K70" s="767"/>
      <c r="L70" s="767"/>
      <c r="M70" s="767"/>
      <c r="N70" s="768"/>
      <c r="O70" s="781"/>
    </row>
    <row r="71">
      <c r="A71" s="828"/>
      <c r="B71" s="766" t="s">
        <v>280</v>
      </c>
      <c r="C71" s="767"/>
      <c r="D71" s="767"/>
      <c r="E71" s="767"/>
      <c r="F71" s="768"/>
      <c r="G71" s="779"/>
      <c r="H71" s="780"/>
      <c r="I71" s="766" t="s">
        <v>281</v>
      </c>
      <c r="J71" s="767"/>
      <c r="K71" s="767"/>
      <c r="L71" s="767"/>
      <c r="M71" s="767"/>
      <c r="N71" s="768"/>
      <c r="O71" s="781"/>
    </row>
    <row r="72">
      <c r="A72" s="828"/>
      <c r="B72" s="766" t="s">
        <v>282</v>
      </c>
      <c r="C72" s="767"/>
      <c r="D72" s="767"/>
      <c r="E72" s="767"/>
      <c r="F72" s="768"/>
      <c r="G72" s="779"/>
      <c r="H72" s="780"/>
      <c r="I72" s="766" t="s">
        <v>283</v>
      </c>
      <c r="J72" s="767"/>
      <c r="K72" s="767"/>
      <c r="L72" s="767"/>
      <c r="M72" s="767"/>
      <c r="N72" s="768"/>
      <c r="O72" s="781"/>
    </row>
    <row r="73">
      <c r="A73" s="828"/>
      <c r="B73" s="766" t="s">
        <v>284</v>
      </c>
      <c r="C73" s="767"/>
      <c r="D73" s="767"/>
      <c r="E73" s="767"/>
      <c r="F73" s="768"/>
      <c r="G73" s="779"/>
      <c r="H73" s="780"/>
      <c r="I73" s="766" t="s">
        <v>285</v>
      </c>
      <c r="J73" s="767"/>
      <c r="K73" s="767"/>
      <c r="L73" s="767"/>
      <c r="M73" s="767"/>
      <c r="N73" s="768"/>
      <c r="O73" s="790"/>
    </row>
    <row r="74">
      <c r="A74" s="829"/>
      <c r="B74" s="783" t="s">
        <v>286</v>
      </c>
      <c r="C74" s="784"/>
      <c r="D74" s="784"/>
      <c r="E74" s="784"/>
      <c r="F74" s="785"/>
      <c r="G74" s="791"/>
      <c r="H74" s="792"/>
      <c r="I74" s="793" t="s">
        <v>287</v>
      </c>
      <c r="J74" s="794"/>
      <c r="K74" s="794"/>
      <c r="L74" s="794"/>
      <c r="M74" s="794"/>
      <c r="N74" s="795"/>
      <c r="O74" s="796">
        <f>SUM(G64:H74,O64:O73)</f>
        <v>0</v>
      </c>
    </row>
    <row r="75">
      <c r="A75" s="837" t="s">
        <v>288</v>
      </c>
      <c r="B75" s="838" t="s">
        <v>327</v>
      </c>
      <c r="C75" s="997"/>
      <c r="D75" s="997"/>
      <c r="E75" s="997"/>
      <c r="F75" s="997"/>
      <c r="G75" s="997"/>
      <c r="H75" s="997"/>
      <c r="I75" s="997"/>
      <c r="J75" s="997"/>
      <c r="K75" s="997"/>
      <c r="L75" s="997"/>
      <c r="M75" s="997"/>
      <c r="N75" s="997"/>
      <c r="O75" s="998"/>
    </row>
    <row r="76">
      <c r="A76" s="841"/>
      <c r="B76" s="758"/>
      <c r="C76" s="759"/>
      <c r="D76" s="759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64"/>
    </row>
    <row r="77">
      <c r="A77" s="841"/>
      <c r="B77" s="758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64"/>
    </row>
    <row r="78">
      <c r="A78" s="841"/>
      <c r="B78" s="758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764"/>
    </row>
    <row r="79">
      <c r="A79" s="841"/>
      <c r="B79" s="758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64"/>
    </row>
    <row r="80">
      <c r="A80" s="841"/>
      <c r="B80" s="758"/>
      <c r="C80" s="759"/>
      <c r="D80" s="759"/>
      <c r="E80" s="759"/>
      <c r="F80" s="759"/>
      <c r="G80" s="759"/>
      <c r="H80" s="759"/>
      <c r="I80" s="759"/>
      <c r="J80" s="759"/>
      <c r="K80" s="759"/>
      <c r="L80" s="759"/>
      <c r="M80" s="759"/>
      <c r="N80" s="759"/>
      <c r="O80" s="764"/>
    </row>
    <row r="81">
      <c r="A81" s="841"/>
      <c r="B81" s="758"/>
      <c r="C81" s="759"/>
      <c r="D81" s="759"/>
      <c r="E81" s="759"/>
      <c r="F81" s="759"/>
      <c r="G81" s="759"/>
      <c r="H81" s="759"/>
      <c r="I81" s="759"/>
      <c r="J81" s="759"/>
      <c r="K81" s="759"/>
      <c r="L81" s="759"/>
      <c r="M81" s="759"/>
      <c r="N81" s="759"/>
      <c r="O81" s="764"/>
    </row>
    <row r="82">
      <c r="A82" s="841"/>
      <c r="B82" s="758"/>
      <c r="C82" s="759"/>
      <c r="D82" s="759"/>
      <c r="E82" s="759"/>
      <c r="F82" s="759"/>
      <c r="G82" s="759"/>
      <c r="H82" s="759"/>
      <c r="I82" s="759"/>
      <c r="J82" s="759"/>
      <c r="K82" s="759"/>
      <c r="L82" s="759"/>
      <c r="M82" s="759"/>
      <c r="N82" s="759"/>
      <c r="O82" s="764"/>
    </row>
    <row r="83">
      <c r="A83" s="841"/>
      <c r="B83" s="758"/>
      <c r="C83" s="759"/>
      <c r="D83" s="759"/>
      <c r="E83" s="759"/>
      <c r="F83" s="759"/>
      <c r="G83" s="759"/>
      <c r="H83" s="759"/>
      <c r="I83" s="759"/>
      <c r="J83" s="759"/>
      <c r="K83" s="759"/>
      <c r="L83" s="759"/>
      <c r="M83" s="759"/>
      <c r="N83" s="759"/>
      <c r="O83" s="764"/>
    </row>
    <row r="84">
      <c r="A84" s="841"/>
      <c r="B84" s="758"/>
      <c r="C84" s="759"/>
      <c r="D84" s="759"/>
      <c r="E84" s="759"/>
      <c r="F84" s="759"/>
      <c r="G84" s="759"/>
      <c r="H84" s="759"/>
      <c r="I84" s="759"/>
      <c r="J84" s="759"/>
      <c r="K84" s="759"/>
      <c r="L84" s="759"/>
      <c r="M84" s="759"/>
      <c r="N84" s="759"/>
      <c r="O84" s="764"/>
    </row>
    <row r="85">
      <c r="A85" s="841"/>
      <c r="B85" s="758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64"/>
    </row>
    <row r="86">
      <c r="A86" s="841"/>
      <c r="B86" s="758"/>
      <c r="C86" s="759"/>
      <c r="D86" s="759"/>
      <c r="E86" s="759"/>
      <c r="F86" s="759"/>
      <c r="G86" s="759"/>
      <c r="H86" s="763"/>
      <c r="I86" s="986" t="s">
        <v>0</v>
      </c>
      <c r="J86" s="987"/>
      <c r="K86" s="987"/>
      <c r="L86" s="987"/>
      <c r="M86" s="987"/>
      <c r="N86" s="987"/>
      <c r="O86" s="988"/>
    </row>
    <row r="87">
      <c r="A87" s="841"/>
      <c r="B87" s="758"/>
      <c r="C87" s="759"/>
      <c r="D87" s="759"/>
      <c r="E87" s="759"/>
      <c r="F87" s="759"/>
      <c r="G87" s="759"/>
      <c r="H87" s="763"/>
      <c r="I87" s="3"/>
      <c r="J87" s="3"/>
      <c r="K87" s="3"/>
      <c r="L87" s="3"/>
      <c r="M87" s="3"/>
      <c r="N87" s="3"/>
      <c r="O87" s="3"/>
    </row>
    <row r="88">
      <c r="A88" s="841"/>
      <c r="B88" s="758"/>
      <c r="C88" s="759"/>
      <c r="D88" s="759"/>
      <c r="E88" s="759"/>
      <c r="F88" s="759"/>
      <c r="G88" s="759"/>
      <c r="H88" s="763"/>
      <c r="I88" s="3"/>
      <c r="J88" s="3"/>
      <c r="K88" s="3"/>
      <c r="L88" s="3"/>
      <c r="M88" s="3"/>
      <c r="N88" s="3"/>
      <c r="O88" s="3"/>
    </row>
    <row r="89">
      <c r="A89" s="842"/>
      <c r="B89" s="803"/>
      <c r="C89" s="804"/>
      <c r="D89" s="804"/>
      <c r="E89" s="804"/>
      <c r="F89" s="804"/>
      <c r="G89" s="804"/>
      <c r="H89" s="989"/>
      <c r="I89" s="990"/>
      <c r="J89" s="990"/>
      <c r="K89" s="990"/>
      <c r="L89" s="990"/>
      <c r="M89" s="990"/>
      <c r="N89" s="990"/>
      <c r="O89" s="991"/>
    </row>
    <row r="90">
      <c r="A90" s="837" t="s">
        <v>291</v>
      </c>
      <c r="B90" s="992"/>
      <c r="C90" s="839"/>
      <c r="D90" s="839"/>
      <c r="E90" s="839"/>
      <c r="F90" s="839"/>
      <c r="G90" s="839"/>
      <c r="H90" s="839"/>
      <c r="I90" s="839"/>
      <c r="J90" s="839"/>
      <c r="K90" s="839"/>
      <c r="L90" s="839"/>
      <c r="M90" s="839"/>
      <c r="N90" s="839"/>
      <c r="O90" s="840"/>
    </row>
    <row r="91">
      <c r="A91" s="841"/>
      <c r="B91" s="760"/>
      <c r="C91" s="761"/>
      <c r="D91" s="761"/>
      <c r="E91" s="761"/>
      <c r="F91" s="761"/>
      <c r="G91" s="761"/>
      <c r="H91" s="761"/>
      <c r="I91" s="761"/>
      <c r="J91" s="761"/>
      <c r="K91" s="761"/>
      <c r="L91" s="761"/>
      <c r="M91" s="761"/>
      <c r="N91" s="761"/>
      <c r="O91" s="762"/>
    </row>
    <row r="92">
      <c r="A92" s="841"/>
      <c r="B92" s="760"/>
      <c r="C92" s="761"/>
      <c r="D92" s="761"/>
      <c r="E92" s="761"/>
      <c r="F92" s="761"/>
      <c r="G92" s="761"/>
      <c r="H92" s="761"/>
      <c r="I92" s="761"/>
      <c r="J92" s="761"/>
      <c r="K92" s="761"/>
      <c r="L92" s="761"/>
      <c r="M92" s="761"/>
      <c r="N92" s="761"/>
      <c r="O92" s="762"/>
    </row>
    <row r="93">
      <c r="A93" s="841"/>
      <c r="B93" s="760"/>
      <c r="C93" s="761"/>
      <c r="D93" s="761"/>
      <c r="E93" s="761"/>
      <c r="F93" s="761"/>
      <c r="G93" s="761"/>
      <c r="H93" s="761"/>
      <c r="I93" s="761"/>
      <c r="J93" s="761"/>
      <c r="K93" s="761"/>
      <c r="L93" s="761"/>
      <c r="M93" s="761"/>
      <c r="N93" s="761"/>
      <c r="O93" s="762"/>
    </row>
    <row r="94">
      <c r="A94" s="841"/>
      <c r="B94" s="760"/>
      <c r="C94" s="761"/>
      <c r="D94" s="761"/>
      <c r="E94" s="761"/>
      <c r="F94" s="761"/>
      <c r="G94" s="761"/>
      <c r="H94" s="761"/>
      <c r="I94" s="761"/>
      <c r="J94" s="761"/>
      <c r="K94" s="761"/>
      <c r="L94" s="761"/>
      <c r="M94" s="761"/>
      <c r="N94" s="761"/>
      <c r="O94" s="762"/>
    </row>
    <row r="95">
      <c r="A95" s="841"/>
      <c r="B95" s="760"/>
      <c r="C95" s="761"/>
      <c r="D95" s="761"/>
      <c r="E95" s="761"/>
      <c r="F95" s="761"/>
      <c r="G95" s="761"/>
      <c r="H95" s="761"/>
      <c r="I95" s="761"/>
      <c r="J95" s="761"/>
      <c r="K95" s="761"/>
      <c r="L95" s="761"/>
      <c r="M95" s="761"/>
      <c r="N95" s="761"/>
      <c r="O95" s="762"/>
    </row>
    <row r="96">
      <c r="A96" s="841"/>
      <c r="B96" s="760"/>
      <c r="C96" s="761"/>
      <c r="D96" s="761"/>
      <c r="E96" s="761"/>
      <c r="F96" s="761"/>
      <c r="G96" s="761"/>
      <c r="H96" s="761"/>
      <c r="I96" s="761"/>
      <c r="J96" s="761"/>
      <c r="K96" s="761"/>
      <c r="L96" s="761"/>
      <c r="M96" s="761"/>
      <c r="N96" s="761"/>
      <c r="O96" s="762"/>
    </row>
    <row r="97">
      <c r="A97" s="841"/>
      <c r="B97" s="760"/>
      <c r="C97" s="761"/>
      <c r="D97" s="761"/>
      <c r="E97" s="761"/>
      <c r="F97" s="761"/>
      <c r="G97" s="761"/>
      <c r="H97" s="761"/>
      <c r="I97" s="761"/>
      <c r="J97" s="761"/>
      <c r="K97" s="761"/>
      <c r="L97" s="761"/>
      <c r="M97" s="761"/>
      <c r="N97" s="761"/>
      <c r="O97" s="762"/>
    </row>
    <row r="98">
      <c r="A98" s="841"/>
      <c r="B98" s="758"/>
      <c r="C98" s="759"/>
      <c r="D98" s="759"/>
      <c r="E98" s="759"/>
      <c r="F98" s="759"/>
      <c r="G98" s="759"/>
      <c r="H98" s="763"/>
      <c r="I98" s="986" t="s">
        <v>292</v>
      </c>
      <c r="J98" s="987"/>
      <c r="K98" s="987"/>
      <c r="L98" s="987"/>
      <c r="M98" s="987"/>
      <c r="N98" s="987"/>
      <c r="O98" s="988"/>
    </row>
    <row r="99">
      <c r="A99" s="841"/>
      <c r="B99" s="758"/>
      <c r="C99" s="759"/>
      <c r="D99" s="759"/>
      <c r="E99" s="759"/>
      <c r="F99" s="759"/>
      <c r="G99" s="759"/>
      <c r="H99" s="763"/>
      <c r="I99" s="3"/>
      <c r="J99" s="3"/>
      <c r="K99" s="3"/>
      <c r="L99" s="3"/>
      <c r="M99" s="3"/>
      <c r="N99" s="3"/>
      <c r="O99" s="3"/>
    </row>
    <row r="100">
      <c r="A100" s="841"/>
      <c r="B100" s="758"/>
      <c r="C100" s="759"/>
      <c r="D100" s="759"/>
      <c r="E100" s="759"/>
      <c r="F100" s="759"/>
      <c r="G100" s="759"/>
      <c r="H100" s="763"/>
      <c r="I100" s="3"/>
      <c r="J100" s="3"/>
      <c r="K100" s="3"/>
      <c r="L100" s="3"/>
      <c r="M100" s="3"/>
      <c r="N100" s="3"/>
      <c r="O100" s="3"/>
    </row>
    <row r="101">
      <c r="A101" s="842"/>
      <c r="B101" s="803"/>
      <c r="C101" s="804"/>
      <c r="D101" s="804"/>
      <c r="E101" s="804"/>
      <c r="F101" s="804"/>
      <c r="G101" s="804"/>
      <c r="H101" s="989"/>
      <c r="I101" s="990"/>
      <c r="J101" s="990"/>
      <c r="K101" s="990"/>
      <c r="L101" s="990"/>
      <c r="M101" s="990"/>
      <c r="N101" s="990"/>
      <c r="O101" s="991"/>
    </row>
    <row r="102" ht="25.5">
      <c r="A102" s="707" t="s">
        <v>240</v>
      </c>
      <c r="B102" s="708" t="s">
        <v>1</v>
      </c>
      <c r="C102" s="709"/>
      <c r="D102" s="709"/>
      <c r="E102" s="709"/>
      <c r="F102" s="709"/>
      <c r="G102" s="709"/>
      <c r="H102" s="709"/>
      <c r="I102" s="709"/>
      <c r="J102" s="709"/>
      <c r="K102" s="709"/>
      <c r="L102" s="709"/>
      <c r="M102" s="709"/>
      <c r="N102" s="709"/>
      <c r="O102" s="710"/>
    </row>
    <row r="103" ht="25.5">
      <c r="A103" s="711" t="s">
        <v>3</v>
      </c>
      <c r="B103" s="977" t="s">
        <v>4</v>
      </c>
      <c r="C103" s="978"/>
      <c r="D103" s="978"/>
      <c r="E103" s="978"/>
      <c r="F103" s="978"/>
      <c r="G103" s="978"/>
      <c r="H103" s="978"/>
      <c r="I103" s="978"/>
      <c r="J103" s="978"/>
      <c r="K103" s="978"/>
      <c r="L103" s="978"/>
      <c r="M103" s="978"/>
      <c r="N103" s="978"/>
      <c r="O103" s="979"/>
    </row>
    <row r="104">
      <c r="A104" s="980" t="s">
        <v>241</v>
      </c>
      <c r="B104" s="981"/>
      <c r="C104" s="981"/>
      <c r="D104" s="981"/>
      <c r="E104" s="981"/>
      <c r="F104" s="981"/>
      <c r="G104" s="981"/>
      <c r="H104" s="981"/>
      <c r="I104" s="981"/>
      <c r="J104" s="981"/>
      <c r="K104" s="981"/>
      <c r="L104" s="981"/>
      <c r="M104" s="981"/>
      <c r="N104" s="981"/>
      <c r="O104" s="982"/>
    </row>
    <row r="105" ht="25.5">
      <c r="A105" s="718" t="s">
        <v>7</v>
      </c>
      <c r="B105" s="719" t="s">
        <v>312</v>
      </c>
      <c r="C105" s="720" t="s">
        <v>216</v>
      </c>
      <c r="D105" s="816" t="s">
        <v>301</v>
      </c>
      <c r="E105" s="817"/>
      <c r="F105" s="818"/>
      <c r="G105" s="819" t="s">
        <v>242</v>
      </c>
      <c r="H105" s="820"/>
      <c r="I105" s="723">
        <f>I53+1</f>
        <v>45998</v>
      </c>
      <c r="J105" s="724"/>
      <c r="K105" s="724"/>
      <c r="L105" s="724"/>
      <c r="M105" s="725"/>
      <c r="N105" s="726" t="s">
        <v>243</v>
      </c>
      <c r="O105" s="727">
        <f>O53+1</f>
        <v>3</v>
      </c>
    </row>
    <row r="106">
      <c r="A106" s="728" t="s">
        <v>244</v>
      </c>
      <c r="B106" s="729" t="s">
        <v>6</v>
      </c>
      <c r="C106" s="730"/>
      <c r="D106" s="730"/>
      <c r="E106" s="730"/>
      <c r="F106" s="730"/>
      <c r="G106" s="730"/>
      <c r="H106" s="730"/>
      <c r="I106" s="730"/>
      <c r="J106" s="731"/>
      <c r="K106" s="732" t="s">
        <v>245</v>
      </c>
      <c r="L106" s="732" t="s">
        <v>246</v>
      </c>
      <c r="M106" s="821" t="s">
        <v>247</v>
      </c>
      <c r="N106" s="822"/>
      <c r="O106" s="733" t="s">
        <v>248</v>
      </c>
    </row>
    <row r="107">
      <c r="A107" s="734"/>
      <c r="B107" s="735"/>
      <c r="C107" s="736"/>
      <c r="D107" s="736"/>
      <c r="E107" s="736"/>
      <c r="F107" s="736"/>
      <c r="G107" s="736"/>
      <c r="H107" s="736"/>
      <c r="I107" s="736"/>
      <c r="J107" s="737"/>
      <c r="K107" s="732" t="s">
        <v>249</v>
      </c>
      <c r="L107" s="732" t="s">
        <v>203</v>
      </c>
      <c r="M107" s="823"/>
      <c r="N107" s="824"/>
      <c r="O107" s="739"/>
    </row>
    <row r="108" ht="38.25">
      <c r="A108" s="740" t="s">
        <v>250</v>
      </c>
      <c r="B108" s="741"/>
      <c r="C108" s="742" t="s">
        <v>251</v>
      </c>
      <c r="D108" s="742">
        <v>180</v>
      </c>
      <c r="E108" s="742" t="s">
        <v>252</v>
      </c>
      <c r="F108" s="825" t="s">
        <v>253</v>
      </c>
      <c r="G108" s="826"/>
      <c r="H108" s="741">
        <f>H56+1</f>
        <v>64</v>
      </c>
      <c r="I108" s="742" t="s">
        <v>254</v>
      </c>
      <c r="J108" s="741">
        <f>D108-H108</f>
        <v>116</v>
      </c>
      <c r="K108" s="744" t="s">
        <v>255</v>
      </c>
      <c r="L108" s="744" t="s">
        <v>203</v>
      </c>
      <c r="M108" s="811"/>
      <c r="N108" s="827"/>
      <c r="O108" s="745"/>
    </row>
    <row r="109">
      <c r="A109" s="983" t="s">
        <v>256</v>
      </c>
      <c r="B109" s="755" t="s">
        <v>257</v>
      </c>
      <c r="C109" s="756"/>
      <c r="D109" s="756"/>
      <c r="E109" s="756"/>
      <c r="F109" s="757"/>
      <c r="G109" s="758"/>
      <c r="H109" s="763"/>
      <c r="I109" s="760"/>
      <c r="J109" s="761"/>
      <c r="K109" s="761"/>
      <c r="L109" s="761"/>
      <c r="M109" s="761"/>
      <c r="N109" s="761"/>
      <c r="O109" s="762"/>
    </row>
    <row r="110">
      <c r="A110" s="746"/>
      <c r="B110" s="755" t="s">
        <v>258</v>
      </c>
      <c r="C110" s="756"/>
      <c r="D110" s="756"/>
      <c r="E110" s="756"/>
      <c r="F110" s="757"/>
      <c r="G110" s="758"/>
      <c r="H110" s="763"/>
      <c r="I110" s="760"/>
      <c r="J110" s="761"/>
      <c r="K110" s="761"/>
      <c r="L110" s="761"/>
      <c r="M110" s="761"/>
      <c r="N110" s="761"/>
      <c r="O110" s="762"/>
    </row>
    <row r="111">
      <c r="A111" s="746"/>
      <c r="B111" s="755" t="s">
        <v>259</v>
      </c>
      <c r="C111" s="756"/>
      <c r="D111" s="756"/>
      <c r="E111" s="756"/>
      <c r="F111" s="757"/>
      <c r="G111" s="758"/>
      <c r="H111" s="763"/>
      <c r="I111" s="760"/>
      <c r="J111" s="761"/>
      <c r="K111" s="761"/>
      <c r="L111" s="761"/>
      <c r="M111" s="761"/>
      <c r="N111" s="761"/>
      <c r="O111" s="762"/>
    </row>
    <row r="112">
      <c r="A112" s="746"/>
      <c r="B112" s="755" t="s">
        <v>260</v>
      </c>
      <c r="C112" s="756"/>
      <c r="D112" s="756"/>
      <c r="E112" s="756"/>
      <c r="F112" s="757"/>
      <c r="G112" s="758"/>
      <c r="H112" s="763"/>
      <c r="I112" s="760"/>
      <c r="J112" s="761"/>
      <c r="K112" s="761"/>
      <c r="L112" s="761"/>
      <c r="M112" s="761"/>
      <c r="N112" s="761"/>
      <c r="O112" s="762"/>
    </row>
    <row r="113">
      <c r="A113" s="746"/>
      <c r="B113" s="755" t="s">
        <v>261</v>
      </c>
      <c r="C113" s="756"/>
      <c r="D113" s="756"/>
      <c r="E113" s="756"/>
      <c r="F113" s="757"/>
      <c r="G113" s="758"/>
      <c r="H113" s="763"/>
      <c r="I113" s="758"/>
      <c r="J113" s="759"/>
      <c r="K113" s="759"/>
      <c r="L113" s="759"/>
      <c r="M113" s="759"/>
      <c r="N113" s="759"/>
      <c r="O113" s="764"/>
    </row>
    <row r="114">
      <c r="A114" s="765"/>
      <c r="B114" s="994" t="s">
        <v>262</v>
      </c>
      <c r="C114" s="995"/>
      <c r="D114" s="995"/>
      <c r="E114" s="995"/>
      <c r="F114" s="996"/>
      <c r="G114" s="984"/>
      <c r="H114" s="985"/>
      <c r="I114" s="769"/>
      <c r="J114" s="770"/>
      <c r="K114" s="770"/>
      <c r="L114" s="770"/>
      <c r="M114" s="770"/>
      <c r="N114" s="770"/>
      <c r="O114" s="771"/>
    </row>
    <row r="115">
      <c r="A115" s="772" t="s">
        <v>263</v>
      </c>
      <c r="B115" s="773" t="s">
        <v>264</v>
      </c>
      <c r="C115" s="774"/>
      <c r="D115" s="774"/>
      <c r="E115" s="774"/>
      <c r="F115" s="775"/>
      <c r="G115" s="776" t="s">
        <v>265</v>
      </c>
      <c r="H115" s="777"/>
      <c r="I115" s="773" t="s">
        <v>264</v>
      </c>
      <c r="J115" s="774"/>
      <c r="K115" s="774"/>
      <c r="L115" s="774"/>
      <c r="M115" s="774"/>
      <c r="N115" s="775"/>
      <c r="O115" s="778" t="s">
        <v>265</v>
      </c>
    </row>
    <row r="116">
      <c r="A116" s="746"/>
      <c r="B116" s="766" t="s">
        <v>266</v>
      </c>
      <c r="C116" s="767"/>
      <c r="D116" s="767"/>
      <c r="E116" s="767"/>
      <c r="F116" s="768"/>
      <c r="G116" s="779"/>
      <c r="H116" s="780"/>
      <c r="I116" s="766" t="s">
        <v>267</v>
      </c>
      <c r="J116" s="767"/>
      <c r="K116" s="767"/>
      <c r="L116" s="767"/>
      <c r="M116" s="767"/>
      <c r="N116" s="768"/>
      <c r="O116" s="781"/>
    </row>
    <row r="117">
      <c r="A117" s="746"/>
      <c r="B117" s="766" t="s">
        <v>268</v>
      </c>
      <c r="C117" s="767"/>
      <c r="D117" s="767"/>
      <c r="E117" s="767"/>
      <c r="F117" s="768"/>
      <c r="G117" s="779"/>
      <c r="H117" s="780"/>
      <c r="I117" s="766" t="s">
        <v>269</v>
      </c>
      <c r="J117" s="767"/>
      <c r="K117" s="767"/>
      <c r="L117" s="767"/>
      <c r="M117" s="767"/>
      <c r="N117" s="768"/>
      <c r="O117" s="781"/>
    </row>
    <row r="118">
      <c r="A118" s="746"/>
      <c r="B118" s="766" t="s">
        <v>270</v>
      </c>
      <c r="C118" s="767"/>
      <c r="D118" s="767"/>
      <c r="E118" s="767"/>
      <c r="F118" s="768"/>
      <c r="G118" s="779"/>
      <c r="H118" s="780"/>
      <c r="I118" s="766" t="s">
        <v>271</v>
      </c>
      <c r="J118" s="767"/>
      <c r="K118" s="767"/>
      <c r="L118" s="767"/>
      <c r="M118" s="767"/>
      <c r="N118" s="768"/>
      <c r="O118" s="781"/>
    </row>
    <row r="119">
      <c r="A119" s="746"/>
      <c r="B119" s="766" t="s">
        <v>272</v>
      </c>
      <c r="C119" s="767"/>
      <c r="D119" s="767"/>
      <c r="E119" s="767"/>
      <c r="F119" s="768"/>
      <c r="G119" s="779"/>
      <c r="H119" s="780"/>
      <c r="I119" s="766" t="s">
        <v>273</v>
      </c>
      <c r="J119" s="767"/>
      <c r="K119" s="767"/>
      <c r="L119" s="767"/>
      <c r="M119" s="767"/>
      <c r="N119" s="768"/>
      <c r="O119" s="781"/>
    </row>
    <row r="120">
      <c r="A120" s="746"/>
      <c r="B120" s="766" t="s">
        <v>274</v>
      </c>
      <c r="C120" s="767"/>
      <c r="D120" s="767"/>
      <c r="E120" s="767"/>
      <c r="F120" s="768"/>
      <c r="G120" s="779"/>
      <c r="H120" s="780"/>
      <c r="I120" s="766" t="s">
        <v>275</v>
      </c>
      <c r="J120" s="767"/>
      <c r="K120" s="767"/>
      <c r="L120" s="767"/>
      <c r="M120" s="767"/>
      <c r="N120" s="768"/>
      <c r="O120" s="781"/>
    </row>
    <row r="121">
      <c r="A121" s="746"/>
      <c r="B121" s="766" t="s">
        <v>276</v>
      </c>
      <c r="C121" s="767"/>
      <c r="D121" s="767"/>
      <c r="E121" s="767"/>
      <c r="F121" s="768"/>
      <c r="G121" s="779"/>
      <c r="H121" s="780"/>
      <c r="I121" s="766" t="s">
        <v>277</v>
      </c>
      <c r="J121" s="767"/>
      <c r="K121" s="767"/>
      <c r="L121" s="767"/>
      <c r="M121" s="767"/>
      <c r="N121" s="768"/>
      <c r="O121" s="781"/>
    </row>
    <row r="122">
      <c r="A122" s="746"/>
      <c r="B122" s="766" t="s">
        <v>278</v>
      </c>
      <c r="C122" s="767"/>
      <c r="D122" s="767"/>
      <c r="E122" s="767"/>
      <c r="F122" s="768"/>
      <c r="G122" s="779"/>
      <c r="H122" s="780"/>
      <c r="I122" s="766" t="s">
        <v>279</v>
      </c>
      <c r="J122" s="767"/>
      <c r="K122" s="767"/>
      <c r="L122" s="767"/>
      <c r="M122" s="767"/>
      <c r="N122" s="768"/>
      <c r="O122" s="781"/>
    </row>
    <row r="123">
      <c r="A123" s="746"/>
      <c r="B123" s="766" t="s">
        <v>280</v>
      </c>
      <c r="C123" s="767"/>
      <c r="D123" s="767"/>
      <c r="E123" s="767"/>
      <c r="F123" s="768"/>
      <c r="G123" s="779"/>
      <c r="H123" s="780"/>
      <c r="I123" s="766" t="s">
        <v>281</v>
      </c>
      <c r="J123" s="767"/>
      <c r="K123" s="767"/>
      <c r="L123" s="767"/>
      <c r="M123" s="767"/>
      <c r="N123" s="768"/>
      <c r="O123" s="781"/>
    </row>
    <row r="124">
      <c r="A124" s="746"/>
      <c r="B124" s="766" t="s">
        <v>282</v>
      </c>
      <c r="C124" s="767"/>
      <c r="D124" s="767"/>
      <c r="E124" s="767"/>
      <c r="F124" s="768"/>
      <c r="G124" s="779"/>
      <c r="H124" s="780"/>
      <c r="I124" s="766" t="s">
        <v>283</v>
      </c>
      <c r="J124" s="767"/>
      <c r="K124" s="767"/>
      <c r="L124" s="767"/>
      <c r="M124" s="767"/>
      <c r="N124" s="768"/>
      <c r="O124" s="781"/>
    </row>
    <row r="125">
      <c r="A125" s="746"/>
      <c r="B125" s="766" t="s">
        <v>284</v>
      </c>
      <c r="C125" s="767"/>
      <c r="D125" s="767"/>
      <c r="E125" s="767"/>
      <c r="F125" s="768"/>
      <c r="G125" s="779"/>
      <c r="H125" s="780"/>
      <c r="I125" s="766" t="s">
        <v>285</v>
      </c>
      <c r="J125" s="767"/>
      <c r="K125" s="767"/>
      <c r="L125" s="767"/>
      <c r="M125" s="767"/>
      <c r="N125" s="768"/>
      <c r="O125" s="790"/>
    </row>
    <row r="126">
      <c r="A126" s="765"/>
      <c r="B126" s="783" t="s">
        <v>286</v>
      </c>
      <c r="C126" s="784"/>
      <c r="D126" s="784"/>
      <c r="E126" s="784"/>
      <c r="F126" s="785"/>
      <c r="G126" s="791"/>
      <c r="H126" s="792"/>
      <c r="I126" s="793" t="s">
        <v>287</v>
      </c>
      <c r="J126" s="794"/>
      <c r="K126" s="794"/>
      <c r="L126" s="794"/>
      <c r="M126" s="794"/>
      <c r="N126" s="795"/>
      <c r="O126" s="796">
        <f>SUM(G116:H126,O116:O125)</f>
        <v>0</v>
      </c>
    </row>
    <row r="127">
      <c r="A127" s="797" t="s">
        <v>288</v>
      </c>
      <c r="B127" s="838" t="s">
        <v>327</v>
      </c>
      <c r="C127" s="997"/>
      <c r="D127" s="997"/>
      <c r="E127" s="997"/>
      <c r="F127" s="997"/>
      <c r="G127" s="997"/>
      <c r="H127" s="997"/>
      <c r="I127" s="997"/>
      <c r="J127" s="997"/>
      <c r="K127" s="997"/>
      <c r="L127" s="997"/>
      <c r="M127" s="997"/>
      <c r="N127" s="997"/>
      <c r="O127" s="998"/>
    </row>
    <row r="128">
      <c r="A128" s="801"/>
      <c r="B128" s="758"/>
      <c r="C128" s="759"/>
      <c r="D128" s="759"/>
      <c r="E128" s="759"/>
      <c r="F128" s="759"/>
      <c r="G128" s="759"/>
      <c r="H128" s="759"/>
      <c r="I128" s="759"/>
      <c r="J128" s="759"/>
      <c r="K128" s="759"/>
      <c r="L128" s="759"/>
      <c r="M128" s="759"/>
      <c r="N128" s="759"/>
      <c r="O128" s="764"/>
    </row>
    <row r="129">
      <c r="A129" s="801"/>
      <c r="B129" s="758"/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59"/>
      <c r="O129" s="764"/>
    </row>
    <row r="130">
      <c r="A130" s="801"/>
      <c r="B130" s="758"/>
      <c r="C130" s="759"/>
      <c r="D130" s="759"/>
      <c r="E130" s="759"/>
      <c r="F130" s="759"/>
      <c r="G130" s="759"/>
      <c r="H130" s="759"/>
      <c r="I130" s="759"/>
      <c r="J130" s="759"/>
      <c r="K130" s="759"/>
      <c r="L130" s="759"/>
      <c r="M130" s="759"/>
      <c r="N130" s="759"/>
      <c r="O130" s="764"/>
    </row>
    <row r="131">
      <c r="A131" s="801"/>
      <c r="B131" s="758"/>
      <c r="C131" s="759"/>
      <c r="D131" s="759"/>
      <c r="E131" s="759"/>
      <c r="F131" s="759"/>
      <c r="G131" s="759"/>
      <c r="H131" s="759"/>
      <c r="I131" s="759"/>
      <c r="J131" s="759"/>
      <c r="K131" s="759"/>
      <c r="L131" s="759"/>
      <c r="M131" s="759"/>
      <c r="N131" s="759"/>
      <c r="O131" s="764"/>
    </row>
    <row r="132">
      <c r="A132" s="801"/>
      <c r="B132" s="758"/>
      <c r="C132" s="759"/>
      <c r="D132" s="759"/>
      <c r="E132" s="759"/>
      <c r="F132" s="759"/>
      <c r="G132" s="759"/>
      <c r="H132" s="759"/>
      <c r="I132" s="759"/>
      <c r="J132" s="759"/>
      <c r="K132" s="759"/>
      <c r="L132" s="759"/>
      <c r="M132" s="759"/>
      <c r="N132" s="759"/>
      <c r="O132" s="764"/>
    </row>
    <row r="133">
      <c r="A133" s="801"/>
      <c r="B133" s="758"/>
      <c r="C133" s="759"/>
      <c r="D133" s="759"/>
      <c r="E133" s="759"/>
      <c r="F133" s="759"/>
      <c r="G133" s="759"/>
      <c r="H133" s="759"/>
      <c r="I133" s="759"/>
      <c r="J133" s="759"/>
      <c r="K133" s="759"/>
      <c r="L133" s="759"/>
      <c r="M133" s="759"/>
      <c r="N133" s="759"/>
      <c r="O133" s="764"/>
    </row>
    <row r="134">
      <c r="A134" s="801"/>
      <c r="B134" s="758"/>
      <c r="C134" s="759"/>
      <c r="D134" s="759"/>
      <c r="E134" s="759"/>
      <c r="F134" s="759"/>
      <c r="G134" s="759"/>
      <c r="H134" s="759"/>
      <c r="I134" s="759"/>
      <c r="J134" s="759"/>
      <c r="K134" s="759"/>
      <c r="L134" s="759"/>
      <c r="M134" s="759"/>
      <c r="N134" s="759"/>
      <c r="O134" s="764"/>
    </row>
    <row r="135">
      <c r="A135" s="801"/>
      <c r="B135" s="758"/>
      <c r="C135" s="759"/>
      <c r="D135" s="759"/>
      <c r="E135" s="759"/>
      <c r="F135" s="759"/>
      <c r="G135" s="759"/>
      <c r="H135" s="759"/>
      <c r="I135" s="759"/>
      <c r="J135" s="759"/>
      <c r="K135" s="759"/>
      <c r="L135" s="759"/>
      <c r="M135" s="759"/>
      <c r="N135" s="759"/>
      <c r="O135" s="764"/>
    </row>
    <row r="136">
      <c r="A136" s="801"/>
      <c r="B136" s="758"/>
      <c r="C136" s="759"/>
      <c r="D136" s="759"/>
      <c r="E136" s="759"/>
      <c r="F136" s="759"/>
      <c r="G136" s="759"/>
      <c r="H136" s="759"/>
      <c r="I136" s="759"/>
      <c r="J136" s="759"/>
      <c r="K136" s="759"/>
      <c r="L136" s="759"/>
      <c r="M136" s="759"/>
      <c r="N136" s="759"/>
      <c r="O136" s="764"/>
    </row>
    <row r="137">
      <c r="A137" s="801"/>
      <c r="B137" s="758"/>
      <c r="C137" s="759"/>
      <c r="D137" s="759"/>
      <c r="E137" s="759"/>
      <c r="F137" s="759"/>
      <c r="G137" s="759"/>
      <c r="H137" s="759"/>
      <c r="I137" s="759"/>
      <c r="J137" s="759"/>
      <c r="K137" s="759"/>
      <c r="L137" s="759"/>
      <c r="M137" s="759"/>
      <c r="N137" s="759"/>
      <c r="O137" s="764"/>
    </row>
    <row r="138">
      <c r="A138" s="801"/>
      <c r="B138" s="758"/>
      <c r="C138" s="759"/>
      <c r="D138" s="759"/>
      <c r="E138" s="759"/>
      <c r="F138" s="759"/>
      <c r="G138" s="759"/>
      <c r="H138" s="763"/>
      <c r="I138" s="986" t="s">
        <v>0</v>
      </c>
      <c r="J138" s="987"/>
      <c r="K138" s="987"/>
      <c r="L138" s="987"/>
      <c r="M138" s="987"/>
      <c r="N138" s="987"/>
      <c r="O138" s="988"/>
    </row>
    <row r="139">
      <c r="A139" s="801"/>
      <c r="B139" s="758"/>
      <c r="C139" s="759"/>
      <c r="D139" s="759"/>
      <c r="E139" s="759"/>
      <c r="F139" s="759"/>
      <c r="G139" s="759"/>
      <c r="H139" s="763"/>
      <c r="I139" s="3"/>
      <c r="J139" s="3"/>
      <c r="K139" s="3"/>
      <c r="L139" s="3"/>
      <c r="M139" s="3"/>
      <c r="N139" s="3"/>
      <c r="O139" s="3"/>
    </row>
    <row r="140">
      <c r="A140" s="801"/>
      <c r="B140" s="758"/>
      <c r="C140" s="759"/>
      <c r="D140" s="759"/>
      <c r="E140" s="759"/>
      <c r="F140" s="759"/>
      <c r="G140" s="759"/>
      <c r="H140" s="763"/>
      <c r="I140" s="3"/>
      <c r="J140" s="3"/>
      <c r="K140" s="3"/>
      <c r="L140" s="3"/>
      <c r="M140" s="3"/>
      <c r="N140" s="3"/>
      <c r="O140" s="3"/>
    </row>
    <row r="141">
      <c r="A141" s="802"/>
      <c r="B141" s="803"/>
      <c r="C141" s="804"/>
      <c r="D141" s="804"/>
      <c r="E141" s="804"/>
      <c r="F141" s="804"/>
      <c r="G141" s="804"/>
      <c r="H141" s="989"/>
      <c r="I141" s="990"/>
      <c r="J141" s="990"/>
      <c r="K141" s="990"/>
      <c r="L141" s="990"/>
      <c r="M141" s="990"/>
      <c r="N141" s="990"/>
      <c r="O141" s="991"/>
    </row>
    <row r="142">
      <c r="A142" s="797" t="s">
        <v>291</v>
      </c>
      <c r="B142" s="992"/>
      <c r="C142" s="839"/>
      <c r="D142" s="839"/>
      <c r="E142" s="839"/>
      <c r="F142" s="839"/>
      <c r="G142" s="839"/>
      <c r="H142" s="839"/>
      <c r="I142" s="839"/>
      <c r="J142" s="839"/>
      <c r="K142" s="839"/>
      <c r="L142" s="839"/>
      <c r="M142" s="839"/>
      <c r="N142" s="839"/>
      <c r="O142" s="840"/>
    </row>
    <row r="143">
      <c r="A143" s="801"/>
      <c r="B143" s="760"/>
      <c r="C143" s="761"/>
      <c r="D143" s="761"/>
      <c r="E143" s="761"/>
      <c r="F143" s="761"/>
      <c r="G143" s="761"/>
      <c r="H143" s="761"/>
      <c r="I143" s="761"/>
      <c r="J143" s="761"/>
      <c r="K143" s="761"/>
      <c r="L143" s="761"/>
      <c r="M143" s="761"/>
      <c r="N143" s="761"/>
      <c r="O143" s="762"/>
    </row>
    <row r="144">
      <c r="A144" s="801"/>
      <c r="B144" s="760"/>
      <c r="C144" s="761"/>
      <c r="D144" s="761"/>
      <c r="E144" s="761"/>
      <c r="F144" s="761"/>
      <c r="G144" s="761"/>
      <c r="H144" s="761"/>
      <c r="I144" s="761"/>
      <c r="J144" s="761"/>
      <c r="K144" s="761"/>
      <c r="L144" s="761"/>
      <c r="M144" s="761"/>
      <c r="N144" s="761"/>
      <c r="O144" s="762"/>
    </row>
    <row r="145">
      <c r="A145" s="801"/>
      <c r="B145" s="760"/>
      <c r="C145" s="761"/>
      <c r="D145" s="761"/>
      <c r="E145" s="761"/>
      <c r="F145" s="761"/>
      <c r="G145" s="761"/>
      <c r="H145" s="761"/>
      <c r="I145" s="761"/>
      <c r="J145" s="761"/>
      <c r="K145" s="761"/>
      <c r="L145" s="761"/>
      <c r="M145" s="761"/>
      <c r="N145" s="761"/>
      <c r="O145" s="762"/>
    </row>
    <row r="146">
      <c r="A146" s="801"/>
      <c r="B146" s="760"/>
      <c r="C146" s="761"/>
      <c r="D146" s="761"/>
      <c r="E146" s="761"/>
      <c r="F146" s="761"/>
      <c r="G146" s="761"/>
      <c r="H146" s="761"/>
      <c r="I146" s="761"/>
      <c r="J146" s="761"/>
      <c r="K146" s="761"/>
      <c r="L146" s="761"/>
      <c r="M146" s="761"/>
      <c r="N146" s="761"/>
      <c r="O146" s="762"/>
    </row>
    <row r="147">
      <c r="A147" s="801"/>
      <c r="B147" s="760"/>
      <c r="C147" s="761"/>
      <c r="D147" s="761"/>
      <c r="E147" s="761"/>
      <c r="F147" s="761"/>
      <c r="G147" s="761"/>
      <c r="H147" s="761"/>
      <c r="I147" s="761"/>
      <c r="J147" s="761"/>
      <c r="K147" s="761"/>
      <c r="L147" s="761"/>
      <c r="M147" s="761"/>
      <c r="N147" s="761"/>
      <c r="O147" s="762"/>
    </row>
    <row r="148">
      <c r="A148" s="801"/>
      <c r="B148" s="760"/>
      <c r="C148" s="761"/>
      <c r="D148" s="761"/>
      <c r="E148" s="761"/>
      <c r="F148" s="761"/>
      <c r="G148" s="761"/>
      <c r="H148" s="761"/>
      <c r="I148" s="761"/>
      <c r="J148" s="761"/>
      <c r="K148" s="761"/>
      <c r="L148" s="761"/>
      <c r="M148" s="761"/>
      <c r="N148" s="761"/>
      <c r="O148" s="762"/>
    </row>
    <row r="149">
      <c r="A149" s="801"/>
      <c r="B149" s="760"/>
      <c r="C149" s="761"/>
      <c r="D149" s="761"/>
      <c r="E149" s="761"/>
      <c r="F149" s="761"/>
      <c r="G149" s="761"/>
      <c r="H149" s="761"/>
      <c r="I149" s="761"/>
      <c r="J149" s="761"/>
      <c r="K149" s="761"/>
      <c r="L149" s="761"/>
      <c r="M149" s="761"/>
      <c r="N149" s="761"/>
      <c r="O149" s="762"/>
    </row>
    <row r="150">
      <c r="A150" s="801"/>
      <c r="B150" s="758"/>
      <c r="C150" s="759"/>
      <c r="D150" s="759"/>
      <c r="E150" s="759"/>
      <c r="F150" s="759"/>
      <c r="G150" s="759"/>
      <c r="H150" s="763"/>
      <c r="I150" s="986" t="s">
        <v>292</v>
      </c>
      <c r="J150" s="987"/>
      <c r="K150" s="987"/>
      <c r="L150" s="987"/>
      <c r="M150" s="987"/>
      <c r="N150" s="987"/>
      <c r="O150" s="988"/>
    </row>
    <row r="151">
      <c r="A151" s="801"/>
      <c r="B151" s="758"/>
      <c r="C151" s="759"/>
      <c r="D151" s="759"/>
      <c r="E151" s="759"/>
      <c r="F151" s="759"/>
      <c r="G151" s="759"/>
      <c r="H151" s="763"/>
      <c r="I151" s="3"/>
      <c r="J151" s="3"/>
      <c r="K151" s="3"/>
      <c r="L151" s="3"/>
      <c r="M151" s="3"/>
      <c r="N151" s="3"/>
      <c r="O151" s="3"/>
    </row>
    <row r="152">
      <c r="A152" s="801"/>
      <c r="B152" s="758"/>
      <c r="C152" s="759"/>
      <c r="D152" s="759"/>
      <c r="E152" s="759"/>
      <c r="F152" s="759"/>
      <c r="G152" s="759"/>
      <c r="H152" s="763"/>
      <c r="I152" s="3"/>
      <c r="J152" s="3"/>
      <c r="K152" s="3"/>
      <c r="L152" s="3"/>
      <c r="M152" s="3"/>
      <c r="N152" s="3"/>
      <c r="O152" s="3"/>
    </row>
    <row r="153">
      <c r="A153" s="802"/>
      <c r="B153" s="803"/>
      <c r="C153" s="804"/>
      <c r="D153" s="804"/>
      <c r="E153" s="804"/>
      <c r="F153" s="804"/>
      <c r="G153" s="804"/>
      <c r="H153" s="989"/>
      <c r="I153" s="990"/>
      <c r="J153" s="990"/>
      <c r="K153" s="990"/>
      <c r="L153" s="990"/>
      <c r="M153" s="990"/>
      <c r="N153" s="990"/>
      <c r="O153" s="991"/>
    </row>
    <row r="154" ht="25.5">
      <c r="A154" s="805" t="s">
        <v>240</v>
      </c>
      <c r="B154" s="806" t="s">
        <v>1</v>
      </c>
      <c r="C154" s="807"/>
      <c r="D154" s="807"/>
      <c r="E154" s="807"/>
      <c r="F154" s="807"/>
      <c r="G154" s="807"/>
      <c r="H154" s="807"/>
      <c r="I154" s="807"/>
      <c r="J154" s="807"/>
      <c r="K154" s="807"/>
      <c r="L154" s="807"/>
      <c r="M154" s="807"/>
      <c r="N154" s="807"/>
      <c r="O154" s="843"/>
    </row>
    <row r="155" ht="25.5">
      <c r="A155" s="810" t="s">
        <v>3</v>
      </c>
      <c r="B155" s="811" t="s">
        <v>4</v>
      </c>
      <c r="C155" s="812"/>
      <c r="D155" s="812"/>
      <c r="E155" s="812"/>
      <c r="F155" s="812"/>
      <c r="G155" s="812"/>
      <c r="H155" s="812"/>
      <c r="I155" s="812"/>
      <c r="J155" s="812"/>
      <c r="K155" s="812"/>
      <c r="L155" s="812"/>
      <c r="M155" s="812"/>
      <c r="N155" s="812"/>
      <c r="O155" s="813"/>
    </row>
    <row r="156">
      <c r="A156" s="814" t="s">
        <v>241</v>
      </c>
      <c r="B156" s="694"/>
      <c r="C156" s="694"/>
      <c r="D156" s="694"/>
      <c r="E156" s="694"/>
      <c r="F156" s="694"/>
      <c r="G156" s="694"/>
      <c r="H156" s="694"/>
      <c r="I156" s="694"/>
      <c r="J156" s="694"/>
      <c r="K156" s="694"/>
      <c r="L156" s="694"/>
      <c r="M156" s="694"/>
      <c r="N156" s="694"/>
      <c r="O156" s="815"/>
    </row>
    <row r="157" ht="25.5">
      <c r="A157" s="718" t="s">
        <v>7</v>
      </c>
      <c r="B157" s="720" t="s">
        <v>312</v>
      </c>
      <c r="C157" s="720" t="s">
        <v>216</v>
      </c>
      <c r="D157" s="816" t="s">
        <v>301</v>
      </c>
      <c r="E157" s="817"/>
      <c r="F157" s="818"/>
      <c r="G157" s="819" t="s">
        <v>242</v>
      </c>
      <c r="H157" s="820"/>
      <c r="I157" s="723">
        <f>I105+1</f>
        <v>45999</v>
      </c>
      <c r="J157" s="724"/>
      <c r="K157" s="724"/>
      <c r="L157" s="724"/>
      <c r="M157" s="725"/>
      <c r="N157" s="726" t="s">
        <v>243</v>
      </c>
      <c r="O157" s="727">
        <f>O105+1</f>
        <v>4</v>
      </c>
    </row>
    <row r="158">
      <c r="A158" s="728" t="s">
        <v>244</v>
      </c>
      <c r="B158" s="729" t="s">
        <v>6</v>
      </c>
      <c r="C158" s="730"/>
      <c r="D158" s="730"/>
      <c r="E158" s="730"/>
      <c r="F158" s="730"/>
      <c r="G158" s="730"/>
      <c r="H158" s="730"/>
      <c r="I158" s="730"/>
      <c r="J158" s="731"/>
      <c r="K158" s="732" t="s">
        <v>245</v>
      </c>
      <c r="L158" s="732" t="s">
        <v>246</v>
      </c>
      <c r="M158" s="821" t="s">
        <v>247</v>
      </c>
      <c r="N158" s="822"/>
      <c r="O158" s="733" t="s">
        <v>248</v>
      </c>
    </row>
    <row r="159">
      <c r="A159" s="734"/>
      <c r="B159" s="735"/>
      <c r="C159" s="736"/>
      <c r="D159" s="736"/>
      <c r="E159" s="736"/>
      <c r="F159" s="736"/>
      <c r="G159" s="736"/>
      <c r="H159" s="736"/>
      <c r="I159" s="736"/>
      <c r="J159" s="737"/>
      <c r="K159" s="732" t="s">
        <v>249</v>
      </c>
      <c r="L159" s="732" t="s">
        <v>203</v>
      </c>
      <c r="M159" s="823"/>
      <c r="N159" s="824"/>
      <c r="O159" s="739"/>
    </row>
    <row r="160" ht="38.25">
      <c r="A160" s="740" t="s">
        <v>250</v>
      </c>
      <c r="B160" s="741"/>
      <c r="C160" s="742" t="s">
        <v>251</v>
      </c>
      <c r="D160" s="742">
        <f>D108</f>
        <v>180</v>
      </c>
      <c r="E160" s="742" t="s">
        <v>252</v>
      </c>
      <c r="F160" s="825" t="s">
        <v>253</v>
      </c>
      <c r="G160" s="826"/>
      <c r="H160" s="741">
        <f>H108+1</f>
        <v>65</v>
      </c>
      <c r="I160" s="742" t="s">
        <v>254</v>
      </c>
      <c r="J160" s="741">
        <f>D160-H160</f>
        <v>115</v>
      </c>
      <c r="K160" s="744" t="s">
        <v>255</v>
      </c>
      <c r="L160" s="744" t="s">
        <v>203</v>
      </c>
      <c r="M160" s="811"/>
      <c r="N160" s="827"/>
      <c r="O160" s="745"/>
    </row>
    <row r="161">
      <c r="A161" s="993" t="s">
        <v>256</v>
      </c>
      <c r="B161" s="755" t="s">
        <v>257</v>
      </c>
      <c r="C161" s="756"/>
      <c r="D161" s="756"/>
      <c r="E161" s="756"/>
      <c r="F161" s="757"/>
      <c r="G161" s="758"/>
      <c r="H161" s="763"/>
      <c r="I161" s="760"/>
      <c r="J161" s="761"/>
      <c r="K161" s="761"/>
      <c r="L161" s="761"/>
      <c r="M161" s="761"/>
      <c r="N161" s="761"/>
      <c r="O161" s="762"/>
    </row>
    <row r="162">
      <c r="A162" s="828"/>
      <c r="B162" s="755" t="s">
        <v>258</v>
      </c>
      <c r="C162" s="756"/>
      <c r="D162" s="756"/>
      <c r="E162" s="756"/>
      <c r="F162" s="757"/>
      <c r="G162" s="758"/>
      <c r="H162" s="763"/>
      <c r="I162" s="760"/>
      <c r="J162" s="761"/>
      <c r="K162" s="761"/>
      <c r="L162" s="761"/>
      <c r="M162" s="761"/>
      <c r="N162" s="761"/>
      <c r="O162" s="762"/>
    </row>
    <row r="163">
      <c r="A163" s="828"/>
      <c r="B163" s="755" t="s">
        <v>259</v>
      </c>
      <c r="C163" s="756"/>
      <c r="D163" s="756"/>
      <c r="E163" s="756"/>
      <c r="F163" s="757"/>
      <c r="G163" s="758"/>
      <c r="H163" s="763"/>
      <c r="I163" s="760"/>
      <c r="J163" s="761"/>
      <c r="K163" s="761"/>
      <c r="L163" s="761"/>
      <c r="M163" s="761"/>
      <c r="N163" s="761"/>
      <c r="O163" s="762"/>
    </row>
    <row r="164">
      <c r="A164" s="828"/>
      <c r="B164" s="755" t="s">
        <v>260</v>
      </c>
      <c r="C164" s="756"/>
      <c r="D164" s="756"/>
      <c r="E164" s="756"/>
      <c r="F164" s="757"/>
      <c r="G164" s="758"/>
      <c r="H164" s="763"/>
      <c r="I164" s="760"/>
      <c r="J164" s="761"/>
      <c r="K164" s="761"/>
      <c r="L164" s="761"/>
      <c r="M164" s="761"/>
      <c r="N164" s="761"/>
      <c r="O164" s="762"/>
    </row>
    <row r="165">
      <c r="A165" s="828"/>
      <c r="B165" s="755" t="s">
        <v>261</v>
      </c>
      <c r="C165" s="756"/>
      <c r="D165" s="756"/>
      <c r="E165" s="756"/>
      <c r="F165" s="757"/>
      <c r="G165" s="758"/>
      <c r="H165" s="763"/>
      <c r="I165" s="758"/>
      <c r="J165" s="759"/>
      <c r="K165" s="759"/>
      <c r="L165" s="759"/>
      <c r="M165" s="759"/>
      <c r="N165" s="759"/>
      <c r="O165" s="764"/>
    </row>
    <row r="166">
      <c r="A166" s="829"/>
      <c r="B166" s="999" t="s">
        <v>262</v>
      </c>
      <c r="C166" s="1000"/>
      <c r="D166" s="1000"/>
      <c r="E166" s="1000"/>
      <c r="F166" s="1001"/>
      <c r="G166" s="803"/>
      <c r="H166" s="989"/>
      <c r="I166" s="769"/>
      <c r="J166" s="770"/>
      <c r="K166" s="770"/>
      <c r="L166" s="770"/>
      <c r="M166" s="770"/>
      <c r="N166" s="770"/>
      <c r="O166" s="771"/>
    </row>
    <row r="167">
      <c r="A167" s="830" t="s">
        <v>263</v>
      </c>
      <c r="B167" s="773" t="s">
        <v>264</v>
      </c>
      <c r="C167" s="774"/>
      <c r="D167" s="774"/>
      <c r="E167" s="774"/>
      <c r="F167" s="775"/>
      <c r="G167" s="776" t="s">
        <v>265</v>
      </c>
      <c r="H167" s="777"/>
      <c r="I167" s="773" t="s">
        <v>264</v>
      </c>
      <c r="J167" s="774"/>
      <c r="K167" s="774"/>
      <c r="L167" s="774"/>
      <c r="M167" s="774"/>
      <c r="N167" s="775"/>
      <c r="O167" s="778" t="s">
        <v>265</v>
      </c>
    </row>
    <row r="168">
      <c r="A168" s="828"/>
      <c r="B168" s="766" t="s">
        <v>266</v>
      </c>
      <c r="C168" s="767"/>
      <c r="D168" s="767"/>
      <c r="E168" s="767"/>
      <c r="F168" s="768"/>
      <c r="G168" s="779"/>
      <c r="H168" s="780"/>
      <c r="I168" s="766" t="s">
        <v>267</v>
      </c>
      <c r="J168" s="767"/>
      <c r="K168" s="767"/>
      <c r="L168" s="767"/>
      <c r="M168" s="767"/>
      <c r="N168" s="768"/>
      <c r="O168" s="781"/>
    </row>
    <row r="169">
      <c r="A169" s="828"/>
      <c r="B169" s="766" t="s">
        <v>268</v>
      </c>
      <c r="C169" s="767"/>
      <c r="D169" s="767"/>
      <c r="E169" s="767"/>
      <c r="F169" s="768"/>
      <c r="G169" s="779"/>
      <c r="H169" s="780"/>
      <c r="I169" s="766" t="s">
        <v>269</v>
      </c>
      <c r="J169" s="767"/>
      <c r="K169" s="767"/>
      <c r="L169" s="767"/>
      <c r="M169" s="767"/>
      <c r="N169" s="768"/>
      <c r="O169" s="781"/>
    </row>
    <row r="170">
      <c r="A170" s="828"/>
      <c r="B170" s="766" t="s">
        <v>270</v>
      </c>
      <c r="C170" s="767"/>
      <c r="D170" s="767"/>
      <c r="E170" s="767"/>
      <c r="F170" s="768"/>
      <c r="G170" s="779"/>
      <c r="H170" s="780"/>
      <c r="I170" s="766" t="s">
        <v>271</v>
      </c>
      <c r="J170" s="767"/>
      <c r="K170" s="767"/>
      <c r="L170" s="767"/>
      <c r="M170" s="767"/>
      <c r="N170" s="768"/>
      <c r="O170" s="781"/>
    </row>
    <row r="171">
      <c r="A171" s="828"/>
      <c r="B171" s="766" t="s">
        <v>272</v>
      </c>
      <c r="C171" s="767"/>
      <c r="D171" s="767"/>
      <c r="E171" s="767"/>
      <c r="F171" s="768"/>
      <c r="G171" s="779"/>
      <c r="H171" s="780"/>
      <c r="I171" s="766" t="s">
        <v>273</v>
      </c>
      <c r="J171" s="767"/>
      <c r="K171" s="767"/>
      <c r="L171" s="767"/>
      <c r="M171" s="767"/>
      <c r="N171" s="768"/>
      <c r="O171" s="781"/>
    </row>
    <row r="172">
      <c r="A172" s="828"/>
      <c r="B172" s="766" t="s">
        <v>274</v>
      </c>
      <c r="C172" s="767"/>
      <c r="D172" s="767"/>
      <c r="E172" s="767"/>
      <c r="F172" s="768"/>
      <c r="G172" s="779"/>
      <c r="H172" s="780"/>
      <c r="I172" s="766" t="s">
        <v>275</v>
      </c>
      <c r="J172" s="767"/>
      <c r="K172" s="767"/>
      <c r="L172" s="767"/>
      <c r="M172" s="767"/>
      <c r="N172" s="768"/>
      <c r="O172" s="781">
        <v>1</v>
      </c>
    </row>
    <row r="173">
      <c r="A173" s="828"/>
      <c r="B173" s="766" t="s">
        <v>276</v>
      </c>
      <c r="C173" s="767"/>
      <c r="D173" s="767"/>
      <c r="E173" s="767"/>
      <c r="F173" s="768"/>
      <c r="G173" s="779"/>
      <c r="H173" s="780"/>
      <c r="I173" s="766" t="s">
        <v>277</v>
      </c>
      <c r="J173" s="767"/>
      <c r="K173" s="767"/>
      <c r="L173" s="767"/>
      <c r="M173" s="767"/>
      <c r="N173" s="768"/>
      <c r="O173" s="781"/>
    </row>
    <row r="174">
      <c r="A174" s="828"/>
      <c r="B174" s="766" t="s">
        <v>278</v>
      </c>
      <c r="C174" s="767"/>
      <c r="D174" s="767"/>
      <c r="E174" s="767"/>
      <c r="F174" s="768"/>
      <c r="G174" s="779"/>
      <c r="H174" s="780"/>
      <c r="I174" s="766" t="s">
        <v>279</v>
      </c>
      <c r="J174" s="767"/>
      <c r="K174" s="767"/>
      <c r="L174" s="767"/>
      <c r="M174" s="767"/>
      <c r="N174" s="768"/>
      <c r="O174" s="781"/>
    </row>
    <row r="175">
      <c r="A175" s="828"/>
      <c r="B175" s="766" t="s">
        <v>280</v>
      </c>
      <c r="C175" s="767"/>
      <c r="D175" s="767"/>
      <c r="E175" s="767"/>
      <c r="F175" s="768"/>
      <c r="G175" s="779"/>
      <c r="H175" s="780"/>
      <c r="I175" s="766" t="s">
        <v>281</v>
      </c>
      <c r="J175" s="767"/>
      <c r="K175" s="767"/>
      <c r="L175" s="767"/>
      <c r="M175" s="767"/>
      <c r="N175" s="768"/>
      <c r="O175" s="781">
        <v>1</v>
      </c>
    </row>
    <row r="176">
      <c r="A176" s="828"/>
      <c r="B176" s="766" t="s">
        <v>282</v>
      </c>
      <c r="C176" s="767"/>
      <c r="D176" s="767"/>
      <c r="E176" s="767"/>
      <c r="F176" s="768"/>
      <c r="G176" s="779"/>
      <c r="H176" s="780"/>
      <c r="I176" s="766" t="s">
        <v>283</v>
      </c>
      <c r="J176" s="767"/>
      <c r="K176" s="767"/>
      <c r="L176" s="767"/>
      <c r="M176" s="767"/>
      <c r="N176" s="768"/>
      <c r="O176" s="781"/>
    </row>
    <row r="177">
      <c r="A177" s="828"/>
      <c r="B177" s="766" t="s">
        <v>284</v>
      </c>
      <c r="C177" s="767"/>
      <c r="D177" s="767"/>
      <c r="E177" s="767"/>
      <c r="F177" s="768"/>
      <c r="G177" s="779"/>
      <c r="H177" s="780"/>
      <c r="I177" s="766" t="s">
        <v>285</v>
      </c>
      <c r="J177" s="767"/>
      <c r="K177" s="767"/>
      <c r="L177" s="767"/>
      <c r="M177" s="767"/>
      <c r="N177" s="768"/>
      <c r="O177" s="790">
        <v>1</v>
      </c>
    </row>
    <row r="178">
      <c r="A178" s="829"/>
      <c r="B178" s="766" t="s">
        <v>286</v>
      </c>
      <c r="C178" s="767"/>
      <c r="D178" s="767"/>
      <c r="E178" s="767"/>
      <c r="F178" s="768"/>
      <c r="G178" s="1002">
        <v>2</v>
      </c>
      <c r="H178" s="1003"/>
      <c r="I178" s="783" t="s">
        <v>287</v>
      </c>
      <c r="J178" s="784"/>
      <c r="K178" s="784"/>
      <c r="L178" s="784"/>
      <c r="M178" s="784"/>
      <c r="N178" s="785"/>
      <c r="O178" s="1004">
        <f>SUM(G168:H178,O168:O177)</f>
        <v>5</v>
      </c>
    </row>
    <row r="179">
      <c r="A179" s="837" t="s">
        <v>288</v>
      </c>
      <c r="B179" s="1005" t="s">
        <v>115</v>
      </c>
      <c r="C179" s="1006"/>
      <c r="D179" s="1006"/>
      <c r="E179" s="1006"/>
      <c r="F179" s="1006"/>
      <c r="G179" s="1006"/>
      <c r="H179" s="1006"/>
      <c r="I179" s="1006"/>
      <c r="J179" s="1006"/>
      <c r="K179" s="1006"/>
      <c r="L179" s="1006"/>
      <c r="M179" s="1006"/>
      <c r="N179" s="1006"/>
      <c r="O179" s="1007"/>
    </row>
    <row r="180">
      <c r="A180" s="841"/>
      <c r="B180" s="1008"/>
      <c r="C180" s="1008"/>
      <c r="D180" s="1008"/>
      <c r="E180" s="1008"/>
      <c r="F180" s="1008"/>
      <c r="G180" s="1008"/>
      <c r="H180" s="1008"/>
      <c r="I180" s="1008"/>
      <c r="J180" s="1008"/>
      <c r="K180" s="1008"/>
      <c r="L180" s="1008"/>
      <c r="M180" s="1008"/>
      <c r="N180" s="1008"/>
      <c r="O180" s="1008"/>
    </row>
    <row r="181">
      <c r="A181" s="841"/>
      <c r="B181" s="758"/>
      <c r="C181" s="759"/>
      <c r="D181" s="759"/>
      <c r="E181" s="759"/>
      <c r="F181" s="759"/>
      <c r="G181" s="759"/>
      <c r="H181" s="759"/>
      <c r="I181" s="759"/>
      <c r="J181" s="759"/>
      <c r="K181" s="759"/>
      <c r="L181" s="759"/>
      <c r="M181" s="759"/>
      <c r="N181" s="759"/>
      <c r="O181" s="764"/>
    </row>
    <row r="182">
      <c r="A182" s="841"/>
      <c r="B182" s="758"/>
      <c r="C182" s="759"/>
      <c r="D182" s="759"/>
      <c r="E182" s="759"/>
      <c r="F182" s="759"/>
      <c r="G182" s="759"/>
      <c r="H182" s="759"/>
      <c r="I182" s="759"/>
      <c r="J182" s="759"/>
      <c r="K182" s="759"/>
      <c r="L182" s="759"/>
      <c r="M182" s="759"/>
      <c r="N182" s="759"/>
      <c r="O182" s="764"/>
    </row>
    <row r="183">
      <c r="A183" s="841"/>
      <c r="B183" s="758"/>
      <c r="C183" s="759"/>
      <c r="D183" s="759"/>
      <c r="E183" s="759"/>
      <c r="F183" s="759"/>
      <c r="G183" s="759"/>
      <c r="H183" s="759"/>
      <c r="I183" s="759"/>
      <c r="J183" s="759"/>
      <c r="K183" s="759"/>
      <c r="L183" s="759"/>
      <c r="M183" s="759"/>
      <c r="N183" s="759"/>
      <c r="O183" s="764"/>
    </row>
    <row r="184">
      <c r="A184" s="841"/>
      <c r="B184" s="758"/>
      <c r="C184" s="759"/>
      <c r="D184" s="759"/>
      <c r="E184" s="759"/>
      <c r="F184" s="759"/>
      <c r="G184" s="759"/>
      <c r="H184" s="759"/>
      <c r="I184" s="759"/>
      <c r="J184" s="759"/>
      <c r="K184" s="759"/>
      <c r="L184" s="759"/>
      <c r="M184" s="759"/>
      <c r="N184" s="759"/>
      <c r="O184" s="764"/>
    </row>
    <row r="185">
      <c r="A185" s="841"/>
      <c r="B185" s="758"/>
      <c r="C185" s="759"/>
      <c r="D185" s="759"/>
      <c r="E185" s="759"/>
      <c r="F185" s="759"/>
      <c r="G185" s="759"/>
      <c r="H185" s="759"/>
      <c r="I185" s="759"/>
      <c r="J185" s="759"/>
      <c r="K185" s="759"/>
      <c r="L185" s="759"/>
      <c r="M185" s="759"/>
      <c r="N185" s="759"/>
      <c r="O185" s="764"/>
    </row>
    <row r="186">
      <c r="A186" s="841"/>
      <c r="B186" s="758"/>
      <c r="C186" s="759"/>
      <c r="D186" s="759"/>
      <c r="E186" s="759"/>
      <c r="F186" s="759"/>
      <c r="G186" s="759"/>
      <c r="H186" s="759"/>
      <c r="I186" s="759"/>
      <c r="J186" s="759"/>
      <c r="K186" s="759"/>
      <c r="L186" s="759"/>
      <c r="M186" s="759"/>
      <c r="N186" s="759"/>
      <c r="O186" s="764"/>
    </row>
    <row r="187">
      <c r="A187" s="841"/>
      <c r="B187" s="758"/>
      <c r="C187" s="759"/>
      <c r="D187" s="759"/>
      <c r="E187" s="759"/>
      <c r="F187" s="759"/>
      <c r="G187" s="759"/>
      <c r="H187" s="759"/>
      <c r="I187" s="759"/>
      <c r="J187" s="759"/>
      <c r="K187" s="759"/>
      <c r="L187" s="759"/>
      <c r="M187" s="759"/>
      <c r="N187" s="759"/>
      <c r="O187" s="764"/>
    </row>
    <row r="188">
      <c r="A188" s="841"/>
      <c r="B188" s="758"/>
      <c r="C188" s="759"/>
      <c r="D188" s="759"/>
      <c r="E188" s="759"/>
      <c r="F188" s="759"/>
      <c r="G188" s="759"/>
      <c r="H188" s="759"/>
      <c r="I188" s="759"/>
      <c r="J188" s="759"/>
      <c r="K188" s="759"/>
      <c r="L188" s="759"/>
      <c r="M188" s="759"/>
      <c r="N188" s="759"/>
      <c r="O188" s="764"/>
    </row>
    <row r="189">
      <c r="A189" s="841"/>
      <c r="B189" s="758"/>
      <c r="C189" s="759"/>
      <c r="D189" s="759"/>
      <c r="E189" s="759"/>
      <c r="F189" s="759"/>
      <c r="G189" s="759"/>
      <c r="H189" s="759"/>
      <c r="I189" s="759"/>
      <c r="J189" s="759"/>
      <c r="K189" s="759"/>
      <c r="L189" s="759"/>
      <c r="M189" s="759"/>
      <c r="N189" s="759"/>
      <c r="O189" s="764"/>
    </row>
    <row r="190">
      <c r="A190" s="841"/>
      <c r="B190" s="758"/>
      <c r="C190" s="759"/>
      <c r="D190" s="759"/>
      <c r="E190" s="759"/>
      <c r="F190" s="759"/>
      <c r="G190" s="759"/>
      <c r="H190" s="763"/>
      <c r="I190" s="986" t="s">
        <v>0</v>
      </c>
      <c r="J190" s="987"/>
      <c r="K190" s="987"/>
      <c r="L190" s="987"/>
      <c r="M190" s="987"/>
      <c r="N190" s="987"/>
      <c r="O190" s="988"/>
    </row>
    <row r="191">
      <c r="A191" s="841"/>
      <c r="B191" s="758"/>
      <c r="C191" s="759"/>
      <c r="D191" s="759"/>
      <c r="E191" s="759"/>
      <c r="F191" s="759"/>
      <c r="G191" s="759"/>
      <c r="H191" s="763"/>
      <c r="I191" s="3"/>
      <c r="J191" s="3"/>
      <c r="K191" s="3"/>
      <c r="L191" s="3"/>
      <c r="M191" s="3"/>
      <c r="N191" s="3"/>
      <c r="O191" s="3"/>
    </row>
    <row r="192">
      <c r="A192" s="841"/>
      <c r="B192" s="758"/>
      <c r="C192" s="759"/>
      <c r="D192" s="759"/>
      <c r="E192" s="759"/>
      <c r="F192" s="759"/>
      <c r="G192" s="759"/>
      <c r="H192" s="763"/>
      <c r="I192" s="3"/>
      <c r="J192" s="3"/>
      <c r="K192" s="3"/>
      <c r="L192" s="3"/>
      <c r="M192" s="3"/>
      <c r="N192" s="3"/>
      <c r="O192" s="3"/>
    </row>
    <row r="193">
      <c r="A193" s="842"/>
      <c r="B193" s="803"/>
      <c r="C193" s="804"/>
      <c r="D193" s="804"/>
      <c r="E193" s="804"/>
      <c r="F193" s="804"/>
      <c r="G193" s="804"/>
      <c r="H193" s="989"/>
      <c r="I193" s="990"/>
      <c r="J193" s="990"/>
      <c r="K193" s="990"/>
      <c r="L193" s="990"/>
      <c r="M193" s="990"/>
      <c r="N193" s="990"/>
      <c r="O193" s="991"/>
    </row>
    <row r="194">
      <c r="A194" s="837" t="s">
        <v>291</v>
      </c>
      <c r="B194" s="992"/>
      <c r="C194" s="839"/>
      <c r="D194" s="839"/>
      <c r="E194" s="839"/>
      <c r="F194" s="839"/>
      <c r="G194" s="839"/>
      <c r="H194" s="839"/>
      <c r="I194" s="839"/>
      <c r="J194" s="839"/>
      <c r="K194" s="839"/>
      <c r="L194" s="839"/>
      <c r="M194" s="839"/>
      <c r="N194" s="839"/>
      <c r="O194" s="840"/>
    </row>
    <row r="195">
      <c r="A195" s="841"/>
      <c r="B195" s="760"/>
      <c r="C195" s="761"/>
      <c r="D195" s="761"/>
      <c r="E195" s="761"/>
      <c r="F195" s="761"/>
      <c r="G195" s="761"/>
      <c r="H195" s="761"/>
      <c r="I195" s="761"/>
      <c r="J195" s="761"/>
      <c r="K195" s="761"/>
      <c r="L195" s="761"/>
      <c r="M195" s="761"/>
      <c r="N195" s="761"/>
      <c r="O195" s="762"/>
    </row>
    <row r="196">
      <c r="A196" s="841"/>
      <c r="B196" s="760"/>
      <c r="C196" s="761"/>
      <c r="D196" s="761"/>
      <c r="E196" s="761"/>
      <c r="F196" s="761"/>
      <c r="G196" s="761"/>
      <c r="H196" s="761"/>
      <c r="I196" s="761"/>
      <c r="J196" s="761"/>
      <c r="K196" s="761"/>
      <c r="L196" s="761"/>
      <c r="M196" s="761"/>
      <c r="N196" s="761"/>
      <c r="O196" s="762"/>
    </row>
    <row r="197">
      <c r="A197" s="841"/>
      <c r="B197" s="760"/>
      <c r="C197" s="761"/>
      <c r="D197" s="761"/>
      <c r="E197" s="761"/>
      <c r="F197" s="761"/>
      <c r="G197" s="761"/>
      <c r="H197" s="761"/>
      <c r="I197" s="761"/>
      <c r="J197" s="761"/>
      <c r="K197" s="761"/>
      <c r="L197" s="761"/>
      <c r="M197" s="761"/>
      <c r="N197" s="761"/>
      <c r="O197" s="762"/>
    </row>
    <row r="198">
      <c r="A198" s="841"/>
      <c r="B198" s="760"/>
      <c r="C198" s="761"/>
      <c r="D198" s="761"/>
      <c r="E198" s="761"/>
      <c r="F198" s="761"/>
      <c r="G198" s="761"/>
      <c r="H198" s="761"/>
      <c r="I198" s="761"/>
      <c r="J198" s="761"/>
      <c r="K198" s="761"/>
      <c r="L198" s="761"/>
      <c r="M198" s="761"/>
      <c r="N198" s="761"/>
      <c r="O198" s="762"/>
    </row>
    <row r="199">
      <c r="A199" s="841"/>
      <c r="B199" s="760"/>
      <c r="C199" s="761"/>
      <c r="D199" s="761"/>
      <c r="E199" s="761"/>
      <c r="F199" s="761"/>
      <c r="G199" s="761"/>
      <c r="H199" s="761"/>
      <c r="I199" s="761"/>
      <c r="J199" s="761"/>
      <c r="K199" s="761"/>
      <c r="L199" s="761"/>
      <c r="M199" s="761"/>
      <c r="N199" s="761"/>
      <c r="O199" s="762"/>
    </row>
    <row r="200">
      <c r="A200" s="841"/>
      <c r="B200" s="760"/>
      <c r="C200" s="761"/>
      <c r="D200" s="761"/>
      <c r="E200" s="761"/>
      <c r="F200" s="761"/>
      <c r="G200" s="761"/>
      <c r="H200" s="761"/>
      <c r="I200" s="761"/>
      <c r="J200" s="761"/>
      <c r="K200" s="761"/>
      <c r="L200" s="761"/>
      <c r="M200" s="761"/>
      <c r="N200" s="761"/>
      <c r="O200" s="762"/>
    </row>
    <row r="201">
      <c r="A201" s="841"/>
      <c r="B201" s="760"/>
      <c r="C201" s="761"/>
      <c r="D201" s="761"/>
      <c r="E201" s="761"/>
      <c r="F201" s="761"/>
      <c r="G201" s="761"/>
      <c r="H201" s="761"/>
      <c r="I201" s="761"/>
      <c r="J201" s="761"/>
      <c r="K201" s="761"/>
      <c r="L201" s="761"/>
      <c r="M201" s="761"/>
      <c r="N201" s="761"/>
      <c r="O201" s="762"/>
    </row>
    <row r="202">
      <c r="A202" s="841"/>
      <c r="B202" s="758"/>
      <c r="C202" s="759"/>
      <c r="D202" s="759"/>
      <c r="E202" s="759"/>
      <c r="F202" s="759"/>
      <c r="G202" s="759"/>
      <c r="H202" s="763"/>
      <c r="I202" s="986" t="s">
        <v>292</v>
      </c>
      <c r="J202" s="987"/>
      <c r="K202" s="987"/>
      <c r="L202" s="987"/>
      <c r="M202" s="987"/>
      <c r="N202" s="987"/>
      <c r="O202" s="988"/>
    </row>
    <row r="203">
      <c r="A203" s="841"/>
      <c r="B203" s="758"/>
      <c r="C203" s="759"/>
      <c r="D203" s="759"/>
      <c r="E203" s="759"/>
      <c r="F203" s="759"/>
      <c r="G203" s="759"/>
      <c r="H203" s="763"/>
      <c r="I203" s="3"/>
      <c r="J203" s="3"/>
      <c r="K203" s="3"/>
      <c r="L203" s="3"/>
      <c r="M203" s="3"/>
      <c r="N203" s="3"/>
      <c r="O203" s="3"/>
    </row>
    <row r="204">
      <c r="A204" s="841"/>
      <c r="B204" s="758"/>
      <c r="C204" s="759"/>
      <c r="D204" s="759"/>
      <c r="E204" s="759"/>
      <c r="F204" s="759"/>
      <c r="G204" s="759"/>
      <c r="H204" s="763"/>
      <c r="I204" s="3"/>
      <c r="J204" s="3"/>
      <c r="K204" s="3"/>
      <c r="L204" s="3"/>
      <c r="M204" s="3"/>
      <c r="N204" s="3"/>
      <c r="O204" s="3"/>
    </row>
    <row r="205">
      <c r="A205" s="842"/>
      <c r="B205" s="803"/>
      <c r="C205" s="804"/>
      <c r="D205" s="804"/>
      <c r="E205" s="804"/>
      <c r="F205" s="804"/>
      <c r="G205" s="804"/>
      <c r="H205" s="989"/>
      <c r="I205" s="990"/>
      <c r="J205" s="990"/>
      <c r="K205" s="990"/>
      <c r="L205" s="990"/>
      <c r="M205" s="990"/>
      <c r="N205" s="990"/>
      <c r="O205" s="991"/>
    </row>
    <row r="206" ht="25.5">
      <c r="A206" s="805" t="s">
        <v>240</v>
      </c>
      <c r="B206" s="806" t="s">
        <v>1</v>
      </c>
      <c r="C206" s="807"/>
      <c r="D206" s="807"/>
      <c r="E206" s="807"/>
      <c r="F206" s="807"/>
      <c r="G206" s="807"/>
      <c r="H206" s="807"/>
      <c r="I206" s="807"/>
      <c r="J206" s="807"/>
      <c r="K206" s="807"/>
      <c r="L206" s="807"/>
      <c r="M206" s="807"/>
      <c r="N206" s="807"/>
      <c r="O206" s="843"/>
    </row>
    <row r="207" ht="25.5">
      <c r="A207" s="810" t="s">
        <v>3</v>
      </c>
      <c r="B207" s="811" t="s">
        <v>4</v>
      </c>
      <c r="C207" s="812"/>
      <c r="D207" s="812"/>
      <c r="E207" s="812"/>
      <c r="F207" s="812"/>
      <c r="G207" s="812"/>
      <c r="H207" s="812"/>
      <c r="I207" s="812"/>
      <c r="J207" s="812"/>
      <c r="K207" s="812"/>
      <c r="L207" s="812"/>
      <c r="M207" s="812"/>
      <c r="N207" s="812"/>
      <c r="O207" s="813"/>
    </row>
    <row r="208">
      <c r="A208" s="814" t="s">
        <v>241</v>
      </c>
      <c r="B208" s="694"/>
      <c r="C208" s="694"/>
      <c r="D208" s="694"/>
      <c r="E208" s="694"/>
      <c r="F208" s="694"/>
      <c r="G208" s="694"/>
      <c r="H208" s="694"/>
      <c r="I208" s="694"/>
      <c r="J208" s="694"/>
      <c r="K208" s="694"/>
      <c r="L208" s="694"/>
      <c r="M208" s="694"/>
      <c r="N208" s="694"/>
      <c r="O208" s="815"/>
    </row>
    <row r="209" ht="25.5">
      <c r="A209" s="718" t="s">
        <v>7</v>
      </c>
      <c r="B209" s="720" t="s">
        <v>312</v>
      </c>
      <c r="C209" s="720" t="s">
        <v>216</v>
      </c>
      <c r="D209" s="816" t="s">
        <v>301</v>
      </c>
      <c r="E209" s="817"/>
      <c r="F209" s="818"/>
      <c r="G209" s="819" t="s">
        <v>242</v>
      </c>
      <c r="H209" s="820"/>
      <c r="I209" s="723">
        <f>I157+1</f>
        <v>46000</v>
      </c>
      <c r="J209" s="724"/>
      <c r="K209" s="724"/>
      <c r="L209" s="724"/>
      <c r="M209" s="725"/>
      <c r="N209" s="726" t="s">
        <v>243</v>
      </c>
      <c r="O209" s="727">
        <f>O157+1</f>
        <v>5</v>
      </c>
    </row>
    <row r="210">
      <c r="A210" s="728" t="s">
        <v>244</v>
      </c>
      <c r="B210" s="729" t="s">
        <v>6</v>
      </c>
      <c r="C210" s="730"/>
      <c r="D210" s="730"/>
      <c r="E210" s="730"/>
      <c r="F210" s="730"/>
      <c r="G210" s="730"/>
      <c r="H210" s="730"/>
      <c r="I210" s="730"/>
      <c r="J210" s="731"/>
      <c r="K210" s="732" t="s">
        <v>245</v>
      </c>
      <c r="L210" s="732" t="s">
        <v>246</v>
      </c>
      <c r="M210" s="821" t="s">
        <v>247</v>
      </c>
      <c r="N210" s="822"/>
      <c r="O210" s="733" t="s">
        <v>248</v>
      </c>
    </row>
    <row r="211">
      <c r="A211" s="734"/>
      <c r="B211" s="735"/>
      <c r="C211" s="736"/>
      <c r="D211" s="736"/>
      <c r="E211" s="736"/>
      <c r="F211" s="736"/>
      <c r="G211" s="736"/>
      <c r="H211" s="736"/>
      <c r="I211" s="736"/>
      <c r="J211" s="737"/>
      <c r="K211" s="732" t="s">
        <v>249</v>
      </c>
      <c r="L211" s="732" t="s">
        <v>203</v>
      </c>
      <c r="M211" s="823"/>
      <c r="N211" s="824"/>
      <c r="O211" s="739"/>
    </row>
    <row r="212" ht="38.25">
      <c r="A212" s="740" t="s">
        <v>250</v>
      </c>
      <c r="B212" s="741"/>
      <c r="C212" s="742" t="s">
        <v>251</v>
      </c>
      <c r="D212" s="742">
        <f>D160</f>
        <v>180</v>
      </c>
      <c r="E212" s="742" t="s">
        <v>252</v>
      </c>
      <c r="F212" s="825" t="s">
        <v>253</v>
      </c>
      <c r="G212" s="826"/>
      <c r="H212" s="741">
        <f>H160+1</f>
        <v>66</v>
      </c>
      <c r="I212" s="742" t="s">
        <v>254</v>
      </c>
      <c r="J212" s="741">
        <f>D212-H212</f>
        <v>114</v>
      </c>
      <c r="K212" s="744" t="s">
        <v>255</v>
      </c>
      <c r="L212" s="744" t="s">
        <v>203</v>
      </c>
      <c r="M212" s="811"/>
      <c r="N212" s="827"/>
      <c r="O212" s="745"/>
    </row>
    <row r="213">
      <c r="A213" s="993" t="s">
        <v>256</v>
      </c>
      <c r="B213" s="755" t="s">
        <v>257</v>
      </c>
      <c r="C213" s="756"/>
      <c r="D213" s="756"/>
      <c r="E213" s="756"/>
      <c r="F213" s="757"/>
      <c r="G213" s="758"/>
      <c r="H213" s="763"/>
      <c r="I213" s="760"/>
      <c r="J213" s="761"/>
      <c r="K213" s="761"/>
      <c r="L213" s="761"/>
      <c r="M213" s="761"/>
      <c r="N213" s="761"/>
      <c r="O213" s="762"/>
    </row>
    <row r="214">
      <c r="A214" s="828"/>
      <c r="B214" s="755" t="s">
        <v>258</v>
      </c>
      <c r="C214" s="756"/>
      <c r="D214" s="756"/>
      <c r="E214" s="756"/>
      <c r="F214" s="757"/>
      <c r="G214" s="758"/>
      <c r="H214" s="763"/>
      <c r="I214" s="760"/>
      <c r="J214" s="761"/>
      <c r="K214" s="761"/>
      <c r="L214" s="761"/>
      <c r="M214" s="761"/>
      <c r="N214" s="761"/>
      <c r="O214" s="762"/>
    </row>
    <row r="215">
      <c r="A215" s="828"/>
      <c r="B215" s="755" t="s">
        <v>259</v>
      </c>
      <c r="C215" s="756"/>
      <c r="D215" s="756"/>
      <c r="E215" s="756"/>
      <c r="F215" s="757"/>
      <c r="G215" s="758"/>
      <c r="H215" s="763"/>
      <c r="I215" s="760"/>
      <c r="J215" s="761"/>
      <c r="K215" s="761"/>
      <c r="L215" s="761"/>
      <c r="M215" s="761"/>
      <c r="N215" s="761"/>
      <c r="O215" s="762"/>
    </row>
    <row r="216">
      <c r="A216" s="828"/>
      <c r="B216" s="755" t="s">
        <v>260</v>
      </c>
      <c r="C216" s="756"/>
      <c r="D216" s="756"/>
      <c r="E216" s="756"/>
      <c r="F216" s="757"/>
      <c r="G216" s="758"/>
      <c r="H216" s="763"/>
      <c r="I216" s="760"/>
      <c r="J216" s="761"/>
      <c r="K216" s="761"/>
      <c r="L216" s="761"/>
      <c r="M216" s="761"/>
      <c r="N216" s="761"/>
      <c r="O216" s="762"/>
    </row>
    <row r="217">
      <c r="A217" s="828"/>
      <c r="B217" s="755" t="s">
        <v>261</v>
      </c>
      <c r="C217" s="756"/>
      <c r="D217" s="756"/>
      <c r="E217" s="756"/>
      <c r="F217" s="757"/>
      <c r="G217" s="758"/>
      <c r="H217" s="763"/>
      <c r="I217" s="758"/>
      <c r="J217" s="759"/>
      <c r="K217" s="759"/>
      <c r="L217" s="759"/>
      <c r="M217" s="759"/>
      <c r="N217" s="759"/>
      <c r="O217" s="764"/>
    </row>
    <row r="218">
      <c r="A218" s="829"/>
      <c r="B218" s="999" t="s">
        <v>262</v>
      </c>
      <c r="C218" s="1000"/>
      <c r="D218" s="1000"/>
      <c r="E218" s="1000"/>
      <c r="F218" s="1001"/>
      <c r="G218" s="803"/>
      <c r="H218" s="989"/>
      <c r="I218" s="769"/>
      <c r="J218" s="770"/>
      <c r="K218" s="770"/>
      <c r="L218" s="770"/>
      <c r="M218" s="770"/>
      <c r="N218" s="770"/>
      <c r="O218" s="771"/>
    </row>
    <row r="219">
      <c r="A219" s="830" t="s">
        <v>263</v>
      </c>
      <c r="B219" s="773" t="s">
        <v>264</v>
      </c>
      <c r="C219" s="774"/>
      <c r="D219" s="774"/>
      <c r="E219" s="774"/>
      <c r="F219" s="775"/>
      <c r="G219" s="776" t="s">
        <v>265</v>
      </c>
      <c r="H219" s="777"/>
      <c r="I219" s="773" t="s">
        <v>264</v>
      </c>
      <c r="J219" s="774"/>
      <c r="K219" s="774"/>
      <c r="L219" s="774"/>
      <c r="M219" s="774"/>
      <c r="N219" s="775"/>
      <c r="O219" s="778" t="s">
        <v>265</v>
      </c>
    </row>
    <row r="220">
      <c r="A220" s="828"/>
      <c r="B220" s="766" t="s">
        <v>266</v>
      </c>
      <c r="C220" s="767"/>
      <c r="D220" s="767"/>
      <c r="E220" s="767"/>
      <c r="F220" s="768"/>
      <c r="G220" s="779"/>
      <c r="H220" s="780"/>
      <c r="I220" s="766" t="s">
        <v>267</v>
      </c>
      <c r="J220" s="767"/>
      <c r="K220" s="767"/>
      <c r="L220" s="767"/>
      <c r="M220" s="767"/>
      <c r="N220" s="768"/>
      <c r="O220" s="781"/>
    </row>
    <row r="221">
      <c r="A221" s="828"/>
      <c r="B221" s="766" t="s">
        <v>268</v>
      </c>
      <c r="C221" s="767"/>
      <c r="D221" s="767"/>
      <c r="E221" s="767"/>
      <c r="F221" s="768"/>
      <c r="G221" s="779"/>
      <c r="H221" s="780"/>
      <c r="I221" s="766" t="s">
        <v>269</v>
      </c>
      <c r="J221" s="767"/>
      <c r="K221" s="767"/>
      <c r="L221" s="767"/>
      <c r="M221" s="767"/>
      <c r="N221" s="768"/>
      <c r="O221" s="781"/>
    </row>
    <row r="222">
      <c r="A222" s="828"/>
      <c r="B222" s="766" t="s">
        <v>270</v>
      </c>
      <c r="C222" s="767"/>
      <c r="D222" s="767"/>
      <c r="E222" s="767"/>
      <c r="F222" s="768"/>
      <c r="G222" s="779"/>
      <c r="H222" s="780"/>
      <c r="I222" s="766" t="s">
        <v>271</v>
      </c>
      <c r="J222" s="767"/>
      <c r="K222" s="767"/>
      <c r="L222" s="767"/>
      <c r="M222" s="767"/>
      <c r="N222" s="768"/>
      <c r="O222" s="781"/>
    </row>
    <row r="223">
      <c r="A223" s="828"/>
      <c r="B223" s="766" t="s">
        <v>272</v>
      </c>
      <c r="C223" s="767"/>
      <c r="D223" s="767"/>
      <c r="E223" s="767"/>
      <c r="F223" s="768"/>
      <c r="G223" s="779"/>
      <c r="H223" s="780"/>
      <c r="I223" s="766" t="s">
        <v>273</v>
      </c>
      <c r="J223" s="767"/>
      <c r="K223" s="767"/>
      <c r="L223" s="767"/>
      <c r="M223" s="767"/>
      <c r="N223" s="768"/>
      <c r="O223" s="781"/>
    </row>
    <row r="224">
      <c r="A224" s="828"/>
      <c r="B224" s="766" t="s">
        <v>274</v>
      </c>
      <c r="C224" s="767"/>
      <c r="D224" s="767"/>
      <c r="E224" s="767"/>
      <c r="F224" s="768"/>
      <c r="G224" s="779"/>
      <c r="H224" s="780"/>
      <c r="I224" s="766" t="s">
        <v>275</v>
      </c>
      <c r="J224" s="767"/>
      <c r="K224" s="767"/>
      <c r="L224" s="767"/>
      <c r="M224" s="767"/>
      <c r="N224" s="768"/>
      <c r="O224" s="781">
        <v>1</v>
      </c>
    </row>
    <row r="225">
      <c r="A225" s="828"/>
      <c r="B225" s="766" t="s">
        <v>276</v>
      </c>
      <c r="C225" s="767"/>
      <c r="D225" s="767"/>
      <c r="E225" s="767"/>
      <c r="F225" s="768"/>
      <c r="G225" s="779"/>
      <c r="H225" s="780"/>
      <c r="I225" s="766" t="s">
        <v>277</v>
      </c>
      <c r="J225" s="767"/>
      <c r="K225" s="767"/>
      <c r="L225" s="767"/>
      <c r="M225" s="767"/>
      <c r="N225" s="768"/>
      <c r="O225" s="781"/>
    </row>
    <row r="226">
      <c r="A226" s="828"/>
      <c r="B226" s="766" t="s">
        <v>278</v>
      </c>
      <c r="C226" s="767"/>
      <c r="D226" s="767"/>
      <c r="E226" s="767"/>
      <c r="F226" s="768"/>
      <c r="G226" s="779"/>
      <c r="H226" s="780"/>
      <c r="I226" s="766" t="s">
        <v>279</v>
      </c>
      <c r="J226" s="767"/>
      <c r="K226" s="767"/>
      <c r="L226" s="767"/>
      <c r="M226" s="767"/>
      <c r="N226" s="768"/>
      <c r="O226" s="781"/>
    </row>
    <row r="227">
      <c r="A227" s="828"/>
      <c r="B227" s="766" t="s">
        <v>280</v>
      </c>
      <c r="C227" s="767"/>
      <c r="D227" s="767"/>
      <c r="E227" s="767"/>
      <c r="F227" s="768"/>
      <c r="G227" s="779"/>
      <c r="H227" s="780"/>
      <c r="I227" s="766" t="s">
        <v>281</v>
      </c>
      <c r="J227" s="767"/>
      <c r="K227" s="767"/>
      <c r="L227" s="767"/>
      <c r="M227" s="767"/>
      <c r="N227" s="768"/>
      <c r="O227" s="781">
        <v>1</v>
      </c>
    </row>
    <row r="228">
      <c r="A228" s="828"/>
      <c r="B228" s="766" t="s">
        <v>282</v>
      </c>
      <c r="C228" s="767"/>
      <c r="D228" s="767"/>
      <c r="E228" s="767"/>
      <c r="F228" s="768"/>
      <c r="G228" s="779"/>
      <c r="H228" s="780"/>
      <c r="I228" s="766" t="s">
        <v>283</v>
      </c>
      <c r="J228" s="767"/>
      <c r="K228" s="767"/>
      <c r="L228" s="767"/>
      <c r="M228" s="767"/>
      <c r="N228" s="768"/>
      <c r="O228" s="781"/>
    </row>
    <row r="229">
      <c r="A229" s="828"/>
      <c r="B229" s="766" t="s">
        <v>284</v>
      </c>
      <c r="C229" s="767"/>
      <c r="D229" s="767"/>
      <c r="E229" s="767"/>
      <c r="F229" s="768"/>
      <c r="G229" s="779"/>
      <c r="H229" s="780"/>
      <c r="I229" s="766" t="s">
        <v>285</v>
      </c>
      <c r="J229" s="767"/>
      <c r="K229" s="767"/>
      <c r="L229" s="767"/>
      <c r="M229" s="767"/>
      <c r="N229" s="768"/>
      <c r="O229" s="790">
        <v>1</v>
      </c>
    </row>
    <row r="230">
      <c r="A230" s="829"/>
      <c r="B230" s="766" t="s">
        <v>286</v>
      </c>
      <c r="C230" s="767"/>
      <c r="D230" s="767"/>
      <c r="E230" s="767"/>
      <c r="F230" s="768"/>
      <c r="G230" s="1002">
        <v>2</v>
      </c>
      <c r="H230" s="1003"/>
      <c r="I230" s="783" t="s">
        <v>287</v>
      </c>
      <c r="J230" s="784"/>
      <c r="K230" s="784"/>
      <c r="L230" s="784"/>
      <c r="M230" s="784"/>
      <c r="N230" s="785"/>
      <c r="O230" s="1004">
        <f>SUM(G220:H230,O220:O229)</f>
        <v>5</v>
      </c>
    </row>
    <row r="231">
      <c r="A231" s="837" t="s">
        <v>288</v>
      </c>
      <c r="B231" s="1005" t="s">
        <v>115</v>
      </c>
      <c r="C231" s="1006"/>
      <c r="D231" s="1006"/>
      <c r="E231" s="1006"/>
      <c r="F231" s="1006"/>
      <c r="G231" s="1006"/>
      <c r="H231" s="1006"/>
      <c r="I231" s="1006"/>
      <c r="J231" s="1006"/>
      <c r="K231" s="1006"/>
      <c r="L231" s="1006"/>
      <c r="M231" s="1006"/>
      <c r="N231" s="1006"/>
      <c r="O231" s="1007"/>
    </row>
    <row r="232">
      <c r="A232" s="841"/>
      <c r="B232" s="1009" t="s">
        <v>328</v>
      </c>
      <c r="C232" s="1010"/>
      <c r="D232" s="1010"/>
      <c r="E232" s="1010"/>
      <c r="F232" s="1010"/>
      <c r="G232" s="1010"/>
      <c r="H232" s="1010"/>
      <c r="I232" s="1010"/>
      <c r="J232" s="1010"/>
      <c r="K232" s="1010"/>
      <c r="L232" s="1010"/>
      <c r="M232" s="1010"/>
      <c r="N232" s="1010"/>
      <c r="O232" s="1011"/>
    </row>
    <row r="233">
      <c r="A233" s="841"/>
      <c r="B233" s="758"/>
      <c r="C233" s="759"/>
      <c r="D233" s="759"/>
      <c r="E233" s="759"/>
      <c r="F233" s="759"/>
      <c r="G233" s="759"/>
      <c r="H233" s="759"/>
      <c r="I233" s="759"/>
      <c r="J233" s="759"/>
      <c r="K233" s="759"/>
      <c r="L233" s="759"/>
      <c r="M233" s="759"/>
      <c r="N233" s="759"/>
      <c r="O233" s="764"/>
    </row>
    <row r="234">
      <c r="A234" s="841"/>
      <c r="B234" s="758"/>
      <c r="C234" s="759"/>
      <c r="D234" s="759"/>
      <c r="E234" s="759"/>
      <c r="F234" s="759"/>
      <c r="G234" s="759"/>
      <c r="H234" s="759"/>
      <c r="I234" s="759"/>
      <c r="J234" s="759"/>
      <c r="K234" s="759"/>
      <c r="L234" s="759"/>
      <c r="M234" s="759"/>
      <c r="N234" s="759"/>
      <c r="O234" s="764"/>
    </row>
    <row r="235">
      <c r="A235" s="841"/>
      <c r="B235" s="758"/>
      <c r="C235" s="759"/>
      <c r="D235" s="759"/>
      <c r="E235" s="759"/>
      <c r="F235" s="759"/>
      <c r="G235" s="759"/>
      <c r="H235" s="759"/>
      <c r="I235" s="759"/>
      <c r="J235" s="759"/>
      <c r="K235" s="759"/>
      <c r="L235" s="759"/>
      <c r="M235" s="759"/>
      <c r="N235" s="759"/>
      <c r="O235" s="764"/>
    </row>
    <row r="236">
      <c r="A236" s="841"/>
      <c r="B236" s="758"/>
      <c r="C236" s="759"/>
      <c r="D236" s="759"/>
      <c r="E236" s="759"/>
      <c r="F236" s="759"/>
      <c r="G236" s="759"/>
      <c r="H236" s="759"/>
      <c r="I236" s="759"/>
      <c r="J236" s="759"/>
      <c r="K236" s="759"/>
      <c r="L236" s="759"/>
      <c r="M236" s="759"/>
      <c r="N236" s="759"/>
      <c r="O236" s="764"/>
    </row>
    <row r="237">
      <c r="A237" s="841"/>
      <c r="B237" s="758"/>
      <c r="C237" s="759"/>
      <c r="D237" s="759"/>
      <c r="E237" s="759"/>
      <c r="F237" s="759"/>
      <c r="G237" s="759"/>
      <c r="H237" s="759"/>
      <c r="I237" s="759"/>
      <c r="J237" s="759"/>
      <c r="K237" s="759"/>
      <c r="L237" s="759"/>
      <c r="M237" s="759"/>
      <c r="N237" s="759"/>
      <c r="O237" s="764"/>
    </row>
    <row r="238">
      <c r="A238" s="841"/>
      <c r="B238" s="758"/>
      <c r="C238" s="759"/>
      <c r="D238" s="759"/>
      <c r="E238" s="759"/>
      <c r="F238" s="759"/>
      <c r="G238" s="759"/>
      <c r="H238" s="759"/>
      <c r="I238" s="759"/>
      <c r="J238" s="759"/>
      <c r="K238" s="759"/>
      <c r="L238" s="759"/>
      <c r="M238" s="759"/>
      <c r="N238" s="759"/>
      <c r="O238" s="764"/>
    </row>
    <row r="239">
      <c r="A239" s="841"/>
      <c r="B239" s="758"/>
      <c r="C239" s="759"/>
      <c r="D239" s="759"/>
      <c r="E239" s="759"/>
      <c r="F239" s="759"/>
      <c r="G239" s="759"/>
      <c r="H239" s="759"/>
      <c r="I239" s="759"/>
      <c r="J239" s="759"/>
      <c r="K239" s="759"/>
      <c r="L239" s="759"/>
      <c r="M239" s="759"/>
      <c r="N239" s="759"/>
      <c r="O239" s="764"/>
    </row>
    <row r="240">
      <c r="A240" s="841"/>
      <c r="B240" s="758"/>
      <c r="C240" s="759"/>
      <c r="D240" s="759"/>
      <c r="E240" s="759"/>
      <c r="F240" s="759"/>
      <c r="G240" s="759"/>
      <c r="H240" s="759"/>
      <c r="I240" s="759"/>
      <c r="J240" s="759"/>
      <c r="K240" s="759"/>
      <c r="L240" s="759"/>
      <c r="M240" s="759"/>
      <c r="N240" s="759"/>
      <c r="O240" s="764"/>
    </row>
    <row r="241">
      <c r="A241" s="841"/>
      <c r="B241" s="758"/>
      <c r="C241" s="759"/>
      <c r="D241" s="759"/>
      <c r="E241" s="759"/>
      <c r="F241" s="759"/>
      <c r="G241" s="759"/>
      <c r="H241" s="759"/>
      <c r="I241" s="759"/>
      <c r="J241" s="759"/>
      <c r="K241" s="759"/>
      <c r="L241" s="759"/>
      <c r="M241" s="759"/>
      <c r="N241" s="759"/>
      <c r="O241" s="764"/>
    </row>
    <row r="242">
      <c r="A242" s="841"/>
      <c r="B242" s="758"/>
      <c r="C242" s="759"/>
      <c r="D242" s="759"/>
      <c r="E242" s="759"/>
      <c r="F242" s="759"/>
      <c r="G242" s="759"/>
      <c r="H242" s="763"/>
      <c r="I242" s="986" t="s">
        <v>0</v>
      </c>
      <c r="J242" s="987"/>
      <c r="K242" s="987"/>
      <c r="L242" s="987"/>
      <c r="M242" s="987"/>
      <c r="N242" s="987"/>
      <c r="O242" s="988"/>
    </row>
    <row r="243">
      <c r="A243" s="841"/>
      <c r="B243" s="758"/>
      <c r="C243" s="759"/>
      <c r="D243" s="759"/>
      <c r="E243" s="759"/>
      <c r="F243" s="759"/>
      <c r="G243" s="759"/>
      <c r="H243" s="763"/>
      <c r="I243" s="3"/>
      <c r="J243" s="3"/>
      <c r="K243" s="3"/>
      <c r="L243" s="3"/>
      <c r="M243" s="3"/>
      <c r="N243" s="3"/>
      <c r="O243" s="3"/>
    </row>
    <row r="244">
      <c r="A244" s="841"/>
      <c r="B244" s="758"/>
      <c r="C244" s="759"/>
      <c r="D244" s="759"/>
      <c r="E244" s="759"/>
      <c r="F244" s="759"/>
      <c r="G244" s="759"/>
      <c r="H244" s="763"/>
      <c r="I244" s="3"/>
      <c r="J244" s="3"/>
      <c r="K244" s="3"/>
      <c r="L244" s="3"/>
      <c r="M244" s="3"/>
      <c r="N244" s="3"/>
      <c r="O244" s="3"/>
    </row>
    <row r="245">
      <c r="A245" s="842"/>
      <c r="B245" s="803"/>
      <c r="C245" s="804"/>
      <c r="D245" s="804"/>
      <c r="E245" s="804"/>
      <c r="F245" s="804"/>
      <c r="G245" s="804"/>
      <c r="H245" s="989"/>
      <c r="I245" s="990"/>
      <c r="J245" s="990"/>
      <c r="K245" s="990"/>
      <c r="L245" s="990"/>
      <c r="M245" s="990"/>
      <c r="N245" s="990"/>
      <c r="O245" s="991"/>
    </row>
    <row r="246">
      <c r="A246" s="837" t="s">
        <v>291</v>
      </c>
      <c r="B246" s="992"/>
      <c r="C246" s="839"/>
      <c r="D246" s="839"/>
      <c r="E246" s="839"/>
      <c r="F246" s="839"/>
      <c r="G246" s="839"/>
      <c r="H246" s="839"/>
      <c r="I246" s="839"/>
      <c r="J246" s="839"/>
      <c r="K246" s="839"/>
      <c r="L246" s="839"/>
      <c r="M246" s="839"/>
      <c r="N246" s="839"/>
      <c r="O246" s="840"/>
    </row>
    <row r="247">
      <c r="A247" s="841"/>
      <c r="B247" s="760"/>
      <c r="C247" s="761"/>
      <c r="D247" s="761"/>
      <c r="E247" s="761"/>
      <c r="F247" s="761"/>
      <c r="G247" s="761"/>
      <c r="H247" s="761"/>
      <c r="I247" s="761"/>
      <c r="J247" s="761"/>
      <c r="K247" s="761"/>
      <c r="L247" s="761"/>
      <c r="M247" s="761"/>
      <c r="N247" s="761"/>
      <c r="O247" s="762"/>
    </row>
    <row r="248">
      <c r="A248" s="841"/>
      <c r="B248" s="760"/>
      <c r="C248" s="761"/>
      <c r="D248" s="761"/>
      <c r="E248" s="761"/>
      <c r="F248" s="761"/>
      <c r="G248" s="761"/>
      <c r="H248" s="761"/>
      <c r="I248" s="761"/>
      <c r="J248" s="761"/>
      <c r="K248" s="761"/>
      <c r="L248" s="761"/>
      <c r="M248" s="761"/>
      <c r="N248" s="761"/>
      <c r="O248" s="762"/>
    </row>
    <row r="249">
      <c r="A249" s="841"/>
      <c r="B249" s="760"/>
      <c r="C249" s="761"/>
      <c r="D249" s="761"/>
      <c r="E249" s="761"/>
      <c r="F249" s="761"/>
      <c r="G249" s="761"/>
      <c r="H249" s="761"/>
      <c r="I249" s="761"/>
      <c r="J249" s="761"/>
      <c r="K249" s="761"/>
      <c r="L249" s="761"/>
      <c r="M249" s="761"/>
      <c r="N249" s="761"/>
      <c r="O249" s="762"/>
    </row>
    <row r="250">
      <c r="A250" s="841"/>
      <c r="B250" s="760"/>
      <c r="C250" s="761"/>
      <c r="D250" s="761"/>
      <c r="E250" s="761"/>
      <c r="F250" s="761"/>
      <c r="G250" s="761"/>
      <c r="H250" s="761"/>
      <c r="I250" s="761"/>
      <c r="J250" s="761"/>
      <c r="K250" s="761"/>
      <c r="L250" s="761"/>
      <c r="M250" s="761"/>
      <c r="N250" s="761"/>
      <c r="O250" s="762"/>
    </row>
    <row r="251">
      <c r="A251" s="841"/>
      <c r="B251" s="760"/>
      <c r="C251" s="761"/>
      <c r="D251" s="761"/>
      <c r="E251" s="761"/>
      <c r="F251" s="761"/>
      <c r="G251" s="761"/>
      <c r="H251" s="761"/>
      <c r="I251" s="761"/>
      <c r="J251" s="761"/>
      <c r="K251" s="761"/>
      <c r="L251" s="761"/>
      <c r="M251" s="761"/>
      <c r="N251" s="761"/>
      <c r="O251" s="762"/>
    </row>
    <row r="252">
      <c r="A252" s="841"/>
      <c r="B252" s="760"/>
      <c r="C252" s="761"/>
      <c r="D252" s="761"/>
      <c r="E252" s="761"/>
      <c r="F252" s="761"/>
      <c r="G252" s="761"/>
      <c r="H252" s="761"/>
      <c r="I252" s="761"/>
      <c r="J252" s="761"/>
      <c r="K252" s="761"/>
      <c r="L252" s="761"/>
      <c r="M252" s="761"/>
      <c r="N252" s="761"/>
      <c r="O252" s="762"/>
    </row>
    <row r="253">
      <c r="A253" s="841"/>
      <c r="B253" s="760"/>
      <c r="C253" s="761"/>
      <c r="D253" s="761"/>
      <c r="E253" s="761"/>
      <c r="F253" s="761"/>
      <c r="G253" s="761"/>
      <c r="H253" s="761"/>
      <c r="I253" s="761"/>
      <c r="J253" s="761"/>
      <c r="K253" s="761"/>
      <c r="L253" s="761"/>
      <c r="M253" s="761"/>
      <c r="N253" s="761"/>
      <c r="O253" s="762"/>
    </row>
    <row r="254">
      <c r="A254" s="841"/>
      <c r="B254" s="758"/>
      <c r="C254" s="759"/>
      <c r="D254" s="759"/>
      <c r="E254" s="759"/>
      <c r="F254" s="759"/>
      <c r="G254" s="759"/>
      <c r="H254" s="763"/>
      <c r="I254" s="986" t="s">
        <v>292</v>
      </c>
      <c r="J254" s="987"/>
      <c r="K254" s="987"/>
      <c r="L254" s="987"/>
      <c r="M254" s="987"/>
      <c r="N254" s="987"/>
      <c r="O254" s="988"/>
    </row>
    <row r="255">
      <c r="A255" s="841"/>
      <c r="B255" s="758"/>
      <c r="C255" s="759"/>
      <c r="D255" s="759"/>
      <c r="E255" s="759"/>
      <c r="F255" s="759"/>
      <c r="G255" s="759"/>
      <c r="H255" s="763"/>
      <c r="I255" s="3"/>
      <c r="J255" s="3"/>
      <c r="K255" s="3"/>
      <c r="L255" s="3"/>
      <c r="M255" s="3"/>
      <c r="N255" s="3"/>
      <c r="O255" s="3"/>
    </row>
    <row r="256">
      <c r="A256" s="841"/>
      <c r="B256" s="758"/>
      <c r="C256" s="759"/>
      <c r="D256" s="759"/>
      <c r="E256" s="759"/>
      <c r="F256" s="759"/>
      <c r="G256" s="759"/>
      <c r="H256" s="763"/>
      <c r="I256" s="3"/>
      <c r="J256" s="3"/>
      <c r="K256" s="3"/>
      <c r="L256" s="3"/>
      <c r="M256" s="3"/>
      <c r="N256" s="3"/>
      <c r="O256" s="3"/>
    </row>
    <row r="257">
      <c r="A257" s="842"/>
      <c r="B257" s="803"/>
      <c r="C257" s="804"/>
      <c r="D257" s="804"/>
      <c r="E257" s="804"/>
      <c r="F257" s="804"/>
      <c r="G257" s="804"/>
      <c r="H257" s="989"/>
      <c r="I257" s="990"/>
      <c r="J257" s="990"/>
      <c r="K257" s="990"/>
      <c r="L257" s="990"/>
      <c r="M257" s="990"/>
      <c r="N257" s="990"/>
      <c r="O257" s="991"/>
    </row>
    <row r="258" ht="25.5">
      <c r="A258" s="805" t="s">
        <v>240</v>
      </c>
      <c r="B258" s="806" t="s">
        <v>1</v>
      </c>
      <c r="C258" s="807"/>
      <c r="D258" s="807"/>
      <c r="E258" s="807"/>
      <c r="F258" s="807"/>
      <c r="G258" s="807"/>
      <c r="H258" s="807"/>
      <c r="I258" s="807"/>
      <c r="J258" s="807"/>
      <c r="K258" s="807"/>
      <c r="L258" s="807"/>
      <c r="M258" s="807"/>
      <c r="N258" s="807"/>
      <c r="O258" s="843"/>
    </row>
    <row r="259" ht="25.5">
      <c r="A259" s="810" t="s">
        <v>3</v>
      </c>
      <c r="B259" s="811" t="s">
        <v>4</v>
      </c>
      <c r="C259" s="812"/>
      <c r="D259" s="812"/>
      <c r="E259" s="812"/>
      <c r="F259" s="812"/>
      <c r="G259" s="812"/>
      <c r="H259" s="812"/>
      <c r="I259" s="812"/>
      <c r="J259" s="812"/>
      <c r="K259" s="812"/>
      <c r="L259" s="812"/>
      <c r="M259" s="812"/>
      <c r="N259" s="812"/>
      <c r="O259" s="813"/>
    </row>
    <row r="260">
      <c r="A260" s="814" t="s">
        <v>241</v>
      </c>
      <c r="B260" s="694"/>
      <c r="C260" s="694"/>
      <c r="D260" s="694"/>
      <c r="E260" s="694"/>
      <c r="F260" s="694"/>
      <c r="G260" s="694"/>
      <c r="H260" s="694"/>
      <c r="I260" s="694"/>
      <c r="J260" s="694"/>
      <c r="K260" s="694"/>
      <c r="L260" s="694"/>
      <c r="M260" s="694"/>
      <c r="N260" s="694"/>
      <c r="O260" s="815"/>
    </row>
    <row r="261" ht="25.5">
      <c r="A261" s="718" t="s">
        <v>7</v>
      </c>
      <c r="B261" s="720" t="s">
        <v>312</v>
      </c>
      <c r="C261" s="720" t="s">
        <v>216</v>
      </c>
      <c r="D261" s="816" t="s">
        <v>301</v>
      </c>
      <c r="E261" s="817"/>
      <c r="F261" s="818"/>
      <c r="G261" s="819" t="s">
        <v>242</v>
      </c>
      <c r="H261" s="820"/>
      <c r="I261" s="723">
        <f>I209+1</f>
        <v>46001</v>
      </c>
      <c r="J261" s="724"/>
      <c r="K261" s="724"/>
      <c r="L261" s="724"/>
      <c r="M261" s="725"/>
      <c r="N261" s="726" t="s">
        <v>243</v>
      </c>
      <c r="O261" s="727">
        <f>O209+1</f>
        <v>6</v>
      </c>
    </row>
    <row r="262">
      <c r="A262" s="728" t="s">
        <v>244</v>
      </c>
      <c r="B262" s="729" t="s">
        <v>6</v>
      </c>
      <c r="C262" s="730"/>
      <c r="D262" s="730"/>
      <c r="E262" s="730"/>
      <c r="F262" s="730"/>
      <c r="G262" s="730"/>
      <c r="H262" s="730"/>
      <c r="I262" s="730"/>
      <c r="J262" s="731"/>
      <c r="K262" s="732" t="s">
        <v>245</v>
      </c>
      <c r="L262" s="732" t="s">
        <v>246</v>
      </c>
      <c r="M262" s="821" t="s">
        <v>247</v>
      </c>
      <c r="N262" s="822"/>
      <c r="O262" s="733" t="s">
        <v>248</v>
      </c>
    </row>
    <row r="263">
      <c r="A263" s="734"/>
      <c r="B263" s="735"/>
      <c r="C263" s="736"/>
      <c r="D263" s="736"/>
      <c r="E263" s="736"/>
      <c r="F263" s="736"/>
      <c r="G263" s="736"/>
      <c r="H263" s="736"/>
      <c r="I263" s="736"/>
      <c r="J263" s="737"/>
      <c r="K263" s="732" t="s">
        <v>249</v>
      </c>
      <c r="L263" s="732" t="s">
        <v>203</v>
      </c>
      <c r="M263" s="823"/>
      <c r="N263" s="824"/>
      <c r="O263" s="739"/>
    </row>
    <row r="264" ht="38.25">
      <c r="A264" s="740" t="s">
        <v>250</v>
      </c>
      <c r="B264" s="741"/>
      <c r="C264" s="742" t="s">
        <v>251</v>
      </c>
      <c r="D264" s="742">
        <f>D212</f>
        <v>180</v>
      </c>
      <c r="E264" s="742" t="s">
        <v>252</v>
      </c>
      <c r="F264" s="825" t="s">
        <v>253</v>
      </c>
      <c r="G264" s="826"/>
      <c r="H264" s="741">
        <f>H212+1</f>
        <v>67</v>
      </c>
      <c r="I264" s="742" t="s">
        <v>254</v>
      </c>
      <c r="J264" s="741">
        <f>D264-H264</f>
        <v>113</v>
      </c>
      <c r="K264" s="744" t="s">
        <v>255</v>
      </c>
      <c r="L264" s="744" t="s">
        <v>203</v>
      </c>
      <c r="M264" s="811"/>
      <c r="N264" s="827"/>
      <c r="O264" s="745"/>
    </row>
    <row r="265">
      <c r="A265" s="993" t="s">
        <v>256</v>
      </c>
      <c r="B265" s="755" t="s">
        <v>257</v>
      </c>
      <c r="C265" s="756"/>
      <c r="D265" s="756"/>
      <c r="E265" s="756"/>
      <c r="F265" s="757"/>
      <c r="G265" s="758"/>
      <c r="H265" s="763"/>
      <c r="I265" s="760"/>
      <c r="J265" s="761"/>
      <c r="K265" s="761"/>
      <c r="L265" s="761"/>
      <c r="M265" s="761"/>
      <c r="N265" s="761"/>
      <c r="O265" s="762"/>
    </row>
    <row r="266">
      <c r="A266" s="828"/>
      <c r="B266" s="755" t="s">
        <v>258</v>
      </c>
      <c r="C266" s="756"/>
      <c r="D266" s="756"/>
      <c r="E266" s="756"/>
      <c r="F266" s="757"/>
      <c r="G266" s="758"/>
      <c r="H266" s="763"/>
      <c r="I266" s="760"/>
      <c r="J266" s="761"/>
      <c r="K266" s="761"/>
      <c r="L266" s="761"/>
      <c r="M266" s="761"/>
      <c r="N266" s="761"/>
      <c r="O266" s="762"/>
    </row>
    <row r="267">
      <c r="A267" s="828"/>
      <c r="B267" s="755" t="s">
        <v>259</v>
      </c>
      <c r="C267" s="756"/>
      <c r="D267" s="756"/>
      <c r="E267" s="756"/>
      <c r="F267" s="757"/>
      <c r="G267" s="758"/>
      <c r="H267" s="763"/>
      <c r="I267" s="760"/>
      <c r="J267" s="761"/>
      <c r="K267" s="761"/>
      <c r="L267" s="761"/>
      <c r="M267" s="761"/>
      <c r="N267" s="761"/>
      <c r="O267" s="762"/>
    </row>
    <row r="268">
      <c r="A268" s="828"/>
      <c r="B268" s="755" t="s">
        <v>260</v>
      </c>
      <c r="C268" s="756"/>
      <c r="D268" s="756"/>
      <c r="E268" s="756"/>
      <c r="F268" s="757"/>
      <c r="G268" s="758"/>
      <c r="H268" s="763"/>
      <c r="I268" s="760"/>
      <c r="J268" s="761"/>
      <c r="K268" s="761"/>
      <c r="L268" s="761"/>
      <c r="M268" s="761"/>
      <c r="N268" s="761"/>
      <c r="O268" s="762"/>
    </row>
    <row r="269">
      <c r="A269" s="828"/>
      <c r="B269" s="755" t="s">
        <v>261</v>
      </c>
      <c r="C269" s="756"/>
      <c r="D269" s="756"/>
      <c r="E269" s="756"/>
      <c r="F269" s="757"/>
      <c r="G269" s="758"/>
      <c r="H269" s="763"/>
      <c r="I269" s="758"/>
      <c r="J269" s="759"/>
      <c r="K269" s="759"/>
      <c r="L269" s="759"/>
      <c r="M269" s="759"/>
      <c r="N269" s="759"/>
      <c r="O269" s="764"/>
    </row>
    <row r="270">
      <c r="A270" s="829"/>
      <c r="B270" s="994" t="s">
        <v>262</v>
      </c>
      <c r="C270" s="995"/>
      <c r="D270" s="995"/>
      <c r="E270" s="995"/>
      <c r="F270" s="996"/>
      <c r="G270" s="984"/>
      <c r="H270" s="985"/>
      <c r="I270" s="769"/>
      <c r="J270" s="770"/>
      <c r="K270" s="770"/>
      <c r="L270" s="770"/>
      <c r="M270" s="770"/>
      <c r="N270" s="770"/>
      <c r="O270" s="771"/>
    </row>
    <row r="271">
      <c r="A271" s="830" t="s">
        <v>263</v>
      </c>
      <c r="B271" s="773" t="s">
        <v>264</v>
      </c>
      <c r="C271" s="774"/>
      <c r="D271" s="774"/>
      <c r="E271" s="774"/>
      <c r="F271" s="775"/>
      <c r="G271" s="776" t="s">
        <v>265</v>
      </c>
      <c r="H271" s="777"/>
      <c r="I271" s="773" t="s">
        <v>264</v>
      </c>
      <c r="J271" s="774"/>
      <c r="K271" s="774"/>
      <c r="L271" s="774"/>
      <c r="M271" s="774"/>
      <c r="N271" s="775"/>
      <c r="O271" s="778" t="s">
        <v>265</v>
      </c>
    </row>
    <row r="272">
      <c r="A272" s="828"/>
      <c r="B272" s="766" t="s">
        <v>266</v>
      </c>
      <c r="C272" s="767"/>
      <c r="D272" s="767"/>
      <c r="E272" s="767"/>
      <c r="F272" s="768"/>
      <c r="G272" s="779"/>
      <c r="H272" s="780"/>
      <c r="I272" s="766" t="s">
        <v>267</v>
      </c>
      <c r="J272" s="767"/>
      <c r="K272" s="767"/>
      <c r="L272" s="767"/>
      <c r="M272" s="767"/>
      <c r="N272" s="768"/>
      <c r="O272" s="781"/>
    </row>
    <row r="273">
      <c r="A273" s="828"/>
      <c r="B273" s="766" t="s">
        <v>268</v>
      </c>
      <c r="C273" s="767"/>
      <c r="D273" s="767"/>
      <c r="E273" s="767"/>
      <c r="F273" s="768"/>
      <c r="G273" s="779"/>
      <c r="H273" s="780"/>
      <c r="I273" s="766" t="s">
        <v>269</v>
      </c>
      <c r="J273" s="767"/>
      <c r="K273" s="767"/>
      <c r="L273" s="767"/>
      <c r="M273" s="767"/>
      <c r="N273" s="768"/>
      <c r="O273" s="781"/>
    </row>
    <row r="274">
      <c r="A274" s="828"/>
      <c r="B274" s="766" t="s">
        <v>270</v>
      </c>
      <c r="C274" s="767"/>
      <c r="D274" s="767"/>
      <c r="E274" s="767"/>
      <c r="F274" s="768"/>
      <c r="G274" s="779"/>
      <c r="H274" s="780"/>
      <c r="I274" s="766" t="s">
        <v>271</v>
      </c>
      <c r="J274" s="767"/>
      <c r="K274" s="767"/>
      <c r="L274" s="767"/>
      <c r="M274" s="767"/>
      <c r="N274" s="768"/>
      <c r="O274" s="781"/>
    </row>
    <row r="275">
      <c r="A275" s="828"/>
      <c r="B275" s="766" t="s">
        <v>272</v>
      </c>
      <c r="C275" s="767"/>
      <c r="D275" s="767"/>
      <c r="E275" s="767"/>
      <c r="F275" s="768"/>
      <c r="G275" s="779"/>
      <c r="H275" s="780"/>
      <c r="I275" s="766" t="s">
        <v>273</v>
      </c>
      <c r="J275" s="767"/>
      <c r="K275" s="767"/>
      <c r="L275" s="767"/>
      <c r="M275" s="767"/>
      <c r="N275" s="768"/>
      <c r="O275" s="781"/>
    </row>
    <row r="276">
      <c r="A276" s="828"/>
      <c r="B276" s="766" t="s">
        <v>274</v>
      </c>
      <c r="C276" s="767"/>
      <c r="D276" s="767"/>
      <c r="E276" s="767"/>
      <c r="F276" s="768"/>
      <c r="G276" s="779"/>
      <c r="H276" s="780"/>
      <c r="I276" s="766" t="s">
        <v>275</v>
      </c>
      <c r="J276" s="767"/>
      <c r="K276" s="767"/>
      <c r="L276" s="767"/>
      <c r="M276" s="767"/>
      <c r="N276" s="768"/>
      <c r="O276" s="781">
        <v>1</v>
      </c>
    </row>
    <row r="277">
      <c r="A277" s="828"/>
      <c r="B277" s="766" t="s">
        <v>276</v>
      </c>
      <c r="C277" s="767"/>
      <c r="D277" s="767"/>
      <c r="E277" s="767"/>
      <c r="F277" s="768"/>
      <c r="G277" s="779"/>
      <c r="H277" s="780"/>
      <c r="I277" s="766" t="s">
        <v>277</v>
      </c>
      <c r="J277" s="767"/>
      <c r="K277" s="767"/>
      <c r="L277" s="767"/>
      <c r="M277" s="767"/>
      <c r="N277" s="768"/>
      <c r="O277" s="781"/>
    </row>
    <row r="278">
      <c r="A278" s="828"/>
      <c r="B278" s="766" t="s">
        <v>278</v>
      </c>
      <c r="C278" s="767"/>
      <c r="D278" s="767"/>
      <c r="E278" s="767"/>
      <c r="F278" s="768"/>
      <c r="G278" s="779"/>
      <c r="H278" s="780"/>
      <c r="I278" s="766" t="s">
        <v>279</v>
      </c>
      <c r="J278" s="767"/>
      <c r="K278" s="767"/>
      <c r="L278" s="767"/>
      <c r="M278" s="767"/>
      <c r="N278" s="768"/>
      <c r="O278" s="781"/>
    </row>
    <row r="279">
      <c r="A279" s="828"/>
      <c r="B279" s="766" t="s">
        <v>280</v>
      </c>
      <c r="C279" s="767"/>
      <c r="D279" s="767"/>
      <c r="E279" s="767"/>
      <c r="F279" s="768"/>
      <c r="G279" s="779"/>
      <c r="H279" s="780"/>
      <c r="I279" s="766" t="s">
        <v>281</v>
      </c>
      <c r="J279" s="767"/>
      <c r="K279" s="767"/>
      <c r="L279" s="767"/>
      <c r="M279" s="767"/>
      <c r="N279" s="768"/>
      <c r="O279" s="781">
        <v>1</v>
      </c>
    </row>
    <row r="280">
      <c r="A280" s="828"/>
      <c r="B280" s="766" t="s">
        <v>282</v>
      </c>
      <c r="C280" s="767"/>
      <c r="D280" s="767"/>
      <c r="E280" s="767"/>
      <c r="F280" s="768"/>
      <c r="G280" s="779"/>
      <c r="H280" s="780"/>
      <c r="I280" s="766" t="s">
        <v>283</v>
      </c>
      <c r="J280" s="767"/>
      <c r="K280" s="767"/>
      <c r="L280" s="767"/>
      <c r="M280" s="767"/>
      <c r="N280" s="768"/>
      <c r="O280" s="781"/>
    </row>
    <row r="281">
      <c r="A281" s="828"/>
      <c r="B281" s="766" t="s">
        <v>284</v>
      </c>
      <c r="C281" s="767"/>
      <c r="D281" s="767"/>
      <c r="E281" s="767"/>
      <c r="F281" s="768"/>
      <c r="G281" s="779"/>
      <c r="H281" s="780"/>
      <c r="I281" s="766" t="s">
        <v>285</v>
      </c>
      <c r="J281" s="767"/>
      <c r="K281" s="767"/>
      <c r="L281" s="767"/>
      <c r="M281" s="767"/>
      <c r="N281" s="768"/>
      <c r="O281" s="790">
        <v>1</v>
      </c>
    </row>
    <row r="282">
      <c r="A282" s="829"/>
      <c r="B282" s="783" t="s">
        <v>286</v>
      </c>
      <c r="C282" s="784"/>
      <c r="D282" s="784"/>
      <c r="E282" s="784"/>
      <c r="F282" s="785"/>
      <c r="G282" s="791">
        <v>2</v>
      </c>
      <c r="H282" s="792"/>
      <c r="I282" s="793" t="s">
        <v>287</v>
      </c>
      <c r="J282" s="794"/>
      <c r="K282" s="794"/>
      <c r="L282" s="794"/>
      <c r="M282" s="794"/>
      <c r="N282" s="795"/>
      <c r="O282" s="796">
        <f>SUM(G272:H282,O272:O281)</f>
        <v>5</v>
      </c>
    </row>
    <row r="283">
      <c r="A283" s="837" t="s">
        <v>288</v>
      </c>
      <c r="B283" s="838" t="s">
        <v>329</v>
      </c>
      <c r="C283" s="997"/>
      <c r="D283" s="997"/>
      <c r="E283" s="997"/>
      <c r="F283" s="997"/>
      <c r="G283" s="997"/>
      <c r="H283" s="997"/>
      <c r="I283" s="997"/>
      <c r="J283" s="997"/>
      <c r="K283" s="997"/>
      <c r="L283" s="997"/>
      <c r="M283" s="997"/>
      <c r="N283" s="997"/>
      <c r="O283" s="998"/>
    </row>
    <row r="284">
      <c r="A284" s="841"/>
      <c r="B284" s="1009"/>
      <c r="C284" s="1010"/>
      <c r="D284" s="1010"/>
      <c r="E284" s="1010"/>
      <c r="F284" s="1010"/>
      <c r="G284" s="1010"/>
      <c r="H284" s="1010"/>
      <c r="I284" s="1010"/>
      <c r="J284" s="1010"/>
      <c r="K284" s="1010"/>
      <c r="L284" s="1010"/>
      <c r="M284" s="1010"/>
      <c r="N284" s="1010"/>
      <c r="O284" s="1011"/>
    </row>
    <row r="285">
      <c r="A285" s="841"/>
      <c r="B285" s="758"/>
      <c r="C285" s="759"/>
      <c r="D285" s="759"/>
      <c r="E285" s="759"/>
      <c r="F285" s="759"/>
      <c r="G285" s="759"/>
      <c r="H285" s="759"/>
      <c r="I285" s="759"/>
      <c r="J285" s="759"/>
      <c r="K285" s="759"/>
      <c r="L285" s="759"/>
      <c r="M285" s="759"/>
      <c r="N285" s="759"/>
      <c r="O285" s="764"/>
    </row>
    <row r="286">
      <c r="A286" s="841"/>
      <c r="B286" s="758"/>
      <c r="C286" s="759"/>
      <c r="D286" s="759"/>
      <c r="E286" s="759"/>
      <c r="F286" s="759"/>
      <c r="G286" s="759"/>
      <c r="H286" s="759"/>
      <c r="I286" s="759"/>
      <c r="J286" s="759"/>
      <c r="K286" s="759"/>
      <c r="L286" s="759"/>
      <c r="M286" s="759"/>
      <c r="N286" s="759"/>
      <c r="O286" s="764"/>
    </row>
    <row r="287">
      <c r="A287" s="841"/>
      <c r="B287" s="758"/>
      <c r="C287" s="759"/>
      <c r="D287" s="759"/>
      <c r="E287" s="759"/>
      <c r="F287" s="759"/>
      <c r="G287" s="759"/>
      <c r="H287" s="759"/>
      <c r="I287" s="759"/>
      <c r="J287" s="759"/>
      <c r="K287" s="759"/>
      <c r="L287" s="759"/>
      <c r="M287" s="759"/>
      <c r="N287" s="759"/>
      <c r="O287" s="764"/>
    </row>
    <row r="288">
      <c r="A288" s="841"/>
      <c r="B288" s="758"/>
      <c r="C288" s="759"/>
      <c r="D288" s="759"/>
      <c r="E288" s="759"/>
      <c r="F288" s="759"/>
      <c r="G288" s="759"/>
      <c r="H288" s="759"/>
      <c r="I288" s="759"/>
      <c r="J288" s="759"/>
      <c r="K288" s="759"/>
      <c r="L288" s="759"/>
      <c r="M288" s="759"/>
      <c r="N288" s="759"/>
      <c r="O288" s="764"/>
    </row>
    <row r="289">
      <c r="A289" s="841"/>
      <c r="B289" s="758"/>
      <c r="C289" s="759"/>
      <c r="D289" s="759"/>
      <c r="E289" s="759"/>
      <c r="F289" s="759"/>
      <c r="G289" s="759"/>
      <c r="H289" s="759"/>
      <c r="I289" s="759"/>
      <c r="J289" s="759"/>
      <c r="K289" s="759"/>
      <c r="L289" s="759"/>
      <c r="M289" s="759"/>
      <c r="N289" s="759"/>
      <c r="O289" s="764"/>
    </row>
    <row r="290">
      <c r="A290" s="841"/>
      <c r="B290" s="758"/>
      <c r="C290" s="759"/>
      <c r="D290" s="759"/>
      <c r="E290" s="759"/>
      <c r="F290" s="759"/>
      <c r="G290" s="759"/>
      <c r="H290" s="759"/>
      <c r="I290" s="759"/>
      <c r="J290" s="759"/>
      <c r="K290" s="759"/>
      <c r="L290" s="759"/>
      <c r="M290" s="759"/>
      <c r="N290" s="759"/>
      <c r="O290" s="764"/>
    </row>
    <row r="291">
      <c r="A291" s="841"/>
      <c r="B291" s="758"/>
      <c r="C291" s="759"/>
      <c r="D291" s="759"/>
      <c r="E291" s="759"/>
      <c r="F291" s="759"/>
      <c r="G291" s="759"/>
      <c r="H291" s="759"/>
      <c r="I291" s="759"/>
      <c r="J291" s="759"/>
      <c r="K291" s="759"/>
      <c r="L291" s="759"/>
      <c r="M291" s="759"/>
      <c r="N291" s="759"/>
      <c r="O291" s="764"/>
    </row>
    <row r="292">
      <c r="A292" s="841"/>
      <c r="B292" s="758"/>
      <c r="C292" s="759"/>
      <c r="D292" s="759"/>
      <c r="E292" s="759"/>
      <c r="F292" s="759"/>
      <c r="G292" s="759"/>
      <c r="H292" s="759"/>
      <c r="I292" s="759"/>
      <c r="J292" s="759"/>
      <c r="K292" s="759"/>
      <c r="L292" s="759"/>
      <c r="M292" s="759"/>
      <c r="N292" s="759"/>
      <c r="O292" s="764"/>
    </row>
    <row r="293">
      <c r="A293" s="841"/>
      <c r="B293" s="758"/>
      <c r="C293" s="759"/>
      <c r="D293" s="759"/>
      <c r="E293" s="759"/>
      <c r="F293" s="759"/>
      <c r="G293" s="759"/>
      <c r="H293" s="759"/>
      <c r="I293" s="759"/>
      <c r="J293" s="759"/>
      <c r="K293" s="759"/>
      <c r="L293" s="759"/>
      <c r="M293" s="759"/>
      <c r="N293" s="759"/>
      <c r="O293" s="764"/>
    </row>
    <row r="294">
      <c r="A294" s="841"/>
      <c r="B294" s="758"/>
      <c r="C294" s="759"/>
      <c r="D294" s="759"/>
      <c r="E294" s="759"/>
      <c r="F294" s="759"/>
      <c r="G294" s="759"/>
      <c r="H294" s="763"/>
      <c r="I294" s="986" t="s">
        <v>0</v>
      </c>
      <c r="J294" s="987"/>
      <c r="K294" s="987"/>
      <c r="L294" s="987"/>
      <c r="M294" s="987"/>
      <c r="N294" s="987"/>
      <c r="O294" s="988"/>
    </row>
    <row r="295">
      <c r="A295" s="841"/>
      <c r="B295" s="758"/>
      <c r="C295" s="759"/>
      <c r="D295" s="759"/>
      <c r="E295" s="759"/>
      <c r="F295" s="759"/>
      <c r="G295" s="759"/>
      <c r="H295" s="763"/>
      <c r="I295" s="3"/>
      <c r="J295" s="3"/>
      <c r="K295" s="3"/>
      <c r="L295" s="3"/>
      <c r="M295" s="3"/>
      <c r="N295" s="3"/>
      <c r="O295" s="3"/>
    </row>
    <row r="296">
      <c r="A296" s="841"/>
      <c r="B296" s="758"/>
      <c r="C296" s="759"/>
      <c r="D296" s="759"/>
      <c r="E296" s="759"/>
      <c r="F296" s="759"/>
      <c r="G296" s="759"/>
      <c r="H296" s="763"/>
      <c r="I296" s="3"/>
      <c r="J296" s="3"/>
      <c r="K296" s="3"/>
      <c r="L296" s="3"/>
      <c r="M296" s="3"/>
      <c r="N296" s="3"/>
      <c r="O296" s="3"/>
    </row>
    <row r="297">
      <c r="A297" s="842"/>
      <c r="B297" s="803"/>
      <c r="C297" s="804"/>
      <c r="D297" s="804"/>
      <c r="E297" s="804"/>
      <c r="F297" s="804"/>
      <c r="G297" s="804"/>
      <c r="H297" s="989"/>
      <c r="I297" s="990"/>
      <c r="J297" s="990"/>
      <c r="K297" s="990"/>
      <c r="L297" s="990"/>
      <c r="M297" s="990"/>
      <c r="N297" s="990"/>
      <c r="O297" s="991"/>
    </row>
    <row r="298">
      <c r="A298" s="837" t="s">
        <v>291</v>
      </c>
      <c r="B298" s="992"/>
      <c r="C298" s="839"/>
      <c r="D298" s="839"/>
      <c r="E298" s="839"/>
      <c r="F298" s="839"/>
      <c r="G298" s="839"/>
      <c r="H298" s="839"/>
      <c r="I298" s="839"/>
      <c r="J298" s="839"/>
      <c r="K298" s="839"/>
      <c r="L298" s="839"/>
      <c r="M298" s="839"/>
      <c r="N298" s="839"/>
      <c r="O298" s="840"/>
    </row>
    <row r="299">
      <c r="A299" s="841"/>
      <c r="B299" s="760"/>
      <c r="C299" s="761"/>
      <c r="D299" s="761"/>
      <c r="E299" s="761"/>
      <c r="F299" s="761"/>
      <c r="G299" s="761"/>
      <c r="H299" s="761"/>
      <c r="I299" s="761"/>
      <c r="J299" s="761"/>
      <c r="K299" s="761"/>
      <c r="L299" s="761"/>
      <c r="M299" s="761"/>
      <c r="N299" s="761"/>
      <c r="O299" s="762"/>
    </row>
    <row r="300">
      <c r="A300" s="841"/>
      <c r="B300" s="760"/>
      <c r="C300" s="761"/>
      <c r="D300" s="761"/>
      <c r="E300" s="761"/>
      <c r="F300" s="761"/>
      <c r="G300" s="761"/>
      <c r="H300" s="761"/>
      <c r="I300" s="761"/>
      <c r="J300" s="761"/>
      <c r="K300" s="761"/>
      <c r="L300" s="761"/>
      <c r="M300" s="761"/>
      <c r="N300" s="761"/>
      <c r="O300" s="762"/>
    </row>
    <row r="301">
      <c r="A301" s="841"/>
      <c r="B301" s="760"/>
      <c r="C301" s="761"/>
      <c r="D301" s="761"/>
      <c r="E301" s="761"/>
      <c r="F301" s="761"/>
      <c r="G301" s="761"/>
      <c r="H301" s="761"/>
      <c r="I301" s="761"/>
      <c r="J301" s="761"/>
      <c r="K301" s="761"/>
      <c r="L301" s="761"/>
      <c r="M301" s="761"/>
      <c r="N301" s="761"/>
      <c r="O301" s="762"/>
    </row>
    <row r="302">
      <c r="A302" s="841"/>
      <c r="B302" s="760"/>
      <c r="C302" s="761"/>
      <c r="D302" s="761"/>
      <c r="E302" s="761"/>
      <c r="F302" s="761"/>
      <c r="G302" s="761"/>
      <c r="H302" s="761"/>
      <c r="I302" s="761"/>
      <c r="J302" s="761"/>
      <c r="K302" s="761"/>
      <c r="L302" s="761"/>
      <c r="M302" s="761"/>
      <c r="N302" s="761"/>
      <c r="O302" s="762"/>
    </row>
    <row r="303">
      <c r="A303" s="841"/>
      <c r="B303" s="760"/>
      <c r="C303" s="761"/>
      <c r="D303" s="761"/>
      <c r="E303" s="761"/>
      <c r="F303" s="761"/>
      <c r="G303" s="761"/>
      <c r="H303" s="761"/>
      <c r="I303" s="761"/>
      <c r="J303" s="761"/>
      <c r="K303" s="761"/>
      <c r="L303" s="761"/>
      <c r="M303" s="761"/>
      <c r="N303" s="761"/>
      <c r="O303" s="762"/>
    </row>
    <row r="304">
      <c r="A304" s="841"/>
      <c r="B304" s="760"/>
      <c r="C304" s="761"/>
      <c r="D304" s="761"/>
      <c r="E304" s="761"/>
      <c r="F304" s="761"/>
      <c r="G304" s="761"/>
      <c r="H304" s="761"/>
      <c r="I304" s="761"/>
      <c r="J304" s="761"/>
      <c r="K304" s="761"/>
      <c r="L304" s="761"/>
      <c r="M304" s="761"/>
      <c r="N304" s="761"/>
      <c r="O304" s="762"/>
    </row>
    <row r="305">
      <c r="A305" s="841"/>
      <c r="B305" s="760"/>
      <c r="C305" s="761"/>
      <c r="D305" s="761"/>
      <c r="E305" s="761"/>
      <c r="F305" s="761"/>
      <c r="G305" s="761"/>
      <c r="H305" s="761"/>
      <c r="I305" s="761"/>
      <c r="J305" s="761"/>
      <c r="K305" s="761"/>
      <c r="L305" s="761"/>
      <c r="M305" s="761"/>
      <c r="N305" s="761"/>
      <c r="O305" s="762"/>
    </row>
    <row r="306">
      <c r="A306" s="841"/>
      <c r="B306" s="758"/>
      <c r="C306" s="759"/>
      <c r="D306" s="759"/>
      <c r="E306" s="759"/>
      <c r="F306" s="759"/>
      <c r="G306" s="759"/>
      <c r="H306" s="763"/>
      <c r="I306" s="986" t="s">
        <v>292</v>
      </c>
      <c r="J306" s="987"/>
      <c r="K306" s="987"/>
      <c r="L306" s="987"/>
      <c r="M306" s="987"/>
      <c r="N306" s="987"/>
      <c r="O306" s="988"/>
    </row>
    <row r="307">
      <c r="A307" s="841"/>
      <c r="B307" s="758"/>
      <c r="C307" s="759"/>
      <c r="D307" s="759"/>
      <c r="E307" s="759"/>
      <c r="F307" s="759"/>
      <c r="G307" s="759"/>
      <c r="H307" s="763"/>
      <c r="I307" s="3"/>
      <c r="J307" s="3"/>
      <c r="K307" s="3"/>
      <c r="L307" s="3"/>
      <c r="M307" s="3"/>
      <c r="N307" s="3"/>
      <c r="O307" s="3"/>
    </row>
    <row r="308">
      <c r="A308" s="841"/>
      <c r="B308" s="758"/>
      <c r="C308" s="759"/>
      <c r="D308" s="759"/>
      <c r="E308" s="759"/>
      <c r="F308" s="759"/>
      <c r="G308" s="759"/>
      <c r="H308" s="763"/>
      <c r="I308" s="3"/>
      <c r="J308" s="3"/>
      <c r="K308" s="3"/>
      <c r="L308" s="3"/>
      <c r="M308" s="3"/>
      <c r="N308" s="3"/>
      <c r="O308" s="3"/>
    </row>
    <row r="309">
      <c r="A309" s="842"/>
      <c r="B309" s="803"/>
      <c r="C309" s="804"/>
      <c r="D309" s="804"/>
      <c r="E309" s="804"/>
      <c r="F309" s="804"/>
      <c r="G309" s="804"/>
      <c r="H309" s="989"/>
      <c r="I309" s="990"/>
      <c r="J309" s="990"/>
      <c r="K309" s="990"/>
      <c r="L309" s="990"/>
      <c r="M309" s="990"/>
      <c r="N309" s="990"/>
      <c r="O309" s="991"/>
    </row>
    <row r="310" ht="25.5">
      <c r="A310" s="805" t="s">
        <v>240</v>
      </c>
      <c r="B310" s="806" t="s">
        <v>1</v>
      </c>
      <c r="C310" s="807"/>
      <c r="D310" s="807"/>
      <c r="E310" s="807"/>
      <c r="F310" s="807"/>
      <c r="G310" s="807"/>
      <c r="H310" s="807"/>
      <c r="I310" s="807"/>
      <c r="J310" s="807"/>
      <c r="K310" s="807"/>
      <c r="L310" s="807"/>
      <c r="M310" s="807"/>
      <c r="N310" s="807"/>
      <c r="O310" s="843"/>
    </row>
    <row r="311" ht="25.5">
      <c r="A311" s="810" t="s">
        <v>3</v>
      </c>
      <c r="B311" s="811" t="s">
        <v>4</v>
      </c>
      <c r="C311" s="812"/>
      <c r="D311" s="812"/>
      <c r="E311" s="812"/>
      <c r="F311" s="812"/>
      <c r="G311" s="812"/>
      <c r="H311" s="812"/>
      <c r="I311" s="812"/>
      <c r="J311" s="812"/>
      <c r="K311" s="812"/>
      <c r="L311" s="812"/>
      <c r="M311" s="812"/>
      <c r="N311" s="812"/>
      <c r="O311" s="813"/>
    </row>
    <row r="312">
      <c r="A312" s="814" t="s">
        <v>241</v>
      </c>
      <c r="B312" s="694"/>
      <c r="C312" s="694"/>
      <c r="D312" s="694"/>
      <c r="E312" s="694"/>
      <c r="F312" s="694"/>
      <c r="G312" s="694"/>
      <c r="H312" s="694"/>
      <c r="I312" s="694"/>
      <c r="J312" s="694"/>
      <c r="K312" s="694"/>
      <c r="L312" s="694"/>
      <c r="M312" s="694"/>
      <c r="N312" s="694"/>
      <c r="O312" s="815"/>
    </row>
    <row r="313" ht="25.5">
      <c r="A313" s="718" t="s">
        <v>7</v>
      </c>
      <c r="B313" s="720" t="s">
        <v>312</v>
      </c>
      <c r="C313" s="720" t="s">
        <v>216</v>
      </c>
      <c r="D313" s="816" t="s">
        <v>301</v>
      </c>
      <c r="E313" s="817"/>
      <c r="F313" s="818"/>
      <c r="G313" s="819" t="s">
        <v>242</v>
      </c>
      <c r="H313" s="820"/>
      <c r="I313" s="723">
        <f>I261+1</f>
        <v>46002</v>
      </c>
      <c r="J313" s="724"/>
      <c r="K313" s="724"/>
      <c r="L313" s="724"/>
      <c r="M313" s="725"/>
      <c r="N313" s="726" t="s">
        <v>243</v>
      </c>
      <c r="O313" s="727">
        <f>O261+1</f>
        <v>7</v>
      </c>
    </row>
    <row r="314">
      <c r="A314" s="728" t="s">
        <v>244</v>
      </c>
      <c r="B314" s="729" t="s">
        <v>6</v>
      </c>
      <c r="C314" s="730"/>
      <c r="D314" s="730"/>
      <c r="E314" s="730"/>
      <c r="F314" s="730"/>
      <c r="G314" s="730"/>
      <c r="H314" s="730"/>
      <c r="I314" s="730"/>
      <c r="J314" s="731"/>
      <c r="K314" s="732" t="s">
        <v>245</v>
      </c>
      <c r="L314" s="732" t="s">
        <v>246</v>
      </c>
      <c r="M314" s="821" t="s">
        <v>247</v>
      </c>
      <c r="N314" s="822"/>
      <c r="O314" s="733" t="s">
        <v>248</v>
      </c>
    </row>
    <row r="315">
      <c r="A315" s="734"/>
      <c r="B315" s="735"/>
      <c r="C315" s="736"/>
      <c r="D315" s="736"/>
      <c r="E315" s="736"/>
      <c r="F315" s="736"/>
      <c r="G315" s="736"/>
      <c r="H315" s="736"/>
      <c r="I315" s="736"/>
      <c r="J315" s="737"/>
      <c r="K315" s="732" t="s">
        <v>249</v>
      </c>
      <c r="L315" s="732" t="s">
        <v>203</v>
      </c>
      <c r="M315" s="823"/>
      <c r="N315" s="824"/>
      <c r="O315" s="739"/>
    </row>
    <row r="316" ht="38.25">
      <c r="A316" s="740" t="s">
        <v>250</v>
      </c>
      <c r="B316" s="741"/>
      <c r="C316" s="742" t="s">
        <v>251</v>
      </c>
      <c r="D316" s="742">
        <f>D264</f>
        <v>180</v>
      </c>
      <c r="E316" s="742" t="s">
        <v>252</v>
      </c>
      <c r="F316" s="825" t="s">
        <v>253</v>
      </c>
      <c r="G316" s="826"/>
      <c r="H316" s="741">
        <f>H264+1</f>
        <v>68</v>
      </c>
      <c r="I316" s="742" t="s">
        <v>254</v>
      </c>
      <c r="J316" s="741">
        <f>D316-H316</f>
        <v>112</v>
      </c>
      <c r="K316" s="744" t="s">
        <v>255</v>
      </c>
      <c r="L316" s="744" t="s">
        <v>203</v>
      </c>
      <c r="M316" s="811"/>
      <c r="N316" s="827"/>
      <c r="O316" s="745"/>
    </row>
    <row r="317">
      <c r="A317" s="993" t="s">
        <v>256</v>
      </c>
      <c r="B317" s="755" t="s">
        <v>257</v>
      </c>
      <c r="C317" s="756"/>
      <c r="D317" s="756"/>
      <c r="E317" s="756"/>
      <c r="F317" s="757"/>
      <c r="G317" s="758"/>
      <c r="H317" s="763"/>
      <c r="I317" s="760"/>
      <c r="J317" s="761"/>
      <c r="K317" s="761"/>
      <c r="L317" s="761"/>
      <c r="M317" s="761"/>
      <c r="N317" s="761"/>
      <c r="O317" s="762"/>
    </row>
    <row r="318">
      <c r="A318" s="828"/>
      <c r="B318" s="755" t="s">
        <v>258</v>
      </c>
      <c r="C318" s="756"/>
      <c r="D318" s="756"/>
      <c r="E318" s="756"/>
      <c r="F318" s="757"/>
      <c r="G318" s="758"/>
      <c r="H318" s="763"/>
      <c r="I318" s="760"/>
      <c r="J318" s="761"/>
      <c r="K318" s="761"/>
      <c r="L318" s="761"/>
      <c r="M318" s="761"/>
      <c r="N318" s="761"/>
      <c r="O318" s="762"/>
    </row>
    <row r="319">
      <c r="A319" s="828"/>
      <c r="B319" s="755" t="s">
        <v>259</v>
      </c>
      <c r="C319" s="756"/>
      <c r="D319" s="756"/>
      <c r="E319" s="756"/>
      <c r="F319" s="757"/>
      <c r="G319" s="758"/>
      <c r="H319" s="763"/>
      <c r="I319" s="760"/>
      <c r="J319" s="761"/>
      <c r="K319" s="761"/>
      <c r="L319" s="761"/>
      <c r="M319" s="761"/>
      <c r="N319" s="761"/>
      <c r="O319" s="762"/>
    </row>
    <row r="320">
      <c r="A320" s="828"/>
      <c r="B320" s="755" t="s">
        <v>260</v>
      </c>
      <c r="C320" s="756"/>
      <c r="D320" s="756"/>
      <c r="E320" s="756"/>
      <c r="F320" s="757"/>
      <c r="G320" s="758"/>
      <c r="H320" s="763"/>
      <c r="I320" s="760"/>
      <c r="J320" s="761"/>
      <c r="K320" s="761"/>
      <c r="L320" s="761"/>
      <c r="M320" s="761"/>
      <c r="N320" s="761"/>
      <c r="O320" s="762"/>
    </row>
    <row r="321">
      <c r="A321" s="828"/>
      <c r="B321" s="755" t="s">
        <v>261</v>
      </c>
      <c r="C321" s="756"/>
      <c r="D321" s="756"/>
      <c r="E321" s="756"/>
      <c r="F321" s="757"/>
      <c r="G321" s="758"/>
      <c r="H321" s="763"/>
      <c r="I321" s="758"/>
      <c r="J321" s="759"/>
      <c r="K321" s="759"/>
      <c r="L321" s="759"/>
      <c r="M321" s="759"/>
      <c r="N321" s="759"/>
      <c r="O321" s="764"/>
    </row>
    <row r="322">
      <c r="A322" s="829"/>
      <c r="B322" s="994" t="s">
        <v>262</v>
      </c>
      <c r="C322" s="995"/>
      <c r="D322" s="995"/>
      <c r="E322" s="995"/>
      <c r="F322" s="996"/>
      <c r="G322" s="984"/>
      <c r="H322" s="985"/>
      <c r="I322" s="769"/>
      <c r="J322" s="770"/>
      <c r="K322" s="770"/>
      <c r="L322" s="770"/>
      <c r="M322" s="770"/>
      <c r="N322" s="770"/>
      <c r="O322" s="771"/>
    </row>
    <row r="323">
      <c r="A323" s="830" t="s">
        <v>263</v>
      </c>
      <c r="B323" s="773" t="s">
        <v>264</v>
      </c>
      <c r="C323" s="774"/>
      <c r="D323" s="774"/>
      <c r="E323" s="774"/>
      <c r="F323" s="775"/>
      <c r="G323" s="776" t="s">
        <v>265</v>
      </c>
      <c r="H323" s="777"/>
      <c r="I323" s="773" t="s">
        <v>264</v>
      </c>
      <c r="J323" s="774"/>
      <c r="K323" s="774"/>
      <c r="L323" s="774"/>
      <c r="M323" s="774"/>
      <c r="N323" s="775"/>
      <c r="O323" s="778" t="s">
        <v>265</v>
      </c>
    </row>
    <row r="324">
      <c r="A324" s="828"/>
      <c r="B324" s="766" t="s">
        <v>266</v>
      </c>
      <c r="C324" s="767"/>
      <c r="D324" s="767"/>
      <c r="E324" s="767"/>
      <c r="F324" s="768"/>
      <c r="G324" s="779"/>
      <c r="H324" s="780"/>
      <c r="I324" s="766" t="s">
        <v>267</v>
      </c>
      <c r="J324" s="767"/>
      <c r="K324" s="767"/>
      <c r="L324" s="767"/>
      <c r="M324" s="767"/>
      <c r="N324" s="768"/>
      <c r="O324" s="781"/>
    </row>
    <row r="325">
      <c r="A325" s="828"/>
      <c r="B325" s="766" t="s">
        <v>268</v>
      </c>
      <c r="C325" s="767"/>
      <c r="D325" s="767"/>
      <c r="E325" s="767"/>
      <c r="F325" s="768"/>
      <c r="G325" s="779"/>
      <c r="H325" s="780"/>
      <c r="I325" s="766" t="s">
        <v>269</v>
      </c>
      <c r="J325" s="767"/>
      <c r="K325" s="767"/>
      <c r="L325" s="767"/>
      <c r="M325" s="767"/>
      <c r="N325" s="768"/>
      <c r="O325" s="781"/>
    </row>
    <row r="326">
      <c r="A326" s="828"/>
      <c r="B326" s="766" t="s">
        <v>270</v>
      </c>
      <c r="C326" s="767"/>
      <c r="D326" s="767"/>
      <c r="E326" s="767"/>
      <c r="F326" s="768"/>
      <c r="G326" s="779"/>
      <c r="H326" s="780"/>
      <c r="I326" s="766" t="s">
        <v>271</v>
      </c>
      <c r="J326" s="767"/>
      <c r="K326" s="767"/>
      <c r="L326" s="767"/>
      <c r="M326" s="767"/>
      <c r="N326" s="768"/>
      <c r="O326" s="781"/>
    </row>
    <row r="327">
      <c r="A327" s="828"/>
      <c r="B327" s="766" t="s">
        <v>272</v>
      </c>
      <c r="C327" s="767"/>
      <c r="D327" s="767"/>
      <c r="E327" s="767"/>
      <c r="F327" s="768"/>
      <c r="G327" s="779"/>
      <c r="H327" s="780"/>
      <c r="I327" s="766" t="s">
        <v>273</v>
      </c>
      <c r="J327" s="767"/>
      <c r="K327" s="767"/>
      <c r="L327" s="767"/>
      <c r="M327" s="767"/>
      <c r="N327" s="768"/>
      <c r="O327" s="781"/>
    </row>
    <row r="328">
      <c r="A328" s="828"/>
      <c r="B328" s="766" t="s">
        <v>274</v>
      </c>
      <c r="C328" s="767"/>
      <c r="D328" s="767"/>
      <c r="E328" s="767"/>
      <c r="F328" s="768"/>
      <c r="G328" s="779"/>
      <c r="H328" s="780"/>
      <c r="I328" s="766" t="s">
        <v>275</v>
      </c>
      <c r="J328" s="767"/>
      <c r="K328" s="767"/>
      <c r="L328" s="767"/>
      <c r="M328" s="767"/>
      <c r="N328" s="768"/>
      <c r="O328" s="781">
        <v>1</v>
      </c>
    </row>
    <row r="329">
      <c r="A329" s="828"/>
      <c r="B329" s="766" t="s">
        <v>276</v>
      </c>
      <c r="C329" s="767"/>
      <c r="D329" s="767"/>
      <c r="E329" s="767"/>
      <c r="F329" s="768"/>
      <c r="G329" s="779"/>
      <c r="H329" s="780"/>
      <c r="I329" s="766" t="s">
        <v>277</v>
      </c>
      <c r="J329" s="767"/>
      <c r="K329" s="767"/>
      <c r="L329" s="767"/>
      <c r="M329" s="767"/>
      <c r="N329" s="768"/>
      <c r="O329" s="781"/>
    </row>
    <row r="330">
      <c r="A330" s="828"/>
      <c r="B330" s="766" t="s">
        <v>278</v>
      </c>
      <c r="C330" s="767"/>
      <c r="D330" s="767"/>
      <c r="E330" s="767"/>
      <c r="F330" s="768"/>
      <c r="G330" s="779"/>
      <c r="H330" s="780"/>
      <c r="I330" s="766" t="s">
        <v>279</v>
      </c>
      <c r="J330" s="767"/>
      <c r="K330" s="767"/>
      <c r="L330" s="767"/>
      <c r="M330" s="767"/>
      <c r="N330" s="768"/>
      <c r="O330" s="781"/>
    </row>
    <row r="331">
      <c r="A331" s="828"/>
      <c r="B331" s="766" t="s">
        <v>280</v>
      </c>
      <c r="C331" s="767"/>
      <c r="D331" s="767"/>
      <c r="E331" s="767"/>
      <c r="F331" s="768"/>
      <c r="G331" s="779"/>
      <c r="H331" s="780"/>
      <c r="I331" s="766" t="s">
        <v>281</v>
      </c>
      <c r="J331" s="767"/>
      <c r="K331" s="767"/>
      <c r="L331" s="767"/>
      <c r="M331" s="767"/>
      <c r="N331" s="768"/>
      <c r="O331" s="781">
        <v>1</v>
      </c>
    </row>
    <row r="332">
      <c r="A332" s="828"/>
      <c r="B332" s="766" t="s">
        <v>282</v>
      </c>
      <c r="C332" s="767"/>
      <c r="D332" s="767"/>
      <c r="E332" s="767"/>
      <c r="F332" s="768"/>
      <c r="G332" s="779"/>
      <c r="H332" s="780"/>
      <c r="I332" s="766" t="s">
        <v>283</v>
      </c>
      <c r="J332" s="767"/>
      <c r="K332" s="767"/>
      <c r="L332" s="767"/>
      <c r="M332" s="767"/>
      <c r="N332" s="768"/>
      <c r="O332" s="781"/>
    </row>
    <row r="333">
      <c r="A333" s="828"/>
      <c r="B333" s="766" t="s">
        <v>284</v>
      </c>
      <c r="C333" s="767"/>
      <c r="D333" s="767"/>
      <c r="E333" s="767"/>
      <c r="F333" s="768"/>
      <c r="G333" s="779"/>
      <c r="H333" s="780"/>
      <c r="I333" s="766" t="s">
        <v>285</v>
      </c>
      <c r="J333" s="767"/>
      <c r="K333" s="767"/>
      <c r="L333" s="767"/>
      <c r="M333" s="767"/>
      <c r="N333" s="768"/>
      <c r="O333" s="790">
        <v>1</v>
      </c>
    </row>
    <row r="334">
      <c r="A334" s="829"/>
      <c r="B334" s="793" t="s">
        <v>286</v>
      </c>
      <c r="C334" s="794"/>
      <c r="D334" s="794"/>
      <c r="E334" s="794"/>
      <c r="F334" s="795"/>
      <c r="G334" s="791">
        <v>2</v>
      </c>
      <c r="H334" s="792"/>
      <c r="I334" s="793" t="s">
        <v>287</v>
      </c>
      <c r="J334" s="794"/>
      <c r="K334" s="794"/>
      <c r="L334" s="794"/>
      <c r="M334" s="794"/>
      <c r="N334" s="795"/>
      <c r="O334" s="796">
        <f>SUM(G324:H334,O324:O333)</f>
        <v>5</v>
      </c>
    </row>
    <row r="335">
      <c r="A335" s="837" t="s">
        <v>288</v>
      </c>
      <c r="B335" s="838" t="s">
        <v>329</v>
      </c>
      <c r="C335" s="997"/>
      <c r="D335" s="997"/>
      <c r="E335" s="997"/>
      <c r="F335" s="997"/>
      <c r="G335" s="997"/>
      <c r="H335" s="997"/>
      <c r="I335" s="997"/>
      <c r="J335" s="997"/>
      <c r="K335" s="997"/>
      <c r="L335" s="997"/>
      <c r="M335" s="997"/>
      <c r="N335" s="997"/>
      <c r="O335" s="998"/>
    </row>
    <row r="336">
      <c r="A336" s="841"/>
      <c r="B336" s="758"/>
      <c r="C336" s="759"/>
      <c r="D336" s="759"/>
      <c r="E336" s="759"/>
      <c r="F336" s="759"/>
      <c r="G336" s="759"/>
      <c r="H336" s="759"/>
      <c r="I336" s="759"/>
      <c r="J336" s="759"/>
      <c r="K336" s="759"/>
      <c r="L336" s="759"/>
      <c r="M336" s="759"/>
      <c r="N336" s="759"/>
      <c r="O336" s="764"/>
    </row>
    <row r="337">
      <c r="A337" s="841"/>
      <c r="B337" s="758"/>
      <c r="C337" s="759"/>
      <c r="D337" s="759"/>
      <c r="E337" s="759"/>
      <c r="F337" s="759"/>
      <c r="G337" s="759"/>
      <c r="H337" s="759"/>
      <c r="I337" s="759"/>
      <c r="J337" s="759"/>
      <c r="K337" s="759"/>
      <c r="L337" s="759"/>
      <c r="M337" s="759"/>
      <c r="N337" s="759"/>
      <c r="O337" s="764"/>
    </row>
    <row r="338">
      <c r="A338" s="841"/>
      <c r="B338" s="758"/>
      <c r="C338" s="759"/>
      <c r="D338" s="759"/>
      <c r="E338" s="759"/>
      <c r="F338" s="759"/>
      <c r="G338" s="759"/>
      <c r="H338" s="759"/>
      <c r="I338" s="759"/>
      <c r="J338" s="759"/>
      <c r="K338" s="759"/>
      <c r="L338" s="759"/>
      <c r="M338" s="759"/>
      <c r="N338" s="759"/>
      <c r="O338" s="764"/>
    </row>
    <row r="339">
      <c r="A339" s="841"/>
      <c r="B339" s="758"/>
      <c r="C339" s="759"/>
      <c r="D339" s="759"/>
      <c r="E339" s="759"/>
      <c r="F339" s="759"/>
      <c r="G339" s="759"/>
      <c r="H339" s="759"/>
      <c r="I339" s="759"/>
      <c r="J339" s="759"/>
      <c r="K339" s="759"/>
      <c r="L339" s="759"/>
      <c r="M339" s="759"/>
      <c r="N339" s="759"/>
      <c r="O339" s="764"/>
    </row>
    <row r="340">
      <c r="A340" s="841"/>
      <c r="B340" s="758"/>
      <c r="C340" s="759"/>
      <c r="D340" s="759"/>
      <c r="E340" s="759"/>
      <c r="F340" s="759"/>
      <c r="G340" s="759"/>
      <c r="H340" s="759"/>
      <c r="I340" s="759"/>
      <c r="J340" s="759"/>
      <c r="K340" s="759"/>
      <c r="L340" s="759"/>
      <c r="M340" s="759"/>
      <c r="N340" s="759"/>
      <c r="O340" s="764"/>
    </row>
    <row r="341">
      <c r="A341" s="841"/>
      <c r="B341" s="758"/>
      <c r="C341" s="759"/>
      <c r="D341" s="759"/>
      <c r="E341" s="759"/>
      <c r="F341" s="759"/>
      <c r="G341" s="759"/>
      <c r="H341" s="759"/>
      <c r="I341" s="759"/>
      <c r="J341" s="759"/>
      <c r="K341" s="759"/>
      <c r="L341" s="759"/>
      <c r="M341" s="759"/>
      <c r="N341" s="759"/>
      <c r="O341" s="764"/>
    </row>
    <row r="342">
      <c r="A342" s="841"/>
      <c r="B342" s="758"/>
      <c r="C342" s="759"/>
      <c r="D342" s="759"/>
      <c r="E342" s="759"/>
      <c r="F342" s="759"/>
      <c r="G342" s="759"/>
      <c r="H342" s="759"/>
      <c r="I342" s="759"/>
      <c r="J342" s="759"/>
      <c r="K342" s="759"/>
      <c r="L342" s="759"/>
      <c r="M342" s="759"/>
      <c r="N342" s="759"/>
      <c r="O342" s="764"/>
    </row>
    <row r="343">
      <c r="A343" s="841"/>
      <c r="B343" s="758"/>
      <c r="C343" s="759"/>
      <c r="D343" s="759"/>
      <c r="E343" s="759"/>
      <c r="F343" s="759"/>
      <c r="G343" s="759"/>
      <c r="H343" s="759"/>
      <c r="I343" s="759"/>
      <c r="J343" s="759"/>
      <c r="K343" s="759"/>
      <c r="L343" s="759"/>
      <c r="M343" s="759"/>
      <c r="N343" s="759"/>
      <c r="O343" s="764"/>
    </row>
    <row r="344">
      <c r="A344" s="841"/>
      <c r="B344" s="758"/>
      <c r="C344" s="759"/>
      <c r="D344" s="759"/>
      <c r="E344" s="759"/>
      <c r="F344" s="759"/>
      <c r="G344" s="759"/>
      <c r="H344" s="759"/>
      <c r="I344" s="759"/>
      <c r="J344" s="759"/>
      <c r="K344" s="759"/>
      <c r="L344" s="759"/>
      <c r="M344" s="759"/>
      <c r="N344" s="759"/>
      <c r="O344" s="764"/>
    </row>
    <row r="345">
      <c r="A345" s="841"/>
      <c r="B345" s="758"/>
      <c r="C345" s="759"/>
      <c r="D345" s="759"/>
      <c r="E345" s="759"/>
      <c r="F345" s="759"/>
      <c r="G345" s="759"/>
      <c r="H345" s="759"/>
      <c r="I345" s="759"/>
      <c r="J345" s="759"/>
      <c r="K345" s="759"/>
      <c r="L345" s="759"/>
      <c r="M345" s="759"/>
      <c r="N345" s="759"/>
      <c r="O345" s="764"/>
    </row>
    <row r="346">
      <c r="A346" s="841"/>
      <c r="B346" s="758"/>
      <c r="C346" s="759"/>
      <c r="D346" s="759"/>
      <c r="E346" s="759"/>
      <c r="F346" s="759"/>
      <c r="G346" s="759"/>
      <c r="H346" s="763"/>
      <c r="I346" s="986" t="s">
        <v>0</v>
      </c>
      <c r="J346" s="987"/>
      <c r="K346" s="987"/>
      <c r="L346" s="987"/>
      <c r="M346" s="987"/>
      <c r="N346" s="987"/>
      <c r="O346" s="988"/>
    </row>
    <row r="347">
      <c r="A347" s="841"/>
      <c r="B347" s="758"/>
      <c r="C347" s="759"/>
      <c r="D347" s="759"/>
      <c r="E347" s="759"/>
      <c r="F347" s="759"/>
      <c r="G347" s="759"/>
      <c r="H347" s="763"/>
      <c r="I347" s="3"/>
      <c r="J347" s="3"/>
      <c r="K347" s="3"/>
      <c r="L347" s="3"/>
      <c r="M347" s="3"/>
      <c r="N347" s="3"/>
      <c r="O347" s="3"/>
    </row>
    <row r="348">
      <c r="A348" s="841"/>
      <c r="B348" s="758"/>
      <c r="C348" s="759"/>
      <c r="D348" s="759"/>
      <c r="E348" s="759"/>
      <c r="F348" s="759"/>
      <c r="G348" s="759"/>
      <c r="H348" s="763"/>
      <c r="I348" s="3"/>
      <c r="J348" s="3"/>
      <c r="K348" s="3"/>
      <c r="L348" s="3"/>
      <c r="M348" s="3"/>
      <c r="N348" s="3"/>
      <c r="O348" s="3"/>
    </row>
    <row r="349">
      <c r="A349" s="842"/>
      <c r="B349" s="803"/>
      <c r="C349" s="804"/>
      <c r="D349" s="804"/>
      <c r="E349" s="804"/>
      <c r="F349" s="804"/>
      <c r="G349" s="804"/>
      <c r="H349" s="989"/>
      <c r="I349" s="990"/>
      <c r="J349" s="990"/>
      <c r="K349" s="990"/>
      <c r="L349" s="990"/>
      <c r="M349" s="990"/>
      <c r="N349" s="990"/>
      <c r="O349" s="991"/>
    </row>
    <row r="350">
      <c r="A350" s="837" t="s">
        <v>291</v>
      </c>
      <c r="B350" s="992"/>
      <c r="C350" s="839"/>
      <c r="D350" s="839"/>
      <c r="E350" s="839"/>
      <c r="F350" s="839"/>
      <c r="G350" s="839"/>
      <c r="H350" s="839"/>
      <c r="I350" s="839"/>
      <c r="J350" s="839"/>
      <c r="K350" s="839"/>
      <c r="L350" s="839"/>
      <c r="M350" s="839"/>
      <c r="N350" s="839"/>
      <c r="O350" s="840"/>
    </row>
    <row r="351">
      <c r="A351" s="841"/>
      <c r="B351" s="760"/>
      <c r="C351" s="761"/>
      <c r="D351" s="761"/>
      <c r="E351" s="761"/>
      <c r="F351" s="761"/>
      <c r="G351" s="761"/>
      <c r="H351" s="761"/>
      <c r="I351" s="761"/>
      <c r="J351" s="761"/>
      <c r="K351" s="761"/>
      <c r="L351" s="761"/>
      <c r="M351" s="761"/>
      <c r="N351" s="761"/>
      <c r="O351" s="762"/>
    </row>
    <row r="352">
      <c r="A352" s="841"/>
      <c r="B352" s="760"/>
      <c r="C352" s="761"/>
      <c r="D352" s="761"/>
      <c r="E352" s="761"/>
      <c r="F352" s="761"/>
      <c r="G352" s="761"/>
      <c r="H352" s="761"/>
      <c r="I352" s="761"/>
      <c r="J352" s="761"/>
      <c r="K352" s="761"/>
      <c r="L352" s="761"/>
      <c r="M352" s="761"/>
      <c r="N352" s="761"/>
      <c r="O352" s="762"/>
    </row>
    <row r="353">
      <c r="A353" s="841"/>
      <c r="B353" s="760"/>
      <c r="C353" s="761"/>
      <c r="D353" s="761"/>
      <c r="E353" s="761"/>
      <c r="F353" s="761"/>
      <c r="G353" s="761"/>
      <c r="H353" s="761"/>
      <c r="I353" s="761"/>
      <c r="J353" s="761"/>
      <c r="K353" s="761"/>
      <c r="L353" s="761"/>
      <c r="M353" s="761"/>
      <c r="N353" s="761"/>
      <c r="O353" s="762"/>
    </row>
    <row r="354">
      <c r="A354" s="841"/>
      <c r="B354" s="760"/>
      <c r="C354" s="761"/>
      <c r="D354" s="761"/>
      <c r="E354" s="761"/>
      <c r="F354" s="761"/>
      <c r="G354" s="761"/>
      <c r="H354" s="761"/>
      <c r="I354" s="761"/>
      <c r="J354" s="761"/>
      <c r="K354" s="761"/>
      <c r="L354" s="761"/>
      <c r="M354" s="761"/>
      <c r="N354" s="761"/>
      <c r="O354" s="762"/>
    </row>
    <row r="355">
      <c r="A355" s="841"/>
      <c r="B355" s="760"/>
      <c r="C355" s="761"/>
      <c r="D355" s="761"/>
      <c r="E355" s="761"/>
      <c r="F355" s="761"/>
      <c r="G355" s="761"/>
      <c r="H355" s="761"/>
      <c r="I355" s="761"/>
      <c r="J355" s="761"/>
      <c r="K355" s="761"/>
      <c r="L355" s="761"/>
      <c r="M355" s="761"/>
      <c r="N355" s="761"/>
      <c r="O355" s="762"/>
    </row>
    <row r="356">
      <c r="A356" s="841"/>
      <c r="B356" s="760"/>
      <c r="C356" s="761"/>
      <c r="D356" s="761"/>
      <c r="E356" s="761"/>
      <c r="F356" s="761"/>
      <c r="G356" s="761"/>
      <c r="H356" s="761"/>
      <c r="I356" s="761"/>
      <c r="J356" s="761"/>
      <c r="K356" s="761"/>
      <c r="L356" s="761"/>
      <c r="M356" s="761"/>
      <c r="N356" s="761"/>
      <c r="O356" s="762"/>
    </row>
    <row r="357">
      <c r="A357" s="841"/>
      <c r="B357" s="760"/>
      <c r="C357" s="761"/>
      <c r="D357" s="761"/>
      <c r="E357" s="761"/>
      <c r="F357" s="761"/>
      <c r="G357" s="761"/>
      <c r="H357" s="761"/>
      <c r="I357" s="761"/>
      <c r="J357" s="761"/>
      <c r="K357" s="761"/>
      <c r="L357" s="761"/>
      <c r="M357" s="761"/>
      <c r="N357" s="761"/>
      <c r="O357" s="762"/>
    </row>
    <row r="358">
      <c r="A358" s="841"/>
      <c r="B358" s="758"/>
      <c r="C358" s="759"/>
      <c r="D358" s="759"/>
      <c r="E358" s="759"/>
      <c r="F358" s="759"/>
      <c r="G358" s="759"/>
      <c r="H358" s="763"/>
      <c r="I358" s="986" t="s">
        <v>292</v>
      </c>
      <c r="J358" s="987"/>
      <c r="K358" s="987"/>
      <c r="L358" s="987"/>
      <c r="M358" s="987"/>
      <c r="N358" s="987"/>
      <c r="O358" s="988"/>
    </row>
    <row r="359">
      <c r="A359" s="841"/>
      <c r="B359" s="758"/>
      <c r="C359" s="759"/>
      <c r="D359" s="759"/>
      <c r="E359" s="759"/>
      <c r="F359" s="759"/>
      <c r="G359" s="759"/>
      <c r="H359" s="763"/>
      <c r="I359" s="3"/>
      <c r="J359" s="3"/>
      <c r="K359" s="3"/>
      <c r="L359" s="3"/>
      <c r="M359" s="3"/>
      <c r="N359" s="3"/>
      <c r="O359" s="3"/>
    </row>
    <row r="360">
      <c r="A360" s="841"/>
      <c r="B360" s="758"/>
      <c r="C360" s="759"/>
      <c r="D360" s="759"/>
      <c r="E360" s="759"/>
      <c r="F360" s="759"/>
      <c r="G360" s="759"/>
      <c r="H360" s="763"/>
      <c r="I360" s="3"/>
      <c r="J360" s="3"/>
      <c r="K360" s="3"/>
      <c r="L360" s="3"/>
      <c r="M360" s="3"/>
      <c r="N360" s="3"/>
      <c r="O360" s="3"/>
    </row>
    <row r="361">
      <c r="A361" s="842"/>
      <c r="B361" s="803"/>
      <c r="C361" s="804"/>
      <c r="D361" s="804"/>
      <c r="E361" s="804"/>
      <c r="F361" s="804"/>
      <c r="G361" s="804"/>
      <c r="H361" s="989"/>
      <c r="I361" s="990"/>
      <c r="J361" s="990"/>
      <c r="K361" s="990"/>
      <c r="L361" s="990"/>
      <c r="M361" s="990"/>
      <c r="N361" s="990"/>
      <c r="O361" s="991"/>
    </row>
    <row r="362" ht="25.5">
      <c r="A362" s="805" t="s">
        <v>240</v>
      </c>
      <c r="B362" s="806" t="s">
        <v>1</v>
      </c>
      <c r="C362" s="807"/>
      <c r="D362" s="807"/>
      <c r="E362" s="807"/>
      <c r="F362" s="807"/>
      <c r="G362" s="807"/>
      <c r="H362" s="807"/>
      <c r="I362" s="807"/>
      <c r="J362" s="807"/>
      <c r="K362" s="807"/>
      <c r="L362" s="807"/>
      <c r="M362" s="807"/>
      <c r="N362" s="807"/>
      <c r="O362" s="843"/>
    </row>
    <row r="363" ht="25.5">
      <c r="A363" s="810" t="s">
        <v>3</v>
      </c>
      <c r="B363" s="811" t="s">
        <v>4</v>
      </c>
      <c r="C363" s="812"/>
      <c r="D363" s="812"/>
      <c r="E363" s="812"/>
      <c r="F363" s="812"/>
      <c r="G363" s="812"/>
      <c r="H363" s="812"/>
      <c r="I363" s="812"/>
      <c r="J363" s="812"/>
      <c r="K363" s="812"/>
      <c r="L363" s="812"/>
      <c r="M363" s="812"/>
      <c r="N363" s="812"/>
      <c r="O363" s="813"/>
    </row>
    <row r="364">
      <c r="A364" s="814" t="s">
        <v>241</v>
      </c>
      <c r="B364" s="694"/>
      <c r="C364" s="694"/>
      <c r="D364" s="694"/>
      <c r="E364" s="694"/>
      <c r="F364" s="694"/>
      <c r="G364" s="694"/>
      <c r="H364" s="694"/>
      <c r="I364" s="694"/>
      <c r="J364" s="694"/>
      <c r="K364" s="694"/>
      <c r="L364" s="694"/>
      <c r="M364" s="694"/>
      <c r="N364" s="694"/>
      <c r="O364" s="815"/>
    </row>
    <row r="365" ht="25.5">
      <c r="A365" s="718" t="s">
        <v>7</v>
      </c>
      <c r="B365" s="720" t="s">
        <v>312</v>
      </c>
      <c r="C365" s="720" t="s">
        <v>216</v>
      </c>
      <c r="D365" s="816" t="s">
        <v>301</v>
      </c>
      <c r="E365" s="817"/>
      <c r="F365" s="818"/>
      <c r="G365" s="819" t="s">
        <v>242</v>
      </c>
      <c r="H365" s="820"/>
      <c r="I365" s="723">
        <f>I313+1</f>
        <v>46003</v>
      </c>
      <c r="J365" s="724"/>
      <c r="K365" s="724"/>
      <c r="L365" s="724"/>
      <c r="M365" s="725"/>
      <c r="N365" s="726" t="s">
        <v>243</v>
      </c>
      <c r="O365" s="727">
        <f>O313+1</f>
        <v>8</v>
      </c>
    </row>
    <row r="366">
      <c r="A366" s="728" t="s">
        <v>244</v>
      </c>
      <c r="B366" s="729" t="s">
        <v>6</v>
      </c>
      <c r="C366" s="730"/>
      <c r="D366" s="730"/>
      <c r="E366" s="730"/>
      <c r="F366" s="730"/>
      <c r="G366" s="730"/>
      <c r="H366" s="730"/>
      <c r="I366" s="730"/>
      <c r="J366" s="731"/>
      <c r="K366" s="732" t="s">
        <v>245</v>
      </c>
      <c r="L366" s="732" t="s">
        <v>246</v>
      </c>
      <c r="M366" s="821" t="s">
        <v>247</v>
      </c>
      <c r="N366" s="822"/>
      <c r="O366" s="733" t="s">
        <v>248</v>
      </c>
    </row>
    <row r="367">
      <c r="A367" s="734"/>
      <c r="B367" s="735"/>
      <c r="C367" s="736"/>
      <c r="D367" s="736"/>
      <c r="E367" s="736"/>
      <c r="F367" s="736"/>
      <c r="G367" s="736"/>
      <c r="H367" s="736"/>
      <c r="I367" s="736"/>
      <c r="J367" s="737"/>
      <c r="K367" s="732" t="s">
        <v>249</v>
      </c>
      <c r="L367" s="732" t="s">
        <v>203</v>
      </c>
      <c r="M367" s="823"/>
      <c r="N367" s="824"/>
      <c r="O367" s="739"/>
    </row>
    <row r="368" ht="38.25">
      <c r="A368" s="740" t="s">
        <v>250</v>
      </c>
      <c r="B368" s="741"/>
      <c r="C368" s="742" t="s">
        <v>251</v>
      </c>
      <c r="D368" s="742">
        <f>D316</f>
        <v>180</v>
      </c>
      <c r="E368" s="742" t="s">
        <v>252</v>
      </c>
      <c r="F368" s="825" t="s">
        <v>253</v>
      </c>
      <c r="G368" s="826"/>
      <c r="H368" s="741">
        <f>H316+1</f>
        <v>69</v>
      </c>
      <c r="I368" s="742" t="s">
        <v>254</v>
      </c>
      <c r="J368" s="741">
        <f>D368-H368</f>
        <v>111</v>
      </c>
      <c r="K368" s="744" t="s">
        <v>255</v>
      </c>
      <c r="L368" s="744" t="s">
        <v>203</v>
      </c>
      <c r="M368" s="811"/>
      <c r="N368" s="827"/>
      <c r="O368" s="745"/>
    </row>
    <row r="369">
      <c r="A369" s="993" t="s">
        <v>256</v>
      </c>
      <c r="B369" s="755" t="s">
        <v>257</v>
      </c>
      <c r="C369" s="756"/>
      <c r="D369" s="756"/>
      <c r="E369" s="756"/>
      <c r="F369" s="757"/>
      <c r="G369" s="758"/>
      <c r="H369" s="763"/>
      <c r="I369" s="760"/>
      <c r="J369" s="761"/>
      <c r="K369" s="761"/>
      <c r="L369" s="761"/>
      <c r="M369" s="761"/>
      <c r="N369" s="761"/>
      <c r="O369" s="762"/>
    </row>
    <row r="370">
      <c r="A370" s="828"/>
      <c r="B370" s="755" t="s">
        <v>258</v>
      </c>
      <c r="C370" s="756"/>
      <c r="D370" s="756"/>
      <c r="E370" s="756"/>
      <c r="F370" s="757"/>
      <c r="G370" s="758"/>
      <c r="H370" s="763"/>
      <c r="I370" s="760"/>
      <c r="J370" s="761"/>
      <c r="K370" s="761"/>
      <c r="L370" s="761"/>
      <c r="M370" s="761"/>
      <c r="N370" s="761"/>
      <c r="O370" s="762"/>
    </row>
    <row r="371">
      <c r="A371" s="828"/>
      <c r="B371" s="755" t="s">
        <v>259</v>
      </c>
      <c r="C371" s="756"/>
      <c r="D371" s="756"/>
      <c r="E371" s="756"/>
      <c r="F371" s="757"/>
      <c r="G371" s="758"/>
      <c r="H371" s="763"/>
      <c r="I371" s="760"/>
      <c r="J371" s="761"/>
      <c r="K371" s="761"/>
      <c r="L371" s="761"/>
      <c r="M371" s="761"/>
      <c r="N371" s="761"/>
      <c r="O371" s="762"/>
    </row>
    <row r="372">
      <c r="A372" s="828"/>
      <c r="B372" s="755" t="s">
        <v>260</v>
      </c>
      <c r="C372" s="756"/>
      <c r="D372" s="756"/>
      <c r="E372" s="756"/>
      <c r="F372" s="757"/>
      <c r="G372" s="758"/>
      <c r="H372" s="763"/>
      <c r="I372" s="760"/>
      <c r="J372" s="761"/>
      <c r="K372" s="761"/>
      <c r="L372" s="761"/>
      <c r="M372" s="761"/>
      <c r="N372" s="761"/>
      <c r="O372" s="762"/>
    </row>
    <row r="373">
      <c r="A373" s="828"/>
      <c r="B373" s="755" t="s">
        <v>261</v>
      </c>
      <c r="C373" s="756"/>
      <c r="D373" s="756"/>
      <c r="E373" s="756"/>
      <c r="F373" s="757"/>
      <c r="G373" s="758"/>
      <c r="H373" s="763"/>
      <c r="I373" s="758"/>
      <c r="J373" s="759"/>
      <c r="K373" s="759"/>
      <c r="L373" s="759"/>
      <c r="M373" s="759"/>
      <c r="N373" s="759"/>
      <c r="O373" s="764"/>
    </row>
    <row r="374">
      <c r="A374" s="829"/>
      <c r="B374" s="994" t="s">
        <v>262</v>
      </c>
      <c r="C374" s="995"/>
      <c r="D374" s="995"/>
      <c r="E374" s="995"/>
      <c r="F374" s="996"/>
      <c r="G374" s="984"/>
      <c r="H374" s="985"/>
      <c r="I374" s="769"/>
      <c r="J374" s="770"/>
      <c r="K374" s="770"/>
      <c r="L374" s="770"/>
      <c r="M374" s="770"/>
      <c r="N374" s="770"/>
      <c r="O374" s="771"/>
    </row>
    <row r="375">
      <c r="A375" s="830" t="s">
        <v>263</v>
      </c>
      <c r="B375" s="773" t="s">
        <v>264</v>
      </c>
      <c r="C375" s="774"/>
      <c r="D375" s="774"/>
      <c r="E375" s="774"/>
      <c r="F375" s="775"/>
      <c r="G375" s="776" t="s">
        <v>265</v>
      </c>
      <c r="H375" s="777"/>
      <c r="I375" s="773" t="s">
        <v>264</v>
      </c>
      <c r="J375" s="774"/>
      <c r="K375" s="774"/>
      <c r="L375" s="774"/>
      <c r="M375" s="774"/>
      <c r="N375" s="775"/>
      <c r="O375" s="778" t="s">
        <v>265</v>
      </c>
    </row>
    <row r="376">
      <c r="A376" s="828"/>
      <c r="B376" s="766" t="s">
        <v>266</v>
      </c>
      <c r="C376" s="767"/>
      <c r="D376" s="767"/>
      <c r="E376" s="767"/>
      <c r="F376" s="768"/>
      <c r="G376" s="779"/>
      <c r="H376" s="780"/>
      <c r="I376" s="766" t="s">
        <v>267</v>
      </c>
      <c r="J376" s="767"/>
      <c r="K376" s="767"/>
      <c r="L376" s="767"/>
      <c r="M376" s="767"/>
      <c r="N376" s="768"/>
      <c r="O376" s="781"/>
    </row>
    <row r="377">
      <c r="A377" s="828"/>
      <c r="B377" s="766" t="s">
        <v>268</v>
      </c>
      <c r="C377" s="767"/>
      <c r="D377" s="767"/>
      <c r="E377" s="767"/>
      <c r="F377" s="768"/>
      <c r="G377" s="779"/>
      <c r="H377" s="780"/>
      <c r="I377" s="766" t="s">
        <v>269</v>
      </c>
      <c r="J377" s="767"/>
      <c r="K377" s="767"/>
      <c r="L377" s="767"/>
      <c r="M377" s="767"/>
      <c r="N377" s="768"/>
      <c r="O377" s="781"/>
    </row>
    <row r="378">
      <c r="A378" s="828"/>
      <c r="B378" s="766" t="s">
        <v>270</v>
      </c>
      <c r="C378" s="767"/>
      <c r="D378" s="767"/>
      <c r="E378" s="767"/>
      <c r="F378" s="768"/>
      <c r="G378" s="779"/>
      <c r="H378" s="780"/>
      <c r="I378" s="766" t="s">
        <v>271</v>
      </c>
      <c r="J378" s="767"/>
      <c r="K378" s="767"/>
      <c r="L378" s="767"/>
      <c r="M378" s="767"/>
      <c r="N378" s="768"/>
      <c r="O378" s="781"/>
    </row>
    <row r="379">
      <c r="A379" s="828"/>
      <c r="B379" s="766" t="s">
        <v>272</v>
      </c>
      <c r="C379" s="767"/>
      <c r="D379" s="767"/>
      <c r="E379" s="767"/>
      <c r="F379" s="768"/>
      <c r="G379" s="779"/>
      <c r="H379" s="780"/>
      <c r="I379" s="766" t="s">
        <v>273</v>
      </c>
      <c r="J379" s="767"/>
      <c r="K379" s="767"/>
      <c r="L379" s="767"/>
      <c r="M379" s="767"/>
      <c r="N379" s="768"/>
      <c r="O379" s="781"/>
    </row>
    <row r="380">
      <c r="A380" s="828"/>
      <c r="B380" s="766" t="s">
        <v>274</v>
      </c>
      <c r="C380" s="767"/>
      <c r="D380" s="767"/>
      <c r="E380" s="767"/>
      <c r="F380" s="768"/>
      <c r="G380" s="779"/>
      <c r="H380" s="780"/>
      <c r="I380" s="766" t="s">
        <v>275</v>
      </c>
      <c r="J380" s="767"/>
      <c r="K380" s="767"/>
      <c r="L380" s="767"/>
      <c r="M380" s="767"/>
      <c r="N380" s="768"/>
      <c r="O380" s="781">
        <v>1</v>
      </c>
    </row>
    <row r="381">
      <c r="A381" s="828"/>
      <c r="B381" s="766" t="s">
        <v>276</v>
      </c>
      <c r="C381" s="767"/>
      <c r="D381" s="767"/>
      <c r="E381" s="767"/>
      <c r="F381" s="768"/>
      <c r="G381" s="779"/>
      <c r="H381" s="780"/>
      <c r="I381" s="766" t="s">
        <v>277</v>
      </c>
      <c r="J381" s="767"/>
      <c r="K381" s="767"/>
      <c r="L381" s="767"/>
      <c r="M381" s="767"/>
      <c r="N381" s="768"/>
      <c r="O381" s="781"/>
    </row>
    <row r="382">
      <c r="A382" s="828"/>
      <c r="B382" s="766" t="s">
        <v>278</v>
      </c>
      <c r="C382" s="767"/>
      <c r="D382" s="767"/>
      <c r="E382" s="767"/>
      <c r="F382" s="768"/>
      <c r="G382" s="779"/>
      <c r="H382" s="780"/>
      <c r="I382" s="766" t="s">
        <v>279</v>
      </c>
      <c r="J382" s="767"/>
      <c r="K382" s="767"/>
      <c r="L382" s="767"/>
      <c r="M382" s="767"/>
      <c r="N382" s="768"/>
      <c r="O382" s="781"/>
    </row>
    <row r="383">
      <c r="A383" s="828"/>
      <c r="B383" s="766" t="s">
        <v>280</v>
      </c>
      <c r="C383" s="767"/>
      <c r="D383" s="767"/>
      <c r="E383" s="767"/>
      <c r="F383" s="768"/>
      <c r="G383" s="779"/>
      <c r="H383" s="780"/>
      <c r="I383" s="766" t="s">
        <v>281</v>
      </c>
      <c r="J383" s="767"/>
      <c r="K383" s="767"/>
      <c r="L383" s="767"/>
      <c r="M383" s="767"/>
      <c r="N383" s="768"/>
      <c r="O383" s="781">
        <v>1</v>
      </c>
    </row>
    <row r="384">
      <c r="A384" s="828"/>
      <c r="B384" s="766" t="s">
        <v>282</v>
      </c>
      <c r="C384" s="767"/>
      <c r="D384" s="767"/>
      <c r="E384" s="767"/>
      <c r="F384" s="768"/>
      <c r="G384" s="779"/>
      <c r="H384" s="780"/>
      <c r="I384" s="766" t="s">
        <v>283</v>
      </c>
      <c r="J384" s="767"/>
      <c r="K384" s="767"/>
      <c r="L384" s="767"/>
      <c r="M384" s="767"/>
      <c r="N384" s="768"/>
      <c r="O384" s="781"/>
    </row>
    <row r="385">
      <c r="A385" s="828"/>
      <c r="B385" s="766" t="s">
        <v>284</v>
      </c>
      <c r="C385" s="767"/>
      <c r="D385" s="767"/>
      <c r="E385" s="767"/>
      <c r="F385" s="768"/>
      <c r="G385" s="779"/>
      <c r="H385" s="780"/>
      <c r="I385" s="766" t="s">
        <v>285</v>
      </c>
      <c r="J385" s="767"/>
      <c r="K385" s="767"/>
      <c r="L385" s="767"/>
      <c r="M385" s="767"/>
      <c r="N385" s="768"/>
      <c r="O385" s="790">
        <v>1</v>
      </c>
    </row>
    <row r="386">
      <c r="A386" s="829"/>
      <c r="B386" s="783" t="s">
        <v>286</v>
      </c>
      <c r="C386" s="784"/>
      <c r="D386" s="784"/>
      <c r="E386" s="784"/>
      <c r="F386" s="785"/>
      <c r="G386" s="791">
        <v>2</v>
      </c>
      <c r="H386" s="792"/>
      <c r="I386" s="793" t="s">
        <v>287</v>
      </c>
      <c r="J386" s="794"/>
      <c r="K386" s="794"/>
      <c r="L386" s="794"/>
      <c r="M386" s="794"/>
      <c r="N386" s="795"/>
      <c r="O386" s="796">
        <f>SUM(G376:H386,O376:O385)</f>
        <v>5</v>
      </c>
    </row>
    <row r="387">
      <c r="A387" s="837" t="s">
        <v>288</v>
      </c>
      <c r="B387" s="1012" t="s">
        <v>115</v>
      </c>
      <c r="C387" s="1013"/>
      <c r="D387" s="1013"/>
      <c r="E387" s="1013"/>
      <c r="F387" s="1013"/>
      <c r="G387" s="1013"/>
      <c r="H387" s="1013"/>
      <c r="I387" s="1013"/>
      <c r="J387" s="1013"/>
      <c r="K387" s="1013"/>
      <c r="L387" s="1013"/>
      <c r="M387" s="1013"/>
      <c r="N387" s="1013"/>
      <c r="O387" s="1014"/>
    </row>
    <row r="388">
      <c r="A388" s="841"/>
      <c r="B388" s="1015"/>
      <c r="C388" s="1016"/>
      <c r="D388" s="1016"/>
      <c r="E388" s="1016"/>
      <c r="F388" s="1016"/>
      <c r="G388" s="1016"/>
      <c r="H388" s="1016"/>
      <c r="I388" s="1016"/>
      <c r="J388" s="1016"/>
      <c r="K388" s="1016"/>
      <c r="L388" s="1016"/>
      <c r="M388" s="1016"/>
      <c r="N388" s="1016"/>
      <c r="O388" s="1017"/>
    </row>
    <row r="389">
      <c r="A389" s="841"/>
      <c r="B389" s="758"/>
      <c r="C389" s="759"/>
      <c r="D389" s="759"/>
      <c r="E389" s="759"/>
      <c r="F389" s="759"/>
      <c r="G389" s="759"/>
      <c r="H389" s="759"/>
      <c r="I389" s="759"/>
      <c r="J389" s="759"/>
      <c r="K389" s="759"/>
      <c r="L389" s="759"/>
      <c r="M389" s="759"/>
      <c r="N389" s="759"/>
      <c r="O389" s="764"/>
    </row>
    <row r="390">
      <c r="A390" s="841"/>
      <c r="B390" s="758"/>
      <c r="C390" s="759"/>
      <c r="D390" s="759"/>
      <c r="E390" s="759"/>
      <c r="F390" s="759"/>
      <c r="G390" s="759"/>
      <c r="H390" s="759"/>
      <c r="I390" s="759"/>
      <c r="J390" s="759"/>
      <c r="K390" s="759"/>
      <c r="L390" s="759"/>
      <c r="M390" s="759"/>
      <c r="N390" s="759"/>
      <c r="O390" s="764"/>
    </row>
    <row r="391">
      <c r="A391" s="841"/>
      <c r="B391" s="758"/>
      <c r="C391" s="759"/>
      <c r="D391" s="759"/>
      <c r="E391" s="759"/>
      <c r="F391" s="759"/>
      <c r="G391" s="759"/>
      <c r="H391" s="759"/>
      <c r="I391" s="759"/>
      <c r="J391" s="759"/>
      <c r="K391" s="759"/>
      <c r="L391" s="759"/>
      <c r="M391" s="759"/>
      <c r="N391" s="759"/>
      <c r="O391" s="764"/>
    </row>
    <row r="392">
      <c r="A392" s="841"/>
      <c r="B392" s="758"/>
      <c r="C392" s="759"/>
      <c r="D392" s="759"/>
      <c r="E392" s="759"/>
      <c r="F392" s="759"/>
      <c r="G392" s="759"/>
      <c r="H392" s="759"/>
      <c r="I392" s="759"/>
      <c r="J392" s="759"/>
      <c r="K392" s="759"/>
      <c r="L392" s="759"/>
      <c r="M392" s="759"/>
      <c r="N392" s="759"/>
      <c r="O392" s="764"/>
    </row>
    <row r="393">
      <c r="A393" s="841"/>
      <c r="B393" s="758"/>
      <c r="C393" s="759"/>
      <c r="D393" s="759"/>
      <c r="E393" s="759"/>
      <c r="F393" s="759"/>
      <c r="G393" s="759"/>
      <c r="H393" s="759"/>
      <c r="I393" s="759"/>
      <c r="J393" s="759"/>
      <c r="K393" s="759"/>
      <c r="L393" s="759"/>
      <c r="M393" s="759"/>
      <c r="N393" s="759"/>
      <c r="O393" s="764"/>
    </row>
    <row r="394">
      <c r="A394" s="841"/>
      <c r="B394" s="758"/>
      <c r="C394" s="759"/>
      <c r="D394" s="759"/>
      <c r="E394" s="759"/>
      <c r="F394" s="759"/>
      <c r="G394" s="759"/>
      <c r="H394" s="759"/>
      <c r="I394" s="759"/>
      <c r="J394" s="759"/>
      <c r="K394" s="759"/>
      <c r="L394" s="759"/>
      <c r="M394" s="759"/>
      <c r="N394" s="759"/>
      <c r="O394" s="764"/>
    </row>
    <row r="395">
      <c r="A395" s="841"/>
      <c r="B395" s="758"/>
      <c r="C395" s="759"/>
      <c r="D395" s="759"/>
      <c r="E395" s="759"/>
      <c r="F395" s="759"/>
      <c r="G395" s="759"/>
      <c r="H395" s="759"/>
      <c r="I395" s="759"/>
      <c r="J395" s="759"/>
      <c r="K395" s="759"/>
      <c r="L395" s="759"/>
      <c r="M395" s="759"/>
      <c r="N395" s="759"/>
      <c r="O395" s="764"/>
    </row>
    <row r="396">
      <c r="A396" s="841"/>
      <c r="B396" s="758"/>
      <c r="C396" s="759"/>
      <c r="D396" s="759"/>
      <c r="E396" s="759"/>
      <c r="F396" s="759"/>
      <c r="G396" s="759"/>
      <c r="H396" s="759"/>
      <c r="I396" s="759"/>
      <c r="J396" s="759"/>
      <c r="K396" s="759"/>
      <c r="L396" s="759"/>
      <c r="M396" s="759"/>
      <c r="N396" s="759"/>
      <c r="O396" s="764"/>
    </row>
    <row r="397">
      <c r="A397" s="841"/>
      <c r="B397" s="758"/>
      <c r="C397" s="759"/>
      <c r="D397" s="759"/>
      <c r="E397" s="759"/>
      <c r="F397" s="759"/>
      <c r="G397" s="759"/>
      <c r="H397" s="759"/>
      <c r="I397" s="759"/>
      <c r="J397" s="759"/>
      <c r="K397" s="759"/>
      <c r="L397" s="759"/>
      <c r="M397" s="759"/>
      <c r="N397" s="759"/>
      <c r="O397" s="764"/>
    </row>
    <row r="398">
      <c r="A398" s="841"/>
      <c r="B398" s="758"/>
      <c r="C398" s="759"/>
      <c r="D398" s="759"/>
      <c r="E398" s="759"/>
      <c r="F398" s="759"/>
      <c r="G398" s="759"/>
      <c r="H398" s="763"/>
      <c r="I398" s="986" t="s">
        <v>0</v>
      </c>
      <c r="J398" s="987"/>
      <c r="K398" s="987"/>
      <c r="L398" s="987"/>
      <c r="M398" s="987"/>
      <c r="N398" s="987"/>
      <c r="O398" s="988"/>
    </row>
    <row r="399">
      <c r="A399" s="841"/>
      <c r="B399" s="758"/>
      <c r="C399" s="759"/>
      <c r="D399" s="759"/>
      <c r="E399" s="759"/>
      <c r="F399" s="759"/>
      <c r="G399" s="759"/>
      <c r="H399" s="763"/>
      <c r="I399" s="3"/>
      <c r="J399" s="3"/>
      <c r="K399" s="3"/>
      <c r="L399" s="3"/>
      <c r="M399" s="3"/>
      <c r="N399" s="3"/>
      <c r="O399" s="3"/>
    </row>
    <row r="400">
      <c r="A400" s="841"/>
      <c r="B400" s="758"/>
      <c r="C400" s="759"/>
      <c r="D400" s="759"/>
      <c r="E400" s="759"/>
      <c r="F400" s="759"/>
      <c r="G400" s="759"/>
      <c r="H400" s="763"/>
      <c r="I400" s="3"/>
      <c r="J400" s="3"/>
      <c r="K400" s="3"/>
      <c r="L400" s="3"/>
      <c r="M400" s="3"/>
      <c r="N400" s="3"/>
      <c r="O400" s="3"/>
    </row>
    <row r="401">
      <c r="A401" s="842"/>
      <c r="B401" s="803"/>
      <c r="C401" s="804"/>
      <c r="D401" s="804"/>
      <c r="E401" s="804"/>
      <c r="F401" s="804"/>
      <c r="G401" s="804"/>
      <c r="H401" s="989"/>
      <c r="I401" s="990"/>
      <c r="J401" s="990"/>
      <c r="K401" s="990"/>
      <c r="L401" s="990"/>
      <c r="M401" s="990"/>
      <c r="N401" s="990"/>
      <c r="O401" s="991"/>
    </row>
    <row r="402">
      <c r="A402" s="837" t="s">
        <v>291</v>
      </c>
      <c r="B402" s="992"/>
      <c r="C402" s="839"/>
      <c r="D402" s="839"/>
      <c r="E402" s="839"/>
      <c r="F402" s="839"/>
      <c r="G402" s="839"/>
      <c r="H402" s="839"/>
      <c r="I402" s="839"/>
      <c r="J402" s="839"/>
      <c r="K402" s="839"/>
      <c r="L402" s="839"/>
      <c r="M402" s="839"/>
      <c r="N402" s="839"/>
      <c r="O402" s="840"/>
    </row>
    <row r="403">
      <c r="A403" s="841"/>
      <c r="B403" s="760"/>
      <c r="C403" s="761"/>
      <c r="D403" s="761"/>
      <c r="E403" s="761"/>
      <c r="F403" s="761"/>
      <c r="G403" s="761"/>
      <c r="H403" s="761"/>
      <c r="I403" s="761"/>
      <c r="J403" s="761"/>
      <c r="K403" s="761"/>
      <c r="L403" s="761"/>
      <c r="M403" s="761"/>
      <c r="N403" s="761"/>
      <c r="O403" s="762"/>
    </row>
    <row r="404">
      <c r="A404" s="841"/>
      <c r="B404" s="760"/>
      <c r="C404" s="761"/>
      <c r="D404" s="761"/>
      <c r="E404" s="761"/>
      <c r="F404" s="761"/>
      <c r="G404" s="761"/>
      <c r="H404" s="761"/>
      <c r="I404" s="761"/>
      <c r="J404" s="761"/>
      <c r="K404" s="761"/>
      <c r="L404" s="761"/>
      <c r="M404" s="761"/>
      <c r="N404" s="761"/>
      <c r="O404" s="762"/>
    </row>
    <row r="405">
      <c r="A405" s="841"/>
      <c r="B405" s="760"/>
      <c r="C405" s="761"/>
      <c r="D405" s="761"/>
      <c r="E405" s="761"/>
      <c r="F405" s="761"/>
      <c r="G405" s="761"/>
      <c r="H405" s="761"/>
      <c r="I405" s="761"/>
      <c r="J405" s="761"/>
      <c r="K405" s="761"/>
      <c r="L405" s="761"/>
      <c r="M405" s="761"/>
      <c r="N405" s="761"/>
      <c r="O405" s="762"/>
    </row>
    <row r="406">
      <c r="A406" s="841"/>
      <c r="B406" s="760"/>
      <c r="C406" s="761"/>
      <c r="D406" s="761"/>
      <c r="E406" s="761"/>
      <c r="F406" s="761"/>
      <c r="G406" s="761"/>
      <c r="H406" s="761"/>
      <c r="I406" s="761"/>
      <c r="J406" s="761"/>
      <c r="K406" s="761"/>
      <c r="L406" s="761"/>
      <c r="M406" s="761"/>
      <c r="N406" s="761"/>
      <c r="O406" s="762"/>
    </row>
    <row r="407">
      <c r="A407" s="841"/>
      <c r="B407" s="760"/>
      <c r="C407" s="761"/>
      <c r="D407" s="761"/>
      <c r="E407" s="761"/>
      <c r="F407" s="761"/>
      <c r="G407" s="761"/>
      <c r="H407" s="761"/>
      <c r="I407" s="761"/>
      <c r="J407" s="761"/>
      <c r="K407" s="761"/>
      <c r="L407" s="761"/>
      <c r="M407" s="761"/>
      <c r="N407" s="761"/>
      <c r="O407" s="762"/>
    </row>
    <row r="408">
      <c r="A408" s="841"/>
      <c r="B408" s="760"/>
      <c r="C408" s="761"/>
      <c r="D408" s="761"/>
      <c r="E408" s="761"/>
      <c r="F408" s="761"/>
      <c r="G408" s="761"/>
      <c r="H408" s="761"/>
      <c r="I408" s="761"/>
      <c r="J408" s="761"/>
      <c r="K408" s="761"/>
      <c r="L408" s="761"/>
      <c r="M408" s="761"/>
      <c r="N408" s="761"/>
      <c r="O408" s="762"/>
    </row>
    <row r="409">
      <c r="A409" s="841"/>
      <c r="B409" s="760"/>
      <c r="C409" s="761"/>
      <c r="D409" s="761"/>
      <c r="E409" s="761"/>
      <c r="F409" s="761"/>
      <c r="G409" s="761"/>
      <c r="H409" s="761"/>
      <c r="I409" s="761"/>
      <c r="J409" s="761"/>
      <c r="K409" s="761"/>
      <c r="L409" s="761"/>
      <c r="M409" s="761"/>
      <c r="N409" s="761"/>
      <c r="O409" s="762"/>
    </row>
    <row r="410">
      <c r="A410" s="841"/>
      <c r="B410" s="758"/>
      <c r="C410" s="759"/>
      <c r="D410" s="759"/>
      <c r="E410" s="759"/>
      <c r="F410" s="759"/>
      <c r="G410" s="759"/>
      <c r="H410" s="763"/>
      <c r="I410" s="986" t="s">
        <v>292</v>
      </c>
      <c r="J410" s="987"/>
      <c r="K410" s="987"/>
      <c r="L410" s="987"/>
      <c r="M410" s="987"/>
      <c r="N410" s="987"/>
      <c r="O410" s="988"/>
    </row>
    <row r="411">
      <c r="A411" s="841"/>
      <c r="B411" s="758"/>
      <c r="C411" s="759"/>
      <c r="D411" s="759"/>
      <c r="E411" s="759"/>
      <c r="F411" s="759"/>
      <c r="G411" s="759"/>
      <c r="H411" s="763"/>
      <c r="I411" s="3"/>
      <c r="J411" s="3"/>
      <c r="K411" s="3"/>
      <c r="L411" s="3"/>
      <c r="M411" s="3"/>
      <c r="N411" s="3"/>
      <c r="O411" s="3"/>
    </row>
    <row r="412">
      <c r="A412" s="841"/>
      <c r="B412" s="758"/>
      <c r="C412" s="759"/>
      <c r="D412" s="759"/>
      <c r="E412" s="759"/>
      <c r="F412" s="759"/>
      <c r="G412" s="759"/>
      <c r="H412" s="763"/>
      <c r="I412" s="3"/>
      <c r="J412" s="3"/>
      <c r="K412" s="3"/>
      <c r="L412" s="3"/>
      <c r="M412" s="3"/>
      <c r="N412" s="3"/>
      <c r="O412" s="3"/>
    </row>
    <row r="413">
      <c r="A413" s="842"/>
      <c r="B413" s="803"/>
      <c r="C413" s="804"/>
      <c r="D413" s="804"/>
      <c r="E413" s="804"/>
      <c r="F413" s="804"/>
      <c r="G413" s="804"/>
      <c r="H413" s="989"/>
      <c r="I413" s="990"/>
      <c r="J413" s="990"/>
      <c r="K413" s="990"/>
      <c r="L413" s="990"/>
      <c r="M413" s="990"/>
      <c r="N413" s="990"/>
      <c r="O413" s="991"/>
    </row>
    <row r="414" ht="25.5">
      <c r="A414" s="805" t="s">
        <v>240</v>
      </c>
      <c r="B414" s="806" t="s">
        <v>1</v>
      </c>
      <c r="C414" s="807"/>
      <c r="D414" s="807"/>
      <c r="E414" s="807"/>
      <c r="F414" s="807"/>
      <c r="G414" s="807"/>
      <c r="H414" s="807"/>
      <c r="I414" s="807"/>
      <c r="J414" s="807"/>
      <c r="K414" s="807"/>
      <c r="L414" s="807"/>
      <c r="M414" s="807"/>
      <c r="N414" s="807"/>
      <c r="O414" s="843"/>
    </row>
    <row r="415" ht="25.5">
      <c r="A415" s="810" t="s">
        <v>3</v>
      </c>
      <c r="B415" s="811" t="s">
        <v>4</v>
      </c>
      <c r="C415" s="812"/>
      <c r="D415" s="812"/>
      <c r="E415" s="812"/>
      <c r="F415" s="812"/>
      <c r="G415" s="812"/>
      <c r="H415" s="812"/>
      <c r="I415" s="812"/>
      <c r="J415" s="812"/>
      <c r="K415" s="812"/>
      <c r="L415" s="812"/>
      <c r="M415" s="812"/>
      <c r="N415" s="812"/>
      <c r="O415" s="813"/>
    </row>
    <row r="416">
      <c r="A416" s="814" t="s">
        <v>241</v>
      </c>
      <c r="B416" s="694"/>
      <c r="C416" s="694"/>
      <c r="D416" s="694"/>
      <c r="E416" s="694"/>
      <c r="F416" s="694"/>
      <c r="G416" s="694"/>
      <c r="H416" s="694"/>
      <c r="I416" s="694"/>
      <c r="J416" s="694"/>
      <c r="K416" s="694"/>
      <c r="L416" s="694"/>
      <c r="M416" s="694"/>
      <c r="N416" s="694"/>
      <c r="O416" s="815"/>
    </row>
    <row r="417" ht="25.5">
      <c r="A417" s="718" t="s">
        <v>7</v>
      </c>
      <c r="B417" s="720" t="s">
        <v>312</v>
      </c>
      <c r="C417" s="720" t="s">
        <v>216</v>
      </c>
      <c r="D417" s="816" t="s">
        <v>301</v>
      </c>
      <c r="E417" s="817"/>
      <c r="F417" s="818"/>
      <c r="G417" s="819" t="s">
        <v>242</v>
      </c>
      <c r="H417" s="820"/>
      <c r="I417" s="723">
        <f>I365+1</f>
        <v>46004</v>
      </c>
      <c r="J417" s="724"/>
      <c r="K417" s="724"/>
      <c r="L417" s="724"/>
      <c r="M417" s="725"/>
      <c r="N417" s="726" t="s">
        <v>243</v>
      </c>
      <c r="O417" s="727">
        <f>O365+1</f>
        <v>9</v>
      </c>
    </row>
    <row r="418">
      <c r="A418" s="728" t="s">
        <v>244</v>
      </c>
      <c r="B418" s="729" t="s">
        <v>6</v>
      </c>
      <c r="C418" s="730"/>
      <c r="D418" s="730"/>
      <c r="E418" s="730"/>
      <c r="F418" s="730"/>
      <c r="G418" s="730"/>
      <c r="H418" s="730"/>
      <c r="I418" s="730"/>
      <c r="J418" s="731"/>
      <c r="K418" s="732" t="s">
        <v>245</v>
      </c>
      <c r="L418" s="732" t="s">
        <v>246</v>
      </c>
      <c r="M418" s="821" t="s">
        <v>247</v>
      </c>
      <c r="N418" s="822"/>
      <c r="O418" s="733" t="s">
        <v>248</v>
      </c>
    </row>
    <row r="419">
      <c r="A419" s="734"/>
      <c r="B419" s="735"/>
      <c r="C419" s="736"/>
      <c r="D419" s="736"/>
      <c r="E419" s="736"/>
      <c r="F419" s="736"/>
      <c r="G419" s="736"/>
      <c r="H419" s="736"/>
      <c r="I419" s="736"/>
      <c r="J419" s="737"/>
      <c r="K419" s="732" t="s">
        <v>249</v>
      </c>
      <c r="L419" s="732" t="s">
        <v>203</v>
      </c>
      <c r="M419" s="823"/>
      <c r="N419" s="824"/>
      <c r="O419" s="739"/>
    </row>
    <row r="420" ht="38.25">
      <c r="A420" s="740" t="s">
        <v>250</v>
      </c>
      <c r="B420" s="741"/>
      <c r="C420" s="742" t="s">
        <v>251</v>
      </c>
      <c r="D420" s="742">
        <f>D368</f>
        <v>180</v>
      </c>
      <c r="E420" s="742" t="s">
        <v>252</v>
      </c>
      <c r="F420" s="825" t="s">
        <v>253</v>
      </c>
      <c r="G420" s="826"/>
      <c r="H420" s="741">
        <f>H368+1</f>
        <v>70</v>
      </c>
      <c r="I420" s="742" t="s">
        <v>254</v>
      </c>
      <c r="J420" s="741">
        <f>D420-H420</f>
        <v>110</v>
      </c>
      <c r="K420" s="744" t="s">
        <v>255</v>
      </c>
      <c r="L420" s="744" t="s">
        <v>203</v>
      </c>
      <c r="M420" s="811"/>
      <c r="N420" s="827"/>
      <c r="O420" s="745"/>
    </row>
    <row r="421">
      <c r="A421" s="993" t="s">
        <v>256</v>
      </c>
      <c r="B421" s="755" t="s">
        <v>257</v>
      </c>
      <c r="C421" s="756"/>
      <c r="D421" s="756"/>
      <c r="E421" s="756"/>
      <c r="F421" s="757"/>
      <c r="G421" s="758"/>
      <c r="H421" s="763"/>
      <c r="I421" s="760"/>
      <c r="J421" s="761"/>
      <c r="K421" s="761"/>
      <c r="L421" s="761"/>
      <c r="M421" s="761"/>
      <c r="N421" s="761"/>
      <c r="O421" s="762"/>
    </row>
    <row r="422">
      <c r="A422" s="828"/>
      <c r="B422" s="755" t="s">
        <v>258</v>
      </c>
      <c r="C422" s="756"/>
      <c r="D422" s="756"/>
      <c r="E422" s="756"/>
      <c r="F422" s="757"/>
      <c r="G422" s="758"/>
      <c r="H422" s="763"/>
      <c r="I422" s="760"/>
      <c r="J422" s="761"/>
      <c r="K422" s="761"/>
      <c r="L422" s="761"/>
      <c r="M422" s="761"/>
      <c r="N422" s="761"/>
      <c r="O422" s="762"/>
    </row>
    <row r="423">
      <c r="A423" s="828"/>
      <c r="B423" s="755" t="s">
        <v>259</v>
      </c>
      <c r="C423" s="756"/>
      <c r="D423" s="756"/>
      <c r="E423" s="756"/>
      <c r="F423" s="757"/>
      <c r="G423" s="758"/>
      <c r="H423" s="763"/>
      <c r="I423" s="760"/>
      <c r="J423" s="761"/>
      <c r="K423" s="761"/>
      <c r="L423" s="761"/>
      <c r="M423" s="761"/>
      <c r="N423" s="761"/>
      <c r="O423" s="762"/>
    </row>
    <row r="424">
      <c r="A424" s="828"/>
      <c r="B424" s="755" t="s">
        <v>260</v>
      </c>
      <c r="C424" s="756"/>
      <c r="D424" s="756"/>
      <c r="E424" s="756"/>
      <c r="F424" s="757"/>
      <c r="G424" s="758"/>
      <c r="H424" s="763"/>
      <c r="I424" s="760"/>
      <c r="J424" s="761"/>
      <c r="K424" s="761"/>
      <c r="L424" s="761"/>
      <c r="M424" s="761"/>
      <c r="N424" s="761"/>
      <c r="O424" s="762"/>
    </row>
    <row r="425">
      <c r="A425" s="828"/>
      <c r="B425" s="755" t="s">
        <v>261</v>
      </c>
      <c r="C425" s="756"/>
      <c r="D425" s="756"/>
      <c r="E425" s="756"/>
      <c r="F425" s="757"/>
      <c r="G425" s="758"/>
      <c r="H425" s="763"/>
      <c r="I425" s="758"/>
      <c r="J425" s="759"/>
      <c r="K425" s="759"/>
      <c r="L425" s="759"/>
      <c r="M425" s="759"/>
      <c r="N425" s="759"/>
      <c r="O425" s="764"/>
    </row>
    <row r="426">
      <c r="A426" s="829"/>
      <c r="B426" s="999" t="s">
        <v>262</v>
      </c>
      <c r="C426" s="1000"/>
      <c r="D426" s="1000"/>
      <c r="E426" s="1000"/>
      <c r="F426" s="1001"/>
      <c r="G426" s="803"/>
      <c r="H426" s="989"/>
      <c r="I426" s="769"/>
      <c r="J426" s="770"/>
      <c r="K426" s="770"/>
      <c r="L426" s="770"/>
      <c r="M426" s="770"/>
      <c r="N426" s="770"/>
      <c r="O426" s="771"/>
    </row>
    <row r="427">
      <c r="A427" s="830" t="s">
        <v>263</v>
      </c>
      <c r="B427" s="773" t="s">
        <v>264</v>
      </c>
      <c r="C427" s="774"/>
      <c r="D427" s="774"/>
      <c r="E427" s="774"/>
      <c r="F427" s="775"/>
      <c r="G427" s="776" t="s">
        <v>265</v>
      </c>
      <c r="H427" s="777"/>
      <c r="I427" s="773" t="s">
        <v>264</v>
      </c>
      <c r="J427" s="774"/>
      <c r="K427" s="774"/>
      <c r="L427" s="774"/>
      <c r="M427" s="774"/>
      <c r="N427" s="775"/>
      <c r="O427" s="778" t="s">
        <v>265</v>
      </c>
    </row>
    <row r="428">
      <c r="A428" s="828"/>
      <c r="B428" s="766" t="s">
        <v>266</v>
      </c>
      <c r="C428" s="767"/>
      <c r="D428" s="767"/>
      <c r="E428" s="767"/>
      <c r="F428" s="768"/>
      <c r="G428" s="779"/>
      <c r="H428" s="780"/>
      <c r="I428" s="766" t="s">
        <v>267</v>
      </c>
      <c r="J428" s="767"/>
      <c r="K428" s="767"/>
      <c r="L428" s="767"/>
      <c r="M428" s="767"/>
      <c r="N428" s="768"/>
      <c r="O428" s="781"/>
    </row>
    <row r="429">
      <c r="A429" s="828"/>
      <c r="B429" s="766" t="s">
        <v>268</v>
      </c>
      <c r="C429" s="767"/>
      <c r="D429" s="767"/>
      <c r="E429" s="767"/>
      <c r="F429" s="768"/>
      <c r="G429" s="779"/>
      <c r="H429" s="780"/>
      <c r="I429" s="766" t="s">
        <v>269</v>
      </c>
      <c r="J429" s="767"/>
      <c r="K429" s="767"/>
      <c r="L429" s="767"/>
      <c r="M429" s="767"/>
      <c r="N429" s="768"/>
      <c r="O429" s="781"/>
    </row>
    <row r="430">
      <c r="A430" s="828"/>
      <c r="B430" s="766" t="s">
        <v>270</v>
      </c>
      <c r="C430" s="767"/>
      <c r="D430" s="767"/>
      <c r="E430" s="767"/>
      <c r="F430" s="768"/>
      <c r="G430" s="779"/>
      <c r="H430" s="780"/>
      <c r="I430" s="766" t="s">
        <v>271</v>
      </c>
      <c r="J430" s="767"/>
      <c r="K430" s="767"/>
      <c r="L430" s="767"/>
      <c r="M430" s="767"/>
      <c r="N430" s="768"/>
      <c r="O430" s="781"/>
    </row>
    <row r="431">
      <c r="A431" s="828"/>
      <c r="B431" s="766" t="s">
        <v>272</v>
      </c>
      <c r="C431" s="767"/>
      <c r="D431" s="767"/>
      <c r="E431" s="767"/>
      <c r="F431" s="768"/>
      <c r="G431" s="779"/>
      <c r="H431" s="780"/>
      <c r="I431" s="766" t="s">
        <v>273</v>
      </c>
      <c r="J431" s="767"/>
      <c r="K431" s="767"/>
      <c r="L431" s="767"/>
      <c r="M431" s="767"/>
      <c r="N431" s="768"/>
      <c r="O431" s="781"/>
    </row>
    <row r="432">
      <c r="A432" s="828"/>
      <c r="B432" s="766" t="s">
        <v>274</v>
      </c>
      <c r="C432" s="767"/>
      <c r="D432" s="767"/>
      <c r="E432" s="767"/>
      <c r="F432" s="768"/>
      <c r="G432" s="779"/>
      <c r="H432" s="780"/>
      <c r="I432" s="766" t="s">
        <v>275</v>
      </c>
      <c r="J432" s="767"/>
      <c r="K432" s="767"/>
      <c r="L432" s="767"/>
      <c r="M432" s="767"/>
      <c r="N432" s="768"/>
      <c r="O432" s="781"/>
    </row>
    <row r="433">
      <c r="A433" s="828"/>
      <c r="B433" s="766" t="s">
        <v>276</v>
      </c>
      <c r="C433" s="767"/>
      <c r="D433" s="767"/>
      <c r="E433" s="767"/>
      <c r="F433" s="768"/>
      <c r="G433" s="779"/>
      <c r="H433" s="780"/>
      <c r="I433" s="766" t="s">
        <v>277</v>
      </c>
      <c r="J433" s="767"/>
      <c r="K433" s="767"/>
      <c r="L433" s="767"/>
      <c r="M433" s="767"/>
      <c r="N433" s="768"/>
      <c r="O433" s="781"/>
    </row>
    <row r="434">
      <c r="A434" s="828"/>
      <c r="B434" s="766" t="s">
        <v>278</v>
      </c>
      <c r="C434" s="767"/>
      <c r="D434" s="767"/>
      <c r="E434" s="767"/>
      <c r="F434" s="768"/>
      <c r="G434" s="779"/>
      <c r="H434" s="780"/>
      <c r="I434" s="766" t="s">
        <v>279</v>
      </c>
      <c r="J434" s="767"/>
      <c r="K434" s="767"/>
      <c r="L434" s="767"/>
      <c r="M434" s="767"/>
      <c r="N434" s="768"/>
      <c r="O434" s="781"/>
    </row>
    <row r="435">
      <c r="A435" s="828"/>
      <c r="B435" s="766" t="s">
        <v>280</v>
      </c>
      <c r="C435" s="767"/>
      <c r="D435" s="767"/>
      <c r="E435" s="767"/>
      <c r="F435" s="768"/>
      <c r="G435" s="779"/>
      <c r="H435" s="780"/>
      <c r="I435" s="766" t="s">
        <v>281</v>
      </c>
      <c r="J435" s="767"/>
      <c r="K435" s="767"/>
      <c r="L435" s="767"/>
      <c r="M435" s="767"/>
      <c r="N435" s="768"/>
      <c r="O435" s="781"/>
    </row>
    <row r="436">
      <c r="A436" s="828"/>
      <c r="B436" s="766" t="s">
        <v>282</v>
      </c>
      <c r="C436" s="767"/>
      <c r="D436" s="767"/>
      <c r="E436" s="767"/>
      <c r="F436" s="768"/>
      <c r="G436" s="779"/>
      <c r="H436" s="780"/>
      <c r="I436" s="766" t="s">
        <v>283</v>
      </c>
      <c r="J436" s="767"/>
      <c r="K436" s="767"/>
      <c r="L436" s="767"/>
      <c r="M436" s="767"/>
      <c r="N436" s="768"/>
      <c r="O436" s="781"/>
    </row>
    <row r="437">
      <c r="A437" s="828"/>
      <c r="B437" s="766" t="s">
        <v>284</v>
      </c>
      <c r="C437" s="767"/>
      <c r="D437" s="767"/>
      <c r="E437" s="767"/>
      <c r="F437" s="768"/>
      <c r="G437" s="779"/>
      <c r="H437" s="780"/>
      <c r="I437" s="766" t="s">
        <v>285</v>
      </c>
      <c r="J437" s="767"/>
      <c r="K437" s="767"/>
      <c r="L437" s="767"/>
      <c r="M437" s="767"/>
      <c r="N437" s="768"/>
      <c r="O437" s="790"/>
    </row>
    <row r="438">
      <c r="A438" s="829"/>
      <c r="B438" s="793" t="s">
        <v>286</v>
      </c>
      <c r="C438" s="794"/>
      <c r="D438" s="794"/>
      <c r="E438" s="794"/>
      <c r="F438" s="795"/>
      <c r="G438" s="791"/>
      <c r="H438" s="792"/>
      <c r="I438" s="793" t="s">
        <v>287</v>
      </c>
      <c r="J438" s="794"/>
      <c r="K438" s="794"/>
      <c r="L438" s="794"/>
      <c r="M438" s="794"/>
      <c r="N438" s="795"/>
      <c r="O438" s="796">
        <f>SUM(G428:H438,O428:O437)</f>
        <v>0</v>
      </c>
    </row>
    <row r="439">
      <c r="A439" s="837" t="s">
        <v>288</v>
      </c>
      <c r="B439" s="838" t="s">
        <v>330</v>
      </c>
      <c r="C439" s="997"/>
      <c r="D439" s="997"/>
      <c r="E439" s="997"/>
      <c r="F439" s="997"/>
      <c r="G439" s="997"/>
      <c r="H439" s="997"/>
      <c r="I439" s="997"/>
      <c r="J439" s="997"/>
      <c r="K439" s="997"/>
      <c r="L439" s="997"/>
      <c r="M439" s="997"/>
      <c r="N439" s="997"/>
      <c r="O439" s="998"/>
    </row>
    <row r="440">
      <c r="A440" s="841"/>
      <c r="B440" s="758"/>
      <c r="C440" s="759"/>
      <c r="D440" s="759"/>
      <c r="E440" s="759"/>
      <c r="F440" s="759"/>
      <c r="G440" s="759"/>
      <c r="H440" s="759"/>
      <c r="I440" s="759"/>
      <c r="J440" s="759"/>
      <c r="K440" s="759"/>
      <c r="L440" s="759"/>
      <c r="M440" s="759"/>
      <c r="N440" s="759"/>
      <c r="O440" s="764"/>
    </row>
    <row r="441">
      <c r="A441" s="841"/>
      <c r="B441" s="758"/>
      <c r="C441" s="759"/>
      <c r="D441" s="759"/>
      <c r="E441" s="759"/>
      <c r="F441" s="759"/>
      <c r="G441" s="759"/>
      <c r="H441" s="759"/>
      <c r="I441" s="759"/>
      <c r="J441" s="759"/>
      <c r="K441" s="759"/>
      <c r="L441" s="759"/>
      <c r="M441" s="759"/>
      <c r="N441" s="759"/>
      <c r="O441" s="764"/>
    </row>
    <row r="442">
      <c r="A442" s="841"/>
      <c r="B442" s="758"/>
      <c r="C442" s="759"/>
      <c r="D442" s="759"/>
      <c r="E442" s="759"/>
      <c r="F442" s="759"/>
      <c r="G442" s="759"/>
      <c r="H442" s="759"/>
      <c r="I442" s="759"/>
      <c r="J442" s="759"/>
      <c r="K442" s="759"/>
      <c r="L442" s="759"/>
      <c r="M442" s="759"/>
      <c r="N442" s="759"/>
      <c r="O442" s="764"/>
    </row>
    <row r="443">
      <c r="A443" s="841"/>
      <c r="B443" s="758"/>
      <c r="C443" s="759"/>
      <c r="D443" s="759"/>
      <c r="E443" s="759"/>
      <c r="F443" s="759"/>
      <c r="G443" s="759"/>
      <c r="H443" s="759"/>
      <c r="I443" s="759"/>
      <c r="J443" s="759"/>
      <c r="K443" s="759"/>
      <c r="L443" s="759"/>
      <c r="M443" s="759"/>
      <c r="N443" s="759"/>
      <c r="O443" s="764"/>
    </row>
    <row r="444">
      <c r="A444" s="841"/>
      <c r="B444" s="758"/>
      <c r="C444" s="759"/>
      <c r="D444" s="759"/>
      <c r="E444" s="759"/>
      <c r="F444" s="759"/>
      <c r="G444" s="759"/>
      <c r="H444" s="759"/>
      <c r="I444" s="759"/>
      <c r="J444" s="759"/>
      <c r="K444" s="759"/>
      <c r="L444" s="759"/>
      <c r="M444" s="759"/>
      <c r="N444" s="759"/>
      <c r="O444" s="764"/>
    </row>
    <row r="445">
      <c r="A445" s="841"/>
      <c r="B445" s="758"/>
      <c r="C445" s="759"/>
      <c r="D445" s="759"/>
      <c r="E445" s="759"/>
      <c r="F445" s="759"/>
      <c r="G445" s="759"/>
      <c r="H445" s="759"/>
      <c r="I445" s="759"/>
      <c r="J445" s="759"/>
      <c r="K445" s="759"/>
      <c r="L445" s="759"/>
      <c r="M445" s="759"/>
      <c r="N445" s="759"/>
      <c r="O445" s="764"/>
    </row>
    <row r="446">
      <c r="A446" s="841"/>
      <c r="B446" s="758"/>
      <c r="C446" s="759"/>
      <c r="D446" s="759"/>
      <c r="E446" s="759"/>
      <c r="F446" s="759"/>
      <c r="G446" s="759"/>
      <c r="H446" s="759"/>
      <c r="I446" s="759"/>
      <c r="J446" s="759"/>
      <c r="K446" s="759"/>
      <c r="L446" s="759"/>
      <c r="M446" s="759"/>
      <c r="N446" s="759"/>
      <c r="O446" s="764"/>
    </row>
    <row r="447">
      <c r="A447" s="841"/>
      <c r="B447" s="758"/>
      <c r="C447" s="759"/>
      <c r="D447" s="759"/>
      <c r="E447" s="759"/>
      <c r="F447" s="759"/>
      <c r="G447" s="759"/>
      <c r="H447" s="759"/>
      <c r="I447" s="759"/>
      <c r="J447" s="759"/>
      <c r="K447" s="759"/>
      <c r="L447" s="759"/>
      <c r="M447" s="759"/>
      <c r="N447" s="759"/>
      <c r="O447" s="764"/>
    </row>
    <row r="448">
      <c r="A448" s="841"/>
      <c r="B448" s="758"/>
      <c r="C448" s="759"/>
      <c r="D448" s="759"/>
      <c r="E448" s="759"/>
      <c r="F448" s="759"/>
      <c r="G448" s="759"/>
      <c r="H448" s="759"/>
      <c r="I448" s="759"/>
      <c r="J448" s="759"/>
      <c r="K448" s="759"/>
      <c r="L448" s="759"/>
      <c r="M448" s="759"/>
      <c r="N448" s="759"/>
      <c r="O448" s="764"/>
    </row>
    <row r="449">
      <c r="A449" s="841"/>
      <c r="B449" s="758"/>
      <c r="C449" s="759"/>
      <c r="D449" s="759"/>
      <c r="E449" s="759"/>
      <c r="F449" s="759"/>
      <c r="G449" s="759"/>
      <c r="H449" s="759"/>
      <c r="I449" s="759"/>
      <c r="J449" s="759"/>
      <c r="K449" s="759"/>
      <c r="L449" s="759"/>
      <c r="M449" s="759"/>
      <c r="N449" s="759"/>
      <c r="O449" s="764"/>
    </row>
    <row r="450">
      <c r="A450" s="841"/>
      <c r="B450" s="758"/>
      <c r="C450" s="759"/>
      <c r="D450" s="759"/>
      <c r="E450" s="759"/>
      <c r="F450" s="759"/>
      <c r="G450" s="759"/>
      <c r="H450" s="763"/>
      <c r="I450" s="986" t="s">
        <v>0</v>
      </c>
      <c r="J450" s="987"/>
      <c r="K450" s="987"/>
      <c r="L450" s="987"/>
      <c r="M450" s="987"/>
      <c r="N450" s="987"/>
      <c r="O450" s="988"/>
    </row>
    <row r="451">
      <c r="A451" s="841"/>
      <c r="B451" s="758"/>
      <c r="C451" s="759"/>
      <c r="D451" s="759"/>
      <c r="E451" s="759"/>
      <c r="F451" s="759"/>
      <c r="G451" s="759"/>
      <c r="H451" s="763"/>
      <c r="I451" s="3"/>
      <c r="J451" s="3"/>
      <c r="K451" s="3"/>
      <c r="L451" s="3"/>
      <c r="M451" s="3"/>
      <c r="N451" s="3"/>
      <c r="O451" s="3"/>
    </row>
    <row r="452">
      <c r="A452" s="841"/>
      <c r="B452" s="758"/>
      <c r="C452" s="759"/>
      <c r="D452" s="759"/>
      <c r="E452" s="759"/>
      <c r="F452" s="759"/>
      <c r="G452" s="759"/>
      <c r="H452" s="763"/>
      <c r="I452" s="3"/>
      <c r="J452" s="3"/>
      <c r="K452" s="3"/>
      <c r="L452" s="3"/>
      <c r="M452" s="3"/>
      <c r="N452" s="3"/>
      <c r="O452" s="3"/>
    </row>
    <row r="453">
      <c r="A453" s="842"/>
      <c r="B453" s="803"/>
      <c r="C453" s="804"/>
      <c r="D453" s="804"/>
      <c r="E453" s="804"/>
      <c r="F453" s="804"/>
      <c r="G453" s="804"/>
      <c r="H453" s="989"/>
      <c r="I453" s="990"/>
      <c r="J453" s="990"/>
      <c r="K453" s="990"/>
      <c r="L453" s="990"/>
      <c r="M453" s="990"/>
      <c r="N453" s="990"/>
      <c r="O453" s="991"/>
    </row>
    <row r="454">
      <c r="A454" s="837" t="s">
        <v>291</v>
      </c>
      <c r="B454" s="992"/>
      <c r="C454" s="839"/>
      <c r="D454" s="839"/>
      <c r="E454" s="839"/>
      <c r="F454" s="839"/>
      <c r="G454" s="839"/>
      <c r="H454" s="839"/>
      <c r="I454" s="839"/>
      <c r="J454" s="839"/>
      <c r="K454" s="839"/>
      <c r="L454" s="839"/>
      <c r="M454" s="839"/>
      <c r="N454" s="839"/>
      <c r="O454" s="840"/>
    </row>
    <row r="455">
      <c r="A455" s="841"/>
      <c r="B455" s="760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2"/>
    </row>
    <row r="456">
      <c r="A456" s="841"/>
      <c r="B456" s="760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2"/>
    </row>
    <row r="457">
      <c r="A457" s="841"/>
      <c r="B457" s="760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2"/>
    </row>
    <row r="458">
      <c r="A458" s="841"/>
      <c r="B458" s="760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2"/>
    </row>
    <row r="459">
      <c r="A459" s="841"/>
      <c r="B459" s="760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2"/>
    </row>
    <row r="460">
      <c r="A460" s="841"/>
      <c r="B460" s="760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2"/>
    </row>
    <row r="461">
      <c r="A461" s="841"/>
      <c r="B461" s="760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2"/>
    </row>
    <row r="462">
      <c r="A462" s="841"/>
      <c r="B462" s="758"/>
      <c r="C462" s="759"/>
      <c r="D462" s="759"/>
      <c r="E462" s="759"/>
      <c r="F462" s="759"/>
      <c r="G462" s="759"/>
      <c r="H462" s="763"/>
      <c r="I462" s="986" t="s">
        <v>292</v>
      </c>
      <c r="J462" s="987"/>
      <c r="K462" s="987"/>
      <c r="L462" s="987"/>
      <c r="M462" s="987"/>
      <c r="N462" s="987"/>
      <c r="O462" s="988"/>
    </row>
    <row r="463">
      <c r="A463" s="841"/>
      <c r="B463" s="758"/>
      <c r="C463" s="759"/>
      <c r="D463" s="759"/>
      <c r="E463" s="759"/>
      <c r="F463" s="759"/>
      <c r="G463" s="759"/>
      <c r="H463" s="763"/>
      <c r="I463" s="3"/>
      <c r="J463" s="3"/>
      <c r="K463" s="3"/>
      <c r="L463" s="3"/>
      <c r="M463" s="3"/>
      <c r="N463" s="3"/>
      <c r="O463" s="3"/>
    </row>
    <row r="464">
      <c r="A464" s="841"/>
      <c r="B464" s="758"/>
      <c r="C464" s="759"/>
      <c r="D464" s="759"/>
      <c r="E464" s="759"/>
      <c r="F464" s="759"/>
      <c r="G464" s="759"/>
      <c r="H464" s="763"/>
      <c r="I464" s="3"/>
      <c r="J464" s="3"/>
      <c r="K464" s="3"/>
      <c r="L464" s="3"/>
      <c r="M464" s="3"/>
      <c r="N464" s="3"/>
      <c r="O464" s="3"/>
    </row>
    <row r="465">
      <c r="A465" s="842"/>
      <c r="B465" s="803"/>
      <c r="C465" s="804"/>
      <c r="D465" s="804"/>
      <c r="E465" s="804"/>
      <c r="F465" s="804"/>
      <c r="G465" s="804"/>
      <c r="H465" s="989"/>
      <c r="I465" s="990"/>
      <c r="J465" s="990"/>
      <c r="K465" s="990"/>
      <c r="L465" s="990"/>
      <c r="M465" s="990"/>
      <c r="N465" s="990"/>
      <c r="O465" s="991"/>
    </row>
    <row r="466" ht="25.5">
      <c r="A466" s="805" t="s">
        <v>240</v>
      </c>
      <c r="B466" s="806" t="s">
        <v>1</v>
      </c>
      <c r="C466" s="807"/>
      <c r="D466" s="807"/>
      <c r="E466" s="807"/>
      <c r="F466" s="807"/>
      <c r="G466" s="807"/>
      <c r="H466" s="807"/>
      <c r="I466" s="807"/>
      <c r="J466" s="807"/>
      <c r="K466" s="807"/>
      <c r="L466" s="807"/>
      <c r="M466" s="807"/>
      <c r="N466" s="807"/>
      <c r="O466" s="843"/>
    </row>
    <row r="467" ht="25.5">
      <c r="A467" s="810" t="s">
        <v>3</v>
      </c>
      <c r="B467" s="811" t="s">
        <v>4</v>
      </c>
      <c r="C467" s="812"/>
      <c r="D467" s="812"/>
      <c r="E467" s="812"/>
      <c r="F467" s="812"/>
      <c r="G467" s="812"/>
      <c r="H467" s="812"/>
      <c r="I467" s="812"/>
      <c r="J467" s="812"/>
      <c r="K467" s="812"/>
      <c r="L467" s="812"/>
      <c r="M467" s="812"/>
      <c r="N467" s="812"/>
      <c r="O467" s="813"/>
    </row>
    <row r="468">
      <c r="A468" s="814" t="s">
        <v>241</v>
      </c>
      <c r="B468" s="694"/>
      <c r="C468" s="694"/>
      <c r="D468" s="694"/>
      <c r="E468" s="694"/>
      <c r="F468" s="694"/>
      <c r="G468" s="694"/>
      <c r="H468" s="694"/>
      <c r="I468" s="694"/>
      <c r="J468" s="694"/>
      <c r="K468" s="694"/>
      <c r="L468" s="694"/>
      <c r="M468" s="694"/>
      <c r="N468" s="694"/>
      <c r="O468" s="815"/>
    </row>
    <row r="469" ht="25.5">
      <c r="A469" s="718" t="s">
        <v>7</v>
      </c>
      <c r="B469" s="720" t="s">
        <v>312</v>
      </c>
      <c r="C469" s="720" t="s">
        <v>216</v>
      </c>
      <c r="D469" s="816" t="s">
        <v>301</v>
      </c>
      <c r="E469" s="817"/>
      <c r="F469" s="818"/>
      <c r="G469" s="819" t="s">
        <v>242</v>
      </c>
      <c r="H469" s="820"/>
      <c r="I469" s="723">
        <f>I417+1</f>
        <v>46005</v>
      </c>
      <c r="J469" s="724"/>
      <c r="K469" s="724"/>
      <c r="L469" s="724"/>
      <c r="M469" s="725"/>
      <c r="N469" s="726" t="s">
        <v>243</v>
      </c>
      <c r="O469" s="727">
        <f>O417+1</f>
        <v>10</v>
      </c>
    </row>
    <row r="470">
      <c r="A470" s="728" t="s">
        <v>244</v>
      </c>
      <c r="B470" s="729" t="s">
        <v>6</v>
      </c>
      <c r="C470" s="730"/>
      <c r="D470" s="730"/>
      <c r="E470" s="730"/>
      <c r="F470" s="730"/>
      <c r="G470" s="730"/>
      <c r="H470" s="730"/>
      <c r="I470" s="730"/>
      <c r="J470" s="731"/>
      <c r="K470" s="732" t="s">
        <v>245</v>
      </c>
      <c r="L470" s="732" t="s">
        <v>246</v>
      </c>
      <c r="M470" s="821" t="s">
        <v>247</v>
      </c>
      <c r="N470" s="822"/>
      <c r="O470" s="733" t="s">
        <v>248</v>
      </c>
    </row>
    <row r="471">
      <c r="A471" s="734"/>
      <c r="B471" s="735"/>
      <c r="C471" s="736"/>
      <c r="D471" s="736"/>
      <c r="E471" s="736"/>
      <c r="F471" s="736"/>
      <c r="G471" s="736"/>
      <c r="H471" s="736"/>
      <c r="I471" s="736"/>
      <c r="J471" s="737"/>
      <c r="K471" s="732" t="s">
        <v>249</v>
      </c>
      <c r="L471" s="732" t="s">
        <v>203</v>
      </c>
      <c r="M471" s="823"/>
      <c r="N471" s="824"/>
      <c r="O471" s="739"/>
    </row>
    <row r="472" ht="38.25">
      <c r="A472" s="740" t="s">
        <v>250</v>
      </c>
      <c r="B472" s="741"/>
      <c r="C472" s="742" t="s">
        <v>251</v>
      </c>
      <c r="D472" s="742">
        <f>D420</f>
        <v>180</v>
      </c>
      <c r="E472" s="742" t="s">
        <v>252</v>
      </c>
      <c r="F472" s="825" t="s">
        <v>253</v>
      </c>
      <c r="G472" s="826"/>
      <c r="H472" s="741">
        <f>H420+1</f>
        <v>71</v>
      </c>
      <c r="I472" s="742" t="s">
        <v>254</v>
      </c>
      <c r="J472" s="741">
        <f>D472-H472</f>
        <v>109</v>
      </c>
      <c r="K472" s="744" t="s">
        <v>255</v>
      </c>
      <c r="L472" s="744" t="s">
        <v>203</v>
      </c>
      <c r="M472" s="811"/>
      <c r="N472" s="827"/>
      <c r="O472" s="745"/>
    </row>
    <row r="473">
      <c r="A473" s="993" t="s">
        <v>256</v>
      </c>
      <c r="B473" s="755" t="s">
        <v>257</v>
      </c>
      <c r="C473" s="756"/>
      <c r="D473" s="756"/>
      <c r="E473" s="756"/>
      <c r="F473" s="757"/>
      <c r="G473" s="758"/>
      <c r="H473" s="763"/>
      <c r="I473" s="760"/>
      <c r="J473" s="761"/>
      <c r="K473" s="761"/>
      <c r="L473" s="761"/>
      <c r="M473" s="761"/>
      <c r="N473" s="761"/>
      <c r="O473" s="762"/>
    </row>
    <row r="474">
      <c r="A474" s="828"/>
      <c r="B474" s="755" t="s">
        <v>258</v>
      </c>
      <c r="C474" s="756"/>
      <c r="D474" s="756"/>
      <c r="E474" s="756"/>
      <c r="F474" s="757"/>
      <c r="G474" s="758"/>
      <c r="H474" s="763"/>
      <c r="I474" s="760"/>
      <c r="J474" s="761"/>
      <c r="K474" s="761"/>
      <c r="L474" s="761"/>
      <c r="M474" s="761"/>
      <c r="N474" s="761"/>
      <c r="O474" s="762"/>
    </row>
    <row r="475">
      <c r="A475" s="828"/>
      <c r="B475" s="755" t="s">
        <v>259</v>
      </c>
      <c r="C475" s="756"/>
      <c r="D475" s="756"/>
      <c r="E475" s="756"/>
      <c r="F475" s="757"/>
      <c r="G475" s="758"/>
      <c r="H475" s="763"/>
      <c r="I475" s="760"/>
      <c r="J475" s="761"/>
      <c r="K475" s="761"/>
      <c r="L475" s="761"/>
      <c r="M475" s="761"/>
      <c r="N475" s="761"/>
      <c r="O475" s="762"/>
    </row>
    <row r="476">
      <c r="A476" s="828"/>
      <c r="B476" s="755" t="s">
        <v>260</v>
      </c>
      <c r="C476" s="756"/>
      <c r="D476" s="756"/>
      <c r="E476" s="756"/>
      <c r="F476" s="757"/>
      <c r="G476" s="758"/>
      <c r="H476" s="763"/>
      <c r="I476" s="760"/>
      <c r="J476" s="761"/>
      <c r="K476" s="761"/>
      <c r="L476" s="761"/>
      <c r="M476" s="761"/>
      <c r="N476" s="761"/>
      <c r="O476" s="762"/>
    </row>
    <row r="477">
      <c r="A477" s="828"/>
      <c r="B477" s="755" t="s">
        <v>261</v>
      </c>
      <c r="C477" s="756"/>
      <c r="D477" s="756"/>
      <c r="E477" s="756"/>
      <c r="F477" s="757"/>
      <c r="G477" s="758"/>
      <c r="H477" s="763"/>
      <c r="I477" s="758"/>
      <c r="J477" s="759"/>
      <c r="K477" s="759"/>
      <c r="L477" s="759"/>
      <c r="M477" s="759"/>
      <c r="N477" s="759"/>
      <c r="O477" s="764"/>
    </row>
    <row r="478">
      <c r="A478" s="829"/>
      <c r="B478" s="994" t="s">
        <v>262</v>
      </c>
      <c r="C478" s="995"/>
      <c r="D478" s="995"/>
      <c r="E478" s="995"/>
      <c r="F478" s="996"/>
      <c r="G478" s="984"/>
      <c r="H478" s="985"/>
      <c r="I478" s="769"/>
      <c r="J478" s="770"/>
      <c r="K478" s="770"/>
      <c r="L478" s="770"/>
      <c r="M478" s="770"/>
      <c r="N478" s="770"/>
      <c r="O478" s="771"/>
    </row>
    <row r="479">
      <c r="A479" s="830" t="s">
        <v>263</v>
      </c>
      <c r="B479" s="773" t="s">
        <v>264</v>
      </c>
      <c r="C479" s="774"/>
      <c r="D479" s="774"/>
      <c r="E479" s="774"/>
      <c r="F479" s="775"/>
      <c r="G479" s="776" t="s">
        <v>265</v>
      </c>
      <c r="H479" s="777"/>
      <c r="I479" s="773" t="s">
        <v>264</v>
      </c>
      <c r="J479" s="774"/>
      <c r="K479" s="774"/>
      <c r="L479" s="774"/>
      <c r="M479" s="774"/>
      <c r="N479" s="775"/>
      <c r="O479" s="778" t="s">
        <v>265</v>
      </c>
    </row>
    <row r="480">
      <c r="A480" s="828"/>
      <c r="B480" s="766" t="s">
        <v>266</v>
      </c>
      <c r="C480" s="767"/>
      <c r="D480" s="767"/>
      <c r="E480" s="767"/>
      <c r="F480" s="768"/>
      <c r="G480" s="779"/>
      <c r="H480" s="780"/>
      <c r="I480" s="766" t="s">
        <v>267</v>
      </c>
      <c r="J480" s="767"/>
      <c r="K480" s="767"/>
      <c r="L480" s="767"/>
      <c r="M480" s="767"/>
      <c r="N480" s="768"/>
      <c r="O480" s="781"/>
    </row>
    <row r="481">
      <c r="A481" s="828"/>
      <c r="B481" s="766" t="s">
        <v>268</v>
      </c>
      <c r="C481" s="767"/>
      <c r="D481" s="767"/>
      <c r="E481" s="767"/>
      <c r="F481" s="768"/>
      <c r="G481" s="779"/>
      <c r="H481" s="780"/>
      <c r="I481" s="766" t="s">
        <v>269</v>
      </c>
      <c r="J481" s="767"/>
      <c r="K481" s="767"/>
      <c r="L481" s="767"/>
      <c r="M481" s="767"/>
      <c r="N481" s="768"/>
      <c r="O481" s="781"/>
    </row>
    <row r="482">
      <c r="A482" s="828"/>
      <c r="B482" s="766" t="s">
        <v>270</v>
      </c>
      <c r="C482" s="767"/>
      <c r="D482" s="767"/>
      <c r="E482" s="767"/>
      <c r="F482" s="768"/>
      <c r="G482" s="779"/>
      <c r="H482" s="780"/>
      <c r="I482" s="766" t="s">
        <v>271</v>
      </c>
      <c r="J482" s="767"/>
      <c r="K482" s="767"/>
      <c r="L482" s="767"/>
      <c r="M482" s="767"/>
      <c r="N482" s="768"/>
      <c r="O482" s="781"/>
    </row>
    <row r="483">
      <c r="A483" s="828"/>
      <c r="B483" s="766" t="s">
        <v>272</v>
      </c>
      <c r="C483" s="767"/>
      <c r="D483" s="767"/>
      <c r="E483" s="767"/>
      <c r="F483" s="768"/>
      <c r="G483" s="779"/>
      <c r="H483" s="780"/>
      <c r="I483" s="766" t="s">
        <v>273</v>
      </c>
      <c r="J483" s="767"/>
      <c r="K483" s="767"/>
      <c r="L483" s="767"/>
      <c r="M483" s="767"/>
      <c r="N483" s="768"/>
      <c r="O483" s="781"/>
    </row>
    <row r="484">
      <c r="A484" s="828"/>
      <c r="B484" s="766" t="s">
        <v>274</v>
      </c>
      <c r="C484" s="767"/>
      <c r="D484" s="767"/>
      <c r="E484" s="767"/>
      <c r="F484" s="768"/>
      <c r="G484" s="779"/>
      <c r="H484" s="780"/>
      <c r="I484" s="766" t="s">
        <v>275</v>
      </c>
      <c r="J484" s="767"/>
      <c r="K484" s="767"/>
      <c r="L484" s="767"/>
      <c r="M484" s="767"/>
      <c r="N484" s="768"/>
      <c r="O484" s="781"/>
    </row>
    <row r="485">
      <c r="A485" s="828"/>
      <c r="B485" s="766" t="s">
        <v>276</v>
      </c>
      <c r="C485" s="767"/>
      <c r="D485" s="767"/>
      <c r="E485" s="767"/>
      <c r="F485" s="768"/>
      <c r="G485" s="779"/>
      <c r="H485" s="780"/>
      <c r="I485" s="766" t="s">
        <v>277</v>
      </c>
      <c r="J485" s="767"/>
      <c r="K485" s="767"/>
      <c r="L485" s="767"/>
      <c r="M485" s="767"/>
      <c r="N485" s="768"/>
      <c r="O485" s="781"/>
    </row>
    <row r="486">
      <c r="A486" s="828"/>
      <c r="B486" s="766" t="s">
        <v>278</v>
      </c>
      <c r="C486" s="767"/>
      <c r="D486" s="767"/>
      <c r="E486" s="767"/>
      <c r="F486" s="768"/>
      <c r="G486" s="779"/>
      <c r="H486" s="780"/>
      <c r="I486" s="766" t="s">
        <v>279</v>
      </c>
      <c r="J486" s="767"/>
      <c r="K486" s="767"/>
      <c r="L486" s="767"/>
      <c r="M486" s="767"/>
      <c r="N486" s="768"/>
      <c r="O486" s="781"/>
    </row>
    <row r="487">
      <c r="A487" s="828"/>
      <c r="B487" s="766" t="s">
        <v>280</v>
      </c>
      <c r="C487" s="767"/>
      <c r="D487" s="767"/>
      <c r="E487" s="767"/>
      <c r="F487" s="768"/>
      <c r="G487" s="779"/>
      <c r="H487" s="780"/>
      <c r="I487" s="766" t="s">
        <v>281</v>
      </c>
      <c r="J487" s="767"/>
      <c r="K487" s="767"/>
      <c r="L487" s="767"/>
      <c r="M487" s="767"/>
      <c r="N487" s="768"/>
      <c r="O487" s="781"/>
    </row>
    <row r="488">
      <c r="A488" s="828"/>
      <c r="B488" s="766" t="s">
        <v>282</v>
      </c>
      <c r="C488" s="767"/>
      <c r="D488" s="767"/>
      <c r="E488" s="767"/>
      <c r="F488" s="768"/>
      <c r="G488" s="779"/>
      <c r="H488" s="780"/>
      <c r="I488" s="766" t="s">
        <v>283</v>
      </c>
      <c r="J488" s="767"/>
      <c r="K488" s="767"/>
      <c r="L488" s="767"/>
      <c r="M488" s="767"/>
      <c r="N488" s="768"/>
      <c r="O488" s="781"/>
    </row>
    <row r="489">
      <c r="A489" s="828"/>
      <c r="B489" s="766" t="s">
        <v>284</v>
      </c>
      <c r="C489" s="767"/>
      <c r="D489" s="767"/>
      <c r="E489" s="767"/>
      <c r="F489" s="768"/>
      <c r="G489" s="779"/>
      <c r="H489" s="780"/>
      <c r="I489" s="766" t="s">
        <v>285</v>
      </c>
      <c r="J489" s="767"/>
      <c r="K489" s="767"/>
      <c r="L489" s="767"/>
      <c r="M489" s="767"/>
      <c r="N489" s="768"/>
      <c r="O489" s="790"/>
    </row>
    <row r="490">
      <c r="A490" s="829"/>
      <c r="B490" s="783" t="s">
        <v>286</v>
      </c>
      <c r="C490" s="784"/>
      <c r="D490" s="784"/>
      <c r="E490" s="784"/>
      <c r="F490" s="785"/>
      <c r="G490" s="791"/>
      <c r="H490" s="792"/>
      <c r="I490" s="793" t="s">
        <v>287</v>
      </c>
      <c r="J490" s="794"/>
      <c r="K490" s="794"/>
      <c r="L490" s="794"/>
      <c r="M490" s="794"/>
      <c r="N490" s="795"/>
      <c r="O490" s="796">
        <f>SUM(G480:H490,O480:O489)</f>
        <v>0</v>
      </c>
    </row>
    <row r="491">
      <c r="A491" s="837" t="s">
        <v>288</v>
      </c>
      <c r="B491" s="838" t="s">
        <v>330</v>
      </c>
      <c r="C491" s="997"/>
      <c r="D491" s="997"/>
      <c r="E491" s="997"/>
      <c r="F491" s="997"/>
      <c r="G491" s="997"/>
      <c r="H491" s="997"/>
      <c r="I491" s="997"/>
      <c r="J491" s="997"/>
      <c r="K491" s="997"/>
      <c r="L491" s="997"/>
      <c r="M491" s="997"/>
      <c r="N491" s="997"/>
      <c r="O491" s="998"/>
    </row>
    <row r="492">
      <c r="A492" s="841"/>
      <c r="B492" s="758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64"/>
    </row>
    <row r="493">
      <c r="A493" s="841"/>
      <c r="B493" s="758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64"/>
    </row>
    <row r="494">
      <c r="A494" s="841"/>
      <c r="B494" s="758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64"/>
    </row>
    <row r="495">
      <c r="A495" s="841"/>
      <c r="B495" s="758"/>
      <c r="C495" s="759"/>
      <c r="D495" s="759"/>
      <c r="E495" s="759"/>
      <c r="F495" s="759"/>
      <c r="G495" s="759"/>
      <c r="H495" s="759"/>
      <c r="I495" s="759"/>
      <c r="J495" s="759"/>
      <c r="K495" s="759"/>
      <c r="L495" s="759"/>
      <c r="M495" s="759"/>
      <c r="N495" s="759"/>
      <c r="O495" s="764"/>
    </row>
    <row r="496">
      <c r="A496" s="841"/>
      <c r="B496" s="758"/>
      <c r="C496" s="759"/>
      <c r="D496" s="759"/>
      <c r="E496" s="759"/>
      <c r="F496" s="759"/>
      <c r="G496" s="759"/>
      <c r="H496" s="759"/>
      <c r="I496" s="759"/>
      <c r="J496" s="759"/>
      <c r="K496" s="759"/>
      <c r="L496" s="759"/>
      <c r="M496" s="759"/>
      <c r="N496" s="759"/>
      <c r="O496" s="764"/>
    </row>
    <row r="497">
      <c r="A497" s="841"/>
      <c r="B497" s="758"/>
      <c r="C497" s="759"/>
      <c r="D497" s="759"/>
      <c r="E497" s="759"/>
      <c r="F497" s="759"/>
      <c r="G497" s="759"/>
      <c r="H497" s="759"/>
      <c r="I497" s="759"/>
      <c r="J497" s="759"/>
      <c r="K497" s="759"/>
      <c r="L497" s="759"/>
      <c r="M497" s="759"/>
      <c r="N497" s="759"/>
      <c r="O497" s="764"/>
    </row>
    <row r="498">
      <c r="A498" s="841"/>
      <c r="B498" s="758"/>
      <c r="C498" s="759"/>
      <c r="D498" s="759"/>
      <c r="E498" s="759"/>
      <c r="F498" s="759"/>
      <c r="G498" s="759"/>
      <c r="H498" s="759"/>
      <c r="I498" s="759"/>
      <c r="J498" s="759"/>
      <c r="K498" s="759"/>
      <c r="L498" s="759"/>
      <c r="M498" s="759"/>
      <c r="N498" s="759"/>
      <c r="O498" s="764"/>
    </row>
    <row r="499">
      <c r="A499" s="841"/>
      <c r="B499" s="758"/>
      <c r="C499" s="759"/>
      <c r="D499" s="759"/>
      <c r="E499" s="759"/>
      <c r="F499" s="759"/>
      <c r="G499" s="759"/>
      <c r="H499" s="759"/>
      <c r="I499" s="759"/>
      <c r="J499" s="759"/>
      <c r="K499" s="759"/>
      <c r="L499" s="759"/>
      <c r="M499" s="759"/>
      <c r="N499" s="759"/>
      <c r="O499" s="764"/>
    </row>
    <row r="500">
      <c r="A500" s="841"/>
      <c r="B500" s="758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64"/>
    </row>
    <row r="501">
      <c r="A501" s="841"/>
      <c r="B501" s="758"/>
      <c r="C501" s="759"/>
      <c r="D501" s="759"/>
      <c r="E501" s="759"/>
      <c r="F501" s="759"/>
      <c r="G501" s="759"/>
      <c r="H501" s="759"/>
      <c r="I501" s="759"/>
      <c r="J501" s="759"/>
      <c r="K501" s="759"/>
      <c r="L501" s="759"/>
      <c r="M501" s="759"/>
      <c r="N501" s="759"/>
      <c r="O501" s="764"/>
    </row>
    <row r="502">
      <c r="A502" s="841"/>
      <c r="B502" s="758"/>
      <c r="C502" s="759"/>
      <c r="D502" s="759"/>
      <c r="E502" s="759"/>
      <c r="F502" s="759"/>
      <c r="G502" s="759"/>
      <c r="H502" s="763"/>
      <c r="I502" s="986" t="s">
        <v>0</v>
      </c>
      <c r="J502" s="987"/>
      <c r="K502" s="987"/>
      <c r="L502" s="987"/>
      <c r="M502" s="987"/>
      <c r="N502" s="987"/>
      <c r="O502" s="988"/>
    </row>
    <row r="503">
      <c r="A503" s="841"/>
      <c r="B503" s="758"/>
      <c r="C503" s="759"/>
      <c r="D503" s="759"/>
      <c r="E503" s="759"/>
      <c r="F503" s="759"/>
      <c r="G503" s="759"/>
      <c r="H503" s="763"/>
      <c r="I503" s="3"/>
      <c r="J503" s="3"/>
      <c r="K503" s="3"/>
      <c r="L503" s="3"/>
      <c r="M503" s="3"/>
      <c r="N503" s="3"/>
      <c r="O503" s="3"/>
    </row>
    <row r="504">
      <c r="A504" s="841"/>
      <c r="B504" s="758"/>
      <c r="C504" s="759"/>
      <c r="D504" s="759"/>
      <c r="E504" s="759"/>
      <c r="F504" s="759"/>
      <c r="G504" s="759"/>
      <c r="H504" s="763"/>
      <c r="I504" s="3"/>
      <c r="J504" s="3"/>
      <c r="K504" s="3"/>
      <c r="L504" s="3"/>
      <c r="M504" s="3"/>
      <c r="N504" s="3"/>
      <c r="O504" s="3"/>
    </row>
    <row r="505">
      <c r="A505" s="842"/>
      <c r="B505" s="803"/>
      <c r="C505" s="804"/>
      <c r="D505" s="804"/>
      <c r="E505" s="804"/>
      <c r="F505" s="804"/>
      <c r="G505" s="804"/>
      <c r="H505" s="989"/>
      <c r="I505" s="990"/>
      <c r="J505" s="990"/>
      <c r="K505" s="990"/>
      <c r="L505" s="990"/>
      <c r="M505" s="990"/>
      <c r="N505" s="990"/>
      <c r="O505" s="991"/>
    </row>
    <row r="506">
      <c r="A506" s="837" t="s">
        <v>291</v>
      </c>
      <c r="B506" s="992"/>
      <c r="C506" s="839"/>
      <c r="D506" s="839"/>
      <c r="E506" s="839"/>
      <c r="F506" s="839"/>
      <c r="G506" s="839"/>
      <c r="H506" s="839"/>
      <c r="I506" s="839"/>
      <c r="J506" s="839"/>
      <c r="K506" s="839"/>
      <c r="L506" s="839"/>
      <c r="M506" s="839"/>
      <c r="N506" s="839"/>
      <c r="O506" s="840"/>
    </row>
    <row r="507">
      <c r="A507" s="841"/>
      <c r="B507" s="760"/>
      <c r="C507" s="761"/>
      <c r="D507" s="761"/>
      <c r="E507" s="761"/>
      <c r="F507" s="761"/>
      <c r="G507" s="761"/>
      <c r="H507" s="761"/>
      <c r="I507" s="761"/>
      <c r="J507" s="761"/>
      <c r="K507" s="761"/>
      <c r="L507" s="761"/>
      <c r="M507" s="761"/>
      <c r="N507" s="761"/>
      <c r="O507" s="762"/>
    </row>
    <row r="508">
      <c r="A508" s="841"/>
      <c r="B508" s="760"/>
      <c r="C508" s="761"/>
      <c r="D508" s="761"/>
      <c r="E508" s="761"/>
      <c r="F508" s="761"/>
      <c r="G508" s="761"/>
      <c r="H508" s="761"/>
      <c r="I508" s="761"/>
      <c r="J508" s="761"/>
      <c r="K508" s="761"/>
      <c r="L508" s="761"/>
      <c r="M508" s="761"/>
      <c r="N508" s="761"/>
      <c r="O508" s="762"/>
    </row>
    <row r="509">
      <c r="A509" s="841"/>
      <c r="B509" s="760"/>
      <c r="C509" s="761"/>
      <c r="D509" s="761"/>
      <c r="E509" s="761"/>
      <c r="F509" s="761"/>
      <c r="G509" s="761"/>
      <c r="H509" s="761"/>
      <c r="I509" s="761"/>
      <c r="J509" s="761"/>
      <c r="K509" s="761"/>
      <c r="L509" s="761"/>
      <c r="M509" s="761"/>
      <c r="N509" s="761"/>
      <c r="O509" s="762"/>
    </row>
    <row r="510">
      <c r="A510" s="841"/>
      <c r="B510" s="760"/>
      <c r="C510" s="761"/>
      <c r="D510" s="761"/>
      <c r="E510" s="761"/>
      <c r="F510" s="761"/>
      <c r="G510" s="761"/>
      <c r="H510" s="761"/>
      <c r="I510" s="761"/>
      <c r="J510" s="761"/>
      <c r="K510" s="761"/>
      <c r="L510" s="761"/>
      <c r="M510" s="761"/>
      <c r="N510" s="761"/>
      <c r="O510" s="762"/>
    </row>
    <row r="511">
      <c r="A511" s="841"/>
      <c r="B511" s="760"/>
      <c r="C511" s="761"/>
      <c r="D511" s="761"/>
      <c r="E511" s="761"/>
      <c r="F511" s="761"/>
      <c r="G511" s="761"/>
      <c r="H511" s="761"/>
      <c r="I511" s="761"/>
      <c r="J511" s="761"/>
      <c r="K511" s="761"/>
      <c r="L511" s="761"/>
      <c r="M511" s="761"/>
      <c r="N511" s="761"/>
      <c r="O511" s="762"/>
    </row>
    <row r="512">
      <c r="A512" s="841"/>
      <c r="B512" s="760"/>
      <c r="C512" s="761"/>
      <c r="D512" s="761"/>
      <c r="E512" s="761"/>
      <c r="F512" s="761"/>
      <c r="G512" s="761"/>
      <c r="H512" s="761"/>
      <c r="I512" s="761"/>
      <c r="J512" s="761"/>
      <c r="K512" s="761"/>
      <c r="L512" s="761"/>
      <c r="M512" s="761"/>
      <c r="N512" s="761"/>
      <c r="O512" s="762"/>
    </row>
    <row r="513">
      <c r="A513" s="841"/>
      <c r="B513" s="760"/>
      <c r="C513" s="761"/>
      <c r="D513" s="761"/>
      <c r="E513" s="761"/>
      <c r="F513" s="761"/>
      <c r="G513" s="761"/>
      <c r="H513" s="761"/>
      <c r="I513" s="761"/>
      <c r="J513" s="761"/>
      <c r="K513" s="761"/>
      <c r="L513" s="761"/>
      <c r="M513" s="761"/>
      <c r="N513" s="761"/>
      <c r="O513" s="762"/>
    </row>
    <row r="514">
      <c r="A514" s="841"/>
      <c r="B514" s="758"/>
      <c r="C514" s="759"/>
      <c r="D514" s="759"/>
      <c r="E514" s="759"/>
      <c r="F514" s="759"/>
      <c r="G514" s="759"/>
      <c r="H514" s="763"/>
      <c r="I514" s="986" t="s">
        <v>292</v>
      </c>
      <c r="J514" s="987"/>
      <c r="K514" s="987"/>
      <c r="L514" s="987"/>
      <c r="M514" s="987"/>
      <c r="N514" s="987"/>
      <c r="O514" s="988"/>
    </row>
    <row r="515">
      <c r="A515" s="841"/>
      <c r="B515" s="758"/>
      <c r="C515" s="759"/>
      <c r="D515" s="759"/>
      <c r="E515" s="759"/>
      <c r="F515" s="759"/>
      <c r="G515" s="759"/>
      <c r="H515" s="763"/>
      <c r="I515" s="3"/>
      <c r="J515" s="3"/>
      <c r="K515" s="3"/>
      <c r="L515" s="3"/>
      <c r="M515" s="3"/>
      <c r="N515" s="3"/>
      <c r="O515" s="3"/>
    </row>
    <row r="516">
      <c r="A516" s="841"/>
      <c r="B516" s="758"/>
      <c r="C516" s="759"/>
      <c r="D516" s="759"/>
      <c r="E516" s="759"/>
      <c r="F516" s="759"/>
      <c r="G516" s="759"/>
      <c r="H516" s="763"/>
      <c r="I516" s="3"/>
      <c r="J516" s="3"/>
      <c r="K516" s="3"/>
      <c r="L516" s="3"/>
      <c r="M516" s="3"/>
      <c r="N516" s="3"/>
      <c r="O516" s="3"/>
    </row>
    <row r="517">
      <c r="A517" s="842"/>
      <c r="B517" s="803"/>
      <c r="C517" s="804"/>
      <c r="D517" s="804"/>
      <c r="E517" s="804"/>
      <c r="F517" s="804"/>
      <c r="G517" s="804"/>
      <c r="H517" s="989"/>
      <c r="I517" s="990"/>
      <c r="J517" s="990"/>
      <c r="K517" s="990"/>
      <c r="L517" s="990"/>
      <c r="M517" s="990"/>
      <c r="N517" s="990"/>
      <c r="O517" s="991"/>
    </row>
    <row r="518" ht="25.5">
      <c r="A518" s="805" t="s">
        <v>240</v>
      </c>
      <c r="B518" s="806" t="s">
        <v>1</v>
      </c>
      <c r="C518" s="807"/>
      <c r="D518" s="807"/>
      <c r="E518" s="807"/>
      <c r="F518" s="807"/>
      <c r="G518" s="807"/>
      <c r="H518" s="807"/>
      <c r="I518" s="807"/>
      <c r="J518" s="807"/>
      <c r="K518" s="807"/>
      <c r="L518" s="807"/>
      <c r="M518" s="807"/>
      <c r="N518" s="807"/>
      <c r="O518" s="843"/>
    </row>
    <row r="519" ht="25.5">
      <c r="A519" s="810" t="s">
        <v>3</v>
      </c>
      <c r="B519" s="811" t="s">
        <v>4</v>
      </c>
      <c r="C519" s="812"/>
      <c r="D519" s="812"/>
      <c r="E519" s="812"/>
      <c r="F519" s="812"/>
      <c r="G519" s="812"/>
      <c r="H519" s="812"/>
      <c r="I519" s="812"/>
      <c r="J519" s="812"/>
      <c r="K519" s="812"/>
      <c r="L519" s="812"/>
      <c r="M519" s="812"/>
      <c r="N519" s="812"/>
      <c r="O519" s="813"/>
    </row>
    <row r="520">
      <c r="A520" s="814" t="s">
        <v>241</v>
      </c>
      <c r="B520" s="694"/>
      <c r="C520" s="694"/>
      <c r="D520" s="694"/>
      <c r="E520" s="694"/>
      <c r="F520" s="694"/>
      <c r="G520" s="694"/>
      <c r="H520" s="694"/>
      <c r="I520" s="694"/>
      <c r="J520" s="694"/>
      <c r="K520" s="694"/>
      <c r="L520" s="694"/>
      <c r="M520" s="694"/>
      <c r="N520" s="694"/>
      <c r="O520" s="815"/>
    </row>
    <row r="521" ht="25.5">
      <c r="A521" s="718" t="s">
        <v>7</v>
      </c>
      <c r="B521" s="720" t="s">
        <v>312</v>
      </c>
      <c r="C521" s="720" t="s">
        <v>216</v>
      </c>
      <c r="D521" s="816" t="s">
        <v>301</v>
      </c>
      <c r="E521" s="817"/>
      <c r="F521" s="818"/>
      <c r="G521" s="819" t="s">
        <v>242</v>
      </c>
      <c r="H521" s="820"/>
      <c r="I521" s="723">
        <f>I469+1</f>
        <v>46006</v>
      </c>
      <c r="J521" s="724"/>
      <c r="K521" s="724"/>
      <c r="L521" s="724"/>
      <c r="M521" s="725"/>
      <c r="N521" s="726" t="s">
        <v>243</v>
      </c>
      <c r="O521" s="727">
        <f>O469+1</f>
        <v>11</v>
      </c>
    </row>
    <row r="522">
      <c r="A522" s="728" t="s">
        <v>244</v>
      </c>
      <c r="B522" s="729" t="s">
        <v>6</v>
      </c>
      <c r="C522" s="730"/>
      <c r="D522" s="730"/>
      <c r="E522" s="730"/>
      <c r="F522" s="730"/>
      <c r="G522" s="730"/>
      <c r="H522" s="730"/>
      <c r="I522" s="730"/>
      <c r="J522" s="731"/>
      <c r="K522" s="732" t="s">
        <v>245</v>
      </c>
      <c r="L522" s="732" t="s">
        <v>246</v>
      </c>
      <c r="M522" s="821" t="s">
        <v>247</v>
      </c>
      <c r="N522" s="822"/>
      <c r="O522" s="733" t="s">
        <v>248</v>
      </c>
    </row>
    <row r="523">
      <c r="A523" s="734"/>
      <c r="B523" s="735"/>
      <c r="C523" s="736"/>
      <c r="D523" s="736"/>
      <c r="E523" s="736"/>
      <c r="F523" s="736"/>
      <c r="G523" s="736"/>
      <c r="H523" s="736"/>
      <c r="I523" s="736"/>
      <c r="J523" s="737"/>
      <c r="K523" s="732" t="s">
        <v>249</v>
      </c>
      <c r="L523" s="732" t="s">
        <v>203</v>
      </c>
      <c r="M523" s="823"/>
      <c r="N523" s="824"/>
      <c r="O523" s="739"/>
    </row>
    <row r="524" ht="38.25">
      <c r="A524" s="740" t="s">
        <v>250</v>
      </c>
      <c r="B524" s="741"/>
      <c r="C524" s="742" t="s">
        <v>251</v>
      </c>
      <c r="D524" s="742">
        <f>D472</f>
        <v>180</v>
      </c>
      <c r="E524" s="742" t="s">
        <v>252</v>
      </c>
      <c r="F524" s="825" t="s">
        <v>253</v>
      </c>
      <c r="G524" s="826"/>
      <c r="H524" s="741">
        <f>H472+1</f>
        <v>72</v>
      </c>
      <c r="I524" s="742" t="s">
        <v>254</v>
      </c>
      <c r="J524" s="741">
        <f>D524-H524</f>
        <v>108</v>
      </c>
      <c r="K524" s="744" t="s">
        <v>255</v>
      </c>
      <c r="L524" s="744" t="s">
        <v>203</v>
      </c>
      <c r="M524" s="811"/>
      <c r="N524" s="827"/>
      <c r="O524" s="745"/>
    </row>
    <row r="525">
      <c r="A525" s="993" t="s">
        <v>256</v>
      </c>
      <c r="B525" s="755" t="s">
        <v>257</v>
      </c>
      <c r="C525" s="756"/>
      <c r="D525" s="756"/>
      <c r="E525" s="756"/>
      <c r="F525" s="757"/>
      <c r="G525" s="758"/>
      <c r="H525" s="763"/>
      <c r="I525" s="760"/>
      <c r="J525" s="761"/>
      <c r="K525" s="761"/>
      <c r="L525" s="761"/>
      <c r="M525" s="761"/>
      <c r="N525" s="761"/>
      <c r="O525" s="762"/>
    </row>
    <row r="526">
      <c r="A526" s="828"/>
      <c r="B526" s="755" t="s">
        <v>258</v>
      </c>
      <c r="C526" s="756"/>
      <c r="D526" s="756"/>
      <c r="E526" s="756"/>
      <c r="F526" s="757"/>
      <c r="G526" s="758"/>
      <c r="H526" s="763"/>
      <c r="I526" s="760"/>
      <c r="J526" s="761"/>
      <c r="K526" s="761"/>
      <c r="L526" s="761"/>
      <c r="M526" s="761"/>
      <c r="N526" s="761"/>
      <c r="O526" s="762"/>
    </row>
    <row r="527">
      <c r="A527" s="828"/>
      <c r="B527" s="755" t="s">
        <v>259</v>
      </c>
      <c r="C527" s="756"/>
      <c r="D527" s="756"/>
      <c r="E527" s="756"/>
      <c r="F527" s="757"/>
      <c r="G527" s="758"/>
      <c r="H527" s="763"/>
      <c r="I527" s="760"/>
      <c r="J527" s="761"/>
      <c r="K527" s="761"/>
      <c r="L527" s="761"/>
      <c r="M527" s="761"/>
      <c r="N527" s="761"/>
      <c r="O527" s="762"/>
    </row>
    <row r="528">
      <c r="A528" s="828"/>
      <c r="B528" s="755" t="s">
        <v>260</v>
      </c>
      <c r="C528" s="756"/>
      <c r="D528" s="756"/>
      <c r="E528" s="756"/>
      <c r="F528" s="757"/>
      <c r="G528" s="758"/>
      <c r="H528" s="763"/>
      <c r="I528" s="760"/>
      <c r="J528" s="761"/>
      <c r="K528" s="761"/>
      <c r="L528" s="761"/>
      <c r="M528" s="761"/>
      <c r="N528" s="761"/>
      <c r="O528" s="762"/>
    </row>
    <row r="529">
      <c r="A529" s="828"/>
      <c r="B529" s="755" t="s">
        <v>261</v>
      </c>
      <c r="C529" s="756"/>
      <c r="D529" s="756"/>
      <c r="E529" s="756"/>
      <c r="F529" s="757"/>
      <c r="G529" s="758"/>
      <c r="H529" s="763"/>
      <c r="I529" s="758"/>
      <c r="J529" s="759"/>
      <c r="K529" s="759"/>
      <c r="L529" s="759"/>
      <c r="M529" s="759"/>
      <c r="N529" s="759"/>
      <c r="O529" s="764"/>
    </row>
    <row r="530">
      <c r="A530" s="829"/>
      <c r="B530" s="999" t="s">
        <v>262</v>
      </c>
      <c r="C530" s="1000"/>
      <c r="D530" s="1000"/>
      <c r="E530" s="1000"/>
      <c r="F530" s="1001"/>
      <c r="G530" s="803"/>
      <c r="H530" s="989"/>
      <c r="I530" s="769"/>
      <c r="J530" s="770"/>
      <c r="K530" s="770"/>
      <c r="L530" s="770"/>
      <c r="M530" s="770"/>
      <c r="N530" s="770"/>
      <c r="O530" s="771"/>
    </row>
    <row r="531">
      <c r="A531" s="830" t="s">
        <v>263</v>
      </c>
      <c r="B531" s="773" t="s">
        <v>264</v>
      </c>
      <c r="C531" s="774"/>
      <c r="D531" s="774"/>
      <c r="E531" s="774"/>
      <c r="F531" s="775"/>
      <c r="G531" s="776" t="s">
        <v>265</v>
      </c>
      <c r="H531" s="777"/>
      <c r="I531" s="773" t="s">
        <v>264</v>
      </c>
      <c r="J531" s="774"/>
      <c r="K531" s="774"/>
      <c r="L531" s="774"/>
      <c r="M531" s="774"/>
      <c r="N531" s="775"/>
      <c r="O531" s="778" t="s">
        <v>265</v>
      </c>
    </row>
    <row r="532">
      <c r="A532" s="828"/>
      <c r="B532" s="766" t="s">
        <v>266</v>
      </c>
      <c r="C532" s="767"/>
      <c r="D532" s="767"/>
      <c r="E532" s="767"/>
      <c r="F532" s="768"/>
      <c r="G532" s="779"/>
      <c r="H532" s="780"/>
      <c r="I532" s="766" t="s">
        <v>267</v>
      </c>
      <c r="J532" s="767"/>
      <c r="K532" s="767"/>
      <c r="L532" s="767"/>
      <c r="M532" s="767"/>
      <c r="N532" s="768"/>
      <c r="O532" s="781"/>
    </row>
    <row r="533">
      <c r="A533" s="828"/>
      <c r="B533" s="766" t="s">
        <v>268</v>
      </c>
      <c r="C533" s="767"/>
      <c r="D533" s="767"/>
      <c r="E533" s="767"/>
      <c r="F533" s="768"/>
      <c r="G533" s="779"/>
      <c r="H533" s="780"/>
      <c r="I533" s="766" t="s">
        <v>269</v>
      </c>
      <c r="J533" s="767"/>
      <c r="K533" s="767"/>
      <c r="L533" s="767"/>
      <c r="M533" s="767"/>
      <c r="N533" s="768"/>
      <c r="O533" s="781"/>
    </row>
    <row r="534">
      <c r="A534" s="828"/>
      <c r="B534" s="766" t="s">
        <v>270</v>
      </c>
      <c r="C534" s="767"/>
      <c r="D534" s="767"/>
      <c r="E534" s="767"/>
      <c r="F534" s="768"/>
      <c r="G534" s="779"/>
      <c r="H534" s="780"/>
      <c r="I534" s="766" t="s">
        <v>271</v>
      </c>
      <c r="J534" s="767"/>
      <c r="K534" s="767"/>
      <c r="L534" s="767"/>
      <c r="M534" s="767"/>
      <c r="N534" s="768"/>
      <c r="O534" s="781"/>
    </row>
    <row r="535">
      <c r="A535" s="828"/>
      <c r="B535" s="766" t="s">
        <v>272</v>
      </c>
      <c r="C535" s="767"/>
      <c r="D535" s="767"/>
      <c r="E535" s="767"/>
      <c r="F535" s="768"/>
      <c r="G535" s="779"/>
      <c r="H535" s="780"/>
      <c r="I535" s="766" t="s">
        <v>273</v>
      </c>
      <c r="J535" s="767"/>
      <c r="K535" s="767"/>
      <c r="L535" s="767"/>
      <c r="M535" s="767"/>
      <c r="N535" s="768"/>
      <c r="O535" s="781"/>
    </row>
    <row r="536">
      <c r="A536" s="828"/>
      <c r="B536" s="766" t="s">
        <v>274</v>
      </c>
      <c r="C536" s="767"/>
      <c r="D536" s="767"/>
      <c r="E536" s="767"/>
      <c r="F536" s="768"/>
      <c r="G536" s="779"/>
      <c r="H536" s="780"/>
      <c r="I536" s="766" t="s">
        <v>275</v>
      </c>
      <c r="J536" s="767"/>
      <c r="K536" s="767"/>
      <c r="L536" s="767"/>
      <c r="M536" s="767"/>
      <c r="N536" s="768"/>
      <c r="O536" s="781">
        <v>1</v>
      </c>
    </row>
    <row r="537">
      <c r="A537" s="828"/>
      <c r="B537" s="766" t="s">
        <v>276</v>
      </c>
      <c r="C537" s="767"/>
      <c r="D537" s="767"/>
      <c r="E537" s="767"/>
      <c r="F537" s="768"/>
      <c r="G537" s="779"/>
      <c r="H537" s="780"/>
      <c r="I537" s="766" t="s">
        <v>277</v>
      </c>
      <c r="J537" s="767"/>
      <c r="K537" s="767"/>
      <c r="L537" s="767"/>
      <c r="M537" s="767"/>
      <c r="N537" s="768"/>
      <c r="O537" s="781"/>
    </row>
    <row r="538">
      <c r="A538" s="828"/>
      <c r="B538" s="766" t="s">
        <v>278</v>
      </c>
      <c r="C538" s="767"/>
      <c r="D538" s="767"/>
      <c r="E538" s="767"/>
      <c r="F538" s="768"/>
      <c r="G538" s="779"/>
      <c r="H538" s="780"/>
      <c r="I538" s="766" t="s">
        <v>279</v>
      </c>
      <c r="J538" s="767"/>
      <c r="K538" s="767"/>
      <c r="L538" s="767"/>
      <c r="M538" s="767"/>
      <c r="N538" s="768"/>
      <c r="O538" s="781"/>
    </row>
    <row r="539">
      <c r="A539" s="828"/>
      <c r="B539" s="766" t="s">
        <v>280</v>
      </c>
      <c r="C539" s="767"/>
      <c r="D539" s="767"/>
      <c r="E539" s="767"/>
      <c r="F539" s="768"/>
      <c r="G539" s="779"/>
      <c r="H539" s="780"/>
      <c r="I539" s="766" t="s">
        <v>281</v>
      </c>
      <c r="J539" s="767"/>
      <c r="K539" s="767"/>
      <c r="L539" s="767"/>
      <c r="M539" s="767"/>
      <c r="N539" s="768"/>
      <c r="O539" s="781">
        <v>1</v>
      </c>
    </row>
    <row r="540">
      <c r="A540" s="828"/>
      <c r="B540" s="766" t="s">
        <v>282</v>
      </c>
      <c r="C540" s="767"/>
      <c r="D540" s="767"/>
      <c r="E540" s="767"/>
      <c r="F540" s="768"/>
      <c r="G540" s="779"/>
      <c r="H540" s="780"/>
      <c r="I540" s="766" t="s">
        <v>283</v>
      </c>
      <c r="J540" s="767"/>
      <c r="K540" s="767"/>
      <c r="L540" s="767"/>
      <c r="M540" s="767"/>
      <c r="N540" s="768"/>
      <c r="O540" s="781"/>
    </row>
    <row r="541">
      <c r="A541" s="828"/>
      <c r="B541" s="766" t="s">
        <v>284</v>
      </c>
      <c r="C541" s="767"/>
      <c r="D541" s="767"/>
      <c r="E541" s="767"/>
      <c r="F541" s="768"/>
      <c r="G541" s="779"/>
      <c r="H541" s="780"/>
      <c r="I541" s="766" t="s">
        <v>285</v>
      </c>
      <c r="J541" s="767"/>
      <c r="K541" s="767"/>
      <c r="L541" s="767"/>
      <c r="M541" s="767"/>
      <c r="N541" s="768"/>
      <c r="O541" s="790">
        <v>1</v>
      </c>
    </row>
    <row r="542">
      <c r="A542" s="829"/>
      <c r="B542" s="783" t="s">
        <v>286</v>
      </c>
      <c r="C542" s="784"/>
      <c r="D542" s="784"/>
      <c r="E542" s="784"/>
      <c r="F542" s="785"/>
      <c r="G542" s="791">
        <v>2</v>
      </c>
      <c r="H542" s="792"/>
      <c r="I542" s="793" t="s">
        <v>287</v>
      </c>
      <c r="J542" s="794"/>
      <c r="K542" s="794"/>
      <c r="L542" s="794"/>
      <c r="M542" s="794"/>
      <c r="N542" s="795"/>
      <c r="O542" s="796">
        <f>SUM(G532:H542,O532:O541)</f>
        <v>5</v>
      </c>
    </row>
    <row r="543">
      <c r="A543" s="837" t="s">
        <v>288</v>
      </c>
      <c r="B543" s="838" t="s">
        <v>329</v>
      </c>
      <c r="C543" s="997"/>
      <c r="D543" s="997"/>
      <c r="E543" s="997"/>
      <c r="F543" s="997"/>
      <c r="G543" s="997"/>
      <c r="H543" s="997"/>
      <c r="I543" s="997"/>
      <c r="J543" s="997"/>
      <c r="K543" s="997"/>
      <c r="L543" s="997"/>
      <c r="M543" s="997"/>
      <c r="N543" s="997"/>
      <c r="O543" s="998"/>
    </row>
    <row r="544">
      <c r="A544" s="841"/>
      <c r="B544" s="758"/>
      <c r="C544" s="759"/>
      <c r="D544" s="759"/>
      <c r="E544" s="759"/>
      <c r="F544" s="759"/>
      <c r="G544" s="759"/>
      <c r="H544" s="759"/>
      <c r="I544" s="759"/>
      <c r="J544" s="759"/>
      <c r="K544" s="759"/>
      <c r="L544" s="759"/>
      <c r="M544" s="759"/>
      <c r="N544" s="759"/>
      <c r="O544" s="764"/>
    </row>
    <row r="545">
      <c r="A545" s="841"/>
      <c r="B545" s="1015"/>
      <c r="C545" s="1016"/>
      <c r="D545" s="1016"/>
      <c r="E545" s="1016"/>
      <c r="F545" s="1016"/>
      <c r="G545" s="1016"/>
      <c r="H545" s="1016"/>
      <c r="I545" s="1016"/>
      <c r="J545" s="1016"/>
      <c r="K545" s="1016"/>
      <c r="L545" s="1016"/>
      <c r="M545" s="1016"/>
      <c r="N545" s="1016"/>
      <c r="O545" s="1017"/>
    </row>
    <row r="546">
      <c r="A546" s="841"/>
      <c r="B546" s="1018"/>
      <c r="C546" s="1019"/>
      <c r="D546" s="1019"/>
      <c r="E546" s="1019"/>
      <c r="F546" s="1019"/>
      <c r="G546" s="1019"/>
      <c r="H546" s="1019"/>
      <c r="I546" s="1019"/>
      <c r="J546" s="1019"/>
      <c r="K546" s="1019"/>
      <c r="L546" s="1019"/>
      <c r="M546" s="1019"/>
      <c r="N546" s="1019"/>
      <c r="O546" s="1020"/>
    </row>
    <row r="547">
      <c r="A547" s="1021"/>
      <c r="B547" s="1022"/>
      <c r="C547" s="1023"/>
      <c r="D547" s="1023"/>
      <c r="E547" s="1023"/>
      <c r="F547" s="1023"/>
      <c r="G547" s="1023"/>
      <c r="H547" s="1023"/>
      <c r="I547" s="1023"/>
      <c r="J547" s="1023"/>
      <c r="K547" s="1023"/>
      <c r="L547" s="1023"/>
      <c r="M547" s="1023"/>
      <c r="N547" s="1023"/>
      <c r="O547" s="1024"/>
    </row>
    <row r="548">
      <c r="A548" s="1021"/>
      <c r="B548" s="1022"/>
      <c r="C548" s="1023"/>
      <c r="D548" s="1023"/>
      <c r="E548" s="1023"/>
      <c r="F548" s="1023"/>
      <c r="G548" s="1023"/>
      <c r="H548" s="1023"/>
      <c r="I548" s="1023"/>
      <c r="J548" s="1023"/>
      <c r="K548" s="1023"/>
      <c r="L548" s="1023"/>
      <c r="M548" s="1023"/>
      <c r="N548" s="1023"/>
      <c r="O548" s="1024"/>
    </row>
    <row r="549">
      <c r="A549" s="841"/>
      <c r="B549" s="1025"/>
      <c r="C549" s="1026"/>
      <c r="D549" s="1026"/>
      <c r="E549" s="1026"/>
      <c r="F549" s="1026"/>
      <c r="G549" s="1026"/>
      <c r="H549" s="1026"/>
      <c r="I549" s="1026"/>
      <c r="J549" s="1026"/>
      <c r="K549" s="1026"/>
      <c r="L549" s="1026"/>
      <c r="M549" s="1026"/>
      <c r="N549" s="1026"/>
      <c r="O549" s="1027"/>
    </row>
    <row r="550">
      <c r="A550" s="841"/>
      <c r="B550" s="758"/>
      <c r="C550" s="759"/>
      <c r="D550" s="759"/>
      <c r="E550" s="759"/>
      <c r="F550" s="759"/>
      <c r="G550" s="759"/>
      <c r="H550" s="759"/>
      <c r="I550" s="759"/>
      <c r="J550" s="759"/>
      <c r="K550" s="759"/>
      <c r="L550" s="759"/>
      <c r="M550" s="759"/>
      <c r="N550" s="759"/>
      <c r="O550" s="764"/>
    </row>
    <row r="551">
      <c r="A551" s="841"/>
      <c r="B551" s="758"/>
      <c r="C551" s="759"/>
      <c r="D551" s="759"/>
      <c r="E551" s="759"/>
      <c r="F551" s="759"/>
      <c r="G551" s="759"/>
      <c r="H551" s="759"/>
      <c r="I551" s="759"/>
      <c r="J551" s="759"/>
      <c r="K551" s="759"/>
      <c r="L551" s="759"/>
      <c r="M551" s="759"/>
      <c r="N551" s="759"/>
      <c r="O551" s="764"/>
    </row>
    <row r="552">
      <c r="A552" s="841"/>
      <c r="B552" s="758"/>
      <c r="C552" s="759"/>
      <c r="D552" s="759"/>
      <c r="E552" s="759"/>
      <c r="F552" s="759"/>
      <c r="G552" s="759"/>
      <c r="H552" s="759"/>
      <c r="I552" s="759"/>
      <c r="J552" s="759"/>
      <c r="K552" s="759"/>
      <c r="L552" s="759"/>
      <c r="M552" s="759"/>
      <c r="N552" s="759"/>
      <c r="O552" s="764"/>
    </row>
    <row r="553">
      <c r="A553" s="841"/>
      <c r="B553" s="758"/>
      <c r="C553" s="759"/>
      <c r="D553" s="759"/>
      <c r="E553" s="759"/>
      <c r="F553" s="759"/>
      <c r="G553" s="759"/>
      <c r="H553" s="759"/>
      <c r="I553" s="759"/>
      <c r="J553" s="759"/>
      <c r="K553" s="759"/>
      <c r="L553" s="759"/>
      <c r="M553" s="759"/>
      <c r="N553" s="759"/>
      <c r="O553" s="764"/>
    </row>
    <row r="554">
      <c r="A554" s="841"/>
      <c r="B554" s="758"/>
      <c r="C554" s="759"/>
      <c r="D554" s="759"/>
      <c r="E554" s="759"/>
      <c r="F554" s="759"/>
      <c r="G554" s="759"/>
      <c r="H554" s="763"/>
      <c r="I554" s="986" t="s">
        <v>0</v>
      </c>
      <c r="J554" s="987"/>
      <c r="K554" s="987"/>
      <c r="L554" s="987"/>
      <c r="M554" s="987"/>
      <c r="N554" s="987"/>
      <c r="O554" s="988"/>
    </row>
    <row r="555">
      <c r="A555" s="841"/>
      <c r="B555" s="758"/>
      <c r="C555" s="759"/>
      <c r="D555" s="759"/>
      <c r="E555" s="759"/>
      <c r="F555" s="759"/>
      <c r="G555" s="759"/>
      <c r="H555" s="763"/>
      <c r="I555" s="3"/>
      <c r="J555" s="3"/>
      <c r="K555" s="3"/>
      <c r="L555" s="3"/>
      <c r="M555" s="3"/>
      <c r="N555" s="3"/>
      <c r="O555" s="3"/>
    </row>
    <row r="556">
      <c r="A556" s="841"/>
      <c r="B556" s="758"/>
      <c r="C556" s="759"/>
      <c r="D556" s="759"/>
      <c r="E556" s="759"/>
      <c r="F556" s="759"/>
      <c r="G556" s="759"/>
      <c r="H556" s="763"/>
      <c r="I556" s="3"/>
      <c r="J556" s="3"/>
      <c r="K556" s="3"/>
      <c r="L556" s="3"/>
      <c r="M556" s="3"/>
      <c r="N556" s="3"/>
      <c r="O556" s="3"/>
    </row>
    <row r="557">
      <c r="A557" s="842"/>
      <c r="B557" s="803"/>
      <c r="C557" s="804"/>
      <c r="D557" s="804"/>
      <c r="E557" s="804"/>
      <c r="F557" s="804"/>
      <c r="G557" s="804"/>
      <c r="H557" s="989"/>
      <c r="I557" s="990"/>
      <c r="J557" s="990"/>
      <c r="K557" s="990"/>
      <c r="L557" s="990"/>
      <c r="M557" s="990"/>
      <c r="N557" s="990"/>
      <c r="O557" s="991"/>
    </row>
    <row r="558">
      <c r="A558" s="837" t="s">
        <v>291</v>
      </c>
      <c r="B558" s="992"/>
      <c r="C558" s="839"/>
      <c r="D558" s="839"/>
      <c r="E558" s="839"/>
      <c r="F558" s="839"/>
      <c r="G558" s="839"/>
      <c r="H558" s="839"/>
      <c r="I558" s="839"/>
      <c r="J558" s="839"/>
      <c r="K558" s="839"/>
      <c r="L558" s="839"/>
      <c r="M558" s="839"/>
      <c r="N558" s="839"/>
      <c r="O558" s="840"/>
    </row>
    <row r="559">
      <c r="A559" s="841"/>
      <c r="B559" s="760"/>
      <c r="C559" s="761"/>
      <c r="D559" s="761"/>
      <c r="E559" s="761"/>
      <c r="F559" s="761"/>
      <c r="G559" s="761"/>
      <c r="H559" s="761"/>
      <c r="I559" s="761"/>
      <c r="J559" s="761"/>
      <c r="K559" s="761"/>
      <c r="L559" s="761"/>
      <c r="M559" s="761"/>
      <c r="N559" s="761"/>
      <c r="O559" s="762"/>
    </row>
    <row r="560">
      <c r="A560" s="841"/>
      <c r="B560" s="760"/>
      <c r="C560" s="761"/>
      <c r="D560" s="761"/>
      <c r="E560" s="761"/>
      <c r="F560" s="761"/>
      <c r="G560" s="761"/>
      <c r="H560" s="761"/>
      <c r="I560" s="761"/>
      <c r="J560" s="761"/>
      <c r="K560" s="761"/>
      <c r="L560" s="761"/>
      <c r="M560" s="761"/>
      <c r="N560" s="761"/>
      <c r="O560" s="762"/>
    </row>
    <row r="561">
      <c r="A561" s="841"/>
      <c r="B561" s="760"/>
      <c r="C561" s="761"/>
      <c r="D561" s="761"/>
      <c r="E561" s="761"/>
      <c r="F561" s="761"/>
      <c r="G561" s="761"/>
      <c r="H561" s="761"/>
      <c r="I561" s="761"/>
      <c r="J561" s="761"/>
      <c r="K561" s="761"/>
      <c r="L561" s="761"/>
      <c r="M561" s="761"/>
      <c r="N561" s="761"/>
      <c r="O561" s="762"/>
    </row>
    <row r="562">
      <c r="A562" s="841"/>
      <c r="B562" s="760"/>
      <c r="C562" s="761"/>
      <c r="D562" s="761"/>
      <c r="E562" s="761"/>
      <c r="F562" s="761"/>
      <c r="G562" s="761"/>
      <c r="H562" s="761"/>
      <c r="I562" s="761"/>
      <c r="J562" s="761"/>
      <c r="K562" s="761"/>
      <c r="L562" s="761"/>
      <c r="M562" s="761"/>
      <c r="N562" s="761"/>
      <c r="O562" s="762"/>
    </row>
    <row r="563">
      <c r="A563" s="841"/>
      <c r="B563" s="760"/>
      <c r="C563" s="761"/>
      <c r="D563" s="761"/>
      <c r="E563" s="761"/>
      <c r="F563" s="761"/>
      <c r="G563" s="761"/>
      <c r="H563" s="761"/>
      <c r="I563" s="761"/>
      <c r="J563" s="761"/>
      <c r="K563" s="761"/>
      <c r="L563" s="761"/>
      <c r="M563" s="761"/>
      <c r="N563" s="761"/>
      <c r="O563" s="762"/>
    </row>
    <row r="564">
      <c r="A564" s="841"/>
      <c r="B564" s="760"/>
      <c r="C564" s="761"/>
      <c r="D564" s="761"/>
      <c r="E564" s="761"/>
      <c r="F564" s="761"/>
      <c r="G564" s="761"/>
      <c r="H564" s="761"/>
      <c r="I564" s="761"/>
      <c r="J564" s="761"/>
      <c r="K564" s="761"/>
      <c r="L564" s="761"/>
      <c r="M564" s="761"/>
      <c r="N564" s="761"/>
      <c r="O564" s="762"/>
    </row>
    <row r="565">
      <c r="A565" s="841"/>
      <c r="B565" s="760"/>
      <c r="C565" s="761"/>
      <c r="D565" s="761"/>
      <c r="E565" s="761"/>
      <c r="F565" s="761"/>
      <c r="G565" s="761"/>
      <c r="H565" s="761"/>
      <c r="I565" s="761"/>
      <c r="J565" s="761"/>
      <c r="K565" s="761"/>
      <c r="L565" s="761"/>
      <c r="M565" s="761"/>
      <c r="N565" s="761"/>
      <c r="O565" s="762"/>
    </row>
    <row r="566">
      <c r="A566" s="841"/>
      <c r="B566" s="758"/>
      <c r="C566" s="759"/>
      <c r="D566" s="759"/>
      <c r="E566" s="759"/>
      <c r="F566" s="759"/>
      <c r="G566" s="759"/>
      <c r="H566" s="763"/>
      <c r="I566" s="986" t="s">
        <v>292</v>
      </c>
      <c r="J566" s="987"/>
      <c r="K566" s="987"/>
      <c r="L566" s="987"/>
      <c r="M566" s="987"/>
      <c r="N566" s="987"/>
      <c r="O566" s="988"/>
    </row>
    <row r="567">
      <c r="A567" s="841"/>
      <c r="B567" s="758"/>
      <c r="C567" s="759"/>
      <c r="D567" s="759"/>
      <c r="E567" s="759"/>
      <c r="F567" s="759"/>
      <c r="G567" s="759"/>
      <c r="H567" s="763"/>
      <c r="I567" s="3"/>
      <c r="J567" s="3"/>
      <c r="K567" s="3"/>
      <c r="L567" s="3"/>
      <c r="M567" s="3"/>
      <c r="N567" s="3"/>
      <c r="O567" s="3"/>
    </row>
    <row r="568">
      <c r="A568" s="841"/>
      <c r="B568" s="758"/>
      <c r="C568" s="759"/>
      <c r="D568" s="759"/>
      <c r="E568" s="759"/>
      <c r="F568" s="759"/>
      <c r="G568" s="759"/>
      <c r="H568" s="763"/>
      <c r="I568" s="3"/>
      <c r="J568" s="3"/>
      <c r="K568" s="3"/>
      <c r="L568" s="3"/>
      <c r="M568" s="3"/>
      <c r="N568" s="3"/>
      <c r="O568" s="3"/>
    </row>
    <row r="569">
      <c r="A569" s="842"/>
      <c r="B569" s="803"/>
      <c r="C569" s="804"/>
      <c r="D569" s="804"/>
      <c r="E569" s="804"/>
      <c r="F569" s="804"/>
      <c r="G569" s="804"/>
      <c r="H569" s="989"/>
      <c r="I569" s="990"/>
      <c r="J569" s="990"/>
      <c r="K569" s="990"/>
      <c r="L569" s="990"/>
      <c r="M569" s="990"/>
      <c r="N569" s="990"/>
      <c r="O569" s="991"/>
    </row>
    <row r="570" ht="25.5">
      <c r="A570" s="805" t="s">
        <v>240</v>
      </c>
      <c r="B570" s="806" t="s">
        <v>1</v>
      </c>
      <c r="C570" s="807"/>
      <c r="D570" s="807"/>
      <c r="E570" s="807"/>
      <c r="F570" s="807"/>
      <c r="G570" s="807"/>
      <c r="H570" s="807"/>
      <c r="I570" s="807"/>
      <c r="J570" s="807"/>
      <c r="K570" s="807"/>
      <c r="L570" s="807"/>
      <c r="M570" s="807"/>
      <c r="N570" s="807"/>
      <c r="O570" s="843"/>
    </row>
    <row r="571" ht="25.5">
      <c r="A571" s="810" t="s">
        <v>3</v>
      </c>
      <c r="B571" s="811" t="s">
        <v>4</v>
      </c>
      <c r="C571" s="812"/>
      <c r="D571" s="812"/>
      <c r="E571" s="812"/>
      <c r="F571" s="812"/>
      <c r="G571" s="812"/>
      <c r="H571" s="812"/>
      <c r="I571" s="812"/>
      <c r="J571" s="812"/>
      <c r="K571" s="812"/>
      <c r="L571" s="812"/>
      <c r="M571" s="812"/>
      <c r="N571" s="812"/>
      <c r="O571" s="813"/>
    </row>
    <row r="572">
      <c r="A572" s="814" t="s">
        <v>241</v>
      </c>
      <c r="B572" s="694"/>
      <c r="C572" s="694"/>
      <c r="D572" s="694"/>
      <c r="E572" s="694"/>
      <c r="F572" s="694"/>
      <c r="G572" s="694"/>
      <c r="H572" s="694"/>
      <c r="I572" s="694"/>
      <c r="J572" s="694"/>
      <c r="K572" s="694"/>
      <c r="L572" s="694"/>
      <c r="M572" s="694"/>
      <c r="N572" s="694"/>
      <c r="O572" s="815"/>
    </row>
    <row r="573" ht="25.5">
      <c r="A573" s="718" t="s">
        <v>7</v>
      </c>
      <c r="B573" s="720" t="s">
        <v>312</v>
      </c>
      <c r="C573" s="720" t="s">
        <v>216</v>
      </c>
      <c r="D573" s="816" t="s">
        <v>301</v>
      </c>
      <c r="E573" s="817"/>
      <c r="F573" s="818"/>
      <c r="G573" s="819" t="s">
        <v>242</v>
      </c>
      <c r="H573" s="820"/>
      <c r="I573" s="723">
        <f>I521+1</f>
        <v>46007</v>
      </c>
      <c r="J573" s="724"/>
      <c r="K573" s="724"/>
      <c r="L573" s="724"/>
      <c r="M573" s="725"/>
      <c r="N573" s="726" t="s">
        <v>243</v>
      </c>
      <c r="O573" s="727">
        <f>O521+1</f>
        <v>12</v>
      </c>
    </row>
    <row r="574">
      <c r="A574" s="728" t="s">
        <v>244</v>
      </c>
      <c r="B574" s="729" t="s">
        <v>6</v>
      </c>
      <c r="C574" s="730"/>
      <c r="D574" s="730"/>
      <c r="E574" s="730"/>
      <c r="F574" s="730"/>
      <c r="G574" s="730"/>
      <c r="H574" s="730"/>
      <c r="I574" s="730"/>
      <c r="J574" s="731"/>
      <c r="K574" s="732" t="s">
        <v>245</v>
      </c>
      <c r="L574" s="732" t="s">
        <v>246</v>
      </c>
      <c r="M574" s="821" t="s">
        <v>247</v>
      </c>
      <c r="N574" s="822"/>
      <c r="O574" s="733" t="s">
        <v>248</v>
      </c>
    </row>
    <row r="575">
      <c r="A575" s="734"/>
      <c r="B575" s="735"/>
      <c r="C575" s="736"/>
      <c r="D575" s="736"/>
      <c r="E575" s="736"/>
      <c r="F575" s="736"/>
      <c r="G575" s="736"/>
      <c r="H575" s="736"/>
      <c r="I575" s="736"/>
      <c r="J575" s="737"/>
      <c r="K575" s="732" t="s">
        <v>249</v>
      </c>
      <c r="L575" s="732" t="s">
        <v>203</v>
      </c>
      <c r="M575" s="823"/>
      <c r="N575" s="824"/>
      <c r="O575" s="739"/>
    </row>
    <row r="576" ht="38.25">
      <c r="A576" s="740" t="s">
        <v>250</v>
      </c>
      <c r="B576" s="741"/>
      <c r="C576" s="742" t="s">
        <v>251</v>
      </c>
      <c r="D576" s="742">
        <f>D524</f>
        <v>180</v>
      </c>
      <c r="E576" s="742" t="s">
        <v>252</v>
      </c>
      <c r="F576" s="825" t="s">
        <v>253</v>
      </c>
      <c r="G576" s="826"/>
      <c r="H576" s="741">
        <f>H524+1</f>
        <v>73</v>
      </c>
      <c r="I576" s="742" t="s">
        <v>254</v>
      </c>
      <c r="J576" s="741">
        <f>D576-H576</f>
        <v>107</v>
      </c>
      <c r="K576" s="744" t="s">
        <v>255</v>
      </c>
      <c r="L576" s="744" t="s">
        <v>203</v>
      </c>
      <c r="M576" s="811"/>
      <c r="N576" s="827"/>
      <c r="O576" s="745"/>
    </row>
    <row r="577">
      <c r="A577" s="993" t="s">
        <v>256</v>
      </c>
      <c r="B577" s="755" t="s">
        <v>257</v>
      </c>
      <c r="C577" s="756"/>
      <c r="D577" s="756"/>
      <c r="E577" s="756"/>
      <c r="F577" s="757"/>
      <c r="G577" s="758"/>
      <c r="H577" s="763"/>
      <c r="I577" s="760"/>
      <c r="J577" s="761"/>
      <c r="K577" s="761"/>
      <c r="L577" s="761"/>
      <c r="M577" s="761"/>
      <c r="N577" s="761"/>
      <c r="O577" s="762"/>
    </row>
    <row r="578">
      <c r="A578" s="828"/>
      <c r="B578" s="755" t="s">
        <v>258</v>
      </c>
      <c r="C578" s="756"/>
      <c r="D578" s="756"/>
      <c r="E578" s="756"/>
      <c r="F578" s="757"/>
      <c r="G578" s="758"/>
      <c r="H578" s="763"/>
      <c r="I578" s="760"/>
      <c r="J578" s="761"/>
      <c r="K578" s="761"/>
      <c r="L578" s="761"/>
      <c r="M578" s="761"/>
      <c r="N578" s="761"/>
      <c r="O578" s="762"/>
    </row>
    <row r="579">
      <c r="A579" s="828"/>
      <c r="B579" s="755" t="s">
        <v>259</v>
      </c>
      <c r="C579" s="756"/>
      <c r="D579" s="756"/>
      <c r="E579" s="756"/>
      <c r="F579" s="757"/>
      <c r="G579" s="758"/>
      <c r="H579" s="763"/>
      <c r="I579" s="760"/>
      <c r="J579" s="761"/>
      <c r="K579" s="761"/>
      <c r="L579" s="761"/>
      <c r="M579" s="761"/>
      <c r="N579" s="761"/>
      <c r="O579" s="762"/>
    </row>
    <row r="580">
      <c r="A580" s="828"/>
      <c r="B580" s="755" t="s">
        <v>260</v>
      </c>
      <c r="C580" s="756"/>
      <c r="D580" s="756"/>
      <c r="E580" s="756"/>
      <c r="F580" s="757"/>
      <c r="G580" s="758"/>
      <c r="H580" s="763"/>
      <c r="I580" s="760"/>
      <c r="J580" s="761"/>
      <c r="K580" s="761"/>
      <c r="L580" s="761"/>
      <c r="M580" s="761"/>
      <c r="N580" s="761"/>
      <c r="O580" s="762"/>
    </row>
    <row r="581">
      <c r="A581" s="828"/>
      <c r="B581" s="755" t="s">
        <v>261</v>
      </c>
      <c r="C581" s="756"/>
      <c r="D581" s="756"/>
      <c r="E581" s="756"/>
      <c r="F581" s="757"/>
      <c r="G581" s="758"/>
      <c r="H581" s="763"/>
      <c r="I581" s="758"/>
      <c r="J581" s="759"/>
      <c r="K581" s="759"/>
      <c r="L581" s="759"/>
      <c r="M581" s="759"/>
      <c r="N581" s="759"/>
      <c r="O581" s="764"/>
    </row>
    <row r="582">
      <c r="A582" s="829"/>
      <c r="B582" s="999" t="s">
        <v>262</v>
      </c>
      <c r="C582" s="1000"/>
      <c r="D582" s="1000"/>
      <c r="E582" s="1000"/>
      <c r="F582" s="1001"/>
      <c r="G582" s="803"/>
      <c r="H582" s="989"/>
      <c r="I582" s="769"/>
      <c r="J582" s="770"/>
      <c r="K582" s="770"/>
      <c r="L582" s="770"/>
      <c r="M582" s="770"/>
      <c r="N582" s="770"/>
      <c r="O582" s="771"/>
    </row>
    <row r="583">
      <c r="A583" s="830" t="s">
        <v>263</v>
      </c>
      <c r="B583" s="773" t="s">
        <v>264</v>
      </c>
      <c r="C583" s="774"/>
      <c r="D583" s="774"/>
      <c r="E583" s="774"/>
      <c r="F583" s="775"/>
      <c r="G583" s="776" t="s">
        <v>265</v>
      </c>
      <c r="H583" s="777"/>
      <c r="I583" s="773" t="s">
        <v>264</v>
      </c>
      <c r="J583" s="774"/>
      <c r="K583" s="774"/>
      <c r="L583" s="774"/>
      <c r="M583" s="774"/>
      <c r="N583" s="775"/>
      <c r="O583" s="778" t="s">
        <v>265</v>
      </c>
    </row>
    <row r="584">
      <c r="A584" s="828"/>
      <c r="B584" s="766" t="s">
        <v>266</v>
      </c>
      <c r="C584" s="767"/>
      <c r="D584" s="767"/>
      <c r="E584" s="767"/>
      <c r="F584" s="768"/>
      <c r="G584" s="779"/>
      <c r="H584" s="780"/>
      <c r="I584" s="766" t="s">
        <v>267</v>
      </c>
      <c r="J584" s="767"/>
      <c r="K584" s="767"/>
      <c r="L584" s="767"/>
      <c r="M584" s="767"/>
      <c r="N584" s="768"/>
      <c r="O584" s="781"/>
    </row>
    <row r="585">
      <c r="A585" s="828"/>
      <c r="B585" s="766" t="s">
        <v>268</v>
      </c>
      <c r="C585" s="767"/>
      <c r="D585" s="767"/>
      <c r="E585" s="767"/>
      <c r="F585" s="768"/>
      <c r="G585" s="779"/>
      <c r="H585" s="780"/>
      <c r="I585" s="766" t="s">
        <v>269</v>
      </c>
      <c r="J585" s="767"/>
      <c r="K585" s="767"/>
      <c r="L585" s="767"/>
      <c r="M585" s="767"/>
      <c r="N585" s="768"/>
      <c r="O585" s="781"/>
    </row>
    <row r="586">
      <c r="A586" s="828"/>
      <c r="B586" s="766" t="s">
        <v>270</v>
      </c>
      <c r="C586" s="767"/>
      <c r="D586" s="767"/>
      <c r="E586" s="767"/>
      <c r="F586" s="768"/>
      <c r="G586" s="779"/>
      <c r="H586" s="780"/>
      <c r="I586" s="766" t="s">
        <v>271</v>
      </c>
      <c r="J586" s="767"/>
      <c r="K586" s="767"/>
      <c r="L586" s="767"/>
      <c r="M586" s="767"/>
      <c r="N586" s="768"/>
      <c r="O586" s="781"/>
    </row>
    <row r="587">
      <c r="A587" s="828"/>
      <c r="B587" s="766" t="s">
        <v>272</v>
      </c>
      <c r="C587" s="767"/>
      <c r="D587" s="767"/>
      <c r="E587" s="767"/>
      <c r="F587" s="768"/>
      <c r="G587" s="779"/>
      <c r="H587" s="780"/>
      <c r="I587" s="766" t="s">
        <v>273</v>
      </c>
      <c r="J587" s="767"/>
      <c r="K587" s="767"/>
      <c r="L587" s="767"/>
      <c r="M587" s="767"/>
      <c r="N587" s="768"/>
      <c r="O587" s="781"/>
    </row>
    <row r="588">
      <c r="A588" s="828"/>
      <c r="B588" s="766" t="s">
        <v>274</v>
      </c>
      <c r="C588" s="767"/>
      <c r="D588" s="767"/>
      <c r="E588" s="767"/>
      <c r="F588" s="768"/>
      <c r="G588" s="779"/>
      <c r="H588" s="780"/>
      <c r="I588" s="766" t="s">
        <v>275</v>
      </c>
      <c r="J588" s="767"/>
      <c r="K588" s="767"/>
      <c r="L588" s="767"/>
      <c r="M588" s="767"/>
      <c r="N588" s="768"/>
      <c r="O588" s="781">
        <v>1</v>
      </c>
    </row>
    <row r="589">
      <c r="A589" s="828"/>
      <c r="B589" s="766" t="s">
        <v>276</v>
      </c>
      <c r="C589" s="767"/>
      <c r="D589" s="767"/>
      <c r="E589" s="767"/>
      <c r="F589" s="768"/>
      <c r="G589" s="779"/>
      <c r="H589" s="780"/>
      <c r="I589" s="766" t="s">
        <v>277</v>
      </c>
      <c r="J589" s="767"/>
      <c r="K589" s="767"/>
      <c r="L589" s="767"/>
      <c r="M589" s="767"/>
      <c r="N589" s="768"/>
      <c r="O589" s="781"/>
    </row>
    <row r="590">
      <c r="A590" s="828"/>
      <c r="B590" s="766" t="s">
        <v>278</v>
      </c>
      <c r="C590" s="767"/>
      <c r="D590" s="767"/>
      <c r="E590" s="767"/>
      <c r="F590" s="768"/>
      <c r="G590" s="779"/>
      <c r="H590" s="780"/>
      <c r="I590" s="766" t="s">
        <v>279</v>
      </c>
      <c r="J590" s="767"/>
      <c r="K590" s="767"/>
      <c r="L590" s="767"/>
      <c r="M590" s="767"/>
      <c r="N590" s="768"/>
      <c r="O590" s="781"/>
    </row>
    <row r="591">
      <c r="A591" s="828"/>
      <c r="B591" s="766" t="s">
        <v>280</v>
      </c>
      <c r="C591" s="767"/>
      <c r="D591" s="767"/>
      <c r="E591" s="767"/>
      <c r="F591" s="768"/>
      <c r="G591" s="779"/>
      <c r="H591" s="780"/>
      <c r="I591" s="766" t="s">
        <v>281</v>
      </c>
      <c r="J591" s="767"/>
      <c r="K591" s="767"/>
      <c r="L591" s="767"/>
      <c r="M591" s="767"/>
      <c r="N591" s="768"/>
      <c r="O591" s="781">
        <v>1</v>
      </c>
    </row>
    <row r="592">
      <c r="A592" s="828"/>
      <c r="B592" s="766" t="s">
        <v>282</v>
      </c>
      <c r="C592" s="767"/>
      <c r="D592" s="767"/>
      <c r="E592" s="767"/>
      <c r="F592" s="768"/>
      <c r="G592" s="779"/>
      <c r="H592" s="780"/>
      <c r="I592" s="766" t="s">
        <v>283</v>
      </c>
      <c r="J592" s="767"/>
      <c r="K592" s="767"/>
      <c r="L592" s="767"/>
      <c r="M592" s="767"/>
      <c r="N592" s="768"/>
      <c r="O592" s="781"/>
    </row>
    <row r="593">
      <c r="A593" s="828"/>
      <c r="B593" s="766" t="s">
        <v>284</v>
      </c>
      <c r="C593" s="767"/>
      <c r="D593" s="767"/>
      <c r="E593" s="767"/>
      <c r="F593" s="768"/>
      <c r="G593" s="779"/>
      <c r="H593" s="780"/>
      <c r="I593" s="766" t="s">
        <v>285</v>
      </c>
      <c r="J593" s="767"/>
      <c r="K593" s="767"/>
      <c r="L593" s="767"/>
      <c r="M593" s="767"/>
      <c r="N593" s="768"/>
      <c r="O593" s="790">
        <v>1</v>
      </c>
    </row>
    <row r="594">
      <c r="A594" s="829"/>
      <c r="B594" s="766" t="s">
        <v>286</v>
      </c>
      <c r="C594" s="767"/>
      <c r="D594" s="767"/>
      <c r="E594" s="767"/>
      <c r="F594" s="768"/>
      <c r="G594" s="1002">
        <v>2</v>
      </c>
      <c r="H594" s="1003"/>
      <c r="I594" s="783" t="s">
        <v>287</v>
      </c>
      <c r="J594" s="784"/>
      <c r="K594" s="784"/>
      <c r="L594" s="784"/>
      <c r="M594" s="784"/>
      <c r="N594" s="785"/>
      <c r="O594" s="1004">
        <f>SUM(G584:H594,O584:O593)</f>
        <v>5</v>
      </c>
    </row>
    <row r="595">
      <c r="A595" s="837" t="s">
        <v>288</v>
      </c>
      <c r="B595" s="729" t="s">
        <v>329</v>
      </c>
      <c r="C595" s="730"/>
      <c r="D595" s="730"/>
      <c r="E595" s="730"/>
      <c r="F595" s="730"/>
      <c r="G595" s="730"/>
      <c r="H595" s="730"/>
      <c r="I595" s="730"/>
      <c r="J595" s="730"/>
      <c r="K595" s="730"/>
      <c r="L595" s="730"/>
      <c r="M595" s="730"/>
      <c r="N595" s="730"/>
      <c r="O595" s="1028"/>
    </row>
    <row r="596">
      <c r="A596" s="841"/>
      <c r="B596" s="735"/>
      <c r="C596" s="736"/>
      <c r="D596" s="736"/>
      <c r="E596" s="736"/>
      <c r="F596" s="736"/>
      <c r="G596" s="736"/>
      <c r="H596" s="736"/>
      <c r="I596" s="736"/>
      <c r="J596" s="736"/>
      <c r="K596" s="736"/>
      <c r="L596" s="736"/>
      <c r="M596" s="736"/>
      <c r="N596" s="736"/>
      <c r="O596" s="1029"/>
    </row>
    <row r="597">
      <c r="A597" s="841"/>
      <c r="B597" s="1015"/>
      <c r="C597" s="1016"/>
      <c r="D597" s="1016"/>
      <c r="E597" s="1016"/>
      <c r="F597" s="1016"/>
      <c r="G597" s="1016"/>
      <c r="H597" s="1016"/>
      <c r="I597" s="1016"/>
      <c r="J597" s="1016"/>
      <c r="K597" s="1016"/>
      <c r="L597" s="1016"/>
      <c r="M597" s="1016"/>
      <c r="N597" s="1016"/>
      <c r="O597" s="1017"/>
    </row>
    <row r="598">
      <c r="A598" s="841"/>
      <c r="B598" s="758"/>
      <c r="C598" s="759"/>
      <c r="D598" s="759"/>
      <c r="E598" s="759"/>
      <c r="F598" s="759"/>
      <c r="G598" s="759"/>
      <c r="H598" s="759"/>
      <c r="I598" s="759"/>
      <c r="J598" s="759"/>
      <c r="K598" s="759"/>
      <c r="L598" s="759"/>
      <c r="M598" s="759"/>
      <c r="N598" s="759"/>
      <c r="O598" s="764"/>
    </row>
    <row r="599">
      <c r="A599" s="841"/>
      <c r="B599" s="758"/>
      <c r="C599" s="759"/>
      <c r="D599" s="759"/>
      <c r="E599" s="759"/>
      <c r="F599" s="759"/>
      <c r="G599" s="759"/>
      <c r="H599" s="759"/>
      <c r="I599" s="759"/>
      <c r="J599" s="759"/>
      <c r="K599" s="759"/>
      <c r="L599" s="759"/>
      <c r="M599" s="759"/>
      <c r="N599" s="759"/>
      <c r="O599" s="764"/>
    </row>
    <row r="600">
      <c r="A600" s="841"/>
      <c r="B600" s="758"/>
      <c r="C600" s="759"/>
      <c r="D600" s="759"/>
      <c r="E600" s="759"/>
      <c r="F600" s="759"/>
      <c r="G600" s="759"/>
      <c r="H600" s="759"/>
      <c r="I600" s="759"/>
      <c r="J600" s="759"/>
      <c r="K600" s="759"/>
      <c r="L600" s="759"/>
      <c r="M600" s="759"/>
      <c r="N600" s="759"/>
      <c r="O600" s="764"/>
    </row>
    <row r="601">
      <c r="A601" s="841"/>
      <c r="B601" s="758"/>
      <c r="C601" s="759"/>
      <c r="D601" s="759"/>
      <c r="E601" s="759"/>
      <c r="F601" s="759"/>
      <c r="G601" s="759"/>
      <c r="H601" s="759"/>
      <c r="I601" s="759"/>
      <c r="J601" s="759"/>
      <c r="K601" s="759"/>
      <c r="L601" s="759"/>
      <c r="M601" s="759"/>
      <c r="N601" s="759"/>
      <c r="O601" s="764"/>
    </row>
    <row r="602">
      <c r="A602" s="841"/>
      <c r="B602" s="758"/>
      <c r="C602" s="759"/>
      <c r="D602" s="759"/>
      <c r="E602" s="759"/>
      <c r="F602" s="759"/>
      <c r="G602" s="759"/>
      <c r="H602" s="759"/>
      <c r="I602" s="759"/>
      <c r="J602" s="759"/>
      <c r="K602" s="759"/>
      <c r="L602" s="759"/>
      <c r="M602" s="759"/>
      <c r="N602" s="759"/>
      <c r="O602" s="764"/>
    </row>
    <row r="603">
      <c r="A603" s="841"/>
      <c r="B603" s="758"/>
      <c r="C603" s="759"/>
      <c r="D603" s="759"/>
      <c r="E603" s="759"/>
      <c r="F603" s="759"/>
      <c r="G603" s="759"/>
      <c r="H603" s="759"/>
      <c r="I603" s="759"/>
      <c r="J603" s="759"/>
      <c r="K603" s="759"/>
      <c r="L603" s="759"/>
      <c r="M603" s="759"/>
      <c r="N603" s="759"/>
      <c r="O603" s="764"/>
    </row>
    <row r="604">
      <c r="A604" s="841"/>
      <c r="B604" s="758"/>
      <c r="C604" s="759"/>
      <c r="D604" s="759"/>
      <c r="E604" s="759"/>
      <c r="F604" s="759"/>
      <c r="G604" s="759"/>
      <c r="H604" s="759"/>
      <c r="I604" s="759"/>
      <c r="J604" s="759"/>
      <c r="K604" s="759"/>
      <c r="L604" s="759"/>
      <c r="M604" s="759"/>
      <c r="N604" s="759"/>
      <c r="O604" s="764"/>
    </row>
    <row r="605">
      <c r="A605" s="841"/>
      <c r="B605" s="758"/>
      <c r="C605" s="759"/>
      <c r="D605" s="759"/>
      <c r="E605" s="759"/>
      <c r="F605" s="759"/>
      <c r="G605" s="759"/>
      <c r="H605" s="759"/>
      <c r="I605" s="759"/>
      <c r="J605" s="759"/>
      <c r="K605" s="759"/>
      <c r="L605" s="759"/>
      <c r="M605" s="759"/>
      <c r="N605" s="759"/>
      <c r="O605" s="764"/>
    </row>
    <row r="606">
      <c r="A606" s="841"/>
      <c r="B606" s="758"/>
      <c r="C606" s="759"/>
      <c r="D606" s="759"/>
      <c r="E606" s="759"/>
      <c r="F606" s="759"/>
      <c r="G606" s="759"/>
      <c r="H606" s="763"/>
      <c r="I606" s="986" t="s">
        <v>0</v>
      </c>
      <c r="J606" s="987"/>
      <c r="K606" s="987"/>
      <c r="L606" s="987"/>
      <c r="M606" s="987"/>
      <c r="N606" s="987"/>
      <c r="O606" s="988"/>
    </row>
    <row r="607">
      <c r="A607" s="841"/>
      <c r="B607" s="758"/>
      <c r="C607" s="759"/>
      <c r="D607" s="759"/>
      <c r="E607" s="759"/>
      <c r="F607" s="759"/>
      <c r="G607" s="759"/>
      <c r="H607" s="763"/>
      <c r="I607" s="3"/>
      <c r="J607" s="3"/>
      <c r="K607" s="3"/>
      <c r="L607" s="3"/>
      <c r="M607" s="3"/>
      <c r="N607" s="3"/>
      <c r="O607" s="3"/>
    </row>
    <row r="608">
      <c r="A608" s="841"/>
      <c r="B608" s="758"/>
      <c r="C608" s="759"/>
      <c r="D608" s="759"/>
      <c r="E608" s="759"/>
      <c r="F608" s="759"/>
      <c r="G608" s="759"/>
      <c r="H608" s="763"/>
      <c r="I608" s="3"/>
      <c r="J608" s="3"/>
      <c r="K608" s="3"/>
      <c r="L608" s="3"/>
      <c r="M608" s="3"/>
      <c r="N608" s="3"/>
      <c r="O608" s="3"/>
    </row>
    <row r="609">
      <c r="A609" s="842"/>
      <c r="B609" s="803"/>
      <c r="C609" s="804"/>
      <c r="D609" s="804"/>
      <c r="E609" s="804"/>
      <c r="F609" s="804"/>
      <c r="G609" s="804"/>
      <c r="H609" s="989"/>
      <c r="I609" s="990"/>
      <c r="J609" s="990"/>
      <c r="K609" s="990"/>
      <c r="L609" s="990"/>
      <c r="M609" s="990"/>
      <c r="N609" s="990"/>
      <c r="O609" s="991"/>
    </row>
    <row r="610">
      <c r="A610" s="837" t="s">
        <v>291</v>
      </c>
      <c r="B610" s="992"/>
      <c r="C610" s="839"/>
      <c r="D610" s="839"/>
      <c r="E610" s="839"/>
      <c r="F610" s="839"/>
      <c r="G610" s="839"/>
      <c r="H610" s="839"/>
      <c r="I610" s="839"/>
      <c r="J610" s="839"/>
      <c r="K610" s="839"/>
      <c r="L610" s="839"/>
      <c r="M610" s="839"/>
      <c r="N610" s="839"/>
      <c r="O610" s="840"/>
    </row>
    <row r="611">
      <c r="A611" s="841"/>
      <c r="B611" s="760"/>
      <c r="C611" s="761"/>
      <c r="D611" s="761"/>
      <c r="E611" s="761"/>
      <c r="F611" s="761"/>
      <c r="G611" s="761"/>
      <c r="H611" s="761"/>
      <c r="I611" s="761"/>
      <c r="J611" s="761"/>
      <c r="K611" s="761"/>
      <c r="L611" s="761"/>
      <c r="M611" s="761"/>
      <c r="N611" s="761"/>
      <c r="O611" s="762"/>
    </row>
    <row r="612">
      <c r="A612" s="841"/>
      <c r="B612" s="760"/>
      <c r="C612" s="761"/>
      <c r="D612" s="761"/>
      <c r="E612" s="761"/>
      <c r="F612" s="761"/>
      <c r="G612" s="761"/>
      <c r="H612" s="761"/>
      <c r="I612" s="761"/>
      <c r="J612" s="761"/>
      <c r="K612" s="761"/>
      <c r="L612" s="761"/>
      <c r="M612" s="761"/>
      <c r="N612" s="761"/>
      <c r="O612" s="762"/>
    </row>
    <row r="613">
      <c r="A613" s="841"/>
      <c r="B613" s="760"/>
      <c r="C613" s="761"/>
      <c r="D613" s="761"/>
      <c r="E613" s="761"/>
      <c r="F613" s="761"/>
      <c r="G613" s="761"/>
      <c r="H613" s="761"/>
      <c r="I613" s="761"/>
      <c r="J613" s="761"/>
      <c r="K613" s="761"/>
      <c r="L613" s="761"/>
      <c r="M613" s="761"/>
      <c r="N613" s="761"/>
      <c r="O613" s="762"/>
    </row>
    <row r="614">
      <c r="A614" s="841"/>
      <c r="B614" s="760"/>
      <c r="C614" s="761"/>
      <c r="D614" s="761"/>
      <c r="E614" s="761"/>
      <c r="F614" s="761"/>
      <c r="G614" s="761"/>
      <c r="H614" s="761"/>
      <c r="I614" s="761"/>
      <c r="J614" s="761"/>
      <c r="K614" s="761"/>
      <c r="L614" s="761"/>
      <c r="M614" s="761"/>
      <c r="N614" s="761"/>
      <c r="O614" s="762"/>
    </row>
    <row r="615">
      <c r="A615" s="841"/>
      <c r="B615" s="760"/>
      <c r="C615" s="761"/>
      <c r="D615" s="761"/>
      <c r="E615" s="761"/>
      <c r="F615" s="761"/>
      <c r="G615" s="761"/>
      <c r="H615" s="761"/>
      <c r="I615" s="761"/>
      <c r="J615" s="761"/>
      <c r="K615" s="761"/>
      <c r="L615" s="761"/>
      <c r="M615" s="761"/>
      <c r="N615" s="761"/>
      <c r="O615" s="762"/>
    </row>
    <row r="616">
      <c r="A616" s="841"/>
      <c r="B616" s="760"/>
      <c r="C616" s="761"/>
      <c r="D616" s="761"/>
      <c r="E616" s="761"/>
      <c r="F616" s="761"/>
      <c r="G616" s="761"/>
      <c r="H616" s="761"/>
      <c r="I616" s="761"/>
      <c r="J616" s="761"/>
      <c r="K616" s="761"/>
      <c r="L616" s="761"/>
      <c r="M616" s="761"/>
      <c r="N616" s="761"/>
      <c r="O616" s="762"/>
    </row>
    <row r="617">
      <c r="A617" s="841"/>
      <c r="B617" s="760"/>
      <c r="C617" s="761"/>
      <c r="D617" s="761"/>
      <c r="E617" s="761"/>
      <c r="F617" s="761"/>
      <c r="G617" s="761"/>
      <c r="H617" s="761"/>
      <c r="I617" s="761"/>
      <c r="J617" s="761"/>
      <c r="K617" s="761"/>
      <c r="L617" s="761"/>
      <c r="M617" s="761"/>
      <c r="N617" s="761"/>
      <c r="O617" s="762"/>
    </row>
    <row r="618">
      <c r="A618" s="841"/>
      <c r="B618" s="758"/>
      <c r="C618" s="759"/>
      <c r="D618" s="759"/>
      <c r="E618" s="759"/>
      <c r="F618" s="759"/>
      <c r="G618" s="759"/>
      <c r="H618" s="763"/>
      <c r="I618" s="986" t="s">
        <v>292</v>
      </c>
      <c r="J618" s="987"/>
      <c r="K618" s="987"/>
      <c r="L618" s="987"/>
      <c r="M618" s="987"/>
      <c r="N618" s="987"/>
      <c r="O618" s="988"/>
    </row>
    <row r="619">
      <c r="A619" s="841"/>
      <c r="B619" s="758"/>
      <c r="C619" s="759"/>
      <c r="D619" s="759"/>
      <c r="E619" s="759"/>
      <c r="F619" s="759"/>
      <c r="G619" s="759"/>
      <c r="H619" s="763"/>
      <c r="I619" s="3"/>
      <c r="J619" s="3"/>
      <c r="K619" s="3"/>
      <c r="L619" s="3"/>
      <c r="M619" s="3"/>
      <c r="N619" s="3"/>
      <c r="O619" s="3"/>
    </row>
    <row r="620">
      <c r="A620" s="841"/>
      <c r="B620" s="758"/>
      <c r="C620" s="759"/>
      <c r="D620" s="759"/>
      <c r="E620" s="759"/>
      <c r="F620" s="759"/>
      <c r="G620" s="759"/>
      <c r="H620" s="763"/>
      <c r="I620" s="3"/>
      <c r="J620" s="3"/>
      <c r="K620" s="3"/>
      <c r="L620" s="3"/>
      <c r="M620" s="3"/>
      <c r="N620" s="3"/>
      <c r="O620" s="3"/>
    </row>
    <row r="621">
      <c r="A621" s="842"/>
      <c r="B621" s="803"/>
      <c r="C621" s="804"/>
      <c r="D621" s="804"/>
      <c r="E621" s="804"/>
      <c r="F621" s="804"/>
      <c r="G621" s="804"/>
      <c r="H621" s="989"/>
      <c r="I621" s="990"/>
      <c r="J621" s="990"/>
      <c r="K621" s="990"/>
      <c r="L621" s="990"/>
      <c r="M621" s="990"/>
      <c r="N621" s="990"/>
      <c r="O621" s="991"/>
    </row>
    <row r="622" ht="25.5">
      <c r="A622" s="805" t="s">
        <v>240</v>
      </c>
      <c r="B622" s="806" t="s">
        <v>1</v>
      </c>
      <c r="C622" s="807"/>
      <c r="D622" s="807"/>
      <c r="E622" s="807"/>
      <c r="F622" s="807"/>
      <c r="G622" s="807"/>
      <c r="H622" s="807"/>
      <c r="I622" s="807"/>
      <c r="J622" s="807"/>
      <c r="K622" s="807"/>
      <c r="L622" s="807"/>
      <c r="M622" s="807"/>
      <c r="N622" s="807"/>
      <c r="O622" s="843"/>
    </row>
    <row r="623" ht="25.5">
      <c r="A623" s="810" t="s">
        <v>3</v>
      </c>
      <c r="B623" s="811" t="s">
        <v>4</v>
      </c>
      <c r="C623" s="812"/>
      <c r="D623" s="812"/>
      <c r="E623" s="812"/>
      <c r="F623" s="812"/>
      <c r="G623" s="812"/>
      <c r="H623" s="812"/>
      <c r="I623" s="812"/>
      <c r="J623" s="812"/>
      <c r="K623" s="812"/>
      <c r="L623" s="812"/>
      <c r="M623" s="812"/>
      <c r="N623" s="812"/>
      <c r="O623" s="813"/>
    </row>
    <row r="624">
      <c r="A624" s="814" t="s">
        <v>241</v>
      </c>
      <c r="B624" s="694"/>
      <c r="C624" s="694"/>
      <c r="D624" s="694"/>
      <c r="E624" s="694"/>
      <c r="F624" s="694"/>
      <c r="G624" s="694"/>
      <c r="H624" s="694"/>
      <c r="I624" s="694"/>
      <c r="J624" s="694"/>
      <c r="K624" s="694"/>
      <c r="L624" s="694"/>
      <c r="M624" s="694"/>
      <c r="N624" s="694"/>
      <c r="O624" s="815"/>
    </row>
    <row r="625" ht="25.5">
      <c r="A625" s="718" t="s">
        <v>7</v>
      </c>
      <c r="B625" s="720" t="s">
        <v>312</v>
      </c>
      <c r="C625" s="720" t="s">
        <v>216</v>
      </c>
      <c r="D625" s="816" t="s">
        <v>301</v>
      </c>
      <c r="E625" s="817"/>
      <c r="F625" s="818"/>
      <c r="G625" s="819" t="s">
        <v>242</v>
      </c>
      <c r="H625" s="820"/>
      <c r="I625" s="723">
        <f>I573+1</f>
        <v>46008</v>
      </c>
      <c r="J625" s="724"/>
      <c r="K625" s="724"/>
      <c r="L625" s="724"/>
      <c r="M625" s="725"/>
      <c r="N625" s="726" t="s">
        <v>243</v>
      </c>
      <c r="O625" s="727">
        <f>O573+1</f>
        <v>13</v>
      </c>
    </row>
    <row r="626">
      <c r="A626" s="728" t="s">
        <v>244</v>
      </c>
      <c r="B626" s="729" t="s">
        <v>6</v>
      </c>
      <c r="C626" s="730"/>
      <c r="D626" s="730"/>
      <c r="E626" s="730"/>
      <c r="F626" s="730"/>
      <c r="G626" s="730"/>
      <c r="H626" s="730"/>
      <c r="I626" s="730"/>
      <c r="J626" s="731"/>
      <c r="K626" s="732" t="s">
        <v>245</v>
      </c>
      <c r="L626" s="732" t="s">
        <v>246</v>
      </c>
      <c r="M626" s="821" t="s">
        <v>247</v>
      </c>
      <c r="N626" s="822"/>
      <c r="O626" s="733" t="s">
        <v>248</v>
      </c>
    </row>
    <row r="627">
      <c r="A627" s="734"/>
      <c r="B627" s="735"/>
      <c r="C627" s="736"/>
      <c r="D627" s="736"/>
      <c r="E627" s="736"/>
      <c r="F627" s="736"/>
      <c r="G627" s="736"/>
      <c r="H627" s="736"/>
      <c r="I627" s="736"/>
      <c r="J627" s="737"/>
      <c r="K627" s="732" t="s">
        <v>249</v>
      </c>
      <c r="L627" s="732" t="s">
        <v>203</v>
      </c>
      <c r="M627" s="823"/>
      <c r="N627" s="824"/>
      <c r="O627" s="739"/>
    </row>
    <row r="628" ht="38.25">
      <c r="A628" s="740" t="s">
        <v>250</v>
      </c>
      <c r="B628" s="741"/>
      <c r="C628" s="742" t="s">
        <v>251</v>
      </c>
      <c r="D628" s="742">
        <f>D576</f>
        <v>180</v>
      </c>
      <c r="E628" s="742" t="s">
        <v>252</v>
      </c>
      <c r="F628" s="825" t="s">
        <v>253</v>
      </c>
      <c r="G628" s="826"/>
      <c r="H628" s="741">
        <f>H576+1</f>
        <v>74</v>
      </c>
      <c r="I628" s="742" t="s">
        <v>254</v>
      </c>
      <c r="J628" s="741">
        <f>D628-H628</f>
        <v>106</v>
      </c>
      <c r="K628" s="744" t="s">
        <v>255</v>
      </c>
      <c r="L628" s="744" t="s">
        <v>203</v>
      </c>
      <c r="M628" s="811"/>
      <c r="N628" s="827"/>
      <c r="O628" s="745"/>
    </row>
    <row r="629">
      <c r="A629" s="993" t="s">
        <v>256</v>
      </c>
      <c r="B629" s="755" t="s">
        <v>257</v>
      </c>
      <c r="C629" s="756"/>
      <c r="D629" s="756"/>
      <c r="E629" s="756"/>
      <c r="F629" s="757"/>
      <c r="G629" s="758"/>
      <c r="H629" s="763"/>
      <c r="I629" s="760"/>
      <c r="J629" s="761"/>
      <c r="K629" s="761"/>
      <c r="L629" s="761"/>
      <c r="M629" s="761"/>
      <c r="N629" s="761"/>
      <c r="O629" s="762"/>
    </row>
    <row r="630">
      <c r="A630" s="828"/>
      <c r="B630" s="755" t="s">
        <v>258</v>
      </c>
      <c r="C630" s="756"/>
      <c r="D630" s="756"/>
      <c r="E630" s="756"/>
      <c r="F630" s="757"/>
      <c r="G630" s="758"/>
      <c r="H630" s="763"/>
      <c r="I630" s="760"/>
      <c r="J630" s="761"/>
      <c r="K630" s="761"/>
      <c r="L630" s="761"/>
      <c r="M630" s="761"/>
      <c r="N630" s="761"/>
      <c r="O630" s="762"/>
    </row>
    <row r="631">
      <c r="A631" s="828"/>
      <c r="B631" s="755" t="s">
        <v>259</v>
      </c>
      <c r="C631" s="756"/>
      <c r="D631" s="756"/>
      <c r="E631" s="756"/>
      <c r="F631" s="757"/>
      <c r="G631" s="758"/>
      <c r="H631" s="763"/>
      <c r="I631" s="760"/>
      <c r="J631" s="761"/>
      <c r="K631" s="761"/>
      <c r="L631" s="761"/>
      <c r="M631" s="761"/>
      <c r="N631" s="761"/>
      <c r="O631" s="762"/>
    </row>
    <row r="632">
      <c r="A632" s="828"/>
      <c r="B632" s="755" t="s">
        <v>260</v>
      </c>
      <c r="C632" s="756"/>
      <c r="D632" s="756"/>
      <c r="E632" s="756"/>
      <c r="F632" s="757"/>
      <c r="G632" s="758"/>
      <c r="H632" s="763"/>
      <c r="I632" s="760"/>
      <c r="J632" s="761"/>
      <c r="K632" s="761"/>
      <c r="L632" s="761"/>
      <c r="M632" s="761"/>
      <c r="N632" s="761"/>
      <c r="O632" s="762"/>
    </row>
    <row r="633">
      <c r="A633" s="828"/>
      <c r="B633" s="755" t="s">
        <v>261</v>
      </c>
      <c r="C633" s="756"/>
      <c r="D633" s="756"/>
      <c r="E633" s="756"/>
      <c r="F633" s="757"/>
      <c r="G633" s="758"/>
      <c r="H633" s="763"/>
      <c r="I633" s="758"/>
      <c r="J633" s="759"/>
      <c r="K633" s="759"/>
      <c r="L633" s="759"/>
      <c r="M633" s="759"/>
      <c r="N633" s="759"/>
      <c r="O633" s="764"/>
    </row>
    <row r="634">
      <c r="A634" s="829"/>
      <c r="B634" s="994" t="s">
        <v>262</v>
      </c>
      <c r="C634" s="995"/>
      <c r="D634" s="995"/>
      <c r="E634" s="995"/>
      <c r="F634" s="996"/>
      <c r="G634" s="984"/>
      <c r="H634" s="985"/>
      <c r="I634" s="769"/>
      <c r="J634" s="770"/>
      <c r="K634" s="770"/>
      <c r="L634" s="770"/>
      <c r="M634" s="770"/>
      <c r="N634" s="770"/>
      <c r="O634" s="771"/>
    </row>
    <row r="635">
      <c r="A635" s="830" t="s">
        <v>263</v>
      </c>
      <c r="B635" s="773" t="s">
        <v>264</v>
      </c>
      <c r="C635" s="774"/>
      <c r="D635" s="774"/>
      <c r="E635" s="774"/>
      <c r="F635" s="775"/>
      <c r="G635" s="776" t="s">
        <v>265</v>
      </c>
      <c r="H635" s="777"/>
      <c r="I635" s="773" t="s">
        <v>264</v>
      </c>
      <c r="J635" s="774"/>
      <c r="K635" s="774"/>
      <c r="L635" s="774"/>
      <c r="M635" s="774"/>
      <c r="N635" s="775"/>
      <c r="O635" s="778" t="s">
        <v>265</v>
      </c>
    </row>
    <row r="636">
      <c r="A636" s="828"/>
      <c r="B636" s="766" t="s">
        <v>266</v>
      </c>
      <c r="C636" s="767"/>
      <c r="D636" s="767"/>
      <c r="E636" s="767"/>
      <c r="F636" s="768"/>
      <c r="G636" s="779"/>
      <c r="H636" s="780"/>
      <c r="I636" s="766" t="s">
        <v>267</v>
      </c>
      <c r="J636" s="767"/>
      <c r="K636" s="767"/>
      <c r="L636" s="767"/>
      <c r="M636" s="767"/>
      <c r="N636" s="768"/>
      <c r="O636" s="781"/>
    </row>
    <row r="637">
      <c r="A637" s="828"/>
      <c r="B637" s="766" t="s">
        <v>268</v>
      </c>
      <c r="C637" s="767"/>
      <c r="D637" s="767"/>
      <c r="E637" s="767"/>
      <c r="F637" s="768"/>
      <c r="G637" s="779"/>
      <c r="H637" s="780"/>
      <c r="I637" s="766" t="s">
        <v>269</v>
      </c>
      <c r="J637" s="767"/>
      <c r="K637" s="767"/>
      <c r="L637" s="767"/>
      <c r="M637" s="767"/>
      <c r="N637" s="768"/>
      <c r="O637" s="781"/>
    </row>
    <row r="638">
      <c r="A638" s="828"/>
      <c r="B638" s="766" t="s">
        <v>270</v>
      </c>
      <c r="C638" s="767"/>
      <c r="D638" s="767"/>
      <c r="E638" s="767"/>
      <c r="F638" s="768"/>
      <c r="G638" s="779"/>
      <c r="H638" s="780"/>
      <c r="I638" s="766" t="s">
        <v>271</v>
      </c>
      <c r="J638" s="767"/>
      <c r="K638" s="767"/>
      <c r="L638" s="767"/>
      <c r="M638" s="767"/>
      <c r="N638" s="768"/>
      <c r="O638" s="781"/>
    </row>
    <row r="639">
      <c r="A639" s="828"/>
      <c r="B639" s="766" t="s">
        <v>272</v>
      </c>
      <c r="C639" s="767"/>
      <c r="D639" s="767"/>
      <c r="E639" s="767"/>
      <c r="F639" s="768"/>
      <c r="G639" s="779"/>
      <c r="H639" s="780"/>
      <c r="I639" s="766" t="s">
        <v>273</v>
      </c>
      <c r="J639" s="767"/>
      <c r="K639" s="767"/>
      <c r="L639" s="767"/>
      <c r="M639" s="767"/>
      <c r="N639" s="768"/>
      <c r="O639" s="781"/>
    </row>
    <row r="640">
      <c r="A640" s="828"/>
      <c r="B640" s="766" t="s">
        <v>274</v>
      </c>
      <c r="C640" s="767"/>
      <c r="D640" s="767"/>
      <c r="E640" s="767"/>
      <c r="F640" s="768"/>
      <c r="G640" s="779"/>
      <c r="H640" s="780"/>
      <c r="I640" s="766" t="s">
        <v>275</v>
      </c>
      <c r="J640" s="767"/>
      <c r="K640" s="767"/>
      <c r="L640" s="767"/>
      <c r="M640" s="767"/>
      <c r="N640" s="768"/>
      <c r="O640" s="781">
        <v>1</v>
      </c>
    </row>
    <row r="641">
      <c r="A641" s="828"/>
      <c r="B641" s="766" t="s">
        <v>276</v>
      </c>
      <c r="C641" s="767"/>
      <c r="D641" s="767"/>
      <c r="E641" s="767"/>
      <c r="F641" s="768"/>
      <c r="G641" s="779"/>
      <c r="H641" s="780"/>
      <c r="I641" s="766" t="s">
        <v>277</v>
      </c>
      <c r="J641" s="767"/>
      <c r="K641" s="767"/>
      <c r="L641" s="767"/>
      <c r="M641" s="767"/>
      <c r="N641" s="768"/>
      <c r="O641" s="781"/>
    </row>
    <row r="642">
      <c r="A642" s="828"/>
      <c r="B642" s="766" t="s">
        <v>278</v>
      </c>
      <c r="C642" s="767"/>
      <c r="D642" s="767"/>
      <c r="E642" s="767"/>
      <c r="F642" s="768"/>
      <c r="G642" s="779"/>
      <c r="H642" s="780"/>
      <c r="I642" s="766" t="s">
        <v>279</v>
      </c>
      <c r="J642" s="767"/>
      <c r="K642" s="767"/>
      <c r="L642" s="767"/>
      <c r="M642" s="767"/>
      <c r="N642" s="768"/>
      <c r="O642" s="781"/>
    </row>
    <row r="643">
      <c r="A643" s="828"/>
      <c r="B643" s="766" t="s">
        <v>280</v>
      </c>
      <c r="C643" s="767"/>
      <c r="D643" s="767"/>
      <c r="E643" s="767"/>
      <c r="F643" s="768"/>
      <c r="G643" s="779"/>
      <c r="H643" s="780"/>
      <c r="I643" s="766" t="s">
        <v>281</v>
      </c>
      <c r="J643" s="767"/>
      <c r="K643" s="767"/>
      <c r="L643" s="767"/>
      <c r="M643" s="767"/>
      <c r="N643" s="768"/>
      <c r="O643" s="781">
        <v>1</v>
      </c>
    </row>
    <row r="644">
      <c r="A644" s="828"/>
      <c r="B644" s="766" t="s">
        <v>282</v>
      </c>
      <c r="C644" s="767"/>
      <c r="D644" s="767"/>
      <c r="E644" s="767"/>
      <c r="F644" s="768"/>
      <c r="G644" s="779"/>
      <c r="H644" s="780"/>
      <c r="I644" s="766" t="s">
        <v>283</v>
      </c>
      <c r="J644" s="767"/>
      <c r="K644" s="767"/>
      <c r="L644" s="767"/>
      <c r="M644" s="767"/>
      <c r="N644" s="768"/>
      <c r="O644" s="781"/>
    </row>
    <row r="645">
      <c r="A645" s="828"/>
      <c r="B645" s="766" t="s">
        <v>284</v>
      </c>
      <c r="C645" s="767"/>
      <c r="D645" s="767"/>
      <c r="E645" s="767"/>
      <c r="F645" s="768"/>
      <c r="G645" s="779"/>
      <c r="H645" s="780"/>
      <c r="I645" s="766" t="s">
        <v>285</v>
      </c>
      <c r="J645" s="767"/>
      <c r="K645" s="767"/>
      <c r="L645" s="767"/>
      <c r="M645" s="767"/>
      <c r="N645" s="768"/>
      <c r="O645" s="790">
        <v>1</v>
      </c>
    </row>
    <row r="646">
      <c r="A646" s="829"/>
      <c r="B646" s="783" t="s">
        <v>286</v>
      </c>
      <c r="C646" s="784"/>
      <c r="D646" s="784"/>
      <c r="E646" s="784"/>
      <c r="F646" s="785"/>
      <c r="G646" s="791">
        <v>2</v>
      </c>
      <c r="H646" s="792"/>
      <c r="I646" s="793" t="s">
        <v>287</v>
      </c>
      <c r="J646" s="794"/>
      <c r="K646" s="794"/>
      <c r="L646" s="794"/>
      <c r="M646" s="794"/>
      <c r="N646" s="795"/>
      <c r="O646" s="796">
        <f>SUM(G636:H646,O636:O645)</f>
        <v>5</v>
      </c>
    </row>
    <row r="647">
      <c r="A647" s="837" t="s">
        <v>288</v>
      </c>
      <c r="B647" s="838" t="s">
        <v>329</v>
      </c>
      <c r="C647" s="997"/>
      <c r="D647" s="997"/>
      <c r="E647" s="997"/>
      <c r="F647" s="997"/>
      <c r="G647" s="997"/>
      <c r="H647" s="997"/>
      <c r="I647" s="997"/>
      <c r="J647" s="997"/>
      <c r="K647" s="997"/>
      <c r="L647" s="997"/>
      <c r="M647" s="997"/>
      <c r="N647" s="997"/>
      <c r="O647" s="998"/>
    </row>
    <row r="648">
      <c r="A648" s="841"/>
      <c r="B648" s="758"/>
      <c r="C648" s="759"/>
      <c r="D648" s="759"/>
      <c r="E648" s="759"/>
      <c r="F648" s="759"/>
      <c r="G648" s="759"/>
      <c r="H648" s="759"/>
      <c r="I648" s="759"/>
      <c r="J648" s="759"/>
      <c r="K648" s="759"/>
      <c r="L648" s="759"/>
      <c r="M648" s="759"/>
      <c r="N648" s="759"/>
      <c r="O648" s="764"/>
    </row>
    <row r="649">
      <c r="A649" s="841"/>
      <c r="B649" s="758"/>
      <c r="C649" s="759"/>
      <c r="D649" s="759"/>
      <c r="E649" s="759"/>
      <c r="F649" s="759"/>
      <c r="G649" s="759"/>
      <c r="H649" s="759"/>
      <c r="I649" s="759"/>
      <c r="J649" s="759"/>
      <c r="K649" s="759"/>
      <c r="L649" s="759"/>
      <c r="M649" s="759"/>
      <c r="N649" s="759"/>
      <c r="O649" s="764"/>
    </row>
    <row r="650">
      <c r="A650" s="841"/>
      <c r="B650" s="758"/>
      <c r="C650" s="759"/>
      <c r="D650" s="759"/>
      <c r="E650" s="759"/>
      <c r="F650" s="759"/>
      <c r="G650" s="759"/>
      <c r="H650" s="759"/>
      <c r="I650" s="759"/>
      <c r="J650" s="759"/>
      <c r="K650" s="759"/>
      <c r="L650" s="759"/>
      <c r="M650" s="759"/>
      <c r="N650" s="759"/>
      <c r="O650" s="764"/>
    </row>
    <row r="651">
      <c r="A651" s="841"/>
      <c r="B651" s="758"/>
      <c r="C651" s="759"/>
      <c r="D651" s="759"/>
      <c r="E651" s="759"/>
      <c r="F651" s="759"/>
      <c r="G651" s="759"/>
      <c r="H651" s="759"/>
      <c r="I651" s="759"/>
      <c r="J651" s="759"/>
      <c r="K651" s="759"/>
      <c r="L651" s="759"/>
      <c r="M651" s="759"/>
      <c r="N651" s="759"/>
      <c r="O651" s="764"/>
    </row>
    <row r="652">
      <c r="A652" s="841"/>
      <c r="B652" s="758"/>
      <c r="C652" s="759"/>
      <c r="D652" s="759"/>
      <c r="E652" s="759"/>
      <c r="F652" s="759"/>
      <c r="G652" s="759"/>
      <c r="H652" s="759"/>
      <c r="I652" s="759"/>
      <c r="J652" s="759"/>
      <c r="K652" s="759"/>
      <c r="L652" s="759"/>
      <c r="M652" s="759"/>
      <c r="N652" s="759"/>
      <c r="O652" s="764"/>
    </row>
    <row r="653">
      <c r="A653" s="841"/>
      <c r="B653" s="758"/>
      <c r="C653" s="759"/>
      <c r="D653" s="759"/>
      <c r="E653" s="759"/>
      <c r="F653" s="759"/>
      <c r="G653" s="759"/>
      <c r="H653" s="759"/>
      <c r="I653" s="759"/>
      <c r="J653" s="759"/>
      <c r="K653" s="759"/>
      <c r="L653" s="759"/>
      <c r="M653" s="759"/>
      <c r="N653" s="759"/>
      <c r="O653" s="764"/>
    </row>
    <row r="654">
      <c r="A654" s="841"/>
      <c r="B654" s="758"/>
      <c r="C654" s="759"/>
      <c r="D654" s="759"/>
      <c r="E654" s="759"/>
      <c r="F654" s="759"/>
      <c r="G654" s="759"/>
      <c r="H654" s="759"/>
      <c r="I654" s="759"/>
      <c r="J654" s="759"/>
      <c r="K654" s="759"/>
      <c r="L654" s="759"/>
      <c r="M654" s="759"/>
      <c r="N654" s="759"/>
      <c r="O654" s="764"/>
    </row>
    <row r="655">
      <c r="A655" s="841"/>
      <c r="B655" s="758"/>
      <c r="C655" s="759"/>
      <c r="D655" s="759"/>
      <c r="E655" s="759"/>
      <c r="F655" s="759"/>
      <c r="G655" s="759"/>
      <c r="H655" s="759"/>
      <c r="I655" s="759"/>
      <c r="J655" s="759"/>
      <c r="K655" s="759"/>
      <c r="L655" s="759"/>
      <c r="M655" s="759"/>
      <c r="N655" s="759"/>
      <c r="O655" s="764"/>
    </row>
    <row r="656">
      <c r="A656" s="841"/>
      <c r="B656" s="758"/>
      <c r="C656" s="759"/>
      <c r="D656" s="759"/>
      <c r="E656" s="759"/>
      <c r="F656" s="759"/>
      <c r="G656" s="759"/>
      <c r="H656" s="759"/>
      <c r="I656" s="759"/>
      <c r="J656" s="759"/>
      <c r="K656" s="759"/>
      <c r="L656" s="759"/>
      <c r="M656" s="759"/>
      <c r="N656" s="759"/>
      <c r="O656" s="764"/>
    </row>
    <row r="657">
      <c r="A657" s="841"/>
      <c r="B657" s="758"/>
      <c r="C657" s="759"/>
      <c r="D657" s="759"/>
      <c r="E657" s="759"/>
      <c r="F657" s="759"/>
      <c r="G657" s="759"/>
      <c r="H657" s="759"/>
      <c r="I657" s="759"/>
      <c r="J657" s="759"/>
      <c r="K657" s="759"/>
      <c r="L657" s="759"/>
      <c r="M657" s="759"/>
      <c r="N657" s="759"/>
      <c r="O657" s="764"/>
    </row>
    <row r="658">
      <c r="A658" s="841"/>
      <c r="B658" s="758"/>
      <c r="C658" s="759"/>
      <c r="D658" s="759"/>
      <c r="E658" s="759"/>
      <c r="F658" s="759"/>
      <c r="G658" s="759"/>
      <c r="H658" s="763"/>
      <c r="I658" s="986" t="s">
        <v>0</v>
      </c>
      <c r="J658" s="987"/>
      <c r="K658" s="987"/>
      <c r="L658" s="987"/>
      <c r="M658" s="987"/>
      <c r="N658" s="987"/>
      <c r="O658" s="988"/>
    </row>
    <row r="659">
      <c r="A659" s="841"/>
      <c r="B659" s="758"/>
      <c r="C659" s="759"/>
      <c r="D659" s="759"/>
      <c r="E659" s="759"/>
      <c r="F659" s="759"/>
      <c r="G659" s="759"/>
      <c r="H659" s="763"/>
      <c r="I659" s="3"/>
      <c r="J659" s="3"/>
      <c r="K659" s="3"/>
      <c r="L659" s="3"/>
      <c r="M659" s="3"/>
      <c r="N659" s="3"/>
      <c r="O659" s="3"/>
    </row>
    <row r="660">
      <c r="A660" s="841"/>
      <c r="B660" s="758"/>
      <c r="C660" s="759"/>
      <c r="D660" s="759"/>
      <c r="E660" s="759"/>
      <c r="F660" s="759"/>
      <c r="G660" s="759"/>
      <c r="H660" s="763"/>
      <c r="I660" s="3"/>
      <c r="J660" s="3"/>
      <c r="K660" s="3"/>
      <c r="L660" s="3"/>
      <c r="M660" s="3"/>
      <c r="N660" s="3"/>
      <c r="O660" s="3"/>
    </row>
    <row r="661">
      <c r="A661" s="842"/>
      <c r="B661" s="803"/>
      <c r="C661" s="804"/>
      <c r="D661" s="804"/>
      <c r="E661" s="804"/>
      <c r="F661" s="804"/>
      <c r="G661" s="804"/>
      <c r="H661" s="989"/>
      <c r="I661" s="990"/>
      <c r="J661" s="990"/>
      <c r="K661" s="990"/>
      <c r="L661" s="990"/>
      <c r="M661" s="990"/>
      <c r="N661" s="990"/>
      <c r="O661" s="991"/>
    </row>
    <row r="662">
      <c r="A662" s="837" t="s">
        <v>291</v>
      </c>
      <c r="B662" s="992"/>
      <c r="C662" s="839"/>
      <c r="D662" s="839"/>
      <c r="E662" s="839"/>
      <c r="F662" s="839"/>
      <c r="G662" s="839"/>
      <c r="H662" s="839"/>
      <c r="I662" s="839"/>
      <c r="J662" s="839"/>
      <c r="K662" s="839"/>
      <c r="L662" s="839"/>
      <c r="M662" s="839"/>
      <c r="N662" s="839"/>
      <c r="O662" s="840"/>
    </row>
    <row r="663">
      <c r="A663" s="841"/>
      <c r="B663" s="760"/>
      <c r="C663" s="761"/>
      <c r="D663" s="761"/>
      <c r="E663" s="761"/>
      <c r="F663" s="761"/>
      <c r="G663" s="761"/>
      <c r="H663" s="761"/>
      <c r="I663" s="761"/>
      <c r="J663" s="761"/>
      <c r="K663" s="761"/>
      <c r="L663" s="761"/>
      <c r="M663" s="761"/>
      <c r="N663" s="761"/>
      <c r="O663" s="762"/>
    </row>
    <row r="664">
      <c r="A664" s="841"/>
      <c r="B664" s="760"/>
      <c r="C664" s="761"/>
      <c r="D664" s="761"/>
      <c r="E664" s="761"/>
      <c r="F664" s="761"/>
      <c r="G664" s="761"/>
      <c r="H664" s="761"/>
      <c r="I664" s="761"/>
      <c r="J664" s="761"/>
      <c r="K664" s="761"/>
      <c r="L664" s="761"/>
      <c r="M664" s="761"/>
      <c r="N664" s="761"/>
      <c r="O664" s="762"/>
    </row>
    <row r="665">
      <c r="A665" s="841"/>
      <c r="B665" s="760"/>
      <c r="C665" s="761"/>
      <c r="D665" s="761"/>
      <c r="E665" s="761"/>
      <c r="F665" s="761"/>
      <c r="G665" s="761"/>
      <c r="H665" s="761"/>
      <c r="I665" s="761"/>
      <c r="J665" s="761"/>
      <c r="K665" s="761"/>
      <c r="L665" s="761"/>
      <c r="M665" s="761"/>
      <c r="N665" s="761"/>
      <c r="O665" s="762"/>
    </row>
    <row r="666">
      <c r="A666" s="841"/>
      <c r="B666" s="760"/>
      <c r="C666" s="761"/>
      <c r="D666" s="761"/>
      <c r="E666" s="761"/>
      <c r="F666" s="761"/>
      <c r="G666" s="761"/>
      <c r="H666" s="761"/>
      <c r="I666" s="761"/>
      <c r="J666" s="761"/>
      <c r="K666" s="761"/>
      <c r="L666" s="761"/>
      <c r="M666" s="761"/>
      <c r="N666" s="761"/>
      <c r="O666" s="762"/>
    </row>
    <row r="667">
      <c r="A667" s="841"/>
      <c r="B667" s="760"/>
      <c r="C667" s="761"/>
      <c r="D667" s="761"/>
      <c r="E667" s="761"/>
      <c r="F667" s="761"/>
      <c r="G667" s="761"/>
      <c r="H667" s="761"/>
      <c r="I667" s="761"/>
      <c r="J667" s="761"/>
      <c r="K667" s="761"/>
      <c r="L667" s="761"/>
      <c r="M667" s="761"/>
      <c r="N667" s="761"/>
      <c r="O667" s="762"/>
    </row>
    <row r="668">
      <c r="A668" s="841"/>
      <c r="B668" s="760"/>
      <c r="C668" s="761"/>
      <c r="D668" s="761"/>
      <c r="E668" s="761"/>
      <c r="F668" s="761"/>
      <c r="G668" s="761"/>
      <c r="H668" s="761"/>
      <c r="I668" s="761"/>
      <c r="J668" s="761"/>
      <c r="K668" s="761"/>
      <c r="L668" s="761"/>
      <c r="M668" s="761"/>
      <c r="N668" s="761"/>
      <c r="O668" s="762"/>
    </row>
    <row r="669">
      <c r="A669" s="841"/>
      <c r="B669" s="760"/>
      <c r="C669" s="761"/>
      <c r="D669" s="761"/>
      <c r="E669" s="761"/>
      <c r="F669" s="761"/>
      <c r="G669" s="761"/>
      <c r="H669" s="761"/>
      <c r="I669" s="761"/>
      <c r="J669" s="761"/>
      <c r="K669" s="761"/>
      <c r="L669" s="761"/>
      <c r="M669" s="761"/>
      <c r="N669" s="761"/>
      <c r="O669" s="762"/>
    </row>
    <row r="670">
      <c r="A670" s="841"/>
      <c r="B670" s="758"/>
      <c r="C670" s="759"/>
      <c r="D670" s="759"/>
      <c r="E670" s="759"/>
      <c r="F670" s="759"/>
      <c r="G670" s="759"/>
      <c r="H670" s="763"/>
      <c r="I670" s="986" t="s">
        <v>292</v>
      </c>
      <c r="J670" s="987"/>
      <c r="K670" s="987"/>
      <c r="L670" s="987"/>
      <c r="M670" s="987"/>
      <c r="N670" s="987"/>
      <c r="O670" s="988"/>
    </row>
    <row r="671">
      <c r="A671" s="841"/>
      <c r="B671" s="758"/>
      <c r="C671" s="759"/>
      <c r="D671" s="759"/>
      <c r="E671" s="759"/>
      <c r="F671" s="759"/>
      <c r="G671" s="759"/>
      <c r="H671" s="763"/>
      <c r="I671" s="3"/>
      <c r="J671" s="3"/>
      <c r="K671" s="3"/>
      <c r="L671" s="3"/>
      <c r="M671" s="3"/>
      <c r="N671" s="3"/>
      <c r="O671" s="3"/>
    </row>
    <row r="672">
      <c r="A672" s="841"/>
      <c r="B672" s="758"/>
      <c r="C672" s="759"/>
      <c r="D672" s="759"/>
      <c r="E672" s="759"/>
      <c r="F672" s="759"/>
      <c r="G672" s="759"/>
      <c r="H672" s="763"/>
      <c r="I672" s="3"/>
      <c r="J672" s="3"/>
      <c r="K672" s="3"/>
      <c r="L672" s="3"/>
      <c r="M672" s="3"/>
      <c r="N672" s="3"/>
      <c r="O672" s="3"/>
    </row>
    <row r="673">
      <c r="A673" s="842"/>
      <c r="B673" s="803"/>
      <c r="C673" s="804"/>
      <c r="D673" s="804"/>
      <c r="E673" s="804"/>
      <c r="F673" s="804"/>
      <c r="G673" s="804"/>
      <c r="H673" s="989"/>
      <c r="I673" s="990"/>
      <c r="J673" s="990"/>
      <c r="K673" s="990"/>
      <c r="L673" s="990"/>
      <c r="M673" s="990"/>
      <c r="N673" s="990"/>
      <c r="O673" s="991"/>
    </row>
    <row r="674" ht="25.5">
      <c r="A674" s="805" t="s">
        <v>240</v>
      </c>
      <c r="B674" s="806" t="s">
        <v>1</v>
      </c>
      <c r="C674" s="807"/>
      <c r="D674" s="807"/>
      <c r="E674" s="807"/>
      <c r="F674" s="807"/>
      <c r="G674" s="807"/>
      <c r="H674" s="807"/>
      <c r="I674" s="807"/>
      <c r="J674" s="807"/>
      <c r="K674" s="807"/>
      <c r="L674" s="807"/>
      <c r="M674" s="807"/>
      <c r="N674" s="807"/>
      <c r="O674" s="843"/>
    </row>
    <row r="675" ht="25.5">
      <c r="A675" s="810" t="s">
        <v>3</v>
      </c>
      <c r="B675" s="811" t="s">
        <v>4</v>
      </c>
      <c r="C675" s="812"/>
      <c r="D675" s="812"/>
      <c r="E675" s="812"/>
      <c r="F675" s="812"/>
      <c r="G675" s="812"/>
      <c r="H675" s="812"/>
      <c r="I675" s="812"/>
      <c r="J675" s="812"/>
      <c r="K675" s="812"/>
      <c r="L675" s="812"/>
      <c r="M675" s="812"/>
      <c r="N675" s="812"/>
      <c r="O675" s="813"/>
    </row>
    <row r="676">
      <c r="A676" s="814" t="s">
        <v>241</v>
      </c>
      <c r="B676" s="694"/>
      <c r="C676" s="694"/>
      <c r="D676" s="694"/>
      <c r="E676" s="694"/>
      <c r="F676" s="694"/>
      <c r="G676" s="694"/>
      <c r="H676" s="694"/>
      <c r="I676" s="694"/>
      <c r="J676" s="694"/>
      <c r="K676" s="694"/>
      <c r="L676" s="694"/>
      <c r="M676" s="694"/>
      <c r="N676" s="694"/>
      <c r="O676" s="815"/>
    </row>
    <row r="677" ht="25.5">
      <c r="A677" s="718" t="s">
        <v>7</v>
      </c>
      <c r="B677" s="720" t="s">
        <v>312</v>
      </c>
      <c r="C677" s="720" t="s">
        <v>216</v>
      </c>
      <c r="D677" s="816" t="s">
        <v>301</v>
      </c>
      <c r="E677" s="817"/>
      <c r="F677" s="818"/>
      <c r="G677" s="819" t="s">
        <v>242</v>
      </c>
      <c r="H677" s="820"/>
      <c r="I677" s="723">
        <f>I625+1</f>
        <v>46009</v>
      </c>
      <c r="J677" s="724"/>
      <c r="K677" s="724"/>
      <c r="L677" s="724"/>
      <c r="M677" s="725"/>
      <c r="N677" s="726" t="s">
        <v>243</v>
      </c>
      <c r="O677" s="727">
        <f>O625+1</f>
        <v>14</v>
      </c>
    </row>
    <row r="678">
      <c r="A678" s="728" t="s">
        <v>244</v>
      </c>
      <c r="B678" s="729" t="s">
        <v>6</v>
      </c>
      <c r="C678" s="730"/>
      <c r="D678" s="730"/>
      <c r="E678" s="730"/>
      <c r="F678" s="730"/>
      <c r="G678" s="730"/>
      <c r="H678" s="730"/>
      <c r="I678" s="730"/>
      <c r="J678" s="731"/>
      <c r="K678" s="732" t="s">
        <v>245</v>
      </c>
      <c r="L678" s="732" t="s">
        <v>246</v>
      </c>
      <c r="M678" s="821" t="s">
        <v>247</v>
      </c>
      <c r="N678" s="822"/>
      <c r="O678" s="733" t="s">
        <v>248</v>
      </c>
    </row>
    <row r="679">
      <c r="A679" s="734"/>
      <c r="B679" s="735"/>
      <c r="C679" s="736"/>
      <c r="D679" s="736"/>
      <c r="E679" s="736"/>
      <c r="F679" s="736"/>
      <c r="G679" s="736"/>
      <c r="H679" s="736"/>
      <c r="I679" s="736"/>
      <c r="J679" s="737"/>
      <c r="K679" s="732" t="s">
        <v>249</v>
      </c>
      <c r="L679" s="732" t="s">
        <v>203</v>
      </c>
      <c r="M679" s="823"/>
      <c r="N679" s="824"/>
      <c r="O679" s="739"/>
    </row>
    <row r="680" ht="38.25">
      <c r="A680" s="740" t="s">
        <v>250</v>
      </c>
      <c r="B680" s="741"/>
      <c r="C680" s="742" t="s">
        <v>251</v>
      </c>
      <c r="D680" s="742">
        <f>D628</f>
        <v>180</v>
      </c>
      <c r="E680" s="742" t="s">
        <v>252</v>
      </c>
      <c r="F680" s="825" t="s">
        <v>253</v>
      </c>
      <c r="G680" s="826"/>
      <c r="H680" s="741">
        <f>H628+1</f>
        <v>75</v>
      </c>
      <c r="I680" s="742" t="s">
        <v>254</v>
      </c>
      <c r="J680" s="741">
        <f>D680-H680</f>
        <v>105</v>
      </c>
      <c r="K680" s="744" t="s">
        <v>255</v>
      </c>
      <c r="L680" s="744" t="s">
        <v>203</v>
      </c>
      <c r="M680" s="811"/>
      <c r="N680" s="827"/>
      <c r="O680" s="745"/>
    </row>
    <row r="681">
      <c r="A681" s="993" t="s">
        <v>256</v>
      </c>
      <c r="B681" s="755" t="s">
        <v>257</v>
      </c>
      <c r="C681" s="756"/>
      <c r="D681" s="756"/>
      <c r="E681" s="756"/>
      <c r="F681" s="757"/>
      <c r="G681" s="758"/>
      <c r="H681" s="763"/>
      <c r="I681" s="760"/>
      <c r="J681" s="761"/>
      <c r="K681" s="761"/>
      <c r="L681" s="761"/>
      <c r="M681" s="761"/>
      <c r="N681" s="761"/>
      <c r="O681" s="762"/>
    </row>
    <row r="682">
      <c r="A682" s="828"/>
      <c r="B682" s="755" t="s">
        <v>258</v>
      </c>
      <c r="C682" s="756"/>
      <c r="D682" s="756"/>
      <c r="E682" s="756"/>
      <c r="F682" s="757"/>
      <c r="G682" s="758"/>
      <c r="H682" s="763"/>
      <c r="I682" s="760"/>
      <c r="J682" s="761"/>
      <c r="K682" s="761"/>
      <c r="L682" s="761"/>
      <c r="M682" s="761"/>
      <c r="N682" s="761"/>
      <c r="O682" s="762"/>
    </row>
    <row r="683">
      <c r="A683" s="828"/>
      <c r="B683" s="755" t="s">
        <v>259</v>
      </c>
      <c r="C683" s="756"/>
      <c r="D683" s="756"/>
      <c r="E683" s="756"/>
      <c r="F683" s="757"/>
      <c r="G683" s="758"/>
      <c r="H683" s="763"/>
      <c r="I683" s="760"/>
      <c r="J683" s="761"/>
      <c r="K683" s="761"/>
      <c r="L683" s="761"/>
      <c r="M683" s="761"/>
      <c r="N683" s="761"/>
      <c r="O683" s="762"/>
    </row>
    <row r="684">
      <c r="A684" s="828"/>
      <c r="B684" s="755" t="s">
        <v>260</v>
      </c>
      <c r="C684" s="756"/>
      <c r="D684" s="756"/>
      <c r="E684" s="756"/>
      <c r="F684" s="757"/>
      <c r="G684" s="758"/>
      <c r="H684" s="763"/>
      <c r="I684" s="760"/>
      <c r="J684" s="761"/>
      <c r="K684" s="761"/>
      <c r="L684" s="761"/>
      <c r="M684" s="761"/>
      <c r="N684" s="761"/>
      <c r="O684" s="762"/>
    </row>
    <row r="685">
      <c r="A685" s="828"/>
      <c r="B685" s="755" t="s">
        <v>261</v>
      </c>
      <c r="C685" s="756"/>
      <c r="D685" s="756"/>
      <c r="E685" s="756"/>
      <c r="F685" s="757"/>
      <c r="G685" s="758"/>
      <c r="H685" s="763"/>
      <c r="I685" s="758"/>
      <c r="J685" s="759"/>
      <c r="K685" s="759"/>
      <c r="L685" s="759"/>
      <c r="M685" s="759"/>
      <c r="N685" s="759"/>
      <c r="O685" s="764"/>
    </row>
    <row r="686">
      <c r="A686" s="829"/>
      <c r="B686" s="994" t="s">
        <v>262</v>
      </c>
      <c r="C686" s="995"/>
      <c r="D686" s="995"/>
      <c r="E686" s="995"/>
      <c r="F686" s="996"/>
      <c r="G686" s="984"/>
      <c r="H686" s="985"/>
      <c r="I686" s="769"/>
      <c r="J686" s="770"/>
      <c r="K686" s="770"/>
      <c r="L686" s="770"/>
      <c r="M686" s="770"/>
      <c r="N686" s="770"/>
      <c r="O686" s="771"/>
    </row>
    <row r="687">
      <c r="A687" s="830" t="s">
        <v>263</v>
      </c>
      <c r="B687" s="773" t="s">
        <v>264</v>
      </c>
      <c r="C687" s="774"/>
      <c r="D687" s="774"/>
      <c r="E687" s="774"/>
      <c r="F687" s="775"/>
      <c r="G687" s="776" t="s">
        <v>265</v>
      </c>
      <c r="H687" s="777"/>
      <c r="I687" s="773" t="s">
        <v>264</v>
      </c>
      <c r="J687" s="774"/>
      <c r="K687" s="774"/>
      <c r="L687" s="774"/>
      <c r="M687" s="774"/>
      <c r="N687" s="775"/>
      <c r="O687" s="778" t="s">
        <v>265</v>
      </c>
    </row>
    <row r="688">
      <c r="A688" s="828"/>
      <c r="B688" s="766" t="s">
        <v>266</v>
      </c>
      <c r="C688" s="767"/>
      <c r="D688" s="767"/>
      <c r="E688" s="767"/>
      <c r="F688" s="768"/>
      <c r="G688" s="779"/>
      <c r="H688" s="780"/>
      <c r="I688" s="766" t="s">
        <v>267</v>
      </c>
      <c r="J688" s="767"/>
      <c r="K688" s="767"/>
      <c r="L688" s="767"/>
      <c r="M688" s="767"/>
      <c r="N688" s="768"/>
      <c r="O688" s="781"/>
    </row>
    <row r="689">
      <c r="A689" s="828"/>
      <c r="B689" s="766" t="s">
        <v>268</v>
      </c>
      <c r="C689" s="767"/>
      <c r="D689" s="767"/>
      <c r="E689" s="767"/>
      <c r="F689" s="768"/>
      <c r="G689" s="779"/>
      <c r="H689" s="780"/>
      <c r="I689" s="766" t="s">
        <v>269</v>
      </c>
      <c r="J689" s="767"/>
      <c r="K689" s="767"/>
      <c r="L689" s="767"/>
      <c r="M689" s="767"/>
      <c r="N689" s="768"/>
      <c r="O689" s="781"/>
    </row>
    <row r="690">
      <c r="A690" s="828"/>
      <c r="B690" s="766" t="s">
        <v>270</v>
      </c>
      <c r="C690" s="767"/>
      <c r="D690" s="767"/>
      <c r="E690" s="767"/>
      <c r="F690" s="768"/>
      <c r="G690" s="779"/>
      <c r="H690" s="780"/>
      <c r="I690" s="766" t="s">
        <v>271</v>
      </c>
      <c r="J690" s="767"/>
      <c r="K690" s="767"/>
      <c r="L690" s="767"/>
      <c r="M690" s="767"/>
      <c r="N690" s="768"/>
      <c r="O690" s="781"/>
    </row>
    <row r="691">
      <c r="A691" s="828"/>
      <c r="B691" s="766" t="s">
        <v>272</v>
      </c>
      <c r="C691" s="767"/>
      <c r="D691" s="767"/>
      <c r="E691" s="767"/>
      <c r="F691" s="768"/>
      <c r="G691" s="779"/>
      <c r="H691" s="780"/>
      <c r="I691" s="766" t="s">
        <v>273</v>
      </c>
      <c r="J691" s="767"/>
      <c r="K691" s="767"/>
      <c r="L691" s="767"/>
      <c r="M691" s="767"/>
      <c r="N691" s="768"/>
      <c r="O691" s="781"/>
    </row>
    <row r="692">
      <c r="A692" s="828"/>
      <c r="B692" s="766" t="s">
        <v>274</v>
      </c>
      <c r="C692" s="767"/>
      <c r="D692" s="767"/>
      <c r="E692" s="767"/>
      <c r="F692" s="768"/>
      <c r="G692" s="779"/>
      <c r="H692" s="780"/>
      <c r="I692" s="766" t="s">
        <v>275</v>
      </c>
      <c r="J692" s="767"/>
      <c r="K692" s="767"/>
      <c r="L692" s="767"/>
      <c r="M692" s="767"/>
      <c r="N692" s="768"/>
      <c r="O692" s="781">
        <v>1</v>
      </c>
    </row>
    <row r="693">
      <c r="A693" s="828"/>
      <c r="B693" s="766" t="s">
        <v>276</v>
      </c>
      <c r="C693" s="767"/>
      <c r="D693" s="767"/>
      <c r="E693" s="767"/>
      <c r="F693" s="768"/>
      <c r="G693" s="779"/>
      <c r="H693" s="780"/>
      <c r="I693" s="766" t="s">
        <v>277</v>
      </c>
      <c r="J693" s="767"/>
      <c r="K693" s="767"/>
      <c r="L693" s="767"/>
      <c r="M693" s="767"/>
      <c r="N693" s="768"/>
      <c r="O693" s="781"/>
    </row>
    <row r="694">
      <c r="A694" s="828"/>
      <c r="B694" s="766" t="s">
        <v>278</v>
      </c>
      <c r="C694" s="767"/>
      <c r="D694" s="767"/>
      <c r="E694" s="767"/>
      <c r="F694" s="768"/>
      <c r="G694" s="779"/>
      <c r="H694" s="780"/>
      <c r="I694" s="766" t="s">
        <v>279</v>
      </c>
      <c r="J694" s="767"/>
      <c r="K694" s="767"/>
      <c r="L694" s="767"/>
      <c r="M694" s="767"/>
      <c r="N694" s="768"/>
      <c r="O694" s="781"/>
    </row>
    <row r="695">
      <c r="A695" s="828"/>
      <c r="B695" s="766" t="s">
        <v>280</v>
      </c>
      <c r="C695" s="767"/>
      <c r="D695" s="767"/>
      <c r="E695" s="767"/>
      <c r="F695" s="768"/>
      <c r="G695" s="779"/>
      <c r="H695" s="780"/>
      <c r="I695" s="766" t="s">
        <v>281</v>
      </c>
      <c r="J695" s="767"/>
      <c r="K695" s="767"/>
      <c r="L695" s="767"/>
      <c r="M695" s="767"/>
      <c r="N695" s="768"/>
      <c r="O695" s="781">
        <v>1</v>
      </c>
    </row>
    <row r="696">
      <c r="A696" s="828"/>
      <c r="B696" s="766" t="s">
        <v>282</v>
      </c>
      <c r="C696" s="767"/>
      <c r="D696" s="767"/>
      <c r="E696" s="767"/>
      <c r="F696" s="768"/>
      <c r="G696" s="779"/>
      <c r="H696" s="780"/>
      <c r="I696" s="766" t="s">
        <v>283</v>
      </c>
      <c r="J696" s="767"/>
      <c r="K696" s="767"/>
      <c r="L696" s="767"/>
      <c r="M696" s="767"/>
      <c r="N696" s="768"/>
      <c r="O696" s="781"/>
    </row>
    <row r="697">
      <c r="A697" s="828"/>
      <c r="B697" s="766" t="s">
        <v>284</v>
      </c>
      <c r="C697" s="767"/>
      <c r="D697" s="767"/>
      <c r="E697" s="767"/>
      <c r="F697" s="768"/>
      <c r="G697" s="779"/>
      <c r="H697" s="780"/>
      <c r="I697" s="766" t="s">
        <v>285</v>
      </c>
      <c r="J697" s="767"/>
      <c r="K697" s="767"/>
      <c r="L697" s="767"/>
      <c r="M697" s="767"/>
      <c r="N697" s="768"/>
      <c r="O697" s="790">
        <v>1</v>
      </c>
    </row>
    <row r="698">
      <c r="A698" s="829"/>
      <c r="B698" s="783" t="s">
        <v>286</v>
      </c>
      <c r="C698" s="784"/>
      <c r="D698" s="784"/>
      <c r="E698" s="784"/>
      <c r="F698" s="785"/>
      <c r="G698" s="791">
        <v>2</v>
      </c>
      <c r="H698" s="792"/>
      <c r="I698" s="793" t="s">
        <v>287</v>
      </c>
      <c r="J698" s="794"/>
      <c r="K698" s="794"/>
      <c r="L698" s="794"/>
      <c r="M698" s="794"/>
      <c r="N698" s="795"/>
      <c r="O698" s="796">
        <f>SUM(G688:H698,O688:O697)</f>
        <v>5</v>
      </c>
    </row>
    <row r="699">
      <c r="A699" s="837" t="s">
        <v>288</v>
      </c>
      <c r="B699" s="838" t="s">
        <v>329</v>
      </c>
      <c r="C699" s="997"/>
      <c r="D699" s="997"/>
      <c r="E699" s="997"/>
      <c r="F699" s="997"/>
      <c r="G699" s="997"/>
      <c r="H699" s="997"/>
      <c r="I699" s="997"/>
      <c r="J699" s="997"/>
      <c r="K699" s="997"/>
      <c r="L699" s="997"/>
      <c r="M699" s="997"/>
      <c r="N699" s="997"/>
      <c r="O699" s="998"/>
    </row>
    <row r="700">
      <c r="A700" s="841"/>
      <c r="B700" s="758"/>
      <c r="C700" s="759"/>
      <c r="D700" s="759"/>
      <c r="E700" s="759"/>
      <c r="F700" s="759"/>
      <c r="G700" s="759"/>
      <c r="H700" s="759"/>
      <c r="I700" s="759"/>
      <c r="J700" s="759"/>
      <c r="K700" s="759"/>
      <c r="L700" s="759"/>
      <c r="M700" s="759"/>
      <c r="N700" s="759"/>
      <c r="O700" s="764"/>
    </row>
    <row r="701">
      <c r="A701" s="841"/>
      <c r="B701" s="758"/>
      <c r="C701" s="759"/>
      <c r="D701" s="759"/>
      <c r="E701" s="759"/>
      <c r="F701" s="759"/>
      <c r="G701" s="759"/>
      <c r="H701" s="759"/>
      <c r="I701" s="759"/>
      <c r="J701" s="759"/>
      <c r="K701" s="759"/>
      <c r="L701" s="759"/>
      <c r="M701" s="759"/>
      <c r="N701" s="759"/>
      <c r="O701" s="764"/>
    </row>
    <row r="702">
      <c r="A702" s="841"/>
      <c r="B702" s="758"/>
      <c r="C702" s="759"/>
      <c r="D702" s="759"/>
      <c r="E702" s="759"/>
      <c r="F702" s="759"/>
      <c r="G702" s="759"/>
      <c r="H702" s="759"/>
      <c r="I702" s="759"/>
      <c r="J702" s="759"/>
      <c r="K702" s="759"/>
      <c r="L702" s="759"/>
      <c r="M702" s="759"/>
      <c r="N702" s="759"/>
      <c r="O702" s="764"/>
    </row>
    <row r="703">
      <c r="A703" s="841"/>
      <c r="B703" s="758"/>
      <c r="C703" s="759"/>
      <c r="D703" s="759"/>
      <c r="E703" s="759"/>
      <c r="F703" s="759"/>
      <c r="G703" s="759"/>
      <c r="H703" s="759"/>
      <c r="I703" s="759"/>
      <c r="J703" s="759"/>
      <c r="K703" s="759"/>
      <c r="L703" s="759"/>
      <c r="M703" s="759"/>
      <c r="N703" s="759"/>
      <c r="O703" s="764"/>
    </row>
    <row r="704">
      <c r="A704" s="841"/>
      <c r="B704" s="758"/>
      <c r="C704" s="759"/>
      <c r="D704" s="759"/>
      <c r="E704" s="759"/>
      <c r="F704" s="759"/>
      <c r="G704" s="759"/>
      <c r="H704" s="759"/>
      <c r="I704" s="759"/>
      <c r="J704" s="759"/>
      <c r="K704" s="759"/>
      <c r="L704" s="759"/>
      <c r="M704" s="759"/>
      <c r="N704" s="759"/>
      <c r="O704" s="764"/>
    </row>
    <row r="705">
      <c r="A705" s="841"/>
      <c r="B705" s="758"/>
      <c r="C705" s="759"/>
      <c r="D705" s="759"/>
      <c r="E705" s="759"/>
      <c r="F705" s="759"/>
      <c r="G705" s="759"/>
      <c r="H705" s="759"/>
      <c r="I705" s="759"/>
      <c r="J705" s="759"/>
      <c r="K705" s="759"/>
      <c r="L705" s="759"/>
      <c r="M705" s="759"/>
      <c r="N705" s="759"/>
      <c r="O705" s="764"/>
    </row>
    <row r="706">
      <c r="A706" s="841"/>
      <c r="B706" s="758"/>
      <c r="C706" s="759"/>
      <c r="D706" s="759"/>
      <c r="E706" s="759"/>
      <c r="F706" s="759"/>
      <c r="G706" s="759"/>
      <c r="H706" s="759"/>
      <c r="I706" s="759"/>
      <c r="J706" s="759"/>
      <c r="K706" s="759"/>
      <c r="L706" s="759"/>
      <c r="M706" s="759"/>
      <c r="N706" s="759"/>
      <c r="O706" s="764"/>
    </row>
    <row r="707">
      <c r="A707" s="841"/>
      <c r="B707" s="758"/>
      <c r="C707" s="759"/>
      <c r="D707" s="759"/>
      <c r="E707" s="759"/>
      <c r="F707" s="759"/>
      <c r="G707" s="759"/>
      <c r="H707" s="759"/>
      <c r="I707" s="759"/>
      <c r="J707" s="759"/>
      <c r="K707" s="759"/>
      <c r="L707" s="759"/>
      <c r="M707" s="759"/>
      <c r="N707" s="759"/>
      <c r="O707" s="764"/>
    </row>
    <row r="708">
      <c r="A708" s="841"/>
      <c r="B708" s="758"/>
      <c r="C708" s="759"/>
      <c r="D708" s="759"/>
      <c r="E708" s="759"/>
      <c r="F708" s="759"/>
      <c r="G708" s="759"/>
      <c r="H708" s="759"/>
      <c r="I708" s="759"/>
      <c r="J708" s="759"/>
      <c r="K708" s="759"/>
      <c r="L708" s="759"/>
      <c r="M708" s="759"/>
      <c r="N708" s="759"/>
      <c r="O708" s="764"/>
    </row>
    <row r="709">
      <c r="A709" s="841"/>
      <c r="B709" s="758"/>
      <c r="C709" s="759"/>
      <c r="D709" s="759"/>
      <c r="E709" s="759"/>
      <c r="F709" s="759"/>
      <c r="G709" s="759"/>
      <c r="H709" s="759"/>
      <c r="I709" s="759"/>
      <c r="J709" s="759"/>
      <c r="K709" s="759"/>
      <c r="L709" s="759"/>
      <c r="M709" s="759"/>
      <c r="N709" s="759"/>
      <c r="O709" s="764"/>
    </row>
    <row r="710">
      <c r="A710" s="841"/>
      <c r="B710" s="758"/>
      <c r="C710" s="759"/>
      <c r="D710" s="759"/>
      <c r="E710" s="759"/>
      <c r="F710" s="759"/>
      <c r="G710" s="759"/>
      <c r="H710" s="763"/>
      <c r="I710" s="986" t="s">
        <v>0</v>
      </c>
      <c r="J710" s="987"/>
      <c r="K710" s="987"/>
      <c r="L710" s="987"/>
      <c r="M710" s="987"/>
      <c r="N710" s="987"/>
      <c r="O710" s="988"/>
    </row>
    <row r="711">
      <c r="A711" s="841"/>
      <c r="B711" s="758"/>
      <c r="C711" s="759"/>
      <c r="D711" s="759"/>
      <c r="E711" s="759"/>
      <c r="F711" s="759"/>
      <c r="G711" s="759"/>
      <c r="H711" s="763"/>
      <c r="I711" s="3"/>
      <c r="J711" s="3"/>
      <c r="K711" s="3"/>
      <c r="L711" s="3"/>
      <c r="M711" s="3"/>
      <c r="N711" s="3"/>
      <c r="O711" s="3"/>
    </row>
    <row r="712">
      <c r="A712" s="841"/>
      <c r="B712" s="758"/>
      <c r="C712" s="759"/>
      <c r="D712" s="759"/>
      <c r="E712" s="759"/>
      <c r="F712" s="759"/>
      <c r="G712" s="759"/>
      <c r="H712" s="763"/>
      <c r="I712" s="3"/>
      <c r="J712" s="3"/>
      <c r="K712" s="3"/>
      <c r="L712" s="3"/>
      <c r="M712" s="3"/>
      <c r="N712" s="3"/>
      <c r="O712" s="3"/>
    </row>
    <row r="713">
      <c r="A713" s="842"/>
      <c r="B713" s="803"/>
      <c r="C713" s="804"/>
      <c r="D713" s="804"/>
      <c r="E713" s="804"/>
      <c r="F713" s="804"/>
      <c r="G713" s="804"/>
      <c r="H713" s="989"/>
      <c r="I713" s="990"/>
      <c r="J713" s="990"/>
      <c r="K713" s="990"/>
      <c r="L713" s="990"/>
      <c r="M713" s="990"/>
      <c r="N713" s="990"/>
      <c r="O713" s="991"/>
    </row>
    <row r="714">
      <c r="A714" s="837" t="s">
        <v>291</v>
      </c>
      <c r="B714" s="992"/>
      <c r="C714" s="839"/>
      <c r="D714" s="839"/>
      <c r="E714" s="839"/>
      <c r="F714" s="839"/>
      <c r="G714" s="839"/>
      <c r="H714" s="839"/>
      <c r="I714" s="839"/>
      <c r="J714" s="839"/>
      <c r="K714" s="839"/>
      <c r="L714" s="839"/>
      <c r="M714" s="839"/>
      <c r="N714" s="839"/>
      <c r="O714" s="840"/>
    </row>
    <row r="715">
      <c r="A715" s="841"/>
      <c r="B715" s="760"/>
      <c r="C715" s="761"/>
      <c r="D715" s="761"/>
      <c r="E715" s="761"/>
      <c r="F715" s="761"/>
      <c r="G715" s="761"/>
      <c r="H715" s="761"/>
      <c r="I715" s="761"/>
      <c r="J715" s="761"/>
      <c r="K715" s="761"/>
      <c r="L715" s="761"/>
      <c r="M715" s="761"/>
      <c r="N715" s="761"/>
      <c r="O715" s="762"/>
    </row>
    <row r="716">
      <c r="A716" s="841"/>
      <c r="B716" s="760"/>
      <c r="C716" s="761"/>
      <c r="D716" s="761"/>
      <c r="E716" s="761"/>
      <c r="F716" s="761"/>
      <c r="G716" s="761"/>
      <c r="H716" s="761"/>
      <c r="I716" s="761"/>
      <c r="J716" s="761"/>
      <c r="K716" s="761"/>
      <c r="L716" s="761"/>
      <c r="M716" s="761"/>
      <c r="N716" s="761"/>
      <c r="O716" s="762"/>
    </row>
    <row r="717">
      <c r="A717" s="841"/>
      <c r="B717" s="760"/>
      <c r="C717" s="761"/>
      <c r="D717" s="761"/>
      <c r="E717" s="761"/>
      <c r="F717" s="761"/>
      <c r="G717" s="761"/>
      <c r="H717" s="761"/>
      <c r="I717" s="761"/>
      <c r="J717" s="761"/>
      <c r="K717" s="761"/>
      <c r="L717" s="761"/>
      <c r="M717" s="761"/>
      <c r="N717" s="761"/>
      <c r="O717" s="762"/>
    </row>
    <row r="718">
      <c r="A718" s="841"/>
      <c r="B718" s="760"/>
      <c r="C718" s="761"/>
      <c r="D718" s="761"/>
      <c r="E718" s="761"/>
      <c r="F718" s="761"/>
      <c r="G718" s="761"/>
      <c r="H718" s="761"/>
      <c r="I718" s="761"/>
      <c r="J718" s="761"/>
      <c r="K718" s="761"/>
      <c r="L718" s="761"/>
      <c r="M718" s="761"/>
      <c r="N718" s="761"/>
      <c r="O718" s="762"/>
    </row>
    <row r="719">
      <c r="A719" s="841"/>
      <c r="B719" s="760"/>
      <c r="C719" s="761"/>
      <c r="D719" s="761"/>
      <c r="E719" s="761"/>
      <c r="F719" s="761"/>
      <c r="G719" s="761"/>
      <c r="H719" s="761"/>
      <c r="I719" s="761"/>
      <c r="J719" s="761"/>
      <c r="K719" s="761"/>
      <c r="L719" s="761"/>
      <c r="M719" s="761"/>
      <c r="N719" s="761"/>
      <c r="O719" s="762"/>
    </row>
    <row r="720">
      <c r="A720" s="841"/>
      <c r="B720" s="760"/>
      <c r="C720" s="761"/>
      <c r="D720" s="761"/>
      <c r="E720" s="761"/>
      <c r="F720" s="761"/>
      <c r="G720" s="761"/>
      <c r="H720" s="761"/>
      <c r="I720" s="761"/>
      <c r="J720" s="761"/>
      <c r="K720" s="761"/>
      <c r="L720" s="761"/>
      <c r="M720" s="761"/>
      <c r="N720" s="761"/>
      <c r="O720" s="762"/>
    </row>
    <row r="721">
      <c r="A721" s="841"/>
      <c r="B721" s="760"/>
      <c r="C721" s="761"/>
      <c r="D721" s="761"/>
      <c r="E721" s="761"/>
      <c r="F721" s="761"/>
      <c r="G721" s="761"/>
      <c r="H721" s="761"/>
      <c r="I721" s="761"/>
      <c r="J721" s="761"/>
      <c r="K721" s="761"/>
      <c r="L721" s="761"/>
      <c r="M721" s="761"/>
      <c r="N721" s="761"/>
      <c r="O721" s="762"/>
    </row>
    <row r="722">
      <c r="A722" s="841"/>
      <c r="B722" s="758"/>
      <c r="C722" s="759"/>
      <c r="D722" s="759"/>
      <c r="E722" s="759"/>
      <c r="F722" s="759"/>
      <c r="G722" s="759"/>
      <c r="H722" s="763"/>
      <c r="I722" s="986" t="s">
        <v>292</v>
      </c>
      <c r="J722" s="987"/>
      <c r="K722" s="987"/>
      <c r="L722" s="987"/>
      <c r="M722" s="987"/>
      <c r="N722" s="987"/>
      <c r="O722" s="988"/>
    </row>
    <row r="723">
      <c r="A723" s="841"/>
      <c r="B723" s="758"/>
      <c r="C723" s="759"/>
      <c r="D723" s="759"/>
      <c r="E723" s="759"/>
      <c r="F723" s="759"/>
      <c r="G723" s="759"/>
      <c r="H723" s="763"/>
      <c r="I723" s="3"/>
      <c r="J723" s="3"/>
      <c r="K723" s="3"/>
      <c r="L723" s="3"/>
      <c r="M723" s="3"/>
      <c r="N723" s="3"/>
      <c r="O723" s="3"/>
    </row>
    <row r="724">
      <c r="A724" s="841"/>
      <c r="B724" s="758"/>
      <c r="C724" s="759"/>
      <c r="D724" s="759"/>
      <c r="E724" s="759"/>
      <c r="F724" s="759"/>
      <c r="G724" s="759"/>
      <c r="H724" s="763"/>
      <c r="I724" s="3"/>
      <c r="J724" s="3"/>
      <c r="K724" s="3"/>
      <c r="L724" s="3"/>
      <c r="M724" s="3"/>
      <c r="N724" s="3"/>
      <c r="O724" s="3"/>
    </row>
    <row r="725">
      <c r="A725" s="842"/>
      <c r="B725" s="803"/>
      <c r="C725" s="804"/>
      <c r="D725" s="804"/>
      <c r="E725" s="804"/>
      <c r="F725" s="804"/>
      <c r="G725" s="804"/>
      <c r="H725" s="989"/>
      <c r="I725" s="990"/>
      <c r="J725" s="990"/>
      <c r="K725" s="990"/>
      <c r="L725" s="990"/>
      <c r="M725" s="990"/>
      <c r="N725" s="990"/>
      <c r="O725" s="991"/>
    </row>
    <row r="726" ht="25.5">
      <c r="A726" s="805" t="s">
        <v>240</v>
      </c>
      <c r="B726" s="806" t="s">
        <v>1</v>
      </c>
      <c r="C726" s="807"/>
      <c r="D726" s="807"/>
      <c r="E726" s="807"/>
      <c r="F726" s="807"/>
      <c r="G726" s="807"/>
      <c r="H726" s="807"/>
      <c r="I726" s="807"/>
      <c r="J726" s="807"/>
      <c r="K726" s="807"/>
      <c r="L726" s="807"/>
      <c r="M726" s="807"/>
      <c r="N726" s="807"/>
      <c r="O726" s="843"/>
    </row>
    <row r="727" ht="25.5">
      <c r="A727" s="810" t="s">
        <v>3</v>
      </c>
      <c r="B727" s="811" t="s">
        <v>4</v>
      </c>
      <c r="C727" s="812"/>
      <c r="D727" s="812"/>
      <c r="E727" s="812"/>
      <c r="F727" s="812"/>
      <c r="G727" s="812"/>
      <c r="H727" s="812"/>
      <c r="I727" s="812"/>
      <c r="J727" s="812"/>
      <c r="K727" s="812"/>
      <c r="L727" s="812"/>
      <c r="M727" s="812"/>
      <c r="N727" s="812"/>
      <c r="O727" s="813"/>
    </row>
    <row r="728">
      <c r="A728" s="814" t="s">
        <v>241</v>
      </c>
      <c r="B728" s="694"/>
      <c r="C728" s="694"/>
      <c r="D728" s="694"/>
      <c r="E728" s="694"/>
      <c r="F728" s="694"/>
      <c r="G728" s="694"/>
      <c r="H728" s="694"/>
      <c r="I728" s="694"/>
      <c r="J728" s="694"/>
      <c r="K728" s="694"/>
      <c r="L728" s="694"/>
      <c r="M728" s="694"/>
      <c r="N728" s="694"/>
      <c r="O728" s="815"/>
    </row>
    <row r="729" ht="25.5">
      <c r="A729" s="718" t="s">
        <v>7</v>
      </c>
      <c r="B729" s="720" t="s">
        <v>312</v>
      </c>
      <c r="C729" s="720" t="s">
        <v>216</v>
      </c>
      <c r="D729" s="816" t="s">
        <v>301</v>
      </c>
      <c r="E729" s="817"/>
      <c r="F729" s="818"/>
      <c r="G729" s="819" t="s">
        <v>242</v>
      </c>
      <c r="H729" s="820"/>
      <c r="I729" s="723">
        <f>I677+1</f>
        <v>46010</v>
      </c>
      <c r="J729" s="724"/>
      <c r="K729" s="724"/>
      <c r="L729" s="724"/>
      <c r="M729" s="725"/>
      <c r="N729" s="726" t="s">
        <v>243</v>
      </c>
      <c r="O729" s="727">
        <f>O677+1</f>
        <v>15</v>
      </c>
    </row>
    <row r="730">
      <c r="A730" s="728" t="s">
        <v>244</v>
      </c>
      <c r="B730" s="729" t="s">
        <v>6</v>
      </c>
      <c r="C730" s="730"/>
      <c r="D730" s="730"/>
      <c r="E730" s="730"/>
      <c r="F730" s="730"/>
      <c r="G730" s="730"/>
      <c r="H730" s="730"/>
      <c r="I730" s="730"/>
      <c r="J730" s="731"/>
      <c r="K730" s="732" t="s">
        <v>245</v>
      </c>
      <c r="L730" s="732" t="s">
        <v>246</v>
      </c>
      <c r="M730" s="821" t="s">
        <v>247</v>
      </c>
      <c r="N730" s="822"/>
      <c r="O730" s="733" t="s">
        <v>248</v>
      </c>
    </row>
    <row r="731">
      <c r="A731" s="734"/>
      <c r="B731" s="735"/>
      <c r="C731" s="736"/>
      <c r="D731" s="736"/>
      <c r="E731" s="736"/>
      <c r="F731" s="736"/>
      <c r="G731" s="736"/>
      <c r="H731" s="736"/>
      <c r="I731" s="736"/>
      <c r="J731" s="737"/>
      <c r="K731" s="732" t="s">
        <v>249</v>
      </c>
      <c r="L731" s="732" t="s">
        <v>203</v>
      </c>
      <c r="M731" s="823"/>
      <c r="N731" s="824"/>
      <c r="O731" s="739"/>
    </row>
    <row r="732" ht="38.25">
      <c r="A732" s="740" t="s">
        <v>250</v>
      </c>
      <c r="B732" s="741"/>
      <c r="C732" s="742" t="s">
        <v>251</v>
      </c>
      <c r="D732" s="742">
        <f>D680</f>
        <v>180</v>
      </c>
      <c r="E732" s="742" t="s">
        <v>252</v>
      </c>
      <c r="F732" s="825" t="s">
        <v>253</v>
      </c>
      <c r="G732" s="826"/>
      <c r="H732" s="741">
        <f>H680+1</f>
        <v>76</v>
      </c>
      <c r="I732" s="742" t="s">
        <v>254</v>
      </c>
      <c r="J732" s="741">
        <f>D732-H732</f>
        <v>104</v>
      </c>
      <c r="K732" s="744" t="s">
        <v>255</v>
      </c>
      <c r="L732" s="744" t="s">
        <v>203</v>
      </c>
      <c r="M732" s="811"/>
      <c r="N732" s="827"/>
      <c r="O732" s="745"/>
    </row>
    <row r="733">
      <c r="A733" s="993" t="s">
        <v>256</v>
      </c>
      <c r="B733" s="755" t="s">
        <v>257</v>
      </c>
      <c r="C733" s="756"/>
      <c r="D733" s="756"/>
      <c r="E733" s="756"/>
      <c r="F733" s="757"/>
      <c r="G733" s="758"/>
      <c r="H733" s="763"/>
      <c r="I733" s="760"/>
      <c r="J733" s="761"/>
      <c r="K733" s="761"/>
      <c r="L733" s="761"/>
      <c r="M733" s="761"/>
      <c r="N733" s="761"/>
      <c r="O733" s="762"/>
    </row>
    <row r="734">
      <c r="A734" s="828"/>
      <c r="B734" s="755" t="s">
        <v>258</v>
      </c>
      <c r="C734" s="756"/>
      <c r="D734" s="756"/>
      <c r="E734" s="756"/>
      <c r="F734" s="757"/>
      <c r="G734" s="758"/>
      <c r="H734" s="763"/>
      <c r="I734" s="760"/>
      <c r="J734" s="761"/>
      <c r="K734" s="761"/>
      <c r="L734" s="761"/>
      <c r="M734" s="761"/>
      <c r="N734" s="761"/>
      <c r="O734" s="762"/>
    </row>
    <row r="735">
      <c r="A735" s="828"/>
      <c r="B735" s="755" t="s">
        <v>259</v>
      </c>
      <c r="C735" s="756"/>
      <c r="D735" s="756"/>
      <c r="E735" s="756"/>
      <c r="F735" s="757"/>
      <c r="G735" s="758"/>
      <c r="H735" s="763"/>
      <c r="I735" s="760"/>
      <c r="J735" s="761"/>
      <c r="K735" s="761"/>
      <c r="L735" s="761"/>
      <c r="M735" s="761"/>
      <c r="N735" s="761"/>
      <c r="O735" s="762"/>
    </row>
    <row r="736">
      <c r="A736" s="828"/>
      <c r="B736" s="755" t="s">
        <v>260</v>
      </c>
      <c r="C736" s="756"/>
      <c r="D736" s="756"/>
      <c r="E736" s="756"/>
      <c r="F736" s="757"/>
      <c r="G736" s="758"/>
      <c r="H736" s="763"/>
      <c r="I736" s="760"/>
      <c r="J736" s="761"/>
      <c r="K736" s="761"/>
      <c r="L736" s="761"/>
      <c r="M736" s="761"/>
      <c r="N736" s="761"/>
      <c r="O736" s="762"/>
    </row>
    <row r="737">
      <c r="A737" s="828"/>
      <c r="B737" s="755" t="s">
        <v>261</v>
      </c>
      <c r="C737" s="756"/>
      <c r="D737" s="756"/>
      <c r="E737" s="756"/>
      <c r="F737" s="757"/>
      <c r="G737" s="758"/>
      <c r="H737" s="763"/>
      <c r="I737" s="758"/>
      <c r="J737" s="759"/>
      <c r="K737" s="759"/>
      <c r="L737" s="759"/>
      <c r="M737" s="759"/>
      <c r="N737" s="759"/>
      <c r="O737" s="764"/>
    </row>
    <row r="738">
      <c r="A738" s="829"/>
      <c r="B738" s="994" t="s">
        <v>262</v>
      </c>
      <c r="C738" s="995"/>
      <c r="D738" s="995"/>
      <c r="E738" s="995"/>
      <c r="F738" s="996"/>
      <c r="G738" s="984"/>
      <c r="H738" s="985"/>
      <c r="I738" s="769"/>
      <c r="J738" s="770"/>
      <c r="K738" s="770"/>
      <c r="L738" s="770"/>
      <c r="M738" s="770"/>
      <c r="N738" s="770"/>
      <c r="O738" s="771"/>
    </row>
    <row r="739">
      <c r="A739" s="830" t="s">
        <v>263</v>
      </c>
      <c r="B739" s="773" t="s">
        <v>264</v>
      </c>
      <c r="C739" s="774"/>
      <c r="D739" s="774"/>
      <c r="E739" s="774"/>
      <c r="F739" s="775"/>
      <c r="G739" s="776" t="s">
        <v>265</v>
      </c>
      <c r="H739" s="777"/>
      <c r="I739" s="773" t="s">
        <v>264</v>
      </c>
      <c r="J739" s="774"/>
      <c r="K739" s="774"/>
      <c r="L739" s="774"/>
      <c r="M739" s="774"/>
      <c r="N739" s="775"/>
      <c r="O739" s="778" t="s">
        <v>265</v>
      </c>
    </row>
    <row r="740">
      <c r="A740" s="828"/>
      <c r="B740" s="766" t="s">
        <v>266</v>
      </c>
      <c r="C740" s="767"/>
      <c r="D740" s="767"/>
      <c r="E740" s="767"/>
      <c r="F740" s="768"/>
      <c r="G740" s="779"/>
      <c r="H740" s="780"/>
      <c r="I740" s="766" t="s">
        <v>267</v>
      </c>
      <c r="J740" s="767"/>
      <c r="K740" s="767"/>
      <c r="L740" s="767"/>
      <c r="M740" s="767"/>
      <c r="N740" s="768"/>
      <c r="O740" s="781"/>
    </row>
    <row r="741">
      <c r="A741" s="828"/>
      <c r="B741" s="766" t="s">
        <v>268</v>
      </c>
      <c r="C741" s="767"/>
      <c r="D741" s="767"/>
      <c r="E741" s="767"/>
      <c r="F741" s="768"/>
      <c r="G741" s="779"/>
      <c r="H741" s="780"/>
      <c r="I741" s="766" t="s">
        <v>269</v>
      </c>
      <c r="J741" s="767"/>
      <c r="K741" s="767"/>
      <c r="L741" s="767"/>
      <c r="M741" s="767"/>
      <c r="N741" s="768"/>
      <c r="O741" s="781"/>
    </row>
    <row r="742">
      <c r="A742" s="828"/>
      <c r="B742" s="766" t="s">
        <v>270</v>
      </c>
      <c r="C742" s="767"/>
      <c r="D742" s="767"/>
      <c r="E742" s="767"/>
      <c r="F742" s="768"/>
      <c r="G742" s="779"/>
      <c r="H742" s="780"/>
      <c r="I742" s="766" t="s">
        <v>271</v>
      </c>
      <c r="J742" s="767"/>
      <c r="K742" s="767"/>
      <c r="L742" s="767"/>
      <c r="M742" s="767"/>
      <c r="N742" s="768"/>
      <c r="O742" s="781"/>
    </row>
    <row r="743">
      <c r="A743" s="828"/>
      <c r="B743" s="766" t="s">
        <v>272</v>
      </c>
      <c r="C743" s="767"/>
      <c r="D743" s="767"/>
      <c r="E743" s="767"/>
      <c r="F743" s="768"/>
      <c r="G743" s="779"/>
      <c r="H743" s="780"/>
      <c r="I743" s="766" t="s">
        <v>273</v>
      </c>
      <c r="J743" s="767"/>
      <c r="K743" s="767"/>
      <c r="L743" s="767"/>
      <c r="M743" s="767"/>
      <c r="N743" s="768"/>
      <c r="O743" s="781"/>
    </row>
    <row r="744">
      <c r="A744" s="828"/>
      <c r="B744" s="766" t="s">
        <v>274</v>
      </c>
      <c r="C744" s="767"/>
      <c r="D744" s="767"/>
      <c r="E744" s="767"/>
      <c r="F744" s="768"/>
      <c r="G744" s="779"/>
      <c r="H744" s="780"/>
      <c r="I744" s="766" t="s">
        <v>275</v>
      </c>
      <c r="J744" s="767"/>
      <c r="K744" s="767"/>
      <c r="L744" s="767"/>
      <c r="M744" s="767"/>
      <c r="N744" s="768"/>
      <c r="O744" s="781">
        <v>1</v>
      </c>
    </row>
    <row r="745">
      <c r="A745" s="828"/>
      <c r="B745" s="766" t="s">
        <v>276</v>
      </c>
      <c r="C745" s="767"/>
      <c r="D745" s="767"/>
      <c r="E745" s="767"/>
      <c r="F745" s="768"/>
      <c r="G745" s="779"/>
      <c r="H745" s="780"/>
      <c r="I745" s="766" t="s">
        <v>277</v>
      </c>
      <c r="J745" s="767"/>
      <c r="K745" s="767"/>
      <c r="L745" s="767"/>
      <c r="M745" s="767"/>
      <c r="N745" s="768"/>
      <c r="O745" s="781"/>
    </row>
    <row r="746">
      <c r="A746" s="828"/>
      <c r="B746" s="766" t="s">
        <v>278</v>
      </c>
      <c r="C746" s="767"/>
      <c r="D746" s="767"/>
      <c r="E746" s="767"/>
      <c r="F746" s="768"/>
      <c r="G746" s="779"/>
      <c r="H746" s="780"/>
      <c r="I746" s="766" t="s">
        <v>279</v>
      </c>
      <c r="J746" s="767"/>
      <c r="K746" s="767"/>
      <c r="L746" s="767"/>
      <c r="M746" s="767"/>
      <c r="N746" s="768"/>
      <c r="O746" s="781"/>
    </row>
    <row r="747">
      <c r="A747" s="828"/>
      <c r="B747" s="766" t="s">
        <v>280</v>
      </c>
      <c r="C747" s="767"/>
      <c r="D747" s="767"/>
      <c r="E747" s="767"/>
      <c r="F747" s="768"/>
      <c r="G747" s="779"/>
      <c r="H747" s="780"/>
      <c r="I747" s="766" t="s">
        <v>281</v>
      </c>
      <c r="J747" s="767"/>
      <c r="K747" s="767"/>
      <c r="L747" s="767"/>
      <c r="M747" s="767"/>
      <c r="N747" s="768"/>
      <c r="O747" s="781">
        <v>1</v>
      </c>
    </row>
    <row r="748">
      <c r="A748" s="828"/>
      <c r="B748" s="766" t="s">
        <v>282</v>
      </c>
      <c r="C748" s="767"/>
      <c r="D748" s="767"/>
      <c r="E748" s="767"/>
      <c r="F748" s="768"/>
      <c r="G748" s="779"/>
      <c r="H748" s="780"/>
      <c r="I748" s="766" t="s">
        <v>283</v>
      </c>
      <c r="J748" s="767"/>
      <c r="K748" s="767"/>
      <c r="L748" s="767"/>
      <c r="M748" s="767"/>
      <c r="N748" s="768"/>
      <c r="O748" s="781"/>
    </row>
    <row r="749">
      <c r="A749" s="828"/>
      <c r="B749" s="766" t="s">
        <v>284</v>
      </c>
      <c r="C749" s="767"/>
      <c r="D749" s="767"/>
      <c r="E749" s="767"/>
      <c r="F749" s="768"/>
      <c r="G749" s="779"/>
      <c r="H749" s="780"/>
      <c r="I749" s="766" t="s">
        <v>285</v>
      </c>
      <c r="J749" s="767"/>
      <c r="K749" s="767"/>
      <c r="L749" s="767"/>
      <c r="M749" s="767"/>
      <c r="N749" s="768"/>
      <c r="O749" s="790">
        <v>1</v>
      </c>
    </row>
    <row r="750">
      <c r="A750" s="829"/>
      <c r="B750" s="783" t="s">
        <v>286</v>
      </c>
      <c r="C750" s="784"/>
      <c r="D750" s="784"/>
      <c r="E750" s="784"/>
      <c r="F750" s="785"/>
      <c r="G750" s="791">
        <v>2</v>
      </c>
      <c r="H750" s="792"/>
      <c r="I750" s="793" t="s">
        <v>287</v>
      </c>
      <c r="J750" s="794"/>
      <c r="K750" s="794"/>
      <c r="L750" s="794"/>
      <c r="M750" s="794"/>
      <c r="N750" s="795"/>
      <c r="O750" s="796">
        <f>SUM(G740:H750,O740:O749)</f>
        <v>5</v>
      </c>
    </row>
    <row r="751">
      <c r="A751" s="837" t="s">
        <v>288</v>
      </c>
      <c r="B751" s="838" t="s">
        <v>329</v>
      </c>
      <c r="C751" s="997"/>
      <c r="D751" s="997"/>
      <c r="E751" s="997"/>
      <c r="F751" s="997"/>
      <c r="G751" s="997"/>
      <c r="H751" s="997"/>
      <c r="I751" s="997"/>
      <c r="J751" s="997"/>
      <c r="K751" s="997"/>
      <c r="L751" s="997"/>
      <c r="M751" s="997"/>
      <c r="N751" s="997"/>
      <c r="O751" s="998"/>
    </row>
    <row r="752">
      <c r="A752" s="841"/>
      <c r="B752" s="758"/>
      <c r="C752" s="759"/>
      <c r="D752" s="759"/>
      <c r="E752" s="759"/>
      <c r="F752" s="759"/>
      <c r="G752" s="759"/>
      <c r="H752" s="759"/>
      <c r="I752" s="759"/>
      <c r="J752" s="759"/>
      <c r="K752" s="759"/>
      <c r="L752" s="759"/>
      <c r="M752" s="759"/>
      <c r="N752" s="759"/>
      <c r="O752" s="764"/>
    </row>
    <row r="753">
      <c r="A753" s="841"/>
      <c r="B753" s="758"/>
      <c r="C753" s="759"/>
      <c r="D753" s="759"/>
      <c r="E753" s="759"/>
      <c r="F753" s="759"/>
      <c r="G753" s="759"/>
      <c r="H753" s="759"/>
      <c r="I753" s="759"/>
      <c r="J753" s="759"/>
      <c r="K753" s="759"/>
      <c r="L753" s="759"/>
      <c r="M753" s="759"/>
      <c r="N753" s="759"/>
      <c r="O753" s="764"/>
    </row>
    <row r="754">
      <c r="A754" s="841"/>
      <c r="B754" s="758"/>
      <c r="C754" s="759"/>
      <c r="D754" s="759"/>
      <c r="E754" s="759"/>
      <c r="F754" s="759"/>
      <c r="G754" s="759"/>
      <c r="H754" s="759"/>
      <c r="I754" s="759"/>
      <c r="J754" s="759"/>
      <c r="K754" s="759"/>
      <c r="L754" s="759"/>
      <c r="M754" s="759"/>
      <c r="N754" s="759"/>
      <c r="O754" s="764"/>
    </row>
    <row r="755">
      <c r="A755" s="841"/>
      <c r="B755" s="758"/>
      <c r="C755" s="759"/>
      <c r="D755" s="759"/>
      <c r="E755" s="759"/>
      <c r="F755" s="759"/>
      <c r="G755" s="759"/>
      <c r="H755" s="759"/>
      <c r="I755" s="759"/>
      <c r="J755" s="759"/>
      <c r="K755" s="759"/>
      <c r="L755" s="759"/>
      <c r="M755" s="759"/>
      <c r="N755" s="759"/>
      <c r="O755" s="764"/>
    </row>
    <row r="756">
      <c r="A756" s="841"/>
      <c r="B756" s="758"/>
      <c r="C756" s="759"/>
      <c r="D756" s="759"/>
      <c r="E756" s="759"/>
      <c r="F756" s="759"/>
      <c r="G756" s="759"/>
      <c r="H756" s="759"/>
      <c r="I756" s="759"/>
      <c r="J756" s="759"/>
      <c r="K756" s="759"/>
      <c r="L756" s="759"/>
      <c r="M756" s="759"/>
      <c r="N756" s="759"/>
      <c r="O756" s="764"/>
    </row>
    <row r="757">
      <c r="A757" s="841"/>
      <c r="B757" s="758"/>
      <c r="C757" s="759"/>
      <c r="D757" s="759"/>
      <c r="E757" s="759"/>
      <c r="F757" s="759"/>
      <c r="G757" s="759"/>
      <c r="H757" s="759"/>
      <c r="I757" s="759"/>
      <c r="J757" s="759"/>
      <c r="K757" s="759"/>
      <c r="L757" s="759"/>
      <c r="M757" s="759"/>
      <c r="N757" s="759"/>
      <c r="O757" s="764"/>
    </row>
    <row r="758">
      <c r="A758" s="841"/>
      <c r="B758" s="758"/>
      <c r="C758" s="759"/>
      <c r="D758" s="759"/>
      <c r="E758" s="759"/>
      <c r="F758" s="759"/>
      <c r="G758" s="759"/>
      <c r="H758" s="759"/>
      <c r="I758" s="759"/>
      <c r="J758" s="759"/>
      <c r="K758" s="759"/>
      <c r="L758" s="759"/>
      <c r="M758" s="759"/>
      <c r="N758" s="759"/>
      <c r="O758" s="764"/>
    </row>
    <row r="759">
      <c r="A759" s="841"/>
      <c r="B759" s="758"/>
      <c r="C759" s="759"/>
      <c r="D759" s="759"/>
      <c r="E759" s="759"/>
      <c r="F759" s="759"/>
      <c r="G759" s="759"/>
      <c r="H759" s="759"/>
      <c r="I759" s="759"/>
      <c r="J759" s="759"/>
      <c r="K759" s="759"/>
      <c r="L759" s="759"/>
      <c r="M759" s="759"/>
      <c r="N759" s="759"/>
      <c r="O759" s="764"/>
    </row>
    <row r="760">
      <c r="A760" s="841"/>
      <c r="B760" s="758"/>
      <c r="C760" s="759"/>
      <c r="D760" s="759"/>
      <c r="E760" s="759"/>
      <c r="F760" s="759"/>
      <c r="G760" s="759"/>
      <c r="H760" s="759"/>
      <c r="I760" s="759"/>
      <c r="J760" s="759"/>
      <c r="K760" s="759"/>
      <c r="L760" s="759"/>
      <c r="M760" s="759"/>
      <c r="N760" s="759"/>
      <c r="O760" s="764"/>
    </row>
    <row r="761">
      <c r="A761" s="841"/>
      <c r="B761" s="758"/>
      <c r="C761" s="759"/>
      <c r="D761" s="759"/>
      <c r="E761" s="759"/>
      <c r="F761" s="759"/>
      <c r="G761" s="759"/>
      <c r="H761" s="759"/>
      <c r="I761" s="759"/>
      <c r="J761" s="759"/>
      <c r="K761" s="759"/>
      <c r="L761" s="759"/>
      <c r="M761" s="759"/>
      <c r="N761" s="759"/>
      <c r="O761" s="764"/>
    </row>
    <row r="762">
      <c r="A762" s="841"/>
      <c r="B762" s="758"/>
      <c r="C762" s="759"/>
      <c r="D762" s="759"/>
      <c r="E762" s="759"/>
      <c r="F762" s="759"/>
      <c r="G762" s="759"/>
      <c r="H762" s="763"/>
      <c r="I762" s="986" t="s">
        <v>0</v>
      </c>
      <c r="J762" s="987"/>
      <c r="K762" s="987"/>
      <c r="L762" s="987"/>
      <c r="M762" s="987"/>
      <c r="N762" s="987"/>
      <c r="O762" s="988"/>
    </row>
    <row r="763">
      <c r="A763" s="841"/>
      <c r="B763" s="758"/>
      <c r="C763" s="759"/>
      <c r="D763" s="759"/>
      <c r="E763" s="759"/>
      <c r="F763" s="759"/>
      <c r="G763" s="759"/>
      <c r="H763" s="763"/>
      <c r="I763" s="3"/>
      <c r="J763" s="3"/>
      <c r="K763" s="3"/>
      <c r="L763" s="3"/>
      <c r="M763" s="3"/>
      <c r="N763" s="3"/>
      <c r="O763" s="3"/>
    </row>
    <row r="764">
      <c r="A764" s="841"/>
      <c r="B764" s="758"/>
      <c r="C764" s="759"/>
      <c r="D764" s="759"/>
      <c r="E764" s="759"/>
      <c r="F764" s="759"/>
      <c r="G764" s="759"/>
      <c r="H764" s="763"/>
      <c r="I764" s="3"/>
      <c r="J764" s="3"/>
      <c r="K764" s="3"/>
      <c r="L764" s="3"/>
      <c r="M764" s="3"/>
      <c r="N764" s="3"/>
      <c r="O764" s="3"/>
    </row>
    <row r="765">
      <c r="A765" s="842"/>
      <c r="B765" s="803"/>
      <c r="C765" s="804"/>
      <c r="D765" s="804"/>
      <c r="E765" s="804"/>
      <c r="F765" s="804"/>
      <c r="G765" s="804"/>
      <c r="H765" s="989"/>
      <c r="I765" s="990"/>
      <c r="J765" s="990"/>
      <c r="K765" s="990"/>
      <c r="L765" s="990"/>
      <c r="M765" s="990"/>
      <c r="N765" s="990"/>
      <c r="O765" s="991"/>
    </row>
    <row r="766">
      <c r="A766" s="837" t="s">
        <v>291</v>
      </c>
      <c r="B766" s="992"/>
      <c r="C766" s="839"/>
      <c r="D766" s="839"/>
      <c r="E766" s="839"/>
      <c r="F766" s="839"/>
      <c r="G766" s="839"/>
      <c r="H766" s="839"/>
      <c r="I766" s="839"/>
      <c r="J766" s="839"/>
      <c r="K766" s="839"/>
      <c r="L766" s="839"/>
      <c r="M766" s="839"/>
      <c r="N766" s="839"/>
      <c r="O766" s="840"/>
    </row>
    <row r="767">
      <c r="A767" s="841"/>
      <c r="B767" s="760"/>
      <c r="C767" s="761"/>
      <c r="D767" s="761"/>
      <c r="E767" s="761"/>
      <c r="F767" s="761"/>
      <c r="G767" s="761"/>
      <c r="H767" s="761"/>
      <c r="I767" s="761"/>
      <c r="J767" s="761"/>
      <c r="K767" s="761"/>
      <c r="L767" s="761"/>
      <c r="M767" s="761"/>
      <c r="N767" s="761"/>
      <c r="O767" s="762"/>
    </row>
    <row r="768">
      <c r="A768" s="841"/>
      <c r="B768" s="760"/>
      <c r="C768" s="761"/>
      <c r="D768" s="761"/>
      <c r="E768" s="761"/>
      <c r="F768" s="761"/>
      <c r="G768" s="761"/>
      <c r="H768" s="761"/>
      <c r="I768" s="761"/>
      <c r="J768" s="761"/>
      <c r="K768" s="761"/>
      <c r="L768" s="761"/>
      <c r="M768" s="761"/>
      <c r="N768" s="761"/>
      <c r="O768" s="762"/>
    </row>
    <row r="769">
      <c r="A769" s="841"/>
      <c r="B769" s="760"/>
      <c r="C769" s="761"/>
      <c r="D769" s="761"/>
      <c r="E769" s="761"/>
      <c r="F769" s="761"/>
      <c r="G769" s="761"/>
      <c r="H769" s="761"/>
      <c r="I769" s="761"/>
      <c r="J769" s="761"/>
      <c r="K769" s="761"/>
      <c r="L769" s="761"/>
      <c r="M769" s="761"/>
      <c r="N769" s="761"/>
      <c r="O769" s="762"/>
    </row>
    <row r="770">
      <c r="A770" s="841"/>
      <c r="B770" s="760"/>
      <c r="C770" s="761"/>
      <c r="D770" s="761"/>
      <c r="E770" s="761"/>
      <c r="F770" s="761"/>
      <c r="G770" s="761"/>
      <c r="H770" s="761"/>
      <c r="I770" s="761"/>
      <c r="J770" s="761"/>
      <c r="K770" s="761"/>
      <c r="L770" s="761"/>
      <c r="M770" s="761"/>
      <c r="N770" s="761"/>
      <c r="O770" s="762"/>
    </row>
    <row r="771">
      <c r="A771" s="841"/>
      <c r="B771" s="760"/>
      <c r="C771" s="761"/>
      <c r="D771" s="761"/>
      <c r="E771" s="761"/>
      <c r="F771" s="761"/>
      <c r="G771" s="761"/>
      <c r="H771" s="761"/>
      <c r="I771" s="761"/>
      <c r="J771" s="761"/>
      <c r="K771" s="761"/>
      <c r="L771" s="761"/>
      <c r="M771" s="761"/>
      <c r="N771" s="761"/>
      <c r="O771" s="762"/>
    </row>
    <row r="772">
      <c r="A772" s="841"/>
      <c r="B772" s="760"/>
      <c r="C772" s="761"/>
      <c r="D772" s="761"/>
      <c r="E772" s="761"/>
      <c r="F772" s="761"/>
      <c r="G772" s="761"/>
      <c r="H772" s="761"/>
      <c r="I772" s="761"/>
      <c r="J772" s="761"/>
      <c r="K772" s="761"/>
      <c r="L772" s="761"/>
      <c r="M772" s="761"/>
      <c r="N772" s="761"/>
      <c r="O772" s="762"/>
    </row>
    <row r="773">
      <c r="A773" s="841"/>
      <c r="B773" s="760"/>
      <c r="C773" s="761"/>
      <c r="D773" s="761"/>
      <c r="E773" s="761"/>
      <c r="F773" s="761"/>
      <c r="G773" s="761"/>
      <c r="H773" s="761"/>
      <c r="I773" s="761"/>
      <c r="J773" s="761"/>
      <c r="K773" s="761"/>
      <c r="L773" s="761"/>
      <c r="M773" s="761"/>
      <c r="N773" s="761"/>
      <c r="O773" s="762"/>
    </row>
    <row r="774">
      <c r="A774" s="841"/>
      <c r="B774" s="758"/>
      <c r="C774" s="759"/>
      <c r="D774" s="759"/>
      <c r="E774" s="759"/>
      <c r="F774" s="759"/>
      <c r="G774" s="759"/>
      <c r="H774" s="763"/>
      <c r="I774" s="986" t="s">
        <v>292</v>
      </c>
      <c r="J774" s="987"/>
      <c r="K774" s="987"/>
      <c r="L774" s="987"/>
      <c r="M774" s="987"/>
      <c r="N774" s="987"/>
      <c r="O774" s="988"/>
    </row>
    <row r="775">
      <c r="A775" s="841"/>
      <c r="B775" s="758"/>
      <c r="C775" s="759"/>
      <c r="D775" s="759"/>
      <c r="E775" s="759"/>
      <c r="F775" s="759"/>
      <c r="G775" s="759"/>
      <c r="H775" s="763"/>
      <c r="I775" s="3"/>
      <c r="J775" s="3"/>
      <c r="K775" s="3"/>
      <c r="L775" s="3"/>
      <c r="M775" s="3"/>
      <c r="N775" s="3"/>
      <c r="O775" s="3"/>
    </row>
    <row r="776">
      <c r="A776" s="841"/>
      <c r="B776" s="758"/>
      <c r="C776" s="759"/>
      <c r="D776" s="759"/>
      <c r="E776" s="759"/>
      <c r="F776" s="759"/>
      <c r="G776" s="759"/>
      <c r="H776" s="763"/>
      <c r="I776" s="3"/>
      <c r="J776" s="3"/>
      <c r="K776" s="3"/>
      <c r="L776" s="3"/>
      <c r="M776" s="3"/>
      <c r="N776" s="3"/>
      <c r="O776" s="3"/>
    </row>
    <row r="777">
      <c r="A777" s="842"/>
      <c r="B777" s="803"/>
      <c r="C777" s="804"/>
      <c r="D777" s="804"/>
      <c r="E777" s="804"/>
      <c r="F777" s="804"/>
      <c r="G777" s="804"/>
      <c r="H777" s="989"/>
      <c r="I777" s="990"/>
      <c r="J777" s="990"/>
      <c r="K777" s="990"/>
      <c r="L777" s="990"/>
      <c r="M777" s="990"/>
      <c r="N777" s="990"/>
      <c r="O777" s="991"/>
    </row>
    <row r="778" ht="25.5">
      <c r="A778" s="805" t="s">
        <v>240</v>
      </c>
      <c r="B778" s="806" t="s">
        <v>1</v>
      </c>
      <c r="C778" s="807"/>
      <c r="D778" s="807"/>
      <c r="E778" s="807"/>
      <c r="F778" s="807"/>
      <c r="G778" s="807"/>
      <c r="H778" s="807"/>
      <c r="I778" s="807"/>
      <c r="J778" s="807"/>
      <c r="K778" s="807"/>
      <c r="L778" s="807"/>
      <c r="M778" s="807"/>
      <c r="N778" s="807"/>
      <c r="O778" s="843"/>
    </row>
    <row r="779" ht="25.5">
      <c r="A779" s="810" t="s">
        <v>3</v>
      </c>
      <c r="B779" s="811" t="s">
        <v>4</v>
      </c>
      <c r="C779" s="812"/>
      <c r="D779" s="812"/>
      <c r="E779" s="812"/>
      <c r="F779" s="812"/>
      <c r="G779" s="812"/>
      <c r="H779" s="812"/>
      <c r="I779" s="812"/>
      <c r="J779" s="812"/>
      <c r="K779" s="812"/>
      <c r="L779" s="812"/>
      <c r="M779" s="812"/>
      <c r="N779" s="812"/>
      <c r="O779" s="813"/>
    </row>
    <row r="780">
      <c r="A780" s="814" t="s">
        <v>241</v>
      </c>
      <c r="B780" s="694"/>
      <c r="C780" s="694"/>
      <c r="D780" s="694"/>
      <c r="E780" s="694"/>
      <c r="F780" s="694"/>
      <c r="G780" s="694"/>
      <c r="H780" s="694"/>
      <c r="I780" s="694"/>
      <c r="J780" s="694"/>
      <c r="K780" s="694"/>
      <c r="L780" s="694"/>
      <c r="M780" s="694"/>
      <c r="N780" s="694"/>
      <c r="O780" s="815"/>
    </row>
    <row r="781" ht="25.5">
      <c r="A781" s="718" t="s">
        <v>7</v>
      </c>
      <c r="B781" s="720" t="s">
        <v>312</v>
      </c>
      <c r="C781" s="720" t="s">
        <v>216</v>
      </c>
      <c r="D781" s="816" t="s">
        <v>301</v>
      </c>
      <c r="E781" s="817"/>
      <c r="F781" s="818"/>
      <c r="G781" s="819" t="s">
        <v>242</v>
      </c>
      <c r="H781" s="820"/>
      <c r="I781" s="723">
        <f>I729+1</f>
        <v>46011</v>
      </c>
      <c r="J781" s="724"/>
      <c r="K781" s="724"/>
      <c r="L781" s="724"/>
      <c r="M781" s="725"/>
      <c r="N781" s="726" t="s">
        <v>243</v>
      </c>
      <c r="O781" s="727">
        <f>O729+1</f>
        <v>16</v>
      </c>
    </row>
    <row r="782">
      <c r="A782" s="728" t="s">
        <v>244</v>
      </c>
      <c r="B782" s="729" t="s">
        <v>6</v>
      </c>
      <c r="C782" s="730"/>
      <c r="D782" s="730"/>
      <c r="E782" s="730"/>
      <c r="F782" s="730"/>
      <c r="G782" s="730"/>
      <c r="H782" s="730"/>
      <c r="I782" s="730"/>
      <c r="J782" s="731"/>
      <c r="K782" s="732" t="s">
        <v>245</v>
      </c>
      <c r="L782" s="732" t="s">
        <v>246</v>
      </c>
      <c r="M782" s="821" t="s">
        <v>247</v>
      </c>
      <c r="N782" s="822"/>
      <c r="O782" s="733" t="s">
        <v>248</v>
      </c>
    </row>
    <row r="783">
      <c r="A783" s="734"/>
      <c r="B783" s="735"/>
      <c r="C783" s="736"/>
      <c r="D783" s="736"/>
      <c r="E783" s="736"/>
      <c r="F783" s="736"/>
      <c r="G783" s="736"/>
      <c r="H783" s="736"/>
      <c r="I783" s="736"/>
      <c r="J783" s="737"/>
      <c r="K783" s="732" t="s">
        <v>249</v>
      </c>
      <c r="L783" s="732" t="s">
        <v>203</v>
      </c>
      <c r="M783" s="823"/>
      <c r="N783" s="824"/>
      <c r="O783" s="739"/>
    </row>
    <row r="784" ht="38.25">
      <c r="A784" s="740" t="s">
        <v>250</v>
      </c>
      <c r="B784" s="741"/>
      <c r="C784" s="742" t="s">
        <v>251</v>
      </c>
      <c r="D784" s="742">
        <f>D732</f>
        <v>180</v>
      </c>
      <c r="E784" s="742" t="s">
        <v>252</v>
      </c>
      <c r="F784" s="825" t="s">
        <v>253</v>
      </c>
      <c r="G784" s="826"/>
      <c r="H784" s="741">
        <f>H732+1</f>
        <v>77</v>
      </c>
      <c r="I784" s="742" t="s">
        <v>254</v>
      </c>
      <c r="J784" s="741">
        <f>D784-H784</f>
        <v>103</v>
      </c>
      <c r="K784" s="744" t="s">
        <v>255</v>
      </c>
      <c r="L784" s="744" t="s">
        <v>203</v>
      </c>
      <c r="M784" s="811"/>
      <c r="N784" s="827"/>
      <c r="O784" s="745"/>
    </row>
    <row r="785">
      <c r="A785" s="993" t="s">
        <v>256</v>
      </c>
      <c r="B785" s="755" t="s">
        <v>257</v>
      </c>
      <c r="C785" s="756"/>
      <c r="D785" s="756"/>
      <c r="E785" s="756"/>
      <c r="F785" s="757"/>
      <c r="G785" s="758"/>
      <c r="H785" s="763"/>
      <c r="I785" s="760"/>
      <c r="J785" s="761"/>
      <c r="K785" s="761"/>
      <c r="L785" s="761"/>
      <c r="M785" s="761"/>
      <c r="N785" s="761"/>
      <c r="O785" s="762"/>
    </row>
    <row r="786">
      <c r="A786" s="828"/>
      <c r="B786" s="755" t="s">
        <v>258</v>
      </c>
      <c r="C786" s="756"/>
      <c r="D786" s="756"/>
      <c r="E786" s="756"/>
      <c r="F786" s="757"/>
      <c r="G786" s="758"/>
      <c r="H786" s="763"/>
      <c r="I786" s="760"/>
      <c r="J786" s="761"/>
      <c r="K786" s="761"/>
      <c r="L786" s="761"/>
      <c r="M786" s="761"/>
      <c r="N786" s="761"/>
      <c r="O786" s="762"/>
    </row>
    <row r="787">
      <c r="A787" s="828"/>
      <c r="B787" s="755" t="s">
        <v>259</v>
      </c>
      <c r="C787" s="756"/>
      <c r="D787" s="756"/>
      <c r="E787" s="756"/>
      <c r="F787" s="757"/>
      <c r="G787" s="758"/>
      <c r="H787" s="763"/>
      <c r="I787" s="760"/>
      <c r="J787" s="761"/>
      <c r="K787" s="761"/>
      <c r="L787" s="761"/>
      <c r="M787" s="761"/>
      <c r="N787" s="761"/>
      <c r="O787" s="762"/>
    </row>
    <row r="788">
      <c r="A788" s="828"/>
      <c r="B788" s="755" t="s">
        <v>260</v>
      </c>
      <c r="C788" s="756"/>
      <c r="D788" s="756"/>
      <c r="E788" s="756"/>
      <c r="F788" s="757"/>
      <c r="G788" s="758"/>
      <c r="H788" s="763"/>
      <c r="I788" s="760"/>
      <c r="J788" s="761"/>
      <c r="K788" s="761"/>
      <c r="L788" s="761"/>
      <c r="M788" s="761"/>
      <c r="N788" s="761"/>
      <c r="O788" s="762"/>
    </row>
    <row r="789">
      <c r="A789" s="828"/>
      <c r="B789" s="755" t="s">
        <v>261</v>
      </c>
      <c r="C789" s="756"/>
      <c r="D789" s="756"/>
      <c r="E789" s="756"/>
      <c r="F789" s="757"/>
      <c r="G789" s="758"/>
      <c r="H789" s="763"/>
      <c r="I789" s="758"/>
      <c r="J789" s="759"/>
      <c r="K789" s="759"/>
      <c r="L789" s="759"/>
      <c r="M789" s="759"/>
      <c r="N789" s="759"/>
      <c r="O789" s="764"/>
    </row>
    <row r="790">
      <c r="A790" s="829"/>
      <c r="B790" s="999" t="s">
        <v>262</v>
      </c>
      <c r="C790" s="1000"/>
      <c r="D790" s="1000"/>
      <c r="E790" s="1000"/>
      <c r="F790" s="1001"/>
      <c r="G790" s="803"/>
      <c r="H790" s="989"/>
      <c r="I790" s="769"/>
      <c r="J790" s="770"/>
      <c r="K790" s="770"/>
      <c r="L790" s="770"/>
      <c r="M790" s="770"/>
      <c r="N790" s="770"/>
      <c r="O790" s="771"/>
    </row>
    <row r="791">
      <c r="A791" s="830" t="s">
        <v>263</v>
      </c>
      <c r="B791" s="773" t="s">
        <v>264</v>
      </c>
      <c r="C791" s="774"/>
      <c r="D791" s="774"/>
      <c r="E791" s="774"/>
      <c r="F791" s="775"/>
      <c r="G791" s="776" t="s">
        <v>265</v>
      </c>
      <c r="H791" s="777"/>
      <c r="I791" s="773" t="s">
        <v>264</v>
      </c>
      <c r="J791" s="774"/>
      <c r="K791" s="774"/>
      <c r="L791" s="774"/>
      <c r="M791" s="774"/>
      <c r="N791" s="775"/>
      <c r="O791" s="778" t="s">
        <v>265</v>
      </c>
    </row>
    <row r="792">
      <c r="A792" s="828"/>
      <c r="B792" s="766" t="s">
        <v>266</v>
      </c>
      <c r="C792" s="767"/>
      <c r="D792" s="767"/>
      <c r="E792" s="767"/>
      <c r="F792" s="768"/>
      <c r="G792" s="779"/>
      <c r="H792" s="780"/>
      <c r="I792" s="766" t="s">
        <v>267</v>
      </c>
      <c r="J792" s="767"/>
      <c r="K792" s="767"/>
      <c r="L792" s="767"/>
      <c r="M792" s="767"/>
      <c r="N792" s="768"/>
      <c r="O792" s="781"/>
    </row>
    <row r="793">
      <c r="A793" s="828"/>
      <c r="B793" s="766" t="s">
        <v>268</v>
      </c>
      <c r="C793" s="767"/>
      <c r="D793" s="767"/>
      <c r="E793" s="767"/>
      <c r="F793" s="768"/>
      <c r="G793" s="779"/>
      <c r="H793" s="780"/>
      <c r="I793" s="766" t="s">
        <v>269</v>
      </c>
      <c r="J793" s="767"/>
      <c r="K793" s="767"/>
      <c r="L793" s="767"/>
      <c r="M793" s="767"/>
      <c r="N793" s="768"/>
      <c r="O793" s="781"/>
    </row>
    <row r="794">
      <c r="A794" s="828"/>
      <c r="B794" s="766" t="s">
        <v>270</v>
      </c>
      <c r="C794" s="767"/>
      <c r="D794" s="767"/>
      <c r="E794" s="767"/>
      <c r="F794" s="768"/>
      <c r="G794" s="779"/>
      <c r="H794" s="780"/>
      <c r="I794" s="766" t="s">
        <v>271</v>
      </c>
      <c r="J794" s="767"/>
      <c r="K794" s="767"/>
      <c r="L794" s="767"/>
      <c r="M794" s="767"/>
      <c r="N794" s="768"/>
      <c r="O794" s="781"/>
    </row>
    <row r="795">
      <c r="A795" s="828"/>
      <c r="B795" s="766" t="s">
        <v>272</v>
      </c>
      <c r="C795" s="767"/>
      <c r="D795" s="767"/>
      <c r="E795" s="767"/>
      <c r="F795" s="768"/>
      <c r="G795" s="779"/>
      <c r="H795" s="780"/>
      <c r="I795" s="766" t="s">
        <v>273</v>
      </c>
      <c r="J795" s="767"/>
      <c r="K795" s="767"/>
      <c r="L795" s="767"/>
      <c r="M795" s="767"/>
      <c r="N795" s="768"/>
      <c r="O795" s="781"/>
    </row>
    <row r="796">
      <c r="A796" s="828"/>
      <c r="B796" s="766" t="s">
        <v>274</v>
      </c>
      <c r="C796" s="767"/>
      <c r="D796" s="767"/>
      <c r="E796" s="767"/>
      <c r="F796" s="768"/>
      <c r="G796" s="779"/>
      <c r="H796" s="780"/>
      <c r="I796" s="766" t="s">
        <v>275</v>
      </c>
      <c r="J796" s="767"/>
      <c r="K796" s="767"/>
      <c r="L796" s="767"/>
      <c r="M796" s="767"/>
      <c r="N796" s="768"/>
      <c r="O796" s="781"/>
    </row>
    <row r="797">
      <c r="A797" s="828"/>
      <c r="B797" s="766" t="s">
        <v>276</v>
      </c>
      <c r="C797" s="767"/>
      <c r="D797" s="767"/>
      <c r="E797" s="767"/>
      <c r="F797" s="768"/>
      <c r="G797" s="779"/>
      <c r="H797" s="780"/>
      <c r="I797" s="766" t="s">
        <v>277</v>
      </c>
      <c r="J797" s="767"/>
      <c r="K797" s="767"/>
      <c r="L797" s="767"/>
      <c r="M797" s="767"/>
      <c r="N797" s="768"/>
      <c r="O797" s="781"/>
    </row>
    <row r="798">
      <c r="A798" s="828"/>
      <c r="B798" s="766" t="s">
        <v>278</v>
      </c>
      <c r="C798" s="767"/>
      <c r="D798" s="767"/>
      <c r="E798" s="767"/>
      <c r="F798" s="768"/>
      <c r="G798" s="779"/>
      <c r="H798" s="780"/>
      <c r="I798" s="766" t="s">
        <v>279</v>
      </c>
      <c r="J798" s="767"/>
      <c r="K798" s="767"/>
      <c r="L798" s="767"/>
      <c r="M798" s="767"/>
      <c r="N798" s="768"/>
      <c r="O798" s="781"/>
    </row>
    <row r="799">
      <c r="A799" s="828"/>
      <c r="B799" s="766" t="s">
        <v>280</v>
      </c>
      <c r="C799" s="767"/>
      <c r="D799" s="767"/>
      <c r="E799" s="767"/>
      <c r="F799" s="768"/>
      <c r="G799" s="779"/>
      <c r="H799" s="780"/>
      <c r="I799" s="766" t="s">
        <v>281</v>
      </c>
      <c r="J799" s="767"/>
      <c r="K799" s="767"/>
      <c r="L799" s="767"/>
      <c r="M799" s="767"/>
      <c r="N799" s="768"/>
      <c r="O799" s="781"/>
    </row>
    <row r="800">
      <c r="A800" s="828"/>
      <c r="B800" s="766" t="s">
        <v>282</v>
      </c>
      <c r="C800" s="767"/>
      <c r="D800" s="767"/>
      <c r="E800" s="767"/>
      <c r="F800" s="768"/>
      <c r="G800" s="779"/>
      <c r="H800" s="780"/>
      <c r="I800" s="766" t="s">
        <v>283</v>
      </c>
      <c r="J800" s="767"/>
      <c r="K800" s="767"/>
      <c r="L800" s="767"/>
      <c r="M800" s="767"/>
      <c r="N800" s="768"/>
      <c r="O800" s="781"/>
    </row>
    <row r="801">
      <c r="A801" s="828"/>
      <c r="B801" s="766" t="s">
        <v>284</v>
      </c>
      <c r="C801" s="767"/>
      <c r="D801" s="767"/>
      <c r="E801" s="767"/>
      <c r="F801" s="768"/>
      <c r="G801" s="779"/>
      <c r="H801" s="780"/>
      <c r="I801" s="766" t="s">
        <v>285</v>
      </c>
      <c r="J801" s="767"/>
      <c r="K801" s="767"/>
      <c r="L801" s="767"/>
      <c r="M801" s="767"/>
      <c r="N801" s="768"/>
      <c r="O801" s="790"/>
    </row>
    <row r="802">
      <c r="A802" s="829"/>
      <c r="B802" s="793" t="s">
        <v>286</v>
      </c>
      <c r="C802" s="794"/>
      <c r="D802" s="794"/>
      <c r="E802" s="794"/>
      <c r="F802" s="795"/>
      <c r="G802" s="791"/>
      <c r="H802" s="792"/>
      <c r="I802" s="793" t="s">
        <v>287</v>
      </c>
      <c r="J802" s="794"/>
      <c r="K802" s="794"/>
      <c r="L802" s="794"/>
      <c r="M802" s="794"/>
      <c r="N802" s="795"/>
      <c r="O802" s="796">
        <f>SUM(G792:H802,O792:O801)</f>
        <v>0</v>
      </c>
    </row>
    <row r="803">
      <c r="A803" s="837" t="s">
        <v>288</v>
      </c>
      <c r="B803" s="838" t="s">
        <v>330</v>
      </c>
      <c r="C803" s="997"/>
      <c r="D803" s="997"/>
      <c r="E803" s="997"/>
      <c r="F803" s="997"/>
      <c r="G803" s="997"/>
      <c r="H803" s="997"/>
      <c r="I803" s="997"/>
      <c r="J803" s="997"/>
      <c r="K803" s="997"/>
      <c r="L803" s="997"/>
      <c r="M803" s="997"/>
      <c r="N803" s="997"/>
      <c r="O803" s="998"/>
    </row>
    <row r="804">
      <c r="A804" s="841"/>
      <c r="B804" s="758"/>
      <c r="C804" s="759"/>
      <c r="D804" s="759"/>
      <c r="E804" s="759"/>
      <c r="F804" s="759"/>
      <c r="G804" s="759"/>
      <c r="H804" s="759"/>
      <c r="I804" s="759"/>
      <c r="J804" s="759"/>
      <c r="K804" s="759"/>
      <c r="L804" s="759"/>
      <c r="M804" s="759"/>
      <c r="N804" s="759"/>
      <c r="O804" s="764"/>
    </row>
    <row r="805">
      <c r="A805" s="841"/>
      <c r="B805" s="758"/>
      <c r="C805" s="759"/>
      <c r="D805" s="759"/>
      <c r="E805" s="759"/>
      <c r="F805" s="759"/>
      <c r="G805" s="759"/>
      <c r="H805" s="759"/>
      <c r="I805" s="759"/>
      <c r="J805" s="759"/>
      <c r="K805" s="759"/>
      <c r="L805" s="759"/>
      <c r="M805" s="759"/>
      <c r="N805" s="759"/>
      <c r="O805" s="764"/>
    </row>
    <row r="806">
      <c r="A806" s="841"/>
      <c r="B806" s="758"/>
      <c r="C806" s="759"/>
      <c r="D806" s="759"/>
      <c r="E806" s="759"/>
      <c r="F806" s="759"/>
      <c r="G806" s="759"/>
      <c r="H806" s="759"/>
      <c r="I806" s="759"/>
      <c r="J806" s="759"/>
      <c r="K806" s="759"/>
      <c r="L806" s="759"/>
      <c r="M806" s="759"/>
      <c r="N806" s="759"/>
      <c r="O806" s="764"/>
    </row>
    <row r="807">
      <c r="A807" s="841"/>
      <c r="B807" s="758"/>
      <c r="C807" s="759"/>
      <c r="D807" s="759"/>
      <c r="E807" s="759"/>
      <c r="F807" s="759"/>
      <c r="G807" s="759"/>
      <c r="H807" s="759"/>
      <c r="I807" s="759"/>
      <c r="J807" s="759"/>
      <c r="K807" s="759"/>
      <c r="L807" s="759"/>
      <c r="M807" s="759"/>
      <c r="N807" s="759"/>
      <c r="O807" s="764"/>
    </row>
    <row r="808">
      <c r="A808" s="841"/>
      <c r="B808" s="758"/>
      <c r="C808" s="759"/>
      <c r="D808" s="759"/>
      <c r="E808" s="759"/>
      <c r="F808" s="759"/>
      <c r="G808" s="759"/>
      <c r="H808" s="759"/>
      <c r="I808" s="759"/>
      <c r="J808" s="759"/>
      <c r="K808" s="759"/>
      <c r="L808" s="759"/>
      <c r="M808" s="759"/>
      <c r="N808" s="759"/>
      <c r="O808" s="764"/>
    </row>
    <row r="809">
      <c r="A809" s="841"/>
      <c r="B809" s="758"/>
      <c r="C809" s="759"/>
      <c r="D809" s="759"/>
      <c r="E809" s="759"/>
      <c r="F809" s="759"/>
      <c r="G809" s="759"/>
      <c r="H809" s="759"/>
      <c r="I809" s="759"/>
      <c r="J809" s="759"/>
      <c r="K809" s="759"/>
      <c r="L809" s="759"/>
      <c r="M809" s="759"/>
      <c r="N809" s="759"/>
      <c r="O809" s="764"/>
    </row>
    <row r="810">
      <c r="A810" s="841"/>
      <c r="B810" s="758"/>
      <c r="C810" s="759"/>
      <c r="D810" s="759"/>
      <c r="E810" s="759"/>
      <c r="F810" s="759"/>
      <c r="G810" s="759"/>
      <c r="H810" s="759"/>
      <c r="I810" s="759"/>
      <c r="J810" s="759"/>
      <c r="K810" s="759"/>
      <c r="L810" s="759"/>
      <c r="M810" s="759"/>
      <c r="N810" s="759"/>
      <c r="O810" s="764"/>
    </row>
    <row r="811">
      <c r="A811" s="841"/>
      <c r="B811" s="758"/>
      <c r="C811" s="759"/>
      <c r="D811" s="759"/>
      <c r="E811" s="759"/>
      <c r="F811" s="759"/>
      <c r="G811" s="759"/>
      <c r="H811" s="759"/>
      <c r="I811" s="759"/>
      <c r="J811" s="759"/>
      <c r="K811" s="759"/>
      <c r="L811" s="759"/>
      <c r="M811" s="759"/>
      <c r="N811" s="759"/>
      <c r="O811" s="764"/>
    </row>
    <row r="812">
      <c r="A812" s="841"/>
      <c r="B812" s="758"/>
      <c r="C812" s="759"/>
      <c r="D812" s="759"/>
      <c r="E812" s="759"/>
      <c r="F812" s="759"/>
      <c r="G812" s="759"/>
      <c r="H812" s="759"/>
      <c r="I812" s="759"/>
      <c r="J812" s="759"/>
      <c r="K812" s="759"/>
      <c r="L812" s="759"/>
      <c r="M812" s="759"/>
      <c r="N812" s="759"/>
      <c r="O812" s="764"/>
    </row>
    <row r="813">
      <c r="A813" s="841"/>
      <c r="B813" s="758"/>
      <c r="C813" s="759"/>
      <c r="D813" s="759"/>
      <c r="E813" s="759"/>
      <c r="F813" s="759"/>
      <c r="G813" s="759"/>
      <c r="H813" s="759"/>
      <c r="I813" s="759"/>
      <c r="J813" s="759"/>
      <c r="K813" s="759"/>
      <c r="L813" s="759"/>
      <c r="M813" s="759"/>
      <c r="N813" s="759"/>
      <c r="O813" s="764"/>
    </row>
    <row r="814">
      <c r="A814" s="841"/>
      <c r="B814" s="758"/>
      <c r="C814" s="759"/>
      <c r="D814" s="759"/>
      <c r="E814" s="759"/>
      <c r="F814" s="759"/>
      <c r="G814" s="759"/>
      <c r="H814" s="763"/>
      <c r="I814" s="986" t="s">
        <v>0</v>
      </c>
      <c r="J814" s="987"/>
      <c r="K814" s="987"/>
      <c r="L814" s="987"/>
      <c r="M814" s="987"/>
      <c r="N814" s="987"/>
      <c r="O814" s="988"/>
    </row>
    <row r="815">
      <c r="A815" s="841"/>
      <c r="B815" s="758"/>
      <c r="C815" s="759"/>
      <c r="D815" s="759"/>
      <c r="E815" s="759"/>
      <c r="F815" s="759"/>
      <c r="G815" s="759"/>
      <c r="H815" s="763"/>
      <c r="I815" s="3"/>
      <c r="J815" s="3"/>
      <c r="K815" s="3"/>
      <c r="L815" s="3"/>
      <c r="M815" s="3"/>
      <c r="N815" s="3"/>
      <c r="O815" s="3"/>
    </row>
    <row r="816">
      <c r="A816" s="841"/>
      <c r="B816" s="758"/>
      <c r="C816" s="759"/>
      <c r="D816" s="759"/>
      <c r="E816" s="759"/>
      <c r="F816" s="759"/>
      <c r="G816" s="759"/>
      <c r="H816" s="763"/>
      <c r="I816" s="3"/>
      <c r="J816" s="3"/>
      <c r="K816" s="3"/>
      <c r="L816" s="3"/>
      <c r="M816" s="3"/>
      <c r="N816" s="3"/>
      <c r="O816" s="3"/>
    </row>
    <row r="817">
      <c r="A817" s="842"/>
      <c r="B817" s="803"/>
      <c r="C817" s="804"/>
      <c r="D817" s="804"/>
      <c r="E817" s="804"/>
      <c r="F817" s="804"/>
      <c r="G817" s="804"/>
      <c r="H817" s="989"/>
      <c r="I817" s="990"/>
      <c r="J817" s="990"/>
      <c r="K817" s="990"/>
      <c r="L817" s="990"/>
      <c r="M817" s="990"/>
      <c r="N817" s="990"/>
      <c r="O817" s="991"/>
    </row>
    <row r="818">
      <c r="A818" s="837" t="s">
        <v>291</v>
      </c>
      <c r="B818" s="992"/>
      <c r="C818" s="839"/>
      <c r="D818" s="839"/>
      <c r="E818" s="839"/>
      <c r="F818" s="839"/>
      <c r="G818" s="839"/>
      <c r="H818" s="839"/>
      <c r="I818" s="839"/>
      <c r="J818" s="839"/>
      <c r="K818" s="839"/>
      <c r="L818" s="839"/>
      <c r="M818" s="839"/>
      <c r="N818" s="839"/>
      <c r="O818" s="840"/>
    </row>
    <row r="819">
      <c r="A819" s="841"/>
      <c r="B819" s="760"/>
      <c r="C819" s="761"/>
      <c r="D819" s="761"/>
      <c r="E819" s="761"/>
      <c r="F819" s="761"/>
      <c r="G819" s="761"/>
      <c r="H819" s="761"/>
      <c r="I819" s="761"/>
      <c r="J819" s="761"/>
      <c r="K819" s="761"/>
      <c r="L819" s="761"/>
      <c r="M819" s="761"/>
      <c r="N819" s="761"/>
      <c r="O819" s="762"/>
    </row>
    <row r="820">
      <c r="A820" s="841"/>
      <c r="B820" s="760"/>
      <c r="C820" s="761"/>
      <c r="D820" s="761"/>
      <c r="E820" s="761"/>
      <c r="F820" s="761"/>
      <c r="G820" s="761"/>
      <c r="H820" s="761"/>
      <c r="I820" s="761"/>
      <c r="J820" s="761"/>
      <c r="K820" s="761"/>
      <c r="L820" s="761"/>
      <c r="M820" s="761"/>
      <c r="N820" s="761"/>
      <c r="O820" s="762"/>
    </row>
    <row r="821">
      <c r="A821" s="841"/>
      <c r="B821" s="760"/>
      <c r="C821" s="761"/>
      <c r="D821" s="761"/>
      <c r="E821" s="761"/>
      <c r="F821" s="761"/>
      <c r="G821" s="761"/>
      <c r="H821" s="761"/>
      <c r="I821" s="761"/>
      <c r="J821" s="761"/>
      <c r="K821" s="761"/>
      <c r="L821" s="761"/>
      <c r="M821" s="761"/>
      <c r="N821" s="761"/>
      <c r="O821" s="762"/>
    </row>
    <row r="822">
      <c r="A822" s="841"/>
      <c r="B822" s="760"/>
      <c r="C822" s="761"/>
      <c r="D822" s="761"/>
      <c r="E822" s="761"/>
      <c r="F822" s="761"/>
      <c r="G822" s="761"/>
      <c r="H822" s="761"/>
      <c r="I822" s="761"/>
      <c r="J822" s="761"/>
      <c r="K822" s="761"/>
      <c r="L822" s="761"/>
      <c r="M822" s="761"/>
      <c r="N822" s="761"/>
      <c r="O822" s="762"/>
    </row>
    <row r="823">
      <c r="A823" s="841"/>
      <c r="B823" s="760"/>
      <c r="C823" s="761"/>
      <c r="D823" s="761"/>
      <c r="E823" s="761"/>
      <c r="F823" s="761"/>
      <c r="G823" s="761"/>
      <c r="H823" s="761"/>
      <c r="I823" s="761"/>
      <c r="J823" s="761"/>
      <c r="K823" s="761"/>
      <c r="L823" s="761"/>
      <c r="M823" s="761"/>
      <c r="N823" s="761"/>
      <c r="O823" s="762"/>
    </row>
    <row r="824">
      <c r="A824" s="841"/>
      <c r="B824" s="760"/>
      <c r="C824" s="761"/>
      <c r="D824" s="761"/>
      <c r="E824" s="761"/>
      <c r="F824" s="761"/>
      <c r="G824" s="761"/>
      <c r="H824" s="761"/>
      <c r="I824" s="761"/>
      <c r="J824" s="761"/>
      <c r="K824" s="761"/>
      <c r="L824" s="761"/>
      <c r="M824" s="761"/>
      <c r="N824" s="761"/>
      <c r="O824" s="762"/>
    </row>
    <row r="825">
      <c r="A825" s="841"/>
      <c r="B825" s="760"/>
      <c r="C825" s="761"/>
      <c r="D825" s="761"/>
      <c r="E825" s="761"/>
      <c r="F825" s="761"/>
      <c r="G825" s="761"/>
      <c r="H825" s="761"/>
      <c r="I825" s="761"/>
      <c r="J825" s="761"/>
      <c r="K825" s="761"/>
      <c r="L825" s="761"/>
      <c r="M825" s="761"/>
      <c r="N825" s="761"/>
      <c r="O825" s="762"/>
    </row>
    <row r="826">
      <c r="A826" s="841"/>
      <c r="B826" s="758"/>
      <c r="C826" s="759"/>
      <c r="D826" s="759"/>
      <c r="E826" s="759"/>
      <c r="F826" s="759"/>
      <c r="G826" s="759"/>
      <c r="H826" s="763"/>
      <c r="I826" s="986" t="s">
        <v>292</v>
      </c>
      <c r="J826" s="987"/>
      <c r="K826" s="987"/>
      <c r="L826" s="987"/>
      <c r="M826" s="987"/>
      <c r="N826" s="987"/>
      <c r="O826" s="988"/>
    </row>
    <row r="827">
      <c r="A827" s="841"/>
      <c r="B827" s="758"/>
      <c r="C827" s="759"/>
      <c r="D827" s="759"/>
      <c r="E827" s="759"/>
      <c r="F827" s="759"/>
      <c r="G827" s="759"/>
      <c r="H827" s="763"/>
      <c r="I827" s="3"/>
      <c r="J827" s="3"/>
      <c r="K827" s="3"/>
      <c r="L827" s="3"/>
      <c r="M827" s="3"/>
      <c r="N827" s="3"/>
      <c r="O827" s="3"/>
    </row>
    <row r="828">
      <c r="A828" s="841"/>
      <c r="B828" s="758"/>
      <c r="C828" s="759"/>
      <c r="D828" s="759"/>
      <c r="E828" s="759"/>
      <c r="F828" s="759"/>
      <c r="G828" s="759"/>
      <c r="H828" s="763"/>
      <c r="I828" s="3"/>
      <c r="J828" s="3"/>
      <c r="K828" s="3"/>
      <c r="L828" s="3"/>
      <c r="M828" s="3"/>
      <c r="N828" s="3"/>
      <c r="O828" s="3"/>
    </row>
    <row r="829">
      <c r="A829" s="842"/>
      <c r="B829" s="803"/>
      <c r="C829" s="804"/>
      <c r="D829" s="804"/>
      <c r="E829" s="804"/>
      <c r="F829" s="804"/>
      <c r="G829" s="804"/>
      <c r="H829" s="989"/>
      <c r="I829" s="990"/>
      <c r="J829" s="990"/>
      <c r="K829" s="990"/>
      <c r="L829" s="990"/>
      <c r="M829" s="990"/>
      <c r="N829" s="990"/>
      <c r="O829" s="991"/>
    </row>
    <row r="830" ht="25.5">
      <c r="A830" s="805" t="s">
        <v>240</v>
      </c>
      <c r="B830" s="806" t="s">
        <v>1</v>
      </c>
      <c r="C830" s="807"/>
      <c r="D830" s="807"/>
      <c r="E830" s="807"/>
      <c r="F830" s="807"/>
      <c r="G830" s="807"/>
      <c r="H830" s="807"/>
      <c r="I830" s="807"/>
      <c r="J830" s="807"/>
      <c r="K830" s="807"/>
      <c r="L830" s="807"/>
      <c r="M830" s="807"/>
      <c r="N830" s="807"/>
      <c r="O830" s="843"/>
    </row>
    <row r="831" ht="25.5">
      <c r="A831" s="810" t="s">
        <v>3</v>
      </c>
      <c r="B831" s="811" t="s">
        <v>4</v>
      </c>
      <c r="C831" s="812"/>
      <c r="D831" s="812"/>
      <c r="E831" s="812"/>
      <c r="F831" s="812"/>
      <c r="G831" s="812"/>
      <c r="H831" s="812"/>
      <c r="I831" s="812"/>
      <c r="J831" s="812"/>
      <c r="K831" s="812"/>
      <c r="L831" s="812"/>
      <c r="M831" s="812"/>
      <c r="N831" s="812"/>
      <c r="O831" s="813"/>
    </row>
    <row r="832">
      <c r="A832" s="814" t="s">
        <v>241</v>
      </c>
      <c r="B832" s="694"/>
      <c r="C832" s="694"/>
      <c r="D832" s="694"/>
      <c r="E832" s="694"/>
      <c r="F832" s="694"/>
      <c r="G832" s="694"/>
      <c r="H832" s="694"/>
      <c r="I832" s="694"/>
      <c r="J832" s="694"/>
      <c r="K832" s="694"/>
      <c r="L832" s="694"/>
      <c r="M832" s="694"/>
      <c r="N832" s="694"/>
      <c r="O832" s="815"/>
    </row>
    <row r="833" ht="25.5">
      <c r="A833" s="718" t="s">
        <v>7</v>
      </c>
      <c r="B833" s="720" t="s">
        <v>312</v>
      </c>
      <c r="C833" s="720" t="s">
        <v>216</v>
      </c>
      <c r="D833" s="816" t="s">
        <v>301</v>
      </c>
      <c r="E833" s="817"/>
      <c r="F833" s="818"/>
      <c r="G833" s="819" t="s">
        <v>242</v>
      </c>
      <c r="H833" s="820"/>
      <c r="I833" s="723">
        <f>I781+1</f>
        <v>46012</v>
      </c>
      <c r="J833" s="724"/>
      <c r="K833" s="724"/>
      <c r="L833" s="724"/>
      <c r="M833" s="725"/>
      <c r="N833" s="726" t="s">
        <v>243</v>
      </c>
      <c r="O833" s="727">
        <f>O781+1</f>
        <v>17</v>
      </c>
    </row>
    <row r="834">
      <c r="A834" s="728" t="s">
        <v>244</v>
      </c>
      <c r="B834" s="729" t="s">
        <v>6</v>
      </c>
      <c r="C834" s="730"/>
      <c r="D834" s="730"/>
      <c r="E834" s="730"/>
      <c r="F834" s="730"/>
      <c r="G834" s="730"/>
      <c r="H834" s="730"/>
      <c r="I834" s="730"/>
      <c r="J834" s="731"/>
      <c r="K834" s="732" t="s">
        <v>245</v>
      </c>
      <c r="L834" s="732" t="s">
        <v>246</v>
      </c>
      <c r="M834" s="821" t="s">
        <v>247</v>
      </c>
      <c r="N834" s="822"/>
      <c r="O834" s="733" t="s">
        <v>248</v>
      </c>
    </row>
    <row r="835">
      <c r="A835" s="734"/>
      <c r="B835" s="735"/>
      <c r="C835" s="736"/>
      <c r="D835" s="736"/>
      <c r="E835" s="736"/>
      <c r="F835" s="736"/>
      <c r="G835" s="736"/>
      <c r="H835" s="736"/>
      <c r="I835" s="736"/>
      <c r="J835" s="737"/>
      <c r="K835" s="732" t="s">
        <v>249</v>
      </c>
      <c r="L835" s="732" t="s">
        <v>203</v>
      </c>
      <c r="M835" s="823"/>
      <c r="N835" s="824"/>
      <c r="O835" s="739"/>
    </row>
    <row r="836" ht="38.25">
      <c r="A836" s="740" t="s">
        <v>250</v>
      </c>
      <c r="B836" s="741"/>
      <c r="C836" s="742" t="s">
        <v>251</v>
      </c>
      <c r="D836" s="742">
        <f>D784</f>
        <v>180</v>
      </c>
      <c r="E836" s="742" t="s">
        <v>252</v>
      </c>
      <c r="F836" s="825" t="s">
        <v>253</v>
      </c>
      <c r="G836" s="826"/>
      <c r="H836" s="741">
        <f>H784+1</f>
        <v>78</v>
      </c>
      <c r="I836" s="742" t="s">
        <v>254</v>
      </c>
      <c r="J836" s="741">
        <f>D836-H836</f>
        <v>102</v>
      </c>
      <c r="K836" s="744" t="s">
        <v>255</v>
      </c>
      <c r="L836" s="744" t="s">
        <v>203</v>
      </c>
      <c r="M836" s="811"/>
      <c r="N836" s="827"/>
      <c r="O836" s="745"/>
    </row>
    <row r="837">
      <c r="A837" s="993" t="s">
        <v>256</v>
      </c>
      <c r="B837" s="755" t="s">
        <v>257</v>
      </c>
      <c r="C837" s="756"/>
      <c r="D837" s="756"/>
      <c r="E837" s="756"/>
      <c r="F837" s="757"/>
      <c r="G837" s="758"/>
      <c r="H837" s="763"/>
      <c r="I837" s="760"/>
      <c r="J837" s="761"/>
      <c r="K837" s="761"/>
      <c r="L837" s="761"/>
      <c r="M837" s="761"/>
      <c r="N837" s="761"/>
      <c r="O837" s="762"/>
    </row>
    <row r="838">
      <c r="A838" s="828"/>
      <c r="B838" s="755" t="s">
        <v>258</v>
      </c>
      <c r="C838" s="756"/>
      <c r="D838" s="756"/>
      <c r="E838" s="756"/>
      <c r="F838" s="757"/>
      <c r="G838" s="758"/>
      <c r="H838" s="763"/>
      <c r="I838" s="760"/>
      <c r="J838" s="761"/>
      <c r="K838" s="761"/>
      <c r="L838" s="761"/>
      <c r="M838" s="761"/>
      <c r="N838" s="761"/>
      <c r="O838" s="762"/>
    </row>
    <row r="839">
      <c r="A839" s="828"/>
      <c r="B839" s="755" t="s">
        <v>259</v>
      </c>
      <c r="C839" s="756"/>
      <c r="D839" s="756"/>
      <c r="E839" s="756"/>
      <c r="F839" s="757"/>
      <c r="G839" s="758"/>
      <c r="H839" s="763"/>
      <c r="I839" s="760"/>
      <c r="J839" s="761"/>
      <c r="K839" s="761"/>
      <c r="L839" s="761"/>
      <c r="M839" s="761"/>
      <c r="N839" s="761"/>
      <c r="O839" s="762"/>
    </row>
    <row r="840">
      <c r="A840" s="828"/>
      <c r="B840" s="755" t="s">
        <v>260</v>
      </c>
      <c r="C840" s="756"/>
      <c r="D840" s="756"/>
      <c r="E840" s="756"/>
      <c r="F840" s="757"/>
      <c r="G840" s="758"/>
      <c r="H840" s="763"/>
      <c r="I840" s="760"/>
      <c r="J840" s="761"/>
      <c r="K840" s="761"/>
      <c r="L840" s="761"/>
      <c r="M840" s="761"/>
      <c r="N840" s="761"/>
      <c r="O840" s="762"/>
    </row>
    <row r="841">
      <c r="A841" s="828"/>
      <c r="B841" s="755" t="s">
        <v>261</v>
      </c>
      <c r="C841" s="756"/>
      <c r="D841" s="756"/>
      <c r="E841" s="756"/>
      <c r="F841" s="757"/>
      <c r="G841" s="758"/>
      <c r="H841" s="763"/>
      <c r="I841" s="758"/>
      <c r="J841" s="759"/>
      <c r="K841" s="759"/>
      <c r="L841" s="759"/>
      <c r="M841" s="759"/>
      <c r="N841" s="759"/>
      <c r="O841" s="764"/>
    </row>
    <row r="842">
      <c r="A842" s="829"/>
      <c r="B842" s="999" t="s">
        <v>262</v>
      </c>
      <c r="C842" s="1000"/>
      <c r="D842" s="1000"/>
      <c r="E842" s="1000"/>
      <c r="F842" s="1001"/>
      <c r="G842" s="803"/>
      <c r="H842" s="989"/>
      <c r="I842" s="769"/>
      <c r="J842" s="770"/>
      <c r="K842" s="770"/>
      <c r="L842" s="770"/>
      <c r="M842" s="770"/>
      <c r="N842" s="770"/>
      <c r="O842" s="771"/>
    </row>
    <row r="843">
      <c r="A843" s="830" t="s">
        <v>263</v>
      </c>
      <c r="B843" s="773" t="s">
        <v>264</v>
      </c>
      <c r="C843" s="774"/>
      <c r="D843" s="774"/>
      <c r="E843" s="774"/>
      <c r="F843" s="775"/>
      <c r="G843" s="776" t="s">
        <v>265</v>
      </c>
      <c r="H843" s="777"/>
      <c r="I843" s="773" t="s">
        <v>264</v>
      </c>
      <c r="J843" s="774"/>
      <c r="K843" s="774"/>
      <c r="L843" s="774"/>
      <c r="M843" s="774"/>
      <c r="N843" s="775"/>
      <c r="O843" s="778" t="s">
        <v>265</v>
      </c>
    </row>
    <row r="844">
      <c r="A844" s="828"/>
      <c r="B844" s="766" t="s">
        <v>266</v>
      </c>
      <c r="C844" s="767"/>
      <c r="D844" s="767"/>
      <c r="E844" s="767"/>
      <c r="F844" s="768"/>
      <c r="G844" s="779"/>
      <c r="H844" s="780"/>
      <c r="I844" s="766" t="s">
        <v>267</v>
      </c>
      <c r="J844" s="767"/>
      <c r="K844" s="767"/>
      <c r="L844" s="767"/>
      <c r="M844" s="767"/>
      <c r="N844" s="768"/>
      <c r="O844" s="781"/>
    </row>
    <row r="845">
      <c r="A845" s="828"/>
      <c r="B845" s="766" t="s">
        <v>268</v>
      </c>
      <c r="C845" s="767"/>
      <c r="D845" s="767"/>
      <c r="E845" s="767"/>
      <c r="F845" s="768"/>
      <c r="G845" s="779"/>
      <c r="H845" s="780"/>
      <c r="I845" s="766" t="s">
        <v>269</v>
      </c>
      <c r="J845" s="767"/>
      <c r="K845" s="767"/>
      <c r="L845" s="767"/>
      <c r="M845" s="767"/>
      <c r="N845" s="768"/>
      <c r="O845" s="781"/>
    </row>
    <row r="846">
      <c r="A846" s="828"/>
      <c r="B846" s="766" t="s">
        <v>270</v>
      </c>
      <c r="C846" s="767"/>
      <c r="D846" s="767"/>
      <c r="E846" s="767"/>
      <c r="F846" s="768"/>
      <c r="G846" s="779"/>
      <c r="H846" s="780"/>
      <c r="I846" s="766" t="s">
        <v>271</v>
      </c>
      <c r="J846" s="767"/>
      <c r="K846" s="767"/>
      <c r="L846" s="767"/>
      <c r="M846" s="767"/>
      <c r="N846" s="768"/>
      <c r="O846" s="781"/>
    </row>
    <row r="847">
      <c r="A847" s="828"/>
      <c r="B847" s="766" t="s">
        <v>272</v>
      </c>
      <c r="C847" s="767"/>
      <c r="D847" s="767"/>
      <c r="E847" s="767"/>
      <c r="F847" s="768"/>
      <c r="G847" s="779"/>
      <c r="H847" s="780"/>
      <c r="I847" s="766" t="s">
        <v>273</v>
      </c>
      <c r="J847" s="767"/>
      <c r="K847" s="767"/>
      <c r="L847" s="767"/>
      <c r="M847" s="767"/>
      <c r="N847" s="768"/>
      <c r="O847" s="781"/>
    </row>
    <row r="848">
      <c r="A848" s="828"/>
      <c r="B848" s="766" t="s">
        <v>274</v>
      </c>
      <c r="C848" s="767"/>
      <c r="D848" s="767"/>
      <c r="E848" s="767"/>
      <c r="F848" s="768"/>
      <c r="G848" s="779"/>
      <c r="H848" s="780"/>
      <c r="I848" s="766" t="s">
        <v>275</v>
      </c>
      <c r="J848" s="767"/>
      <c r="K848" s="767"/>
      <c r="L848" s="767"/>
      <c r="M848" s="767"/>
      <c r="N848" s="768"/>
      <c r="O848" s="781"/>
    </row>
    <row r="849">
      <c r="A849" s="828"/>
      <c r="B849" s="766" t="s">
        <v>276</v>
      </c>
      <c r="C849" s="767"/>
      <c r="D849" s="767"/>
      <c r="E849" s="767"/>
      <c r="F849" s="768"/>
      <c r="G849" s="779"/>
      <c r="H849" s="780"/>
      <c r="I849" s="766" t="s">
        <v>277</v>
      </c>
      <c r="J849" s="767"/>
      <c r="K849" s="767"/>
      <c r="L849" s="767"/>
      <c r="M849" s="767"/>
      <c r="N849" s="768"/>
      <c r="O849" s="781"/>
    </row>
    <row r="850">
      <c r="A850" s="828"/>
      <c r="B850" s="766" t="s">
        <v>278</v>
      </c>
      <c r="C850" s="767"/>
      <c r="D850" s="767"/>
      <c r="E850" s="767"/>
      <c r="F850" s="768"/>
      <c r="G850" s="779"/>
      <c r="H850" s="780"/>
      <c r="I850" s="766" t="s">
        <v>279</v>
      </c>
      <c r="J850" s="767"/>
      <c r="K850" s="767"/>
      <c r="L850" s="767"/>
      <c r="M850" s="767"/>
      <c r="N850" s="768"/>
      <c r="O850" s="781"/>
    </row>
    <row r="851">
      <c r="A851" s="828"/>
      <c r="B851" s="766" t="s">
        <v>280</v>
      </c>
      <c r="C851" s="767"/>
      <c r="D851" s="767"/>
      <c r="E851" s="767"/>
      <c r="F851" s="768"/>
      <c r="G851" s="779"/>
      <c r="H851" s="780"/>
      <c r="I851" s="766" t="s">
        <v>281</v>
      </c>
      <c r="J851" s="767"/>
      <c r="K851" s="767"/>
      <c r="L851" s="767"/>
      <c r="M851" s="767"/>
      <c r="N851" s="768"/>
      <c r="O851" s="781"/>
    </row>
    <row r="852">
      <c r="A852" s="828"/>
      <c r="B852" s="766" t="s">
        <v>282</v>
      </c>
      <c r="C852" s="767"/>
      <c r="D852" s="767"/>
      <c r="E852" s="767"/>
      <c r="F852" s="768"/>
      <c r="G852" s="779"/>
      <c r="H852" s="780"/>
      <c r="I852" s="766" t="s">
        <v>283</v>
      </c>
      <c r="J852" s="767"/>
      <c r="K852" s="767"/>
      <c r="L852" s="767"/>
      <c r="M852" s="767"/>
      <c r="N852" s="768"/>
      <c r="O852" s="781"/>
    </row>
    <row r="853">
      <c r="A853" s="828"/>
      <c r="B853" s="766" t="s">
        <v>284</v>
      </c>
      <c r="C853" s="767"/>
      <c r="D853" s="767"/>
      <c r="E853" s="767"/>
      <c r="F853" s="768"/>
      <c r="G853" s="779"/>
      <c r="H853" s="780"/>
      <c r="I853" s="766" t="s">
        <v>285</v>
      </c>
      <c r="J853" s="767"/>
      <c r="K853" s="767"/>
      <c r="L853" s="767"/>
      <c r="M853" s="767"/>
      <c r="N853" s="768"/>
      <c r="O853" s="790"/>
    </row>
    <row r="854">
      <c r="A854" s="829"/>
      <c r="B854" s="793" t="s">
        <v>286</v>
      </c>
      <c r="C854" s="794"/>
      <c r="D854" s="794"/>
      <c r="E854" s="794"/>
      <c r="F854" s="795"/>
      <c r="G854" s="791"/>
      <c r="H854" s="792"/>
      <c r="I854" s="793" t="s">
        <v>287</v>
      </c>
      <c r="J854" s="794"/>
      <c r="K854" s="794"/>
      <c r="L854" s="794"/>
      <c r="M854" s="794"/>
      <c r="N854" s="795"/>
      <c r="O854" s="796">
        <f>SUM(G844:H854,O844:O853)</f>
        <v>0</v>
      </c>
    </row>
    <row r="855">
      <c r="A855" s="837" t="s">
        <v>288</v>
      </c>
      <c r="B855" s="838" t="s">
        <v>330</v>
      </c>
      <c r="C855" s="997"/>
      <c r="D855" s="997"/>
      <c r="E855" s="997"/>
      <c r="F855" s="997"/>
      <c r="G855" s="997"/>
      <c r="H855" s="997"/>
      <c r="I855" s="997"/>
      <c r="J855" s="997"/>
      <c r="K855" s="997"/>
      <c r="L855" s="997"/>
      <c r="M855" s="997"/>
      <c r="N855" s="997"/>
      <c r="O855" s="998"/>
    </row>
    <row r="856">
      <c r="A856" s="841"/>
      <c r="B856" s="758"/>
      <c r="C856" s="759"/>
      <c r="D856" s="759"/>
      <c r="E856" s="759"/>
      <c r="F856" s="759"/>
      <c r="G856" s="759"/>
      <c r="H856" s="759"/>
      <c r="I856" s="759"/>
      <c r="J856" s="759"/>
      <c r="K856" s="759"/>
      <c r="L856" s="759"/>
      <c r="M856" s="759"/>
      <c r="N856" s="759"/>
      <c r="O856" s="764"/>
    </row>
    <row r="857">
      <c r="A857" s="841"/>
      <c r="B857" s="758"/>
      <c r="C857" s="759"/>
      <c r="D857" s="759"/>
      <c r="E857" s="759"/>
      <c r="F857" s="759"/>
      <c r="G857" s="759"/>
      <c r="H857" s="759"/>
      <c r="I857" s="759"/>
      <c r="J857" s="759"/>
      <c r="K857" s="759"/>
      <c r="L857" s="759"/>
      <c r="M857" s="759"/>
      <c r="N857" s="759"/>
      <c r="O857" s="764"/>
    </row>
    <row r="858">
      <c r="A858" s="841"/>
      <c r="B858" s="758"/>
      <c r="C858" s="759"/>
      <c r="D858" s="759"/>
      <c r="E858" s="759"/>
      <c r="F858" s="759"/>
      <c r="G858" s="759"/>
      <c r="H858" s="759"/>
      <c r="I858" s="759"/>
      <c r="J858" s="759"/>
      <c r="K858" s="759"/>
      <c r="L858" s="759"/>
      <c r="M858" s="759"/>
      <c r="N858" s="759"/>
      <c r="O858" s="764"/>
    </row>
    <row r="859">
      <c r="A859" s="841"/>
      <c r="B859" s="758"/>
      <c r="C859" s="759"/>
      <c r="D859" s="759"/>
      <c r="E859" s="759"/>
      <c r="F859" s="759"/>
      <c r="G859" s="759"/>
      <c r="H859" s="759"/>
      <c r="I859" s="759"/>
      <c r="J859" s="759"/>
      <c r="K859" s="759"/>
      <c r="L859" s="759"/>
      <c r="M859" s="759"/>
      <c r="N859" s="759"/>
      <c r="O859" s="764"/>
    </row>
    <row r="860">
      <c r="A860" s="841"/>
      <c r="B860" s="758"/>
      <c r="C860" s="759"/>
      <c r="D860" s="759"/>
      <c r="E860" s="759"/>
      <c r="F860" s="759"/>
      <c r="G860" s="759"/>
      <c r="H860" s="759"/>
      <c r="I860" s="759"/>
      <c r="J860" s="759"/>
      <c r="K860" s="759"/>
      <c r="L860" s="759"/>
      <c r="M860" s="759"/>
      <c r="N860" s="759"/>
      <c r="O860" s="764"/>
    </row>
    <row r="861">
      <c r="A861" s="841"/>
      <c r="B861" s="758"/>
      <c r="C861" s="759"/>
      <c r="D861" s="759"/>
      <c r="E861" s="759"/>
      <c r="F861" s="759"/>
      <c r="G861" s="759"/>
      <c r="H861" s="759"/>
      <c r="I861" s="759"/>
      <c r="J861" s="759"/>
      <c r="K861" s="759"/>
      <c r="L861" s="759"/>
      <c r="M861" s="759"/>
      <c r="N861" s="759"/>
      <c r="O861" s="764"/>
    </row>
    <row r="862">
      <c r="A862" s="841"/>
      <c r="B862" s="758"/>
      <c r="C862" s="759"/>
      <c r="D862" s="759"/>
      <c r="E862" s="759"/>
      <c r="F862" s="759"/>
      <c r="G862" s="759"/>
      <c r="H862" s="759"/>
      <c r="I862" s="759"/>
      <c r="J862" s="759"/>
      <c r="K862" s="759"/>
      <c r="L862" s="759"/>
      <c r="M862" s="759"/>
      <c r="N862" s="759"/>
      <c r="O862" s="764"/>
    </row>
    <row r="863">
      <c r="A863" s="841"/>
      <c r="B863" s="758"/>
      <c r="C863" s="759"/>
      <c r="D863" s="759"/>
      <c r="E863" s="759"/>
      <c r="F863" s="759"/>
      <c r="G863" s="759"/>
      <c r="H863" s="759"/>
      <c r="I863" s="759"/>
      <c r="J863" s="759"/>
      <c r="K863" s="759"/>
      <c r="L863" s="759"/>
      <c r="M863" s="759"/>
      <c r="N863" s="759"/>
      <c r="O863" s="764"/>
    </row>
    <row r="864">
      <c r="A864" s="841"/>
      <c r="B864" s="758"/>
      <c r="C864" s="759"/>
      <c r="D864" s="759"/>
      <c r="E864" s="759"/>
      <c r="F864" s="759"/>
      <c r="G864" s="759"/>
      <c r="H864" s="759"/>
      <c r="I864" s="759"/>
      <c r="J864" s="759"/>
      <c r="K864" s="759"/>
      <c r="L864" s="759"/>
      <c r="M864" s="759"/>
      <c r="N864" s="759"/>
      <c r="O864" s="764"/>
    </row>
    <row r="865">
      <c r="A865" s="841"/>
      <c r="B865" s="758"/>
      <c r="C865" s="759"/>
      <c r="D865" s="759"/>
      <c r="E865" s="759"/>
      <c r="F865" s="759"/>
      <c r="G865" s="759"/>
      <c r="H865" s="759"/>
      <c r="I865" s="759"/>
      <c r="J865" s="759"/>
      <c r="K865" s="759"/>
      <c r="L865" s="759"/>
      <c r="M865" s="759"/>
      <c r="N865" s="759"/>
      <c r="O865" s="764"/>
    </row>
    <row r="866">
      <c r="A866" s="841"/>
      <c r="B866" s="758"/>
      <c r="C866" s="759"/>
      <c r="D866" s="759"/>
      <c r="E866" s="759"/>
      <c r="F866" s="759"/>
      <c r="G866" s="759"/>
      <c r="H866" s="763"/>
      <c r="I866" s="986" t="s">
        <v>0</v>
      </c>
      <c r="J866" s="987"/>
      <c r="K866" s="987"/>
      <c r="L866" s="987"/>
      <c r="M866" s="987"/>
      <c r="N866" s="987"/>
      <c r="O866" s="988"/>
    </row>
    <row r="867">
      <c r="A867" s="841"/>
      <c r="B867" s="758"/>
      <c r="C867" s="759"/>
      <c r="D867" s="759"/>
      <c r="E867" s="759"/>
      <c r="F867" s="759"/>
      <c r="G867" s="759"/>
      <c r="H867" s="763"/>
      <c r="I867" s="3"/>
      <c r="J867" s="3"/>
      <c r="K867" s="3"/>
      <c r="L867" s="3"/>
      <c r="M867" s="3"/>
      <c r="N867" s="3"/>
      <c r="O867" s="3"/>
    </row>
    <row r="868">
      <c r="A868" s="841"/>
      <c r="B868" s="758"/>
      <c r="C868" s="759"/>
      <c r="D868" s="759"/>
      <c r="E868" s="759"/>
      <c r="F868" s="759"/>
      <c r="G868" s="759"/>
      <c r="H868" s="763"/>
      <c r="I868" s="3"/>
      <c r="J868" s="3"/>
      <c r="K868" s="3"/>
      <c r="L868" s="3"/>
      <c r="M868" s="3"/>
      <c r="N868" s="3"/>
      <c r="O868" s="3"/>
    </row>
    <row r="869">
      <c r="A869" s="842"/>
      <c r="B869" s="803"/>
      <c r="C869" s="804"/>
      <c r="D869" s="804"/>
      <c r="E869" s="804"/>
      <c r="F869" s="804"/>
      <c r="G869" s="804"/>
      <c r="H869" s="989"/>
      <c r="I869" s="990"/>
      <c r="J869" s="990"/>
      <c r="K869" s="990"/>
      <c r="L869" s="990"/>
      <c r="M869" s="990"/>
      <c r="N869" s="990"/>
      <c r="O869" s="991"/>
    </row>
    <row r="870">
      <c r="A870" s="837" t="s">
        <v>291</v>
      </c>
      <c r="B870" s="992"/>
      <c r="C870" s="839"/>
      <c r="D870" s="839"/>
      <c r="E870" s="839"/>
      <c r="F870" s="839"/>
      <c r="G870" s="839"/>
      <c r="H870" s="839"/>
      <c r="I870" s="839"/>
      <c r="J870" s="839"/>
      <c r="K870" s="839"/>
      <c r="L870" s="839"/>
      <c r="M870" s="839"/>
      <c r="N870" s="839"/>
      <c r="O870" s="840"/>
    </row>
    <row r="871">
      <c r="A871" s="841"/>
      <c r="B871" s="760"/>
      <c r="C871" s="761"/>
      <c r="D871" s="761"/>
      <c r="E871" s="761"/>
      <c r="F871" s="761"/>
      <c r="G871" s="761"/>
      <c r="H871" s="761"/>
      <c r="I871" s="761"/>
      <c r="J871" s="761"/>
      <c r="K871" s="761"/>
      <c r="L871" s="761"/>
      <c r="M871" s="761"/>
      <c r="N871" s="761"/>
      <c r="O871" s="762"/>
    </row>
    <row r="872">
      <c r="A872" s="841"/>
      <c r="B872" s="760"/>
      <c r="C872" s="761"/>
      <c r="D872" s="761"/>
      <c r="E872" s="761"/>
      <c r="F872" s="761"/>
      <c r="G872" s="761"/>
      <c r="H872" s="761"/>
      <c r="I872" s="761"/>
      <c r="J872" s="761"/>
      <c r="K872" s="761"/>
      <c r="L872" s="761"/>
      <c r="M872" s="761"/>
      <c r="N872" s="761"/>
      <c r="O872" s="762"/>
    </row>
    <row r="873">
      <c r="A873" s="841"/>
      <c r="B873" s="760"/>
      <c r="C873" s="761"/>
      <c r="D873" s="761"/>
      <c r="E873" s="761"/>
      <c r="F873" s="761"/>
      <c r="G873" s="761"/>
      <c r="H873" s="761"/>
      <c r="I873" s="761"/>
      <c r="J873" s="761"/>
      <c r="K873" s="761"/>
      <c r="L873" s="761"/>
      <c r="M873" s="761"/>
      <c r="N873" s="761"/>
      <c r="O873" s="762"/>
    </row>
    <row r="874">
      <c r="A874" s="841"/>
      <c r="B874" s="760"/>
      <c r="C874" s="761"/>
      <c r="D874" s="761"/>
      <c r="E874" s="761"/>
      <c r="F874" s="761"/>
      <c r="G874" s="761"/>
      <c r="H874" s="761"/>
      <c r="I874" s="761"/>
      <c r="J874" s="761"/>
      <c r="K874" s="761"/>
      <c r="L874" s="761"/>
      <c r="M874" s="761"/>
      <c r="N874" s="761"/>
      <c r="O874" s="762"/>
    </row>
    <row r="875">
      <c r="A875" s="841"/>
      <c r="B875" s="760"/>
      <c r="C875" s="761"/>
      <c r="D875" s="761"/>
      <c r="E875" s="761"/>
      <c r="F875" s="761"/>
      <c r="G875" s="761"/>
      <c r="H875" s="761"/>
      <c r="I875" s="761"/>
      <c r="J875" s="761"/>
      <c r="K875" s="761"/>
      <c r="L875" s="761"/>
      <c r="M875" s="761"/>
      <c r="N875" s="761"/>
      <c r="O875" s="762"/>
    </row>
    <row r="876">
      <c r="A876" s="841"/>
      <c r="B876" s="760"/>
      <c r="C876" s="761"/>
      <c r="D876" s="761"/>
      <c r="E876" s="761"/>
      <c r="F876" s="761"/>
      <c r="G876" s="761"/>
      <c r="H876" s="761"/>
      <c r="I876" s="761"/>
      <c r="J876" s="761"/>
      <c r="K876" s="761"/>
      <c r="L876" s="761"/>
      <c r="M876" s="761"/>
      <c r="N876" s="761"/>
      <c r="O876" s="762"/>
    </row>
    <row r="877">
      <c r="A877" s="841"/>
      <c r="B877" s="760"/>
      <c r="C877" s="761"/>
      <c r="D877" s="761"/>
      <c r="E877" s="761"/>
      <c r="F877" s="761"/>
      <c r="G877" s="761"/>
      <c r="H877" s="761"/>
      <c r="I877" s="761"/>
      <c r="J877" s="761"/>
      <c r="K877" s="761"/>
      <c r="L877" s="761"/>
      <c r="M877" s="761"/>
      <c r="N877" s="761"/>
      <c r="O877" s="762"/>
    </row>
    <row r="878">
      <c r="A878" s="841"/>
      <c r="B878" s="758"/>
      <c r="C878" s="759"/>
      <c r="D878" s="759"/>
      <c r="E878" s="759"/>
      <c r="F878" s="759"/>
      <c r="G878" s="759"/>
      <c r="H878" s="763"/>
      <c r="I878" s="986" t="s">
        <v>292</v>
      </c>
      <c r="J878" s="987"/>
      <c r="K878" s="987"/>
      <c r="L878" s="987"/>
      <c r="M878" s="987"/>
      <c r="N878" s="987"/>
      <c r="O878" s="988"/>
    </row>
    <row r="879">
      <c r="A879" s="841"/>
      <c r="B879" s="758"/>
      <c r="C879" s="759"/>
      <c r="D879" s="759"/>
      <c r="E879" s="759"/>
      <c r="F879" s="759"/>
      <c r="G879" s="759"/>
      <c r="H879" s="763"/>
      <c r="I879" s="3"/>
      <c r="J879" s="3"/>
      <c r="K879" s="3"/>
      <c r="L879" s="3"/>
      <c r="M879" s="3"/>
      <c r="N879" s="3"/>
      <c r="O879" s="3"/>
    </row>
    <row r="880">
      <c r="A880" s="841"/>
      <c r="B880" s="758"/>
      <c r="C880" s="759"/>
      <c r="D880" s="759"/>
      <c r="E880" s="759"/>
      <c r="F880" s="759"/>
      <c r="G880" s="759"/>
      <c r="H880" s="763"/>
      <c r="I880" s="3"/>
      <c r="J880" s="3"/>
      <c r="K880" s="3"/>
      <c r="L880" s="3"/>
      <c r="M880" s="3"/>
      <c r="N880" s="3"/>
      <c r="O880" s="3"/>
    </row>
    <row r="881">
      <c r="A881" s="842"/>
      <c r="B881" s="803"/>
      <c r="C881" s="804"/>
      <c r="D881" s="804"/>
      <c r="E881" s="804"/>
      <c r="F881" s="804"/>
      <c r="G881" s="804"/>
      <c r="H881" s="989"/>
      <c r="I881" s="990"/>
      <c r="J881" s="990"/>
      <c r="K881" s="990"/>
      <c r="L881" s="990"/>
      <c r="M881" s="990"/>
      <c r="N881" s="990"/>
      <c r="O881" s="991"/>
    </row>
    <row r="882" ht="25.5">
      <c r="A882" s="805" t="s">
        <v>240</v>
      </c>
      <c r="B882" s="806" t="s">
        <v>1</v>
      </c>
      <c r="C882" s="807"/>
      <c r="D882" s="807"/>
      <c r="E882" s="807"/>
      <c r="F882" s="807"/>
      <c r="G882" s="807"/>
      <c r="H882" s="807"/>
      <c r="I882" s="807"/>
      <c r="J882" s="807"/>
      <c r="K882" s="807"/>
      <c r="L882" s="807"/>
      <c r="M882" s="807"/>
      <c r="N882" s="807"/>
      <c r="O882" s="843"/>
    </row>
    <row r="883" ht="25.5">
      <c r="A883" s="810" t="s">
        <v>3</v>
      </c>
      <c r="B883" s="811" t="s">
        <v>4</v>
      </c>
      <c r="C883" s="812"/>
      <c r="D883" s="812"/>
      <c r="E883" s="812"/>
      <c r="F883" s="812"/>
      <c r="G883" s="812"/>
      <c r="H883" s="812"/>
      <c r="I883" s="812"/>
      <c r="J883" s="812"/>
      <c r="K883" s="812"/>
      <c r="L883" s="812"/>
      <c r="M883" s="812"/>
      <c r="N883" s="812"/>
      <c r="O883" s="813"/>
    </row>
    <row r="884">
      <c r="A884" s="814" t="s">
        <v>241</v>
      </c>
      <c r="B884" s="694"/>
      <c r="C884" s="694"/>
      <c r="D884" s="694"/>
      <c r="E884" s="694"/>
      <c r="F884" s="694"/>
      <c r="G884" s="694"/>
      <c r="H884" s="694"/>
      <c r="I884" s="694"/>
      <c r="J884" s="694"/>
      <c r="K884" s="694"/>
      <c r="L884" s="694"/>
      <c r="M884" s="694"/>
      <c r="N884" s="694"/>
      <c r="O884" s="815"/>
    </row>
    <row r="885" ht="25.5">
      <c r="A885" s="718" t="s">
        <v>7</v>
      </c>
      <c r="B885" s="720" t="s">
        <v>312</v>
      </c>
      <c r="C885" s="720" t="s">
        <v>216</v>
      </c>
      <c r="D885" s="816" t="s">
        <v>301</v>
      </c>
      <c r="E885" s="817"/>
      <c r="F885" s="818"/>
      <c r="G885" s="819" t="s">
        <v>242</v>
      </c>
      <c r="H885" s="820"/>
      <c r="I885" s="723">
        <f>I833+1</f>
        <v>46013</v>
      </c>
      <c r="J885" s="724"/>
      <c r="K885" s="724"/>
      <c r="L885" s="724"/>
      <c r="M885" s="725"/>
      <c r="N885" s="726" t="s">
        <v>243</v>
      </c>
      <c r="O885" s="727">
        <f>O833+1</f>
        <v>18</v>
      </c>
    </row>
    <row r="886">
      <c r="A886" s="728" t="s">
        <v>244</v>
      </c>
      <c r="B886" s="729" t="s">
        <v>6</v>
      </c>
      <c r="C886" s="730"/>
      <c r="D886" s="730"/>
      <c r="E886" s="730"/>
      <c r="F886" s="730"/>
      <c r="G886" s="730"/>
      <c r="H886" s="730"/>
      <c r="I886" s="730"/>
      <c r="J886" s="731"/>
      <c r="K886" s="732" t="s">
        <v>245</v>
      </c>
      <c r="L886" s="732" t="s">
        <v>246</v>
      </c>
      <c r="M886" s="821" t="s">
        <v>247</v>
      </c>
      <c r="N886" s="822"/>
      <c r="O886" s="733" t="s">
        <v>248</v>
      </c>
    </row>
    <row r="887">
      <c r="A887" s="734"/>
      <c r="B887" s="735"/>
      <c r="C887" s="736"/>
      <c r="D887" s="736"/>
      <c r="E887" s="736"/>
      <c r="F887" s="736"/>
      <c r="G887" s="736"/>
      <c r="H887" s="736"/>
      <c r="I887" s="736"/>
      <c r="J887" s="737"/>
      <c r="K887" s="732" t="s">
        <v>249</v>
      </c>
      <c r="L887" s="732" t="s">
        <v>203</v>
      </c>
      <c r="M887" s="823"/>
      <c r="N887" s="824"/>
      <c r="O887" s="739"/>
    </row>
    <row r="888" ht="38.25">
      <c r="A888" s="740" t="s">
        <v>250</v>
      </c>
      <c r="B888" s="741"/>
      <c r="C888" s="742" t="s">
        <v>251</v>
      </c>
      <c r="D888" s="742">
        <f>D836</f>
        <v>180</v>
      </c>
      <c r="E888" s="742" t="s">
        <v>252</v>
      </c>
      <c r="F888" s="825" t="s">
        <v>253</v>
      </c>
      <c r="G888" s="826"/>
      <c r="H888" s="741">
        <f>H836+1</f>
        <v>79</v>
      </c>
      <c r="I888" s="742" t="s">
        <v>254</v>
      </c>
      <c r="J888" s="741">
        <f>D888-H888</f>
        <v>101</v>
      </c>
      <c r="K888" s="744" t="s">
        <v>255</v>
      </c>
      <c r="L888" s="744" t="s">
        <v>203</v>
      </c>
      <c r="M888" s="811"/>
      <c r="N888" s="827"/>
      <c r="O888" s="745"/>
    </row>
    <row r="889">
      <c r="A889" s="993" t="s">
        <v>256</v>
      </c>
      <c r="B889" s="755" t="s">
        <v>257</v>
      </c>
      <c r="C889" s="756"/>
      <c r="D889" s="756"/>
      <c r="E889" s="756"/>
      <c r="F889" s="757"/>
      <c r="G889" s="758"/>
      <c r="H889" s="763"/>
      <c r="I889" s="760"/>
      <c r="J889" s="761"/>
      <c r="K889" s="761"/>
      <c r="L889" s="761"/>
      <c r="M889" s="761"/>
      <c r="N889" s="761"/>
      <c r="O889" s="762"/>
    </row>
    <row r="890">
      <c r="A890" s="828"/>
      <c r="B890" s="755" t="s">
        <v>258</v>
      </c>
      <c r="C890" s="756"/>
      <c r="D890" s="756"/>
      <c r="E890" s="756"/>
      <c r="F890" s="757"/>
      <c r="G890" s="758"/>
      <c r="H890" s="763"/>
      <c r="I890" s="760"/>
      <c r="J890" s="761"/>
      <c r="K890" s="761"/>
      <c r="L890" s="761"/>
      <c r="M890" s="761"/>
      <c r="N890" s="761"/>
      <c r="O890" s="762"/>
    </row>
    <row r="891">
      <c r="A891" s="828"/>
      <c r="B891" s="755" t="s">
        <v>259</v>
      </c>
      <c r="C891" s="756"/>
      <c r="D891" s="756"/>
      <c r="E891" s="756"/>
      <c r="F891" s="757"/>
      <c r="G891" s="758"/>
      <c r="H891" s="763"/>
      <c r="I891" s="760"/>
      <c r="J891" s="761"/>
      <c r="K891" s="761"/>
      <c r="L891" s="761"/>
      <c r="M891" s="761"/>
      <c r="N891" s="761"/>
      <c r="O891" s="762"/>
    </row>
    <row r="892">
      <c r="A892" s="828"/>
      <c r="B892" s="755" t="s">
        <v>260</v>
      </c>
      <c r="C892" s="756"/>
      <c r="D892" s="756"/>
      <c r="E892" s="756"/>
      <c r="F892" s="757"/>
      <c r="G892" s="758"/>
      <c r="H892" s="763"/>
      <c r="I892" s="760"/>
      <c r="J892" s="761"/>
      <c r="K892" s="761"/>
      <c r="L892" s="761"/>
      <c r="M892" s="761"/>
      <c r="N892" s="761"/>
      <c r="O892" s="762"/>
    </row>
    <row r="893">
      <c r="A893" s="828"/>
      <c r="B893" s="755" t="s">
        <v>261</v>
      </c>
      <c r="C893" s="756"/>
      <c r="D893" s="756"/>
      <c r="E893" s="756"/>
      <c r="F893" s="757"/>
      <c r="G893" s="758"/>
      <c r="H893" s="763"/>
      <c r="I893" s="758"/>
      <c r="J893" s="759"/>
      <c r="K893" s="759"/>
      <c r="L893" s="759"/>
      <c r="M893" s="759"/>
      <c r="N893" s="759"/>
      <c r="O893" s="764"/>
    </row>
    <row r="894">
      <c r="A894" s="829"/>
      <c r="B894" s="994" t="s">
        <v>262</v>
      </c>
      <c r="C894" s="995"/>
      <c r="D894" s="995"/>
      <c r="E894" s="995"/>
      <c r="F894" s="996"/>
      <c r="G894" s="984"/>
      <c r="H894" s="985"/>
      <c r="I894" s="769"/>
      <c r="J894" s="770"/>
      <c r="K894" s="770"/>
      <c r="L894" s="770"/>
      <c r="M894" s="770"/>
      <c r="N894" s="770"/>
      <c r="O894" s="771"/>
    </row>
    <row r="895">
      <c r="A895" s="830" t="s">
        <v>263</v>
      </c>
      <c r="B895" s="773" t="s">
        <v>264</v>
      </c>
      <c r="C895" s="774"/>
      <c r="D895" s="774"/>
      <c r="E895" s="774"/>
      <c r="F895" s="775"/>
      <c r="G895" s="776" t="s">
        <v>265</v>
      </c>
      <c r="H895" s="777"/>
      <c r="I895" s="773" t="s">
        <v>264</v>
      </c>
      <c r="J895" s="774"/>
      <c r="K895" s="774"/>
      <c r="L895" s="774"/>
      <c r="M895" s="774"/>
      <c r="N895" s="775"/>
      <c r="O895" s="778" t="s">
        <v>265</v>
      </c>
    </row>
    <row r="896">
      <c r="A896" s="828"/>
      <c r="B896" s="766" t="s">
        <v>266</v>
      </c>
      <c r="C896" s="767"/>
      <c r="D896" s="767"/>
      <c r="E896" s="767"/>
      <c r="F896" s="768"/>
      <c r="G896" s="779"/>
      <c r="H896" s="780"/>
      <c r="I896" s="766" t="s">
        <v>267</v>
      </c>
      <c r="J896" s="767"/>
      <c r="K896" s="767"/>
      <c r="L896" s="767"/>
      <c r="M896" s="767"/>
      <c r="N896" s="768"/>
      <c r="O896" s="781"/>
    </row>
    <row r="897">
      <c r="A897" s="828"/>
      <c r="B897" s="766" t="s">
        <v>268</v>
      </c>
      <c r="C897" s="767"/>
      <c r="D897" s="767"/>
      <c r="E897" s="767"/>
      <c r="F897" s="768"/>
      <c r="G897" s="779"/>
      <c r="H897" s="780"/>
      <c r="I897" s="766" t="s">
        <v>269</v>
      </c>
      <c r="J897" s="767"/>
      <c r="K897" s="767"/>
      <c r="L897" s="767"/>
      <c r="M897" s="767"/>
      <c r="N897" s="768"/>
      <c r="O897" s="781"/>
    </row>
    <row r="898">
      <c r="A898" s="828"/>
      <c r="B898" s="766" t="s">
        <v>270</v>
      </c>
      <c r="C898" s="767"/>
      <c r="D898" s="767"/>
      <c r="E898" s="767"/>
      <c r="F898" s="768"/>
      <c r="G898" s="779"/>
      <c r="H898" s="780"/>
      <c r="I898" s="766" t="s">
        <v>271</v>
      </c>
      <c r="J898" s="767"/>
      <c r="K898" s="767"/>
      <c r="L898" s="767"/>
      <c r="M898" s="767"/>
      <c r="N898" s="768"/>
      <c r="O898" s="781"/>
    </row>
    <row r="899">
      <c r="A899" s="828"/>
      <c r="B899" s="766" t="s">
        <v>272</v>
      </c>
      <c r="C899" s="767"/>
      <c r="D899" s="767"/>
      <c r="E899" s="767"/>
      <c r="F899" s="768"/>
      <c r="G899" s="779"/>
      <c r="H899" s="780"/>
      <c r="I899" s="766" t="s">
        <v>273</v>
      </c>
      <c r="J899" s="767"/>
      <c r="K899" s="767"/>
      <c r="L899" s="767"/>
      <c r="M899" s="767"/>
      <c r="N899" s="768"/>
      <c r="O899" s="781"/>
    </row>
    <row r="900">
      <c r="A900" s="828"/>
      <c r="B900" s="766" t="s">
        <v>274</v>
      </c>
      <c r="C900" s="767"/>
      <c r="D900" s="767"/>
      <c r="E900" s="767"/>
      <c r="F900" s="768"/>
      <c r="G900" s="779"/>
      <c r="H900" s="780"/>
      <c r="I900" s="766" t="s">
        <v>275</v>
      </c>
      <c r="J900" s="767"/>
      <c r="K900" s="767"/>
      <c r="L900" s="767"/>
      <c r="M900" s="767"/>
      <c r="N900" s="768"/>
      <c r="O900" s="781"/>
    </row>
    <row r="901">
      <c r="A901" s="828"/>
      <c r="B901" s="766" t="s">
        <v>276</v>
      </c>
      <c r="C901" s="767"/>
      <c r="D901" s="767"/>
      <c r="E901" s="767"/>
      <c r="F901" s="768"/>
      <c r="G901" s="779"/>
      <c r="H901" s="780"/>
      <c r="I901" s="766" t="s">
        <v>277</v>
      </c>
      <c r="J901" s="767"/>
      <c r="K901" s="767"/>
      <c r="L901" s="767"/>
      <c r="M901" s="767"/>
      <c r="N901" s="768"/>
      <c r="O901" s="781"/>
    </row>
    <row r="902">
      <c r="A902" s="828"/>
      <c r="B902" s="766" t="s">
        <v>278</v>
      </c>
      <c r="C902" s="767"/>
      <c r="D902" s="767"/>
      <c r="E902" s="767"/>
      <c r="F902" s="768"/>
      <c r="G902" s="779"/>
      <c r="H902" s="780"/>
      <c r="I902" s="766" t="s">
        <v>279</v>
      </c>
      <c r="J902" s="767"/>
      <c r="K902" s="767"/>
      <c r="L902" s="767"/>
      <c r="M902" s="767"/>
      <c r="N902" s="768"/>
      <c r="O902" s="781"/>
    </row>
    <row r="903">
      <c r="A903" s="828"/>
      <c r="B903" s="766" t="s">
        <v>280</v>
      </c>
      <c r="C903" s="767"/>
      <c r="D903" s="767"/>
      <c r="E903" s="767"/>
      <c r="F903" s="768"/>
      <c r="G903" s="779"/>
      <c r="H903" s="780"/>
      <c r="I903" s="766" t="s">
        <v>281</v>
      </c>
      <c r="J903" s="767"/>
      <c r="K903" s="767"/>
      <c r="L903" s="767"/>
      <c r="M903" s="767"/>
      <c r="N903" s="768"/>
      <c r="O903" s="781"/>
    </row>
    <row r="904">
      <c r="A904" s="828"/>
      <c r="B904" s="766" t="s">
        <v>282</v>
      </c>
      <c r="C904" s="767"/>
      <c r="D904" s="767"/>
      <c r="E904" s="767"/>
      <c r="F904" s="768"/>
      <c r="G904" s="779"/>
      <c r="H904" s="780"/>
      <c r="I904" s="766" t="s">
        <v>283</v>
      </c>
      <c r="J904" s="767"/>
      <c r="K904" s="767"/>
      <c r="L904" s="767"/>
      <c r="M904" s="767"/>
      <c r="N904" s="768"/>
      <c r="O904" s="781"/>
    </row>
    <row r="905">
      <c r="A905" s="828"/>
      <c r="B905" s="766" t="s">
        <v>284</v>
      </c>
      <c r="C905" s="767"/>
      <c r="D905" s="767"/>
      <c r="E905" s="767"/>
      <c r="F905" s="768"/>
      <c r="G905" s="779"/>
      <c r="H905" s="780"/>
      <c r="I905" s="766" t="s">
        <v>285</v>
      </c>
      <c r="J905" s="767"/>
      <c r="K905" s="767"/>
      <c r="L905" s="767"/>
      <c r="M905" s="767"/>
      <c r="N905" s="768"/>
      <c r="O905" s="790"/>
    </row>
    <row r="906">
      <c r="A906" s="829"/>
      <c r="B906" s="783" t="s">
        <v>286</v>
      </c>
      <c r="C906" s="784"/>
      <c r="D906" s="784"/>
      <c r="E906" s="784"/>
      <c r="F906" s="785"/>
      <c r="G906" s="791"/>
      <c r="H906" s="792"/>
      <c r="I906" s="793" t="s">
        <v>287</v>
      </c>
      <c r="J906" s="794"/>
      <c r="K906" s="794"/>
      <c r="L906" s="794"/>
      <c r="M906" s="794"/>
      <c r="N906" s="795"/>
      <c r="O906" s="796">
        <f>SUM(G896:H906,O896:O905)</f>
        <v>0</v>
      </c>
    </row>
    <row r="907">
      <c r="A907" s="837" t="s">
        <v>288</v>
      </c>
      <c r="B907" s="798" t="s">
        <v>331</v>
      </c>
      <c r="C907" s="799"/>
      <c r="D907" s="799"/>
      <c r="E907" s="799"/>
      <c r="F907" s="799"/>
      <c r="G907" s="799"/>
      <c r="H907" s="799"/>
      <c r="I907" s="799"/>
      <c r="J907" s="799"/>
      <c r="K907" s="799"/>
      <c r="L907" s="799"/>
      <c r="M907" s="799"/>
      <c r="N907" s="799"/>
      <c r="O907" s="800"/>
    </row>
    <row r="908">
      <c r="A908" s="841"/>
      <c r="B908" s="758"/>
      <c r="C908" s="759"/>
      <c r="D908" s="759"/>
      <c r="E908" s="759"/>
      <c r="F908" s="759"/>
      <c r="G908" s="759"/>
      <c r="H908" s="759"/>
      <c r="I908" s="759"/>
      <c r="J908" s="759"/>
      <c r="K908" s="759"/>
      <c r="L908" s="759"/>
      <c r="M908" s="759"/>
      <c r="N908" s="759"/>
      <c r="O908" s="764"/>
    </row>
    <row r="909">
      <c r="A909" s="841"/>
      <c r="B909" s="758"/>
      <c r="C909" s="759"/>
      <c r="D909" s="759"/>
      <c r="E909" s="759"/>
      <c r="F909" s="759"/>
      <c r="G909" s="759"/>
      <c r="H909" s="759"/>
      <c r="I909" s="759"/>
      <c r="J909" s="759"/>
      <c r="K909" s="759"/>
      <c r="L909" s="759"/>
      <c r="M909" s="759"/>
      <c r="N909" s="759"/>
      <c r="O909" s="764"/>
    </row>
    <row r="910">
      <c r="A910" s="841"/>
      <c r="B910" s="758"/>
      <c r="C910" s="759"/>
      <c r="D910" s="759"/>
      <c r="E910" s="759"/>
      <c r="F910" s="759"/>
      <c r="G910" s="759"/>
      <c r="H910" s="759"/>
      <c r="I910" s="759"/>
      <c r="J910" s="759"/>
      <c r="K910" s="759"/>
      <c r="L910" s="759"/>
      <c r="M910" s="759"/>
      <c r="N910" s="759"/>
      <c r="O910" s="764"/>
    </row>
    <row r="911">
      <c r="A911" s="841"/>
      <c r="B911" s="758"/>
      <c r="C911" s="759"/>
      <c r="D911" s="759"/>
      <c r="E911" s="759"/>
      <c r="F911" s="759"/>
      <c r="G911" s="759"/>
      <c r="H911" s="759"/>
      <c r="I911" s="759"/>
      <c r="J911" s="759"/>
      <c r="K911" s="759"/>
      <c r="L911" s="759"/>
      <c r="M911" s="759"/>
      <c r="N911" s="759"/>
      <c r="O911" s="764"/>
    </row>
    <row r="912">
      <c r="A912" s="841"/>
      <c r="B912" s="758"/>
      <c r="C912" s="759"/>
      <c r="D912" s="759"/>
      <c r="E912" s="759"/>
      <c r="F912" s="759"/>
      <c r="G912" s="759"/>
      <c r="H912" s="759"/>
      <c r="I912" s="759"/>
      <c r="J912" s="759"/>
      <c r="K912" s="759"/>
      <c r="L912" s="759"/>
      <c r="M912" s="759"/>
      <c r="N912" s="759"/>
      <c r="O912" s="764"/>
    </row>
    <row r="913">
      <c r="A913" s="841"/>
      <c r="B913" s="758"/>
      <c r="C913" s="759"/>
      <c r="D913" s="759"/>
      <c r="E913" s="759"/>
      <c r="F913" s="759"/>
      <c r="G913" s="759"/>
      <c r="H913" s="759"/>
      <c r="I913" s="759"/>
      <c r="J913" s="759"/>
      <c r="K913" s="759"/>
      <c r="L913" s="759"/>
      <c r="M913" s="759"/>
      <c r="N913" s="759"/>
      <c r="O913" s="764"/>
    </row>
    <row r="914">
      <c r="A914" s="841"/>
      <c r="B914" s="758"/>
      <c r="C914" s="759"/>
      <c r="D914" s="759"/>
      <c r="E914" s="759"/>
      <c r="F914" s="759"/>
      <c r="G914" s="759"/>
      <c r="H914" s="759"/>
      <c r="I914" s="759"/>
      <c r="J914" s="759"/>
      <c r="K914" s="759"/>
      <c r="L914" s="759"/>
      <c r="M914" s="759"/>
      <c r="N914" s="759"/>
      <c r="O914" s="764"/>
    </row>
    <row r="915">
      <c r="A915" s="841"/>
      <c r="B915" s="758"/>
      <c r="C915" s="759"/>
      <c r="D915" s="759"/>
      <c r="E915" s="759"/>
      <c r="F915" s="759"/>
      <c r="G915" s="759"/>
      <c r="H915" s="759"/>
      <c r="I915" s="759"/>
      <c r="J915" s="759"/>
      <c r="K915" s="759"/>
      <c r="L915" s="759"/>
      <c r="M915" s="759"/>
      <c r="N915" s="759"/>
      <c r="O915" s="764"/>
    </row>
    <row r="916">
      <c r="A916" s="841"/>
      <c r="B916" s="758"/>
      <c r="C916" s="759"/>
      <c r="D916" s="759"/>
      <c r="E916" s="759"/>
      <c r="F916" s="759"/>
      <c r="G916" s="759"/>
      <c r="H916" s="759"/>
      <c r="I916" s="759"/>
      <c r="J916" s="759"/>
      <c r="K916" s="759"/>
      <c r="L916" s="759"/>
      <c r="M916" s="759"/>
      <c r="N916" s="759"/>
      <c r="O916" s="764"/>
    </row>
    <row r="917">
      <c r="A917" s="841"/>
      <c r="B917" s="758"/>
      <c r="C917" s="759"/>
      <c r="D917" s="759"/>
      <c r="E917" s="759"/>
      <c r="F917" s="759"/>
      <c r="G917" s="759"/>
      <c r="H917" s="759"/>
      <c r="I917" s="759"/>
      <c r="J917" s="759"/>
      <c r="K917" s="759"/>
      <c r="L917" s="759"/>
      <c r="M917" s="759"/>
      <c r="N917" s="759"/>
      <c r="O917" s="764"/>
    </row>
    <row r="918">
      <c r="A918" s="841"/>
      <c r="B918" s="758"/>
      <c r="C918" s="759"/>
      <c r="D918" s="759"/>
      <c r="E918" s="759"/>
      <c r="F918" s="759"/>
      <c r="G918" s="759"/>
      <c r="H918" s="763"/>
      <c r="I918" s="986" t="s">
        <v>0</v>
      </c>
      <c r="J918" s="987"/>
      <c r="K918" s="987"/>
      <c r="L918" s="987"/>
      <c r="M918" s="987"/>
      <c r="N918" s="987"/>
      <c r="O918" s="988"/>
    </row>
    <row r="919">
      <c r="A919" s="841"/>
      <c r="B919" s="758"/>
      <c r="C919" s="759"/>
      <c r="D919" s="759"/>
      <c r="E919" s="759"/>
      <c r="F919" s="759"/>
      <c r="G919" s="759"/>
      <c r="H919" s="763"/>
      <c r="I919" s="3"/>
      <c r="J919" s="3"/>
      <c r="K919" s="3"/>
      <c r="L919" s="3"/>
      <c r="M919" s="3"/>
      <c r="N919" s="3"/>
      <c r="O919" s="3"/>
    </row>
    <row r="920">
      <c r="A920" s="841"/>
      <c r="B920" s="758"/>
      <c r="C920" s="759"/>
      <c r="D920" s="759"/>
      <c r="E920" s="759"/>
      <c r="F920" s="759"/>
      <c r="G920" s="759"/>
      <c r="H920" s="763"/>
      <c r="I920" s="3"/>
      <c r="J920" s="3"/>
      <c r="K920" s="3"/>
      <c r="L920" s="3"/>
      <c r="M920" s="3"/>
      <c r="N920" s="3"/>
      <c r="O920" s="3"/>
    </row>
    <row r="921">
      <c r="A921" s="842"/>
      <c r="B921" s="803"/>
      <c r="C921" s="804"/>
      <c r="D921" s="804"/>
      <c r="E921" s="804"/>
      <c r="F921" s="804"/>
      <c r="G921" s="804"/>
      <c r="H921" s="989"/>
      <c r="I921" s="990"/>
      <c r="J921" s="990"/>
      <c r="K921" s="990"/>
      <c r="L921" s="990"/>
      <c r="M921" s="990"/>
      <c r="N921" s="990"/>
      <c r="O921" s="991"/>
    </row>
    <row r="922">
      <c r="A922" s="837" t="s">
        <v>291</v>
      </c>
      <c r="B922" s="992"/>
      <c r="C922" s="839"/>
      <c r="D922" s="839"/>
      <c r="E922" s="839"/>
      <c r="F922" s="839"/>
      <c r="G922" s="839"/>
      <c r="H922" s="839"/>
      <c r="I922" s="839"/>
      <c r="J922" s="839"/>
      <c r="K922" s="839"/>
      <c r="L922" s="839"/>
      <c r="M922" s="839"/>
      <c r="N922" s="839"/>
      <c r="O922" s="840"/>
    </row>
    <row r="923">
      <c r="A923" s="841"/>
      <c r="B923" s="760"/>
      <c r="C923" s="761"/>
      <c r="D923" s="761"/>
      <c r="E923" s="761"/>
      <c r="F923" s="761"/>
      <c r="G923" s="761"/>
      <c r="H923" s="761"/>
      <c r="I923" s="761"/>
      <c r="J923" s="761"/>
      <c r="K923" s="761"/>
      <c r="L923" s="761"/>
      <c r="M923" s="761"/>
      <c r="N923" s="761"/>
      <c r="O923" s="762"/>
    </row>
    <row r="924">
      <c r="A924" s="841"/>
      <c r="B924" s="760"/>
      <c r="C924" s="761"/>
      <c r="D924" s="761"/>
      <c r="E924" s="761"/>
      <c r="F924" s="761"/>
      <c r="G924" s="761"/>
      <c r="H924" s="761"/>
      <c r="I924" s="761"/>
      <c r="J924" s="761"/>
      <c r="K924" s="761"/>
      <c r="L924" s="761"/>
      <c r="M924" s="761"/>
      <c r="N924" s="761"/>
      <c r="O924" s="762"/>
    </row>
    <row r="925">
      <c r="A925" s="841"/>
      <c r="B925" s="760"/>
      <c r="C925" s="761"/>
      <c r="D925" s="761"/>
      <c r="E925" s="761"/>
      <c r="F925" s="761"/>
      <c r="G925" s="761"/>
      <c r="H925" s="761"/>
      <c r="I925" s="761"/>
      <c r="J925" s="761"/>
      <c r="K925" s="761"/>
      <c r="L925" s="761"/>
      <c r="M925" s="761"/>
      <c r="N925" s="761"/>
      <c r="O925" s="762"/>
    </row>
    <row r="926">
      <c r="A926" s="841"/>
      <c r="B926" s="760"/>
      <c r="C926" s="761"/>
      <c r="D926" s="761"/>
      <c r="E926" s="761"/>
      <c r="F926" s="761"/>
      <c r="G926" s="761"/>
      <c r="H926" s="761"/>
      <c r="I926" s="761"/>
      <c r="J926" s="761"/>
      <c r="K926" s="761"/>
      <c r="L926" s="761"/>
      <c r="M926" s="761"/>
      <c r="N926" s="761"/>
      <c r="O926" s="762"/>
    </row>
    <row r="927">
      <c r="A927" s="841"/>
      <c r="B927" s="760"/>
      <c r="C927" s="761"/>
      <c r="D927" s="761"/>
      <c r="E927" s="761"/>
      <c r="F927" s="761"/>
      <c r="G927" s="761"/>
      <c r="H927" s="761"/>
      <c r="I927" s="761"/>
      <c r="J927" s="761"/>
      <c r="K927" s="761"/>
      <c r="L927" s="761"/>
      <c r="M927" s="761"/>
      <c r="N927" s="761"/>
      <c r="O927" s="762"/>
    </row>
    <row r="928">
      <c r="A928" s="841"/>
      <c r="B928" s="760"/>
      <c r="C928" s="761"/>
      <c r="D928" s="761"/>
      <c r="E928" s="761"/>
      <c r="F928" s="761"/>
      <c r="G928" s="761"/>
      <c r="H928" s="761"/>
      <c r="I928" s="761"/>
      <c r="J928" s="761"/>
      <c r="K928" s="761"/>
      <c r="L928" s="761"/>
      <c r="M928" s="761"/>
      <c r="N928" s="761"/>
      <c r="O928" s="762"/>
    </row>
    <row r="929">
      <c r="A929" s="841"/>
      <c r="B929" s="760"/>
      <c r="C929" s="761"/>
      <c r="D929" s="761"/>
      <c r="E929" s="761"/>
      <c r="F929" s="761"/>
      <c r="G929" s="761"/>
      <c r="H929" s="761"/>
      <c r="I929" s="761"/>
      <c r="J929" s="761"/>
      <c r="K929" s="761"/>
      <c r="L929" s="761"/>
      <c r="M929" s="761"/>
      <c r="N929" s="761"/>
      <c r="O929" s="762"/>
    </row>
    <row r="930">
      <c r="A930" s="841"/>
      <c r="B930" s="758"/>
      <c r="C930" s="759"/>
      <c r="D930" s="759"/>
      <c r="E930" s="759"/>
      <c r="F930" s="759"/>
      <c r="G930" s="759"/>
      <c r="H930" s="763"/>
      <c r="I930" s="986" t="s">
        <v>292</v>
      </c>
      <c r="J930" s="987"/>
      <c r="K930" s="987"/>
      <c r="L930" s="987"/>
      <c r="M930" s="987"/>
      <c r="N930" s="987"/>
      <c r="O930" s="988"/>
    </row>
    <row r="931">
      <c r="A931" s="841"/>
      <c r="B931" s="758"/>
      <c r="C931" s="759"/>
      <c r="D931" s="759"/>
      <c r="E931" s="759"/>
      <c r="F931" s="759"/>
      <c r="G931" s="759"/>
      <c r="H931" s="763"/>
      <c r="I931" s="3"/>
      <c r="J931" s="3"/>
      <c r="K931" s="3"/>
      <c r="L931" s="3"/>
      <c r="M931" s="3"/>
      <c r="N931" s="3"/>
      <c r="O931" s="3"/>
    </row>
    <row r="932">
      <c r="A932" s="841"/>
      <c r="B932" s="758"/>
      <c r="C932" s="759"/>
      <c r="D932" s="759"/>
      <c r="E932" s="759"/>
      <c r="F932" s="759"/>
      <c r="G932" s="759"/>
      <c r="H932" s="763"/>
      <c r="I932" s="3"/>
      <c r="J932" s="3"/>
      <c r="K932" s="3"/>
      <c r="L932" s="3"/>
      <c r="M932" s="3"/>
      <c r="N932" s="3"/>
      <c r="O932" s="3"/>
    </row>
    <row r="933">
      <c r="A933" s="842"/>
      <c r="B933" s="803"/>
      <c r="C933" s="804"/>
      <c r="D933" s="804"/>
      <c r="E933" s="804"/>
      <c r="F933" s="804"/>
      <c r="G933" s="804"/>
      <c r="H933" s="989"/>
      <c r="I933" s="990"/>
      <c r="J933" s="990"/>
      <c r="K933" s="990"/>
      <c r="L933" s="990"/>
      <c r="M933" s="990"/>
      <c r="N933" s="990"/>
      <c r="O933" s="991"/>
    </row>
    <row r="934" ht="25.5">
      <c r="A934" s="805" t="s">
        <v>240</v>
      </c>
      <c r="B934" s="806" t="s">
        <v>1</v>
      </c>
      <c r="C934" s="807"/>
      <c r="D934" s="807"/>
      <c r="E934" s="807"/>
      <c r="F934" s="807"/>
      <c r="G934" s="807"/>
      <c r="H934" s="807"/>
      <c r="I934" s="807"/>
      <c r="J934" s="807"/>
      <c r="K934" s="807"/>
      <c r="L934" s="807"/>
      <c r="M934" s="807"/>
      <c r="N934" s="807"/>
      <c r="O934" s="843"/>
    </row>
    <row r="935" ht="25.5">
      <c r="A935" s="810" t="s">
        <v>3</v>
      </c>
      <c r="B935" s="811" t="s">
        <v>4</v>
      </c>
      <c r="C935" s="812"/>
      <c r="D935" s="812"/>
      <c r="E935" s="812"/>
      <c r="F935" s="812"/>
      <c r="G935" s="812"/>
      <c r="H935" s="812"/>
      <c r="I935" s="812"/>
      <c r="J935" s="812"/>
      <c r="K935" s="812"/>
      <c r="L935" s="812"/>
      <c r="M935" s="812"/>
      <c r="N935" s="812"/>
      <c r="O935" s="813"/>
    </row>
    <row r="936">
      <c r="A936" s="814" t="s">
        <v>241</v>
      </c>
      <c r="B936" s="694"/>
      <c r="C936" s="694"/>
      <c r="D936" s="694"/>
      <c r="E936" s="694"/>
      <c r="F936" s="694"/>
      <c r="G936" s="694"/>
      <c r="H936" s="694"/>
      <c r="I936" s="694"/>
      <c r="J936" s="694"/>
      <c r="K936" s="694"/>
      <c r="L936" s="694"/>
      <c r="M936" s="694"/>
      <c r="N936" s="694"/>
      <c r="O936" s="815"/>
    </row>
    <row r="937" ht="25.5">
      <c r="A937" s="718" t="s">
        <v>7</v>
      </c>
      <c r="B937" s="720" t="s">
        <v>312</v>
      </c>
      <c r="C937" s="720" t="s">
        <v>216</v>
      </c>
      <c r="D937" s="816" t="s">
        <v>301</v>
      </c>
      <c r="E937" s="817"/>
      <c r="F937" s="818"/>
      <c r="G937" s="819" t="s">
        <v>242</v>
      </c>
      <c r="H937" s="820"/>
      <c r="I937" s="723">
        <f>I885+1</f>
        <v>46014</v>
      </c>
      <c r="J937" s="724"/>
      <c r="K937" s="724"/>
      <c r="L937" s="724"/>
      <c r="M937" s="725"/>
      <c r="N937" s="726" t="s">
        <v>243</v>
      </c>
      <c r="O937" s="727">
        <f>O885+1</f>
        <v>19</v>
      </c>
    </row>
    <row r="938">
      <c r="A938" s="728" t="s">
        <v>244</v>
      </c>
      <c r="B938" s="729" t="s">
        <v>6</v>
      </c>
      <c r="C938" s="730"/>
      <c r="D938" s="730"/>
      <c r="E938" s="730"/>
      <c r="F938" s="730"/>
      <c r="G938" s="730"/>
      <c r="H938" s="730"/>
      <c r="I938" s="730"/>
      <c r="J938" s="731"/>
      <c r="K938" s="732" t="s">
        <v>245</v>
      </c>
      <c r="L938" s="732" t="s">
        <v>246</v>
      </c>
      <c r="M938" s="821" t="s">
        <v>247</v>
      </c>
      <c r="N938" s="822"/>
      <c r="O938" s="733" t="s">
        <v>248</v>
      </c>
    </row>
    <row r="939">
      <c r="A939" s="734"/>
      <c r="B939" s="735"/>
      <c r="C939" s="736"/>
      <c r="D939" s="736"/>
      <c r="E939" s="736"/>
      <c r="F939" s="736"/>
      <c r="G939" s="736"/>
      <c r="H939" s="736"/>
      <c r="I939" s="736"/>
      <c r="J939" s="737"/>
      <c r="K939" s="732" t="s">
        <v>249</v>
      </c>
      <c r="L939" s="732" t="s">
        <v>203</v>
      </c>
      <c r="M939" s="823"/>
      <c r="N939" s="824"/>
      <c r="O939" s="739"/>
    </row>
    <row r="940" ht="38.25">
      <c r="A940" s="740" t="s">
        <v>250</v>
      </c>
      <c r="B940" s="741"/>
      <c r="C940" s="742" t="s">
        <v>251</v>
      </c>
      <c r="D940" s="742">
        <f>D888</f>
        <v>180</v>
      </c>
      <c r="E940" s="742" t="s">
        <v>252</v>
      </c>
      <c r="F940" s="825" t="s">
        <v>253</v>
      </c>
      <c r="G940" s="826"/>
      <c r="H940" s="741">
        <f>H888+1</f>
        <v>80</v>
      </c>
      <c r="I940" s="742" t="s">
        <v>254</v>
      </c>
      <c r="J940" s="741">
        <f>D940-H940</f>
        <v>100</v>
      </c>
      <c r="K940" s="744" t="s">
        <v>255</v>
      </c>
      <c r="L940" s="744" t="s">
        <v>203</v>
      </c>
      <c r="M940" s="811"/>
      <c r="N940" s="827"/>
      <c r="O940" s="745"/>
    </row>
    <row r="941">
      <c r="A941" s="993" t="s">
        <v>256</v>
      </c>
      <c r="B941" s="755" t="s">
        <v>257</v>
      </c>
      <c r="C941" s="756"/>
      <c r="D941" s="756"/>
      <c r="E941" s="756"/>
      <c r="F941" s="757"/>
      <c r="G941" s="758"/>
      <c r="H941" s="763"/>
      <c r="I941" s="760"/>
      <c r="J941" s="761"/>
      <c r="K941" s="761"/>
      <c r="L941" s="761"/>
      <c r="M941" s="761"/>
      <c r="N941" s="761"/>
      <c r="O941" s="762"/>
    </row>
    <row r="942">
      <c r="A942" s="828"/>
      <c r="B942" s="755" t="s">
        <v>258</v>
      </c>
      <c r="C942" s="756"/>
      <c r="D942" s="756"/>
      <c r="E942" s="756"/>
      <c r="F942" s="757"/>
      <c r="G942" s="758"/>
      <c r="H942" s="763"/>
      <c r="I942" s="760"/>
      <c r="J942" s="761"/>
      <c r="K942" s="761"/>
      <c r="L942" s="761"/>
      <c r="M942" s="761"/>
      <c r="N942" s="761"/>
      <c r="O942" s="762"/>
    </row>
    <row r="943">
      <c r="A943" s="828"/>
      <c r="B943" s="755" t="s">
        <v>259</v>
      </c>
      <c r="C943" s="756"/>
      <c r="D943" s="756"/>
      <c r="E943" s="756"/>
      <c r="F943" s="757"/>
      <c r="G943" s="758"/>
      <c r="H943" s="763"/>
      <c r="I943" s="760"/>
      <c r="J943" s="761"/>
      <c r="K943" s="761"/>
      <c r="L943" s="761"/>
      <c r="M943" s="761"/>
      <c r="N943" s="761"/>
      <c r="O943" s="762"/>
    </row>
    <row r="944">
      <c r="A944" s="828"/>
      <c r="B944" s="755" t="s">
        <v>260</v>
      </c>
      <c r="C944" s="756"/>
      <c r="D944" s="756"/>
      <c r="E944" s="756"/>
      <c r="F944" s="757"/>
      <c r="G944" s="758"/>
      <c r="H944" s="763"/>
      <c r="I944" s="760"/>
      <c r="J944" s="761"/>
      <c r="K944" s="761"/>
      <c r="L944" s="761"/>
      <c r="M944" s="761"/>
      <c r="N944" s="761"/>
      <c r="O944" s="762"/>
    </row>
    <row r="945">
      <c r="A945" s="828"/>
      <c r="B945" s="755" t="s">
        <v>261</v>
      </c>
      <c r="C945" s="756"/>
      <c r="D945" s="756"/>
      <c r="E945" s="756"/>
      <c r="F945" s="757"/>
      <c r="G945" s="758"/>
      <c r="H945" s="763"/>
      <c r="I945" s="758"/>
      <c r="J945" s="759"/>
      <c r="K945" s="759"/>
      <c r="L945" s="759"/>
      <c r="M945" s="759"/>
      <c r="N945" s="759"/>
      <c r="O945" s="764"/>
    </row>
    <row r="946">
      <c r="A946" s="829"/>
      <c r="B946" s="999" t="s">
        <v>262</v>
      </c>
      <c r="C946" s="1000"/>
      <c r="D946" s="1000"/>
      <c r="E946" s="1000"/>
      <c r="F946" s="1001"/>
      <c r="G946" s="803"/>
      <c r="H946" s="989"/>
      <c r="I946" s="769"/>
      <c r="J946" s="770"/>
      <c r="K946" s="770"/>
      <c r="L946" s="770"/>
      <c r="M946" s="770"/>
      <c r="N946" s="770"/>
      <c r="O946" s="771"/>
    </row>
    <row r="947">
      <c r="A947" s="830" t="s">
        <v>263</v>
      </c>
      <c r="B947" s="773" t="s">
        <v>264</v>
      </c>
      <c r="C947" s="774"/>
      <c r="D947" s="774"/>
      <c r="E947" s="774"/>
      <c r="F947" s="775"/>
      <c r="G947" s="776" t="s">
        <v>265</v>
      </c>
      <c r="H947" s="777"/>
      <c r="I947" s="773" t="s">
        <v>264</v>
      </c>
      <c r="J947" s="774"/>
      <c r="K947" s="774"/>
      <c r="L947" s="774"/>
      <c r="M947" s="774"/>
      <c r="N947" s="775"/>
      <c r="O947" s="778" t="s">
        <v>265</v>
      </c>
    </row>
    <row r="948">
      <c r="A948" s="828"/>
      <c r="B948" s="766" t="s">
        <v>266</v>
      </c>
      <c r="C948" s="767"/>
      <c r="D948" s="767"/>
      <c r="E948" s="767"/>
      <c r="F948" s="768"/>
      <c r="G948" s="779"/>
      <c r="H948" s="780"/>
      <c r="I948" s="766" t="s">
        <v>267</v>
      </c>
      <c r="J948" s="767"/>
      <c r="K948" s="767"/>
      <c r="L948" s="767"/>
      <c r="M948" s="767"/>
      <c r="N948" s="768"/>
      <c r="O948" s="781"/>
    </row>
    <row r="949">
      <c r="A949" s="828"/>
      <c r="B949" s="766" t="s">
        <v>268</v>
      </c>
      <c r="C949" s="767"/>
      <c r="D949" s="767"/>
      <c r="E949" s="767"/>
      <c r="F949" s="768"/>
      <c r="G949" s="779"/>
      <c r="H949" s="780"/>
      <c r="I949" s="766" t="s">
        <v>269</v>
      </c>
      <c r="J949" s="767"/>
      <c r="K949" s="767"/>
      <c r="L949" s="767"/>
      <c r="M949" s="767"/>
      <c r="N949" s="768"/>
      <c r="O949" s="781"/>
    </row>
    <row r="950">
      <c r="A950" s="828"/>
      <c r="B950" s="766" t="s">
        <v>270</v>
      </c>
      <c r="C950" s="767"/>
      <c r="D950" s="767"/>
      <c r="E950" s="767"/>
      <c r="F950" s="768"/>
      <c r="G950" s="779"/>
      <c r="H950" s="780"/>
      <c r="I950" s="766" t="s">
        <v>271</v>
      </c>
      <c r="J950" s="767"/>
      <c r="K950" s="767"/>
      <c r="L950" s="767"/>
      <c r="M950" s="767"/>
      <c r="N950" s="768"/>
      <c r="O950" s="781"/>
    </row>
    <row r="951">
      <c r="A951" s="828"/>
      <c r="B951" s="766" t="s">
        <v>272</v>
      </c>
      <c r="C951" s="767"/>
      <c r="D951" s="767"/>
      <c r="E951" s="767"/>
      <c r="F951" s="768"/>
      <c r="G951" s="779"/>
      <c r="H951" s="780"/>
      <c r="I951" s="766" t="s">
        <v>273</v>
      </c>
      <c r="J951" s="767"/>
      <c r="K951" s="767"/>
      <c r="L951" s="767"/>
      <c r="M951" s="767"/>
      <c r="N951" s="768"/>
      <c r="O951" s="781"/>
    </row>
    <row r="952">
      <c r="A952" s="828"/>
      <c r="B952" s="766" t="s">
        <v>274</v>
      </c>
      <c r="C952" s="767"/>
      <c r="D952" s="767"/>
      <c r="E952" s="767"/>
      <c r="F952" s="768"/>
      <c r="G952" s="779"/>
      <c r="H952" s="780"/>
      <c r="I952" s="766" t="s">
        <v>275</v>
      </c>
      <c r="J952" s="767"/>
      <c r="K952" s="767"/>
      <c r="L952" s="767"/>
      <c r="M952" s="767"/>
      <c r="N952" s="768"/>
      <c r="O952" s="781"/>
    </row>
    <row r="953">
      <c r="A953" s="828"/>
      <c r="B953" s="766" t="s">
        <v>276</v>
      </c>
      <c r="C953" s="767"/>
      <c r="D953" s="767"/>
      <c r="E953" s="767"/>
      <c r="F953" s="768"/>
      <c r="G953" s="779"/>
      <c r="H953" s="780"/>
      <c r="I953" s="766" t="s">
        <v>277</v>
      </c>
      <c r="J953" s="767"/>
      <c r="K953" s="767"/>
      <c r="L953" s="767"/>
      <c r="M953" s="767"/>
      <c r="N953" s="768"/>
      <c r="O953" s="781"/>
    </row>
    <row r="954">
      <c r="A954" s="828"/>
      <c r="B954" s="766" t="s">
        <v>278</v>
      </c>
      <c r="C954" s="767"/>
      <c r="D954" s="767"/>
      <c r="E954" s="767"/>
      <c r="F954" s="768"/>
      <c r="G954" s="779"/>
      <c r="H954" s="780"/>
      <c r="I954" s="766" t="s">
        <v>279</v>
      </c>
      <c r="J954" s="767"/>
      <c r="K954" s="767"/>
      <c r="L954" s="767"/>
      <c r="M954" s="767"/>
      <c r="N954" s="768"/>
      <c r="O954" s="781"/>
    </row>
    <row r="955">
      <c r="A955" s="828"/>
      <c r="B955" s="766" t="s">
        <v>280</v>
      </c>
      <c r="C955" s="767"/>
      <c r="D955" s="767"/>
      <c r="E955" s="767"/>
      <c r="F955" s="768"/>
      <c r="G955" s="779"/>
      <c r="H955" s="780"/>
      <c r="I955" s="766" t="s">
        <v>281</v>
      </c>
      <c r="J955" s="767"/>
      <c r="K955" s="767"/>
      <c r="L955" s="767"/>
      <c r="M955" s="767"/>
      <c r="N955" s="768"/>
      <c r="O955" s="781"/>
    </row>
    <row r="956">
      <c r="A956" s="828"/>
      <c r="B956" s="766" t="s">
        <v>282</v>
      </c>
      <c r="C956" s="767"/>
      <c r="D956" s="767"/>
      <c r="E956" s="767"/>
      <c r="F956" s="768"/>
      <c r="G956" s="779"/>
      <c r="H956" s="780"/>
      <c r="I956" s="766" t="s">
        <v>283</v>
      </c>
      <c r="J956" s="767"/>
      <c r="K956" s="767"/>
      <c r="L956" s="767"/>
      <c r="M956" s="767"/>
      <c r="N956" s="768"/>
      <c r="O956" s="781"/>
    </row>
    <row r="957">
      <c r="A957" s="828"/>
      <c r="B957" s="766" t="s">
        <v>284</v>
      </c>
      <c r="C957" s="767"/>
      <c r="D957" s="767"/>
      <c r="E957" s="767"/>
      <c r="F957" s="768"/>
      <c r="G957" s="779"/>
      <c r="H957" s="780"/>
      <c r="I957" s="766" t="s">
        <v>285</v>
      </c>
      <c r="J957" s="767"/>
      <c r="K957" s="767"/>
      <c r="L957" s="767"/>
      <c r="M957" s="767"/>
      <c r="N957" s="768"/>
      <c r="O957" s="790"/>
    </row>
    <row r="958">
      <c r="A958" s="829"/>
      <c r="B958" s="793" t="s">
        <v>286</v>
      </c>
      <c r="C958" s="794"/>
      <c r="D958" s="794"/>
      <c r="E958" s="794"/>
      <c r="F958" s="795"/>
      <c r="G958" s="791"/>
      <c r="H958" s="792"/>
      <c r="I958" s="793" t="s">
        <v>287</v>
      </c>
      <c r="J958" s="794"/>
      <c r="K958" s="794"/>
      <c r="L958" s="794"/>
      <c r="M958" s="794"/>
      <c r="N958" s="795"/>
      <c r="O958" s="796">
        <f>SUM(G948:H958,O948:O957)</f>
        <v>0</v>
      </c>
    </row>
    <row r="959">
      <c r="A959" s="837" t="s">
        <v>288</v>
      </c>
      <c r="B959" s="798" t="s">
        <v>331</v>
      </c>
      <c r="C959" s="799"/>
      <c r="D959" s="799"/>
      <c r="E959" s="799"/>
      <c r="F959" s="799"/>
      <c r="G959" s="799"/>
      <c r="H959" s="799"/>
      <c r="I959" s="799"/>
      <c r="J959" s="799"/>
      <c r="K959" s="799"/>
      <c r="L959" s="799"/>
      <c r="M959" s="799"/>
      <c r="N959" s="799"/>
      <c r="O959" s="800"/>
    </row>
    <row r="960">
      <c r="A960" s="841"/>
      <c r="B960" s="758"/>
      <c r="C960" s="759"/>
      <c r="D960" s="759"/>
      <c r="E960" s="759"/>
      <c r="F960" s="759"/>
      <c r="G960" s="759"/>
      <c r="H960" s="759"/>
      <c r="I960" s="759"/>
      <c r="J960" s="759"/>
      <c r="K960" s="759"/>
      <c r="L960" s="759"/>
      <c r="M960" s="759"/>
      <c r="N960" s="759"/>
      <c r="O960" s="764"/>
    </row>
    <row r="961">
      <c r="A961" s="841"/>
      <c r="B961" s="758"/>
      <c r="C961" s="759"/>
      <c r="D961" s="759"/>
      <c r="E961" s="759"/>
      <c r="F961" s="759"/>
      <c r="G961" s="759"/>
      <c r="H961" s="759"/>
      <c r="I961" s="759"/>
      <c r="J961" s="759"/>
      <c r="K961" s="759"/>
      <c r="L961" s="759"/>
      <c r="M961" s="759"/>
      <c r="N961" s="759"/>
      <c r="O961" s="764"/>
    </row>
    <row r="962">
      <c r="A962" s="841"/>
      <c r="B962" s="758"/>
      <c r="C962" s="759"/>
      <c r="D962" s="759"/>
      <c r="E962" s="759"/>
      <c r="F962" s="759"/>
      <c r="G962" s="759"/>
      <c r="H962" s="759"/>
      <c r="I962" s="759"/>
      <c r="J962" s="759"/>
      <c r="K962" s="759"/>
      <c r="L962" s="759"/>
      <c r="M962" s="759"/>
      <c r="N962" s="759"/>
      <c r="O962" s="764"/>
    </row>
    <row r="963">
      <c r="A963" s="841"/>
      <c r="B963" s="758"/>
      <c r="C963" s="759"/>
      <c r="D963" s="759"/>
      <c r="E963" s="759"/>
      <c r="F963" s="759"/>
      <c r="G963" s="759"/>
      <c r="H963" s="759"/>
      <c r="I963" s="759"/>
      <c r="J963" s="759"/>
      <c r="K963" s="759"/>
      <c r="L963" s="759"/>
      <c r="M963" s="759"/>
      <c r="N963" s="759"/>
      <c r="O963" s="764"/>
    </row>
    <row r="964">
      <c r="A964" s="841"/>
      <c r="B964" s="758"/>
      <c r="C964" s="759"/>
      <c r="D964" s="759"/>
      <c r="E964" s="759"/>
      <c r="F964" s="759"/>
      <c r="G964" s="759"/>
      <c r="H964" s="759"/>
      <c r="I964" s="759"/>
      <c r="J964" s="759"/>
      <c r="K964" s="759"/>
      <c r="L964" s="759"/>
      <c r="M964" s="759"/>
      <c r="N964" s="759"/>
      <c r="O964" s="764"/>
    </row>
    <row r="965">
      <c r="A965" s="841"/>
      <c r="B965" s="758"/>
      <c r="C965" s="759"/>
      <c r="D965" s="759"/>
      <c r="E965" s="759"/>
      <c r="F965" s="759"/>
      <c r="G965" s="759"/>
      <c r="H965" s="759"/>
      <c r="I965" s="759"/>
      <c r="J965" s="759"/>
      <c r="K965" s="759"/>
      <c r="L965" s="759"/>
      <c r="M965" s="759"/>
      <c r="N965" s="759"/>
      <c r="O965" s="764"/>
    </row>
    <row r="966">
      <c r="A966" s="841"/>
      <c r="B966" s="758"/>
      <c r="C966" s="759"/>
      <c r="D966" s="759"/>
      <c r="E966" s="759"/>
      <c r="F966" s="759"/>
      <c r="G966" s="759"/>
      <c r="H966" s="759"/>
      <c r="I966" s="759"/>
      <c r="J966" s="759"/>
      <c r="K966" s="759"/>
      <c r="L966" s="759"/>
      <c r="M966" s="759"/>
      <c r="N966" s="759"/>
      <c r="O966" s="764"/>
    </row>
    <row r="967">
      <c r="A967" s="841"/>
      <c r="B967" s="758"/>
      <c r="C967" s="759"/>
      <c r="D967" s="759"/>
      <c r="E967" s="759"/>
      <c r="F967" s="759"/>
      <c r="G967" s="759"/>
      <c r="H967" s="759"/>
      <c r="I967" s="759"/>
      <c r="J967" s="759"/>
      <c r="K967" s="759"/>
      <c r="L967" s="759"/>
      <c r="M967" s="759"/>
      <c r="N967" s="759"/>
      <c r="O967" s="764"/>
    </row>
    <row r="968">
      <c r="A968" s="841"/>
      <c r="B968" s="758"/>
      <c r="C968" s="759"/>
      <c r="D968" s="759"/>
      <c r="E968" s="759"/>
      <c r="F968" s="759"/>
      <c r="G968" s="759"/>
      <c r="H968" s="759"/>
      <c r="I968" s="759"/>
      <c r="J968" s="759"/>
      <c r="K968" s="759"/>
      <c r="L968" s="759"/>
      <c r="M968" s="759"/>
      <c r="N968" s="759"/>
      <c r="O968" s="764"/>
    </row>
    <row r="969">
      <c r="A969" s="841"/>
      <c r="B969" s="758"/>
      <c r="C969" s="759"/>
      <c r="D969" s="759"/>
      <c r="E969" s="759"/>
      <c r="F969" s="759"/>
      <c r="G969" s="759"/>
      <c r="H969" s="759"/>
      <c r="I969" s="759"/>
      <c r="J969" s="759"/>
      <c r="K969" s="759"/>
      <c r="L969" s="759"/>
      <c r="M969" s="759"/>
      <c r="N969" s="759"/>
      <c r="O969" s="764"/>
    </row>
    <row r="970">
      <c r="A970" s="841"/>
      <c r="B970" s="758"/>
      <c r="C970" s="759"/>
      <c r="D970" s="759"/>
      <c r="E970" s="759"/>
      <c r="F970" s="759"/>
      <c r="G970" s="759"/>
      <c r="H970" s="763"/>
      <c r="I970" s="986" t="s">
        <v>0</v>
      </c>
      <c r="J970" s="987"/>
      <c r="K970" s="987"/>
      <c r="L970" s="987"/>
      <c r="M970" s="987"/>
      <c r="N970" s="987"/>
      <c r="O970" s="988"/>
    </row>
    <row r="971">
      <c r="A971" s="841"/>
      <c r="B971" s="758"/>
      <c r="C971" s="759"/>
      <c r="D971" s="759"/>
      <c r="E971" s="759"/>
      <c r="F971" s="759"/>
      <c r="G971" s="759"/>
      <c r="H971" s="763"/>
      <c r="I971" s="3"/>
      <c r="J971" s="3"/>
      <c r="K971" s="3"/>
      <c r="L971" s="3"/>
      <c r="M971" s="3"/>
      <c r="N971" s="3"/>
      <c r="O971" s="3"/>
    </row>
    <row r="972">
      <c r="A972" s="841"/>
      <c r="B972" s="758"/>
      <c r="C972" s="759"/>
      <c r="D972" s="759"/>
      <c r="E972" s="759"/>
      <c r="F972" s="759"/>
      <c r="G972" s="759"/>
      <c r="H972" s="763"/>
      <c r="I972" s="3"/>
      <c r="J972" s="3"/>
      <c r="K972" s="3"/>
      <c r="L972" s="3"/>
      <c r="M972" s="3"/>
      <c r="N972" s="3"/>
      <c r="O972" s="3"/>
    </row>
    <row r="973">
      <c r="A973" s="842"/>
      <c r="B973" s="803"/>
      <c r="C973" s="804"/>
      <c r="D973" s="804"/>
      <c r="E973" s="804"/>
      <c r="F973" s="804"/>
      <c r="G973" s="804"/>
      <c r="H973" s="989"/>
      <c r="I973" s="990"/>
      <c r="J973" s="990"/>
      <c r="K973" s="990"/>
      <c r="L973" s="990"/>
      <c r="M973" s="990"/>
      <c r="N973" s="990"/>
      <c r="O973" s="991"/>
    </row>
    <row r="974">
      <c r="A974" s="837" t="s">
        <v>291</v>
      </c>
      <c r="B974" s="992"/>
      <c r="C974" s="839"/>
      <c r="D974" s="839"/>
      <c r="E974" s="839"/>
      <c r="F974" s="839"/>
      <c r="G974" s="839"/>
      <c r="H974" s="839"/>
      <c r="I974" s="839"/>
      <c r="J974" s="839"/>
      <c r="K974" s="839"/>
      <c r="L974" s="839"/>
      <c r="M974" s="839"/>
      <c r="N974" s="839"/>
      <c r="O974" s="840"/>
    </row>
    <row r="975">
      <c r="A975" s="841"/>
      <c r="B975" s="760"/>
      <c r="C975" s="761"/>
      <c r="D975" s="761"/>
      <c r="E975" s="761"/>
      <c r="F975" s="761"/>
      <c r="G975" s="761"/>
      <c r="H975" s="761"/>
      <c r="I975" s="761"/>
      <c r="J975" s="761"/>
      <c r="K975" s="761"/>
      <c r="L975" s="761"/>
      <c r="M975" s="761"/>
      <c r="N975" s="761"/>
      <c r="O975" s="762"/>
    </row>
    <row r="976">
      <c r="A976" s="841"/>
      <c r="B976" s="760"/>
      <c r="C976" s="761"/>
      <c r="D976" s="761"/>
      <c r="E976" s="761"/>
      <c r="F976" s="761"/>
      <c r="G976" s="761"/>
      <c r="H976" s="761"/>
      <c r="I976" s="761"/>
      <c r="J976" s="761"/>
      <c r="K976" s="761"/>
      <c r="L976" s="761"/>
      <c r="M976" s="761"/>
      <c r="N976" s="761"/>
      <c r="O976" s="762"/>
    </row>
    <row r="977">
      <c r="A977" s="841"/>
      <c r="B977" s="760"/>
      <c r="C977" s="761"/>
      <c r="D977" s="761"/>
      <c r="E977" s="761"/>
      <c r="F977" s="761"/>
      <c r="G977" s="761"/>
      <c r="H977" s="761"/>
      <c r="I977" s="761"/>
      <c r="J977" s="761"/>
      <c r="K977" s="761"/>
      <c r="L977" s="761"/>
      <c r="M977" s="761"/>
      <c r="N977" s="761"/>
      <c r="O977" s="762"/>
    </row>
    <row r="978">
      <c r="A978" s="841"/>
      <c r="B978" s="760"/>
      <c r="C978" s="761"/>
      <c r="D978" s="761"/>
      <c r="E978" s="761"/>
      <c r="F978" s="761"/>
      <c r="G978" s="761"/>
      <c r="H978" s="761"/>
      <c r="I978" s="761"/>
      <c r="J978" s="761"/>
      <c r="K978" s="761"/>
      <c r="L978" s="761"/>
      <c r="M978" s="761"/>
      <c r="N978" s="761"/>
      <c r="O978" s="762"/>
    </row>
    <row r="979">
      <c r="A979" s="841"/>
      <c r="B979" s="760"/>
      <c r="C979" s="761"/>
      <c r="D979" s="761"/>
      <c r="E979" s="761"/>
      <c r="F979" s="761"/>
      <c r="G979" s="761"/>
      <c r="H979" s="761"/>
      <c r="I979" s="761"/>
      <c r="J979" s="761"/>
      <c r="K979" s="761"/>
      <c r="L979" s="761"/>
      <c r="M979" s="761"/>
      <c r="N979" s="761"/>
      <c r="O979" s="762"/>
    </row>
    <row r="980">
      <c r="A980" s="841"/>
      <c r="B980" s="760"/>
      <c r="C980" s="761"/>
      <c r="D980" s="761"/>
      <c r="E980" s="761"/>
      <c r="F980" s="761"/>
      <c r="G980" s="761"/>
      <c r="H980" s="761"/>
      <c r="I980" s="761"/>
      <c r="J980" s="761"/>
      <c r="K980" s="761"/>
      <c r="L980" s="761"/>
      <c r="M980" s="761"/>
      <c r="N980" s="761"/>
      <c r="O980" s="762"/>
    </row>
    <row r="981">
      <c r="A981" s="841"/>
      <c r="B981" s="760"/>
      <c r="C981" s="761"/>
      <c r="D981" s="761"/>
      <c r="E981" s="761"/>
      <c r="F981" s="761"/>
      <c r="G981" s="761"/>
      <c r="H981" s="761"/>
      <c r="I981" s="761"/>
      <c r="J981" s="761"/>
      <c r="K981" s="761"/>
      <c r="L981" s="761"/>
      <c r="M981" s="761"/>
      <c r="N981" s="761"/>
      <c r="O981" s="762"/>
    </row>
    <row r="982">
      <c r="A982" s="841"/>
      <c r="B982" s="758"/>
      <c r="C982" s="759"/>
      <c r="D982" s="759"/>
      <c r="E982" s="759"/>
      <c r="F982" s="759"/>
      <c r="G982" s="759"/>
      <c r="H982" s="763"/>
      <c r="I982" s="986" t="s">
        <v>292</v>
      </c>
      <c r="J982" s="987"/>
      <c r="K982" s="987"/>
      <c r="L982" s="987"/>
      <c r="M982" s="987"/>
      <c r="N982" s="987"/>
      <c r="O982" s="988"/>
    </row>
    <row r="983">
      <c r="A983" s="841"/>
      <c r="B983" s="758"/>
      <c r="C983" s="759"/>
      <c r="D983" s="759"/>
      <c r="E983" s="759"/>
      <c r="F983" s="759"/>
      <c r="G983" s="759"/>
      <c r="H983" s="763"/>
      <c r="I983" s="3"/>
      <c r="J983" s="3"/>
      <c r="K983" s="3"/>
      <c r="L983" s="3"/>
      <c r="M983" s="3"/>
      <c r="N983" s="3"/>
      <c r="O983" s="3"/>
    </row>
    <row r="984">
      <c r="A984" s="841"/>
      <c r="B984" s="758"/>
      <c r="C984" s="759"/>
      <c r="D984" s="759"/>
      <c r="E984" s="759"/>
      <c r="F984" s="759"/>
      <c r="G984" s="759"/>
      <c r="H984" s="763"/>
      <c r="I984" s="3"/>
      <c r="J984" s="3"/>
      <c r="K984" s="3"/>
      <c r="L984" s="3"/>
      <c r="M984" s="3"/>
      <c r="N984" s="3"/>
      <c r="O984" s="3"/>
    </row>
    <row r="985">
      <c r="A985" s="842"/>
      <c r="B985" s="803"/>
      <c r="C985" s="804"/>
      <c r="D985" s="804"/>
      <c r="E985" s="804"/>
      <c r="F985" s="804"/>
      <c r="G985" s="804"/>
      <c r="H985" s="989"/>
      <c r="I985" s="990"/>
      <c r="J985" s="990"/>
      <c r="K985" s="990"/>
      <c r="L985" s="990"/>
      <c r="M985" s="990"/>
      <c r="N985" s="990"/>
      <c r="O985" s="991"/>
    </row>
    <row r="986" ht="25.5">
      <c r="A986" s="805" t="s">
        <v>240</v>
      </c>
      <c r="B986" s="806" t="s">
        <v>1</v>
      </c>
      <c r="C986" s="807"/>
      <c r="D986" s="807"/>
      <c r="E986" s="807"/>
      <c r="F986" s="807"/>
      <c r="G986" s="807"/>
      <c r="H986" s="807"/>
      <c r="I986" s="807"/>
      <c r="J986" s="807"/>
      <c r="K986" s="807"/>
      <c r="L986" s="807"/>
      <c r="M986" s="807"/>
      <c r="N986" s="807"/>
      <c r="O986" s="843"/>
    </row>
    <row r="987" ht="25.5">
      <c r="A987" s="810" t="s">
        <v>3</v>
      </c>
      <c r="B987" s="811" t="s">
        <v>4</v>
      </c>
      <c r="C987" s="812"/>
      <c r="D987" s="812"/>
      <c r="E987" s="812"/>
      <c r="F987" s="812"/>
      <c r="G987" s="812"/>
      <c r="H987" s="812"/>
      <c r="I987" s="812"/>
      <c r="J987" s="812"/>
      <c r="K987" s="812"/>
      <c r="L987" s="812"/>
      <c r="M987" s="812"/>
      <c r="N987" s="812"/>
      <c r="O987" s="813"/>
    </row>
    <row r="988">
      <c r="A988" s="814" t="s">
        <v>241</v>
      </c>
      <c r="B988" s="694"/>
      <c r="C988" s="694"/>
      <c r="D988" s="694"/>
      <c r="E988" s="694"/>
      <c r="F988" s="694"/>
      <c r="G988" s="694"/>
      <c r="H988" s="694"/>
      <c r="I988" s="694"/>
      <c r="J988" s="694"/>
      <c r="K988" s="694"/>
      <c r="L988" s="694"/>
      <c r="M988" s="694"/>
      <c r="N988" s="694"/>
      <c r="O988" s="815"/>
    </row>
    <row r="989" ht="25.5">
      <c r="A989" s="718" t="s">
        <v>7</v>
      </c>
      <c r="B989" s="720" t="s">
        <v>312</v>
      </c>
      <c r="C989" s="720" t="s">
        <v>216</v>
      </c>
      <c r="D989" s="816" t="s">
        <v>301</v>
      </c>
      <c r="E989" s="817"/>
      <c r="F989" s="818"/>
      <c r="G989" s="819" t="s">
        <v>242</v>
      </c>
      <c r="H989" s="820"/>
      <c r="I989" s="723">
        <f>I937+1</f>
        <v>46015</v>
      </c>
      <c r="J989" s="724"/>
      <c r="K989" s="724"/>
      <c r="L989" s="724"/>
      <c r="M989" s="725"/>
      <c r="N989" s="726" t="s">
        <v>243</v>
      </c>
      <c r="O989" s="727">
        <f>O937+1</f>
        <v>20</v>
      </c>
    </row>
    <row r="990">
      <c r="A990" s="728" t="s">
        <v>244</v>
      </c>
      <c r="B990" s="729" t="s">
        <v>6</v>
      </c>
      <c r="C990" s="730"/>
      <c r="D990" s="730"/>
      <c r="E990" s="730"/>
      <c r="F990" s="730"/>
      <c r="G990" s="730"/>
      <c r="H990" s="730"/>
      <c r="I990" s="730"/>
      <c r="J990" s="731"/>
      <c r="K990" s="732" t="s">
        <v>245</v>
      </c>
      <c r="L990" s="732" t="s">
        <v>246</v>
      </c>
      <c r="M990" s="821" t="s">
        <v>247</v>
      </c>
      <c r="N990" s="822"/>
      <c r="O990" s="733" t="s">
        <v>248</v>
      </c>
    </row>
    <row r="991">
      <c r="A991" s="734"/>
      <c r="B991" s="735"/>
      <c r="C991" s="736"/>
      <c r="D991" s="736"/>
      <c r="E991" s="736"/>
      <c r="F991" s="736"/>
      <c r="G991" s="736"/>
      <c r="H991" s="736"/>
      <c r="I991" s="736"/>
      <c r="J991" s="737"/>
      <c r="K991" s="732" t="s">
        <v>249</v>
      </c>
      <c r="L991" s="732" t="s">
        <v>203</v>
      </c>
      <c r="M991" s="823"/>
      <c r="N991" s="824"/>
      <c r="O991" s="739"/>
    </row>
    <row r="992" ht="38.25">
      <c r="A992" s="740" t="s">
        <v>250</v>
      </c>
      <c r="B992" s="741"/>
      <c r="C992" s="742" t="s">
        <v>251</v>
      </c>
      <c r="D992" s="742">
        <f>D940</f>
        <v>180</v>
      </c>
      <c r="E992" s="742" t="s">
        <v>252</v>
      </c>
      <c r="F992" s="825" t="s">
        <v>253</v>
      </c>
      <c r="G992" s="826"/>
      <c r="H992" s="741">
        <f>H940+1</f>
        <v>81</v>
      </c>
      <c r="I992" s="742" t="s">
        <v>254</v>
      </c>
      <c r="J992" s="741">
        <f>D992-H992</f>
        <v>99</v>
      </c>
      <c r="K992" s="744" t="s">
        <v>255</v>
      </c>
      <c r="L992" s="744" t="s">
        <v>203</v>
      </c>
      <c r="M992" s="811"/>
      <c r="N992" s="827"/>
      <c r="O992" s="745"/>
    </row>
    <row r="993">
      <c r="A993" s="993" t="s">
        <v>256</v>
      </c>
      <c r="B993" s="755" t="s">
        <v>257</v>
      </c>
      <c r="C993" s="756"/>
      <c r="D993" s="756"/>
      <c r="E993" s="756"/>
      <c r="F993" s="757"/>
      <c r="G993" s="758"/>
      <c r="H993" s="763"/>
      <c r="I993" s="760"/>
      <c r="J993" s="761"/>
      <c r="K993" s="761"/>
      <c r="L993" s="761"/>
      <c r="M993" s="761"/>
      <c r="N993" s="761"/>
      <c r="O993" s="762"/>
    </row>
    <row r="994">
      <c r="A994" s="828"/>
      <c r="B994" s="755" t="s">
        <v>258</v>
      </c>
      <c r="C994" s="756"/>
      <c r="D994" s="756"/>
      <c r="E994" s="756"/>
      <c r="F994" s="757"/>
      <c r="G994" s="758"/>
      <c r="H994" s="763"/>
      <c r="I994" s="760"/>
      <c r="J994" s="761"/>
      <c r="K994" s="761"/>
      <c r="L994" s="761"/>
      <c r="M994" s="761"/>
      <c r="N994" s="761"/>
      <c r="O994" s="762"/>
    </row>
    <row r="995">
      <c r="A995" s="828"/>
      <c r="B995" s="755" t="s">
        <v>259</v>
      </c>
      <c r="C995" s="756"/>
      <c r="D995" s="756"/>
      <c r="E995" s="756"/>
      <c r="F995" s="757"/>
      <c r="G995" s="758"/>
      <c r="H995" s="763"/>
      <c r="I995" s="760"/>
      <c r="J995" s="761"/>
      <c r="K995" s="761"/>
      <c r="L995" s="761"/>
      <c r="M995" s="761"/>
      <c r="N995" s="761"/>
      <c r="O995" s="762"/>
    </row>
    <row r="996">
      <c r="A996" s="828"/>
      <c r="B996" s="755" t="s">
        <v>260</v>
      </c>
      <c r="C996" s="756"/>
      <c r="D996" s="756"/>
      <c r="E996" s="756"/>
      <c r="F996" s="757"/>
      <c r="G996" s="758"/>
      <c r="H996" s="763"/>
      <c r="I996" s="760"/>
      <c r="J996" s="761"/>
      <c r="K996" s="761"/>
      <c r="L996" s="761"/>
      <c r="M996" s="761"/>
      <c r="N996" s="761"/>
      <c r="O996" s="762"/>
    </row>
    <row r="997">
      <c r="A997" s="828"/>
      <c r="B997" s="755" t="s">
        <v>261</v>
      </c>
      <c r="C997" s="756"/>
      <c r="D997" s="756"/>
      <c r="E997" s="756"/>
      <c r="F997" s="757"/>
      <c r="G997" s="758"/>
      <c r="H997" s="763"/>
      <c r="I997" s="758"/>
      <c r="J997" s="759"/>
      <c r="K997" s="759"/>
      <c r="L997" s="759"/>
      <c r="M997" s="759"/>
      <c r="N997" s="759"/>
      <c r="O997" s="764"/>
    </row>
    <row r="998">
      <c r="A998" s="829"/>
      <c r="B998" s="999" t="s">
        <v>262</v>
      </c>
      <c r="C998" s="1000"/>
      <c r="D998" s="1000"/>
      <c r="E998" s="1000"/>
      <c r="F998" s="1001"/>
      <c r="G998" s="803"/>
      <c r="H998" s="989"/>
      <c r="I998" s="769"/>
      <c r="J998" s="770"/>
      <c r="K998" s="770"/>
      <c r="L998" s="770"/>
      <c r="M998" s="770"/>
      <c r="N998" s="770"/>
      <c r="O998" s="771"/>
    </row>
    <row r="999">
      <c r="A999" s="830" t="s">
        <v>263</v>
      </c>
      <c r="B999" s="773" t="s">
        <v>264</v>
      </c>
      <c r="C999" s="774"/>
      <c r="D999" s="774"/>
      <c r="E999" s="774"/>
      <c r="F999" s="775"/>
      <c r="G999" s="776" t="s">
        <v>265</v>
      </c>
      <c r="H999" s="777"/>
      <c r="I999" s="773" t="s">
        <v>264</v>
      </c>
      <c r="J999" s="774"/>
      <c r="K999" s="774"/>
      <c r="L999" s="774"/>
      <c r="M999" s="774"/>
      <c r="N999" s="775"/>
      <c r="O999" s="778" t="s">
        <v>265</v>
      </c>
    </row>
    <row r="1000">
      <c r="A1000" s="828"/>
      <c r="B1000" s="766" t="s">
        <v>266</v>
      </c>
      <c r="C1000" s="767"/>
      <c r="D1000" s="767"/>
      <c r="E1000" s="767"/>
      <c r="F1000" s="768"/>
      <c r="G1000" s="779"/>
      <c r="H1000" s="780"/>
      <c r="I1000" s="766" t="s">
        <v>267</v>
      </c>
      <c r="J1000" s="767"/>
      <c r="K1000" s="767"/>
      <c r="L1000" s="767"/>
      <c r="M1000" s="767"/>
      <c r="N1000" s="768"/>
      <c r="O1000" s="781"/>
    </row>
    <row r="1001">
      <c r="A1001" s="828"/>
      <c r="B1001" s="766" t="s">
        <v>268</v>
      </c>
      <c r="C1001" s="767"/>
      <c r="D1001" s="767"/>
      <c r="E1001" s="767"/>
      <c r="F1001" s="768"/>
      <c r="G1001" s="779"/>
      <c r="H1001" s="780"/>
      <c r="I1001" s="766" t="s">
        <v>269</v>
      </c>
      <c r="J1001" s="767"/>
      <c r="K1001" s="767"/>
      <c r="L1001" s="767"/>
      <c r="M1001" s="767"/>
      <c r="N1001" s="768"/>
      <c r="O1001" s="781"/>
    </row>
    <row r="1002">
      <c r="A1002" s="828"/>
      <c r="B1002" s="766" t="s">
        <v>270</v>
      </c>
      <c r="C1002" s="767"/>
      <c r="D1002" s="767"/>
      <c r="E1002" s="767"/>
      <c r="F1002" s="768"/>
      <c r="G1002" s="779"/>
      <c r="H1002" s="780"/>
      <c r="I1002" s="766" t="s">
        <v>271</v>
      </c>
      <c r="J1002" s="767"/>
      <c r="K1002" s="767"/>
      <c r="L1002" s="767"/>
      <c r="M1002" s="767"/>
      <c r="N1002" s="768"/>
      <c r="O1002" s="781"/>
    </row>
    <row r="1003">
      <c r="A1003" s="828"/>
      <c r="B1003" s="766" t="s">
        <v>272</v>
      </c>
      <c r="C1003" s="767"/>
      <c r="D1003" s="767"/>
      <c r="E1003" s="767"/>
      <c r="F1003" s="768"/>
      <c r="G1003" s="779"/>
      <c r="H1003" s="780"/>
      <c r="I1003" s="766" t="s">
        <v>273</v>
      </c>
      <c r="J1003" s="767"/>
      <c r="K1003" s="767"/>
      <c r="L1003" s="767"/>
      <c r="M1003" s="767"/>
      <c r="N1003" s="768"/>
      <c r="O1003" s="781"/>
    </row>
    <row r="1004">
      <c r="A1004" s="828"/>
      <c r="B1004" s="766" t="s">
        <v>274</v>
      </c>
      <c r="C1004" s="767"/>
      <c r="D1004" s="767"/>
      <c r="E1004" s="767"/>
      <c r="F1004" s="768"/>
      <c r="G1004" s="779"/>
      <c r="H1004" s="780"/>
      <c r="I1004" s="766" t="s">
        <v>275</v>
      </c>
      <c r="J1004" s="767"/>
      <c r="K1004" s="767"/>
      <c r="L1004" s="767"/>
      <c r="M1004" s="767"/>
      <c r="N1004" s="768"/>
      <c r="O1004" s="781"/>
    </row>
    <row r="1005">
      <c r="A1005" s="828"/>
      <c r="B1005" s="766" t="s">
        <v>276</v>
      </c>
      <c r="C1005" s="767"/>
      <c r="D1005" s="767"/>
      <c r="E1005" s="767"/>
      <c r="F1005" s="768"/>
      <c r="G1005" s="779"/>
      <c r="H1005" s="780"/>
      <c r="I1005" s="766" t="s">
        <v>277</v>
      </c>
      <c r="J1005" s="767"/>
      <c r="K1005" s="767"/>
      <c r="L1005" s="767"/>
      <c r="M1005" s="767"/>
      <c r="N1005" s="768"/>
      <c r="O1005" s="781"/>
    </row>
    <row r="1006">
      <c r="A1006" s="828"/>
      <c r="B1006" s="766" t="s">
        <v>278</v>
      </c>
      <c r="C1006" s="767"/>
      <c r="D1006" s="767"/>
      <c r="E1006" s="767"/>
      <c r="F1006" s="768"/>
      <c r="G1006" s="779"/>
      <c r="H1006" s="780"/>
      <c r="I1006" s="766" t="s">
        <v>279</v>
      </c>
      <c r="J1006" s="767"/>
      <c r="K1006" s="767"/>
      <c r="L1006" s="767"/>
      <c r="M1006" s="767"/>
      <c r="N1006" s="768"/>
      <c r="O1006" s="781"/>
    </row>
    <row r="1007">
      <c r="A1007" s="828"/>
      <c r="B1007" s="766" t="s">
        <v>280</v>
      </c>
      <c r="C1007" s="767"/>
      <c r="D1007" s="767"/>
      <c r="E1007" s="767"/>
      <c r="F1007" s="768"/>
      <c r="G1007" s="779"/>
      <c r="H1007" s="780"/>
      <c r="I1007" s="766" t="s">
        <v>281</v>
      </c>
      <c r="J1007" s="767"/>
      <c r="K1007" s="767"/>
      <c r="L1007" s="767"/>
      <c r="M1007" s="767"/>
      <c r="N1007" s="768"/>
      <c r="O1007" s="781"/>
    </row>
    <row r="1008">
      <c r="A1008" s="828"/>
      <c r="B1008" s="766" t="s">
        <v>282</v>
      </c>
      <c r="C1008" s="767"/>
      <c r="D1008" s="767"/>
      <c r="E1008" s="767"/>
      <c r="F1008" s="768"/>
      <c r="G1008" s="779"/>
      <c r="H1008" s="780"/>
      <c r="I1008" s="766" t="s">
        <v>283</v>
      </c>
      <c r="J1008" s="767"/>
      <c r="K1008" s="767"/>
      <c r="L1008" s="767"/>
      <c r="M1008" s="767"/>
      <c r="N1008" s="768"/>
      <c r="O1008" s="781"/>
    </row>
    <row r="1009">
      <c r="A1009" s="828"/>
      <c r="B1009" s="766" t="s">
        <v>284</v>
      </c>
      <c r="C1009" s="767"/>
      <c r="D1009" s="767"/>
      <c r="E1009" s="767"/>
      <c r="F1009" s="768"/>
      <c r="G1009" s="779"/>
      <c r="H1009" s="780"/>
      <c r="I1009" s="766" t="s">
        <v>285</v>
      </c>
      <c r="J1009" s="767"/>
      <c r="K1009" s="767"/>
      <c r="L1009" s="767"/>
      <c r="M1009" s="767"/>
      <c r="N1009" s="768"/>
      <c r="O1009" s="790"/>
    </row>
    <row r="1010">
      <c r="A1010" s="829"/>
      <c r="B1010" s="793" t="s">
        <v>286</v>
      </c>
      <c r="C1010" s="794"/>
      <c r="D1010" s="794"/>
      <c r="E1010" s="794"/>
      <c r="F1010" s="795"/>
      <c r="G1010" s="791"/>
      <c r="H1010" s="792"/>
      <c r="I1010" s="793" t="s">
        <v>287</v>
      </c>
      <c r="J1010" s="794"/>
      <c r="K1010" s="794"/>
      <c r="L1010" s="794"/>
      <c r="M1010" s="794"/>
      <c r="N1010" s="795"/>
      <c r="O1010" s="796">
        <f>SUM(G1000:H1010,O1000:O1009)</f>
        <v>0</v>
      </c>
    </row>
    <row r="1011">
      <c r="A1011" s="837" t="s">
        <v>288</v>
      </c>
      <c r="B1011" s="798" t="s">
        <v>331</v>
      </c>
      <c r="C1011" s="799"/>
      <c r="D1011" s="799"/>
      <c r="E1011" s="799"/>
      <c r="F1011" s="799"/>
      <c r="G1011" s="799"/>
      <c r="H1011" s="799"/>
      <c r="I1011" s="799"/>
      <c r="J1011" s="799"/>
      <c r="K1011" s="799"/>
      <c r="L1011" s="799"/>
      <c r="M1011" s="799"/>
      <c r="N1011" s="799"/>
      <c r="O1011" s="800"/>
    </row>
    <row r="1012">
      <c r="A1012" s="841"/>
      <c r="B1012" s="758"/>
      <c r="C1012" s="759"/>
      <c r="D1012" s="759"/>
      <c r="E1012" s="759"/>
      <c r="F1012" s="759"/>
      <c r="G1012" s="759"/>
      <c r="H1012" s="759"/>
      <c r="I1012" s="759"/>
      <c r="J1012" s="759"/>
      <c r="K1012" s="759"/>
      <c r="L1012" s="759"/>
      <c r="M1012" s="759"/>
      <c r="N1012" s="759"/>
      <c r="O1012" s="764"/>
    </row>
    <row r="1013">
      <c r="A1013" s="841"/>
      <c r="B1013" s="758"/>
      <c r="C1013" s="759"/>
      <c r="D1013" s="759"/>
      <c r="E1013" s="759"/>
      <c r="F1013" s="759"/>
      <c r="G1013" s="759"/>
      <c r="H1013" s="759"/>
      <c r="I1013" s="759"/>
      <c r="J1013" s="759"/>
      <c r="K1013" s="759"/>
      <c r="L1013" s="759"/>
      <c r="M1013" s="759"/>
      <c r="N1013" s="759"/>
      <c r="O1013" s="764"/>
    </row>
    <row r="1014">
      <c r="A1014" s="841"/>
      <c r="B1014" s="758"/>
      <c r="C1014" s="759"/>
      <c r="D1014" s="759"/>
      <c r="E1014" s="759"/>
      <c r="F1014" s="759"/>
      <c r="G1014" s="759"/>
      <c r="H1014" s="759"/>
      <c r="I1014" s="759"/>
      <c r="J1014" s="759"/>
      <c r="K1014" s="759"/>
      <c r="L1014" s="759"/>
      <c r="M1014" s="759"/>
      <c r="N1014" s="759"/>
      <c r="O1014" s="764"/>
    </row>
    <row r="1015">
      <c r="A1015" s="841"/>
      <c r="B1015" s="758"/>
      <c r="C1015" s="759"/>
      <c r="D1015" s="759"/>
      <c r="E1015" s="759"/>
      <c r="F1015" s="759"/>
      <c r="G1015" s="759"/>
      <c r="H1015" s="759"/>
      <c r="I1015" s="759"/>
      <c r="J1015" s="759"/>
      <c r="K1015" s="759"/>
      <c r="L1015" s="759"/>
      <c r="M1015" s="759"/>
      <c r="N1015" s="759"/>
      <c r="O1015" s="764"/>
    </row>
    <row r="1016">
      <c r="A1016" s="841"/>
      <c r="B1016" s="758"/>
      <c r="C1016" s="759"/>
      <c r="D1016" s="759"/>
      <c r="E1016" s="759"/>
      <c r="F1016" s="759"/>
      <c r="G1016" s="759"/>
      <c r="H1016" s="759"/>
      <c r="I1016" s="759"/>
      <c r="J1016" s="759"/>
      <c r="K1016" s="759"/>
      <c r="L1016" s="759"/>
      <c r="M1016" s="759"/>
      <c r="N1016" s="759"/>
      <c r="O1016" s="764"/>
    </row>
    <row r="1017">
      <c r="A1017" s="841"/>
      <c r="B1017" s="758"/>
      <c r="C1017" s="759"/>
      <c r="D1017" s="759"/>
      <c r="E1017" s="759"/>
      <c r="F1017" s="759"/>
      <c r="G1017" s="759"/>
      <c r="H1017" s="759"/>
      <c r="I1017" s="759"/>
      <c r="J1017" s="759"/>
      <c r="K1017" s="759"/>
      <c r="L1017" s="759"/>
      <c r="M1017" s="759"/>
      <c r="N1017" s="759"/>
      <c r="O1017" s="764"/>
    </row>
    <row r="1018">
      <c r="A1018" s="841"/>
      <c r="B1018" s="758"/>
      <c r="C1018" s="759"/>
      <c r="D1018" s="759"/>
      <c r="E1018" s="759"/>
      <c r="F1018" s="759"/>
      <c r="G1018" s="759"/>
      <c r="H1018" s="759"/>
      <c r="I1018" s="759"/>
      <c r="J1018" s="759"/>
      <c r="K1018" s="759"/>
      <c r="L1018" s="759"/>
      <c r="M1018" s="759"/>
      <c r="N1018" s="759"/>
      <c r="O1018" s="764"/>
    </row>
    <row r="1019">
      <c r="A1019" s="841"/>
      <c r="B1019" s="758"/>
      <c r="C1019" s="759"/>
      <c r="D1019" s="759"/>
      <c r="E1019" s="759"/>
      <c r="F1019" s="759"/>
      <c r="G1019" s="759"/>
      <c r="H1019" s="759"/>
      <c r="I1019" s="759"/>
      <c r="J1019" s="759"/>
      <c r="K1019" s="759"/>
      <c r="L1019" s="759"/>
      <c r="M1019" s="759"/>
      <c r="N1019" s="759"/>
      <c r="O1019" s="764"/>
    </row>
    <row r="1020">
      <c r="A1020" s="841"/>
      <c r="B1020" s="758"/>
      <c r="C1020" s="759"/>
      <c r="D1020" s="759"/>
      <c r="E1020" s="759"/>
      <c r="F1020" s="759"/>
      <c r="G1020" s="759"/>
      <c r="H1020" s="759"/>
      <c r="I1020" s="759"/>
      <c r="J1020" s="759"/>
      <c r="K1020" s="759"/>
      <c r="L1020" s="759"/>
      <c r="M1020" s="759"/>
      <c r="N1020" s="759"/>
      <c r="O1020" s="764"/>
    </row>
    <row r="1021">
      <c r="A1021" s="841"/>
      <c r="B1021" s="758"/>
      <c r="C1021" s="759"/>
      <c r="D1021" s="759"/>
      <c r="E1021" s="759"/>
      <c r="F1021" s="759"/>
      <c r="G1021" s="759"/>
      <c r="H1021" s="759"/>
      <c r="I1021" s="759"/>
      <c r="J1021" s="759"/>
      <c r="K1021" s="759"/>
      <c r="L1021" s="759"/>
      <c r="M1021" s="759"/>
      <c r="N1021" s="759"/>
      <c r="O1021" s="764"/>
    </row>
    <row r="1022">
      <c r="A1022" s="841"/>
      <c r="B1022" s="758"/>
      <c r="C1022" s="759"/>
      <c r="D1022" s="759"/>
      <c r="E1022" s="759"/>
      <c r="F1022" s="759"/>
      <c r="G1022" s="759"/>
      <c r="H1022" s="763"/>
      <c r="I1022" s="986" t="s">
        <v>0</v>
      </c>
      <c r="J1022" s="987"/>
      <c r="K1022" s="987"/>
      <c r="L1022" s="987"/>
      <c r="M1022" s="987"/>
      <c r="N1022" s="987"/>
      <c r="O1022" s="988"/>
    </row>
    <row r="1023">
      <c r="A1023" s="841"/>
      <c r="B1023" s="758"/>
      <c r="C1023" s="759"/>
      <c r="D1023" s="759"/>
      <c r="E1023" s="759"/>
      <c r="F1023" s="759"/>
      <c r="G1023" s="759"/>
      <c r="H1023" s="763"/>
      <c r="I1023" s="3"/>
      <c r="J1023" s="3"/>
      <c r="K1023" s="3"/>
      <c r="L1023" s="3"/>
      <c r="M1023" s="3"/>
      <c r="N1023" s="3"/>
      <c r="O1023" s="3"/>
    </row>
    <row r="1024">
      <c r="A1024" s="841"/>
      <c r="B1024" s="758"/>
      <c r="C1024" s="759"/>
      <c r="D1024" s="759"/>
      <c r="E1024" s="759"/>
      <c r="F1024" s="759"/>
      <c r="G1024" s="759"/>
      <c r="H1024" s="763"/>
      <c r="I1024" s="3"/>
      <c r="J1024" s="3"/>
      <c r="K1024" s="3"/>
      <c r="L1024" s="3"/>
      <c r="M1024" s="3"/>
      <c r="N1024" s="3"/>
      <c r="O1024" s="3"/>
    </row>
    <row r="1025">
      <c r="A1025" s="842"/>
      <c r="B1025" s="803"/>
      <c r="C1025" s="804"/>
      <c r="D1025" s="804"/>
      <c r="E1025" s="804"/>
      <c r="F1025" s="804"/>
      <c r="G1025" s="804"/>
      <c r="H1025" s="989"/>
      <c r="I1025" s="990"/>
      <c r="J1025" s="990"/>
      <c r="K1025" s="990"/>
      <c r="L1025" s="990"/>
      <c r="M1025" s="990"/>
      <c r="N1025" s="990"/>
      <c r="O1025" s="991"/>
    </row>
    <row r="1026">
      <c r="A1026" s="837" t="s">
        <v>291</v>
      </c>
      <c r="B1026" s="992"/>
      <c r="C1026" s="839"/>
      <c r="D1026" s="839"/>
      <c r="E1026" s="839"/>
      <c r="F1026" s="839"/>
      <c r="G1026" s="839"/>
      <c r="H1026" s="839"/>
      <c r="I1026" s="839"/>
      <c r="J1026" s="839"/>
      <c r="K1026" s="839"/>
      <c r="L1026" s="839"/>
      <c r="M1026" s="839"/>
      <c r="N1026" s="839"/>
      <c r="O1026" s="840"/>
    </row>
    <row r="1027">
      <c r="A1027" s="841"/>
      <c r="B1027" s="760"/>
      <c r="C1027" s="761"/>
      <c r="D1027" s="761"/>
      <c r="E1027" s="761"/>
      <c r="F1027" s="761"/>
      <c r="G1027" s="761"/>
      <c r="H1027" s="761"/>
      <c r="I1027" s="761"/>
      <c r="J1027" s="761"/>
      <c r="K1027" s="761"/>
      <c r="L1027" s="761"/>
      <c r="M1027" s="761"/>
      <c r="N1027" s="761"/>
      <c r="O1027" s="762"/>
    </row>
    <row r="1028">
      <c r="A1028" s="841"/>
      <c r="B1028" s="760"/>
      <c r="C1028" s="761"/>
      <c r="D1028" s="761"/>
      <c r="E1028" s="761"/>
      <c r="F1028" s="761"/>
      <c r="G1028" s="761"/>
      <c r="H1028" s="761"/>
      <c r="I1028" s="761"/>
      <c r="J1028" s="761"/>
      <c r="K1028" s="761"/>
      <c r="L1028" s="761"/>
      <c r="M1028" s="761"/>
      <c r="N1028" s="761"/>
      <c r="O1028" s="762"/>
    </row>
    <row r="1029">
      <c r="A1029" s="841"/>
      <c r="B1029" s="760"/>
      <c r="C1029" s="761"/>
      <c r="D1029" s="761"/>
      <c r="E1029" s="761"/>
      <c r="F1029" s="761"/>
      <c r="G1029" s="761"/>
      <c r="H1029" s="761"/>
      <c r="I1029" s="761"/>
      <c r="J1029" s="761"/>
      <c r="K1029" s="761"/>
      <c r="L1029" s="761"/>
      <c r="M1029" s="761"/>
      <c r="N1029" s="761"/>
      <c r="O1029" s="762"/>
    </row>
    <row r="1030">
      <c r="A1030" s="841"/>
      <c r="B1030" s="760"/>
      <c r="C1030" s="761"/>
      <c r="D1030" s="761"/>
      <c r="E1030" s="761"/>
      <c r="F1030" s="761"/>
      <c r="G1030" s="761"/>
      <c r="H1030" s="761"/>
      <c r="I1030" s="761"/>
      <c r="J1030" s="761"/>
      <c r="K1030" s="761"/>
      <c r="L1030" s="761"/>
      <c r="M1030" s="761"/>
      <c r="N1030" s="761"/>
      <c r="O1030" s="762"/>
    </row>
    <row r="1031">
      <c r="A1031" s="841"/>
      <c r="B1031" s="760"/>
      <c r="C1031" s="761"/>
      <c r="D1031" s="761"/>
      <c r="E1031" s="761"/>
      <c r="F1031" s="761"/>
      <c r="G1031" s="761"/>
      <c r="H1031" s="761"/>
      <c r="I1031" s="761"/>
      <c r="J1031" s="761"/>
      <c r="K1031" s="761"/>
      <c r="L1031" s="761"/>
      <c r="M1031" s="761"/>
      <c r="N1031" s="761"/>
      <c r="O1031" s="762"/>
    </row>
    <row r="1032">
      <c r="A1032" s="841"/>
      <c r="B1032" s="760"/>
      <c r="C1032" s="761"/>
      <c r="D1032" s="761"/>
      <c r="E1032" s="761"/>
      <c r="F1032" s="761"/>
      <c r="G1032" s="761"/>
      <c r="H1032" s="761"/>
      <c r="I1032" s="761"/>
      <c r="J1032" s="761"/>
      <c r="K1032" s="761"/>
      <c r="L1032" s="761"/>
      <c r="M1032" s="761"/>
      <c r="N1032" s="761"/>
      <c r="O1032" s="762"/>
    </row>
    <row r="1033">
      <c r="A1033" s="841"/>
      <c r="B1033" s="760"/>
      <c r="C1033" s="761"/>
      <c r="D1033" s="761"/>
      <c r="E1033" s="761"/>
      <c r="F1033" s="761"/>
      <c r="G1033" s="761"/>
      <c r="H1033" s="761"/>
      <c r="I1033" s="761"/>
      <c r="J1033" s="761"/>
      <c r="K1033" s="761"/>
      <c r="L1033" s="761"/>
      <c r="M1033" s="761"/>
      <c r="N1033" s="761"/>
      <c r="O1033" s="762"/>
    </row>
    <row r="1034">
      <c r="A1034" s="841"/>
      <c r="B1034" s="758"/>
      <c r="C1034" s="759"/>
      <c r="D1034" s="759"/>
      <c r="E1034" s="759"/>
      <c r="F1034" s="759"/>
      <c r="G1034" s="759"/>
      <c r="H1034" s="763"/>
      <c r="I1034" s="986" t="s">
        <v>292</v>
      </c>
      <c r="J1034" s="987"/>
      <c r="K1034" s="987"/>
      <c r="L1034" s="987"/>
      <c r="M1034" s="987"/>
      <c r="N1034" s="987"/>
      <c r="O1034" s="988"/>
    </row>
    <row r="1035">
      <c r="A1035" s="841"/>
      <c r="B1035" s="758"/>
      <c r="C1035" s="759"/>
      <c r="D1035" s="759"/>
      <c r="E1035" s="759"/>
      <c r="F1035" s="759"/>
      <c r="G1035" s="759"/>
      <c r="H1035" s="763"/>
      <c r="I1035" s="3"/>
      <c r="J1035" s="3"/>
      <c r="K1035" s="3"/>
      <c r="L1035" s="3"/>
      <c r="M1035" s="3"/>
      <c r="N1035" s="3"/>
      <c r="O1035" s="3"/>
    </row>
    <row r="1036">
      <c r="A1036" s="841"/>
      <c r="B1036" s="758"/>
      <c r="C1036" s="759"/>
      <c r="D1036" s="759"/>
      <c r="E1036" s="759"/>
      <c r="F1036" s="759"/>
      <c r="G1036" s="759"/>
      <c r="H1036" s="763"/>
      <c r="I1036" s="3"/>
      <c r="J1036" s="3"/>
      <c r="K1036" s="3"/>
      <c r="L1036" s="3"/>
      <c r="M1036" s="3"/>
      <c r="N1036" s="3"/>
      <c r="O1036" s="3"/>
    </row>
    <row r="1037">
      <c r="A1037" s="842"/>
      <c r="B1037" s="803"/>
      <c r="C1037" s="804"/>
      <c r="D1037" s="804"/>
      <c r="E1037" s="804"/>
      <c r="F1037" s="804"/>
      <c r="G1037" s="804"/>
      <c r="H1037" s="989"/>
      <c r="I1037" s="990"/>
      <c r="J1037" s="990"/>
      <c r="K1037" s="990"/>
      <c r="L1037" s="990"/>
      <c r="M1037" s="990"/>
      <c r="N1037" s="990"/>
      <c r="O1037" s="991"/>
    </row>
    <row r="1038" ht="25.5">
      <c r="A1038" s="805" t="s">
        <v>240</v>
      </c>
      <c r="B1038" s="806" t="s">
        <v>1</v>
      </c>
      <c r="C1038" s="807"/>
      <c r="D1038" s="807"/>
      <c r="E1038" s="807"/>
      <c r="F1038" s="807"/>
      <c r="G1038" s="807"/>
      <c r="H1038" s="807"/>
      <c r="I1038" s="807"/>
      <c r="J1038" s="807"/>
      <c r="K1038" s="807"/>
      <c r="L1038" s="807"/>
      <c r="M1038" s="807"/>
      <c r="N1038" s="807"/>
      <c r="O1038" s="843"/>
    </row>
    <row r="1039" ht="25.5">
      <c r="A1039" s="810" t="s">
        <v>3</v>
      </c>
      <c r="B1039" s="811" t="s">
        <v>4</v>
      </c>
      <c r="C1039" s="812"/>
      <c r="D1039" s="812"/>
      <c r="E1039" s="812"/>
      <c r="F1039" s="812"/>
      <c r="G1039" s="812"/>
      <c r="H1039" s="812"/>
      <c r="I1039" s="812"/>
      <c r="J1039" s="812"/>
      <c r="K1039" s="812"/>
      <c r="L1039" s="812"/>
      <c r="M1039" s="812"/>
      <c r="N1039" s="812"/>
      <c r="O1039" s="813"/>
    </row>
    <row r="1040">
      <c r="A1040" s="814" t="s">
        <v>241</v>
      </c>
      <c r="B1040" s="694"/>
      <c r="C1040" s="694"/>
      <c r="D1040" s="694"/>
      <c r="E1040" s="694"/>
      <c r="F1040" s="694"/>
      <c r="G1040" s="694"/>
      <c r="H1040" s="694"/>
      <c r="I1040" s="694"/>
      <c r="J1040" s="694"/>
      <c r="K1040" s="694"/>
      <c r="L1040" s="694"/>
      <c r="M1040" s="694"/>
      <c r="N1040" s="694"/>
      <c r="O1040" s="815"/>
    </row>
    <row r="1041" ht="25.5">
      <c r="A1041" s="718" t="s">
        <v>7</v>
      </c>
      <c r="B1041" s="720" t="s">
        <v>312</v>
      </c>
      <c r="C1041" s="720" t="s">
        <v>216</v>
      </c>
      <c r="D1041" s="816" t="s">
        <v>301</v>
      </c>
      <c r="E1041" s="817"/>
      <c r="F1041" s="818"/>
      <c r="G1041" s="819" t="s">
        <v>242</v>
      </c>
      <c r="H1041" s="820"/>
      <c r="I1041" s="723">
        <f>I989+1</f>
        <v>46016</v>
      </c>
      <c r="J1041" s="724"/>
      <c r="K1041" s="724"/>
      <c r="L1041" s="724"/>
      <c r="M1041" s="725"/>
      <c r="N1041" s="726" t="s">
        <v>243</v>
      </c>
      <c r="O1041" s="727">
        <f>O989+1</f>
        <v>21</v>
      </c>
    </row>
    <row r="1042">
      <c r="A1042" s="728" t="s">
        <v>244</v>
      </c>
      <c r="B1042" s="729" t="s">
        <v>6</v>
      </c>
      <c r="C1042" s="730"/>
      <c r="D1042" s="730"/>
      <c r="E1042" s="730"/>
      <c r="F1042" s="730"/>
      <c r="G1042" s="730"/>
      <c r="H1042" s="730"/>
      <c r="I1042" s="730"/>
      <c r="J1042" s="731"/>
      <c r="K1042" s="732" t="s">
        <v>245</v>
      </c>
      <c r="L1042" s="732" t="s">
        <v>246</v>
      </c>
      <c r="M1042" s="821" t="s">
        <v>247</v>
      </c>
      <c r="N1042" s="822"/>
      <c r="O1042" s="733" t="s">
        <v>248</v>
      </c>
    </row>
    <row r="1043">
      <c r="A1043" s="734"/>
      <c r="B1043" s="735"/>
      <c r="C1043" s="736"/>
      <c r="D1043" s="736"/>
      <c r="E1043" s="736"/>
      <c r="F1043" s="736"/>
      <c r="G1043" s="736"/>
      <c r="H1043" s="736"/>
      <c r="I1043" s="736"/>
      <c r="J1043" s="737"/>
      <c r="K1043" s="732" t="s">
        <v>249</v>
      </c>
      <c r="L1043" s="732" t="s">
        <v>203</v>
      </c>
      <c r="M1043" s="823"/>
      <c r="N1043" s="824"/>
      <c r="O1043" s="739"/>
    </row>
    <row r="1044" ht="38.25">
      <c r="A1044" s="740" t="s">
        <v>250</v>
      </c>
      <c r="B1044" s="741"/>
      <c r="C1044" s="742" t="s">
        <v>251</v>
      </c>
      <c r="D1044" s="742">
        <f>D992</f>
        <v>180</v>
      </c>
      <c r="E1044" s="742" t="s">
        <v>252</v>
      </c>
      <c r="F1044" s="825" t="s">
        <v>253</v>
      </c>
      <c r="G1044" s="826"/>
      <c r="H1044" s="741">
        <f>H992+1</f>
        <v>82</v>
      </c>
      <c r="I1044" s="742" t="s">
        <v>254</v>
      </c>
      <c r="J1044" s="741">
        <f>D1044-H1044</f>
        <v>98</v>
      </c>
      <c r="K1044" s="744" t="s">
        <v>255</v>
      </c>
      <c r="L1044" s="744" t="s">
        <v>203</v>
      </c>
      <c r="M1044" s="811"/>
      <c r="N1044" s="827"/>
      <c r="O1044" s="745"/>
    </row>
    <row r="1045">
      <c r="A1045" s="993" t="s">
        <v>256</v>
      </c>
      <c r="B1045" s="755" t="s">
        <v>257</v>
      </c>
      <c r="C1045" s="756"/>
      <c r="D1045" s="756"/>
      <c r="E1045" s="756"/>
      <c r="F1045" s="757"/>
      <c r="G1045" s="758"/>
      <c r="H1045" s="763"/>
      <c r="I1045" s="760"/>
      <c r="J1045" s="761"/>
      <c r="K1045" s="761"/>
      <c r="L1045" s="761"/>
      <c r="M1045" s="761"/>
      <c r="N1045" s="761"/>
      <c r="O1045" s="762"/>
    </row>
    <row r="1046">
      <c r="A1046" s="828"/>
      <c r="B1046" s="755" t="s">
        <v>258</v>
      </c>
      <c r="C1046" s="756"/>
      <c r="D1046" s="756"/>
      <c r="E1046" s="756"/>
      <c r="F1046" s="757"/>
      <c r="G1046" s="758"/>
      <c r="H1046" s="763"/>
      <c r="I1046" s="760"/>
      <c r="J1046" s="761"/>
      <c r="K1046" s="761"/>
      <c r="L1046" s="761"/>
      <c r="M1046" s="761"/>
      <c r="N1046" s="761"/>
      <c r="O1046" s="762"/>
    </row>
    <row r="1047">
      <c r="A1047" s="828"/>
      <c r="B1047" s="755" t="s">
        <v>259</v>
      </c>
      <c r="C1047" s="756"/>
      <c r="D1047" s="756"/>
      <c r="E1047" s="756"/>
      <c r="F1047" s="757"/>
      <c r="G1047" s="758"/>
      <c r="H1047" s="763"/>
      <c r="I1047" s="760"/>
      <c r="J1047" s="761"/>
      <c r="K1047" s="761"/>
      <c r="L1047" s="761"/>
      <c r="M1047" s="761"/>
      <c r="N1047" s="761"/>
      <c r="O1047" s="762"/>
    </row>
    <row r="1048">
      <c r="A1048" s="828"/>
      <c r="B1048" s="755" t="s">
        <v>260</v>
      </c>
      <c r="C1048" s="756"/>
      <c r="D1048" s="756"/>
      <c r="E1048" s="756"/>
      <c r="F1048" s="757"/>
      <c r="G1048" s="758"/>
      <c r="H1048" s="763"/>
      <c r="I1048" s="760"/>
      <c r="J1048" s="761"/>
      <c r="K1048" s="761"/>
      <c r="L1048" s="761"/>
      <c r="M1048" s="761"/>
      <c r="N1048" s="761"/>
      <c r="O1048" s="762"/>
    </row>
    <row r="1049">
      <c r="A1049" s="828"/>
      <c r="B1049" s="755" t="s">
        <v>261</v>
      </c>
      <c r="C1049" s="756"/>
      <c r="D1049" s="756"/>
      <c r="E1049" s="756"/>
      <c r="F1049" s="757"/>
      <c r="G1049" s="758"/>
      <c r="H1049" s="763"/>
      <c r="I1049" s="758"/>
      <c r="J1049" s="759"/>
      <c r="K1049" s="759"/>
      <c r="L1049" s="759"/>
      <c r="M1049" s="759"/>
      <c r="N1049" s="759"/>
      <c r="O1049" s="764"/>
    </row>
    <row r="1050">
      <c r="A1050" s="829"/>
      <c r="B1050" s="999" t="s">
        <v>262</v>
      </c>
      <c r="C1050" s="1000"/>
      <c r="D1050" s="1000"/>
      <c r="E1050" s="1000"/>
      <c r="F1050" s="1001"/>
      <c r="G1050" s="803"/>
      <c r="H1050" s="989"/>
      <c r="I1050" s="769"/>
      <c r="J1050" s="770"/>
      <c r="K1050" s="770"/>
      <c r="L1050" s="770"/>
      <c r="M1050" s="770"/>
      <c r="N1050" s="770"/>
      <c r="O1050" s="771"/>
    </row>
    <row r="1051">
      <c r="A1051" s="830" t="s">
        <v>263</v>
      </c>
      <c r="B1051" s="773" t="s">
        <v>264</v>
      </c>
      <c r="C1051" s="774"/>
      <c r="D1051" s="774"/>
      <c r="E1051" s="774"/>
      <c r="F1051" s="775"/>
      <c r="G1051" s="776" t="s">
        <v>265</v>
      </c>
      <c r="H1051" s="777"/>
      <c r="I1051" s="773" t="s">
        <v>264</v>
      </c>
      <c r="J1051" s="774"/>
      <c r="K1051" s="774"/>
      <c r="L1051" s="774"/>
      <c r="M1051" s="774"/>
      <c r="N1051" s="775"/>
      <c r="O1051" s="778" t="s">
        <v>265</v>
      </c>
    </row>
    <row r="1052">
      <c r="A1052" s="828"/>
      <c r="B1052" s="766" t="s">
        <v>266</v>
      </c>
      <c r="C1052" s="767"/>
      <c r="D1052" s="767"/>
      <c r="E1052" s="767"/>
      <c r="F1052" s="768"/>
      <c r="G1052" s="779"/>
      <c r="H1052" s="780"/>
      <c r="I1052" s="766" t="s">
        <v>267</v>
      </c>
      <c r="J1052" s="767"/>
      <c r="K1052" s="767"/>
      <c r="L1052" s="767"/>
      <c r="M1052" s="767"/>
      <c r="N1052" s="768"/>
      <c r="O1052" s="781"/>
    </row>
    <row r="1053">
      <c r="A1053" s="828"/>
      <c r="B1053" s="766" t="s">
        <v>268</v>
      </c>
      <c r="C1053" s="767"/>
      <c r="D1053" s="767"/>
      <c r="E1053" s="767"/>
      <c r="F1053" s="768"/>
      <c r="G1053" s="779"/>
      <c r="H1053" s="780"/>
      <c r="I1053" s="766" t="s">
        <v>269</v>
      </c>
      <c r="J1053" s="767"/>
      <c r="K1053" s="767"/>
      <c r="L1053" s="767"/>
      <c r="M1053" s="767"/>
      <c r="N1053" s="768"/>
      <c r="O1053" s="781"/>
    </row>
    <row r="1054">
      <c r="A1054" s="828"/>
      <c r="B1054" s="766" t="s">
        <v>270</v>
      </c>
      <c r="C1054" s="767"/>
      <c r="D1054" s="767"/>
      <c r="E1054" s="767"/>
      <c r="F1054" s="768"/>
      <c r="G1054" s="779"/>
      <c r="H1054" s="780"/>
      <c r="I1054" s="766" t="s">
        <v>271</v>
      </c>
      <c r="J1054" s="767"/>
      <c r="K1054" s="767"/>
      <c r="L1054" s="767"/>
      <c r="M1054" s="767"/>
      <c r="N1054" s="768"/>
      <c r="O1054" s="781"/>
    </row>
    <row r="1055">
      <c r="A1055" s="828"/>
      <c r="B1055" s="766" t="s">
        <v>272</v>
      </c>
      <c r="C1055" s="767"/>
      <c r="D1055" s="767"/>
      <c r="E1055" s="767"/>
      <c r="F1055" s="768"/>
      <c r="G1055" s="779"/>
      <c r="H1055" s="780"/>
      <c r="I1055" s="766" t="s">
        <v>273</v>
      </c>
      <c r="J1055" s="767"/>
      <c r="K1055" s="767"/>
      <c r="L1055" s="767"/>
      <c r="M1055" s="767"/>
      <c r="N1055" s="768"/>
      <c r="O1055" s="781"/>
    </row>
    <row r="1056">
      <c r="A1056" s="828"/>
      <c r="B1056" s="766" t="s">
        <v>274</v>
      </c>
      <c r="C1056" s="767"/>
      <c r="D1056" s="767"/>
      <c r="E1056" s="767"/>
      <c r="F1056" s="768"/>
      <c r="G1056" s="779"/>
      <c r="H1056" s="780"/>
      <c r="I1056" s="766" t="s">
        <v>275</v>
      </c>
      <c r="J1056" s="767"/>
      <c r="K1056" s="767"/>
      <c r="L1056" s="767"/>
      <c r="M1056" s="767"/>
      <c r="N1056" s="768"/>
      <c r="O1056" s="781"/>
    </row>
    <row r="1057">
      <c r="A1057" s="828"/>
      <c r="B1057" s="766" t="s">
        <v>276</v>
      </c>
      <c r="C1057" s="767"/>
      <c r="D1057" s="767"/>
      <c r="E1057" s="767"/>
      <c r="F1057" s="768"/>
      <c r="G1057" s="779"/>
      <c r="H1057" s="780"/>
      <c r="I1057" s="766" t="s">
        <v>277</v>
      </c>
      <c r="J1057" s="767"/>
      <c r="K1057" s="767"/>
      <c r="L1057" s="767"/>
      <c r="M1057" s="767"/>
      <c r="N1057" s="768"/>
      <c r="O1057" s="781"/>
    </row>
    <row r="1058">
      <c r="A1058" s="828"/>
      <c r="B1058" s="766" t="s">
        <v>278</v>
      </c>
      <c r="C1058" s="767"/>
      <c r="D1058" s="767"/>
      <c r="E1058" s="767"/>
      <c r="F1058" s="768"/>
      <c r="G1058" s="779"/>
      <c r="H1058" s="780"/>
      <c r="I1058" s="766" t="s">
        <v>279</v>
      </c>
      <c r="J1058" s="767"/>
      <c r="K1058" s="767"/>
      <c r="L1058" s="767"/>
      <c r="M1058" s="767"/>
      <c r="N1058" s="768"/>
      <c r="O1058" s="781"/>
    </row>
    <row r="1059">
      <c r="A1059" s="828"/>
      <c r="B1059" s="766" t="s">
        <v>280</v>
      </c>
      <c r="C1059" s="767"/>
      <c r="D1059" s="767"/>
      <c r="E1059" s="767"/>
      <c r="F1059" s="768"/>
      <c r="G1059" s="779"/>
      <c r="H1059" s="780"/>
      <c r="I1059" s="766" t="s">
        <v>281</v>
      </c>
      <c r="J1059" s="767"/>
      <c r="K1059" s="767"/>
      <c r="L1059" s="767"/>
      <c r="M1059" s="767"/>
      <c r="N1059" s="768"/>
      <c r="O1059" s="781"/>
    </row>
    <row r="1060">
      <c r="A1060" s="828"/>
      <c r="B1060" s="766" t="s">
        <v>282</v>
      </c>
      <c r="C1060" s="767"/>
      <c r="D1060" s="767"/>
      <c r="E1060" s="767"/>
      <c r="F1060" s="768"/>
      <c r="G1060" s="779"/>
      <c r="H1060" s="780"/>
      <c r="I1060" s="766" t="s">
        <v>283</v>
      </c>
      <c r="J1060" s="767"/>
      <c r="K1060" s="767"/>
      <c r="L1060" s="767"/>
      <c r="M1060" s="767"/>
      <c r="N1060" s="768"/>
      <c r="O1060" s="781"/>
    </row>
    <row r="1061">
      <c r="A1061" s="828"/>
      <c r="B1061" s="766" t="s">
        <v>284</v>
      </c>
      <c r="C1061" s="767"/>
      <c r="D1061" s="767"/>
      <c r="E1061" s="767"/>
      <c r="F1061" s="768"/>
      <c r="G1061" s="779"/>
      <c r="H1061" s="780"/>
      <c r="I1061" s="766" t="s">
        <v>285</v>
      </c>
      <c r="J1061" s="767"/>
      <c r="K1061" s="767"/>
      <c r="L1061" s="767"/>
      <c r="M1061" s="767"/>
      <c r="N1061" s="768"/>
      <c r="O1061" s="790"/>
    </row>
    <row r="1062">
      <c r="A1062" s="829"/>
      <c r="B1062" s="793" t="s">
        <v>286</v>
      </c>
      <c r="C1062" s="794"/>
      <c r="D1062" s="794"/>
      <c r="E1062" s="794"/>
      <c r="F1062" s="795"/>
      <c r="G1062" s="791"/>
      <c r="H1062" s="792"/>
      <c r="I1062" s="793" t="s">
        <v>287</v>
      </c>
      <c r="J1062" s="794"/>
      <c r="K1062" s="794"/>
      <c r="L1062" s="794"/>
      <c r="M1062" s="794"/>
      <c r="N1062" s="795"/>
      <c r="O1062" s="796">
        <f>SUM(G1052:H1062,O1052:O1061)</f>
        <v>0</v>
      </c>
    </row>
    <row r="1063">
      <c r="A1063" s="837" t="s">
        <v>288</v>
      </c>
      <c r="B1063" s="798" t="s">
        <v>331</v>
      </c>
      <c r="C1063" s="799"/>
      <c r="D1063" s="799"/>
      <c r="E1063" s="799"/>
      <c r="F1063" s="799"/>
      <c r="G1063" s="799"/>
      <c r="H1063" s="799"/>
      <c r="I1063" s="799"/>
      <c r="J1063" s="799"/>
      <c r="K1063" s="799"/>
      <c r="L1063" s="799"/>
      <c r="M1063" s="799"/>
      <c r="N1063" s="799"/>
      <c r="O1063" s="800"/>
    </row>
    <row r="1064">
      <c r="A1064" s="841"/>
      <c r="B1064" s="758"/>
      <c r="C1064" s="759"/>
      <c r="D1064" s="759"/>
      <c r="E1064" s="759"/>
      <c r="F1064" s="759"/>
      <c r="G1064" s="759"/>
      <c r="H1064" s="759"/>
      <c r="I1064" s="759"/>
      <c r="J1064" s="759"/>
      <c r="K1064" s="759"/>
      <c r="L1064" s="759"/>
      <c r="M1064" s="759"/>
      <c r="N1064" s="759"/>
      <c r="O1064" s="764"/>
    </row>
    <row r="1065">
      <c r="A1065" s="841"/>
      <c r="B1065" s="758"/>
      <c r="C1065" s="759"/>
      <c r="D1065" s="759"/>
      <c r="E1065" s="759"/>
      <c r="F1065" s="759"/>
      <c r="G1065" s="759"/>
      <c r="H1065" s="759"/>
      <c r="I1065" s="759"/>
      <c r="J1065" s="759"/>
      <c r="K1065" s="759"/>
      <c r="L1065" s="759"/>
      <c r="M1065" s="759"/>
      <c r="N1065" s="759"/>
      <c r="O1065" s="764"/>
    </row>
    <row r="1066">
      <c r="A1066" s="841"/>
      <c r="B1066" s="758"/>
      <c r="C1066" s="759"/>
      <c r="D1066" s="759"/>
      <c r="E1066" s="759"/>
      <c r="F1066" s="759"/>
      <c r="G1066" s="759"/>
      <c r="H1066" s="759"/>
      <c r="I1066" s="759"/>
      <c r="J1066" s="759"/>
      <c r="K1066" s="759"/>
      <c r="L1066" s="759"/>
      <c r="M1066" s="759"/>
      <c r="N1066" s="759"/>
      <c r="O1066" s="764"/>
    </row>
    <row r="1067">
      <c r="A1067" s="841"/>
      <c r="B1067" s="758"/>
      <c r="C1067" s="759"/>
      <c r="D1067" s="759"/>
      <c r="E1067" s="759"/>
      <c r="F1067" s="759"/>
      <c r="G1067" s="759"/>
      <c r="H1067" s="759"/>
      <c r="I1067" s="759"/>
      <c r="J1067" s="759"/>
      <c r="K1067" s="759"/>
      <c r="L1067" s="759"/>
      <c r="M1067" s="759"/>
      <c r="N1067" s="759"/>
      <c r="O1067" s="764"/>
    </row>
    <row r="1068">
      <c r="A1068" s="841"/>
      <c r="B1068" s="758"/>
      <c r="C1068" s="759"/>
      <c r="D1068" s="759"/>
      <c r="E1068" s="759"/>
      <c r="F1068" s="759"/>
      <c r="G1068" s="759"/>
      <c r="H1068" s="759"/>
      <c r="I1068" s="759"/>
      <c r="J1068" s="759"/>
      <c r="K1068" s="759"/>
      <c r="L1068" s="759"/>
      <c r="M1068" s="759"/>
      <c r="N1068" s="759"/>
      <c r="O1068" s="764"/>
    </row>
    <row r="1069">
      <c r="A1069" s="841"/>
      <c r="B1069" s="758"/>
      <c r="C1069" s="759"/>
      <c r="D1069" s="759"/>
      <c r="E1069" s="759"/>
      <c r="F1069" s="759"/>
      <c r="G1069" s="759"/>
      <c r="H1069" s="759"/>
      <c r="I1069" s="759"/>
      <c r="J1069" s="759"/>
      <c r="K1069" s="759"/>
      <c r="L1069" s="759"/>
      <c r="M1069" s="759"/>
      <c r="N1069" s="759"/>
      <c r="O1069" s="764"/>
    </row>
    <row r="1070">
      <c r="A1070" s="841"/>
      <c r="B1070" s="758"/>
      <c r="C1070" s="759"/>
      <c r="D1070" s="759"/>
      <c r="E1070" s="759"/>
      <c r="F1070" s="759"/>
      <c r="G1070" s="759"/>
      <c r="H1070" s="759"/>
      <c r="I1070" s="759"/>
      <c r="J1070" s="759"/>
      <c r="K1070" s="759"/>
      <c r="L1070" s="759"/>
      <c r="M1070" s="759"/>
      <c r="N1070" s="759"/>
      <c r="O1070" s="764"/>
    </row>
    <row r="1071">
      <c r="A1071" s="841"/>
      <c r="B1071" s="758"/>
      <c r="C1071" s="759"/>
      <c r="D1071" s="759"/>
      <c r="E1071" s="759"/>
      <c r="F1071" s="759"/>
      <c r="G1071" s="759"/>
      <c r="H1071" s="759"/>
      <c r="I1071" s="759"/>
      <c r="J1071" s="759"/>
      <c r="K1071" s="759"/>
      <c r="L1071" s="759"/>
      <c r="M1071" s="759"/>
      <c r="N1071" s="759"/>
      <c r="O1071" s="764"/>
    </row>
    <row r="1072">
      <c r="A1072" s="841"/>
      <c r="B1072" s="758"/>
      <c r="C1072" s="759"/>
      <c r="D1072" s="759"/>
      <c r="E1072" s="759"/>
      <c r="F1072" s="759"/>
      <c r="G1072" s="759"/>
      <c r="H1072" s="759"/>
      <c r="I1072" s="759"/>
      <c r="J1072" s="759"/>
      <c r="K1072" s="759"/>
      <c r="L1072" s="759"/>
      <c r="M1072" s="759"/>
      <c r="N1072" s="759"/>
      <c r="O1072" s="764"/>
    </row>
    <row r="1073">
      <c r="A1073" s="841"/>
      <c r="B1073" s="758"/>
      <c r="C1073" s="759"/>
      <c r="D1073" s="759"/>
      <c r="E1073" s="759"/>
      <c r="F1073" s="759"/>
      <c r="G1073" s="759"/>
      <c r="H1073" s="759"/>
      <c r="I1073" s="759"/>
      <c r="J1073" s="759"/>
      <c r="K1073" s="759"/>
      <c r="L1073" s="759"/>
      <c r="M1073" s="759"/>
      <c r="N1073" s="759"/>
      <c r="O1073" s="764"/>
    </row>
    <row r="1074">
      <c r="A1074" s="841"/>
      <c r="B1074" s="758"/>
      <c r="C1074" s="759"/>
      <c r="D1074" s="759"/>
      <c r="E1074" s="759"/>
      <c r="F1074" s="759"/>
      <c r="G1074" s="759"/>
      <c r="H1074" s="763"/>
      <c r="I1074" s="986" t="s">
        <v>0</v>
      </c>
      <c r="J1074" s="987"/>
      <c r="K1074" s="987"/>
      <c r="L1074" s="987"/>
      <c r="M1074" s="987"/>
      <c r="N1074" s="987"/>
      <c r="O1074" s="988"/>
    </row>
    <row r="1075">
      <c r="A1075" s="841"/>
      <c r="B1075" s="758"/>
      <c r="C1075" s="759"/>
      <c r="D1075" s="759"/>
      <c r="E1075" s="759"/>
      <c r="F1075" s="759"/>
      <c r="G1075" s="759"/>
      <c r="H1075" s="763"/>
      <c r="I1075" s="3"/>
      <c r="J1075" s="3"/>
      <c r="K1075" s="3"/>
      <c r="L1075" s="3"/>
      <c r="M1075" s="3"/>
      <c r="N1075" s="3"/>
      <c r="O1075" s="3"/>
    </row>
    <row r="1076">
      <c r="A1076" s="841"/>
      <c r="B1076" s="758"/>
      <c r="C1076" s="759"/>
      <c r="D1076" s="759"/>
      <c r="E1076" s="759"/>
      <c r="F1076" s="759"/>
      <c r="G1076" s="759"/>
      <c r="H1076" s="763"/>
      <c r="I1076" s="3"/>
      <c r="J1076" s="3"/>
      <c r="K1076" s="3"/>
      <c r="L1076" s="3"/>
      <c r="M1076" s="3"/>
      <c r="N1076" s="3"/>
      <c r="O1076" s="3"/>
    </row>
    <row r="1077">
      <c r="A1077" s="842"/>
      <c r="B1077" s="803"/>
      <c r="C1077" s="804"/>
      <c r="D1077" s="804"/>
      <c r="E1077" s="804"/>
      <c r="F1077" s="804"/>
      <c r="G1077" s="804"/>
      <c r="H1077" s="989"/>
      <c r="I1077" s="990"/>
      <c r="J1077" s="990"/>
      <c r="K1077" s="990"/>
      <c r="L1077" s="990"/>
      <c r="M1077" s="990"/>
      <c r="N1077" s="990"/>
      <c r="O1077" s="991"/>
    </row>
    <row r="1078">
      <c r="A1078" s="837" t="s">
        <v>291</v>
      </c>
      <c r="B1078" s="992"/>
      <c r="C1078" s="839"/>
      <c r="D1078" s="839"/>
      <c r="E1078" s="839"/>
      <c r="F1078" s="839"/>
      <c r="G1078" s="839"/>
      <c r="H1078" s="839"/>
      <c r="I1078" s="839"/>
      <c r="J1078" s="839"/>
      <c r="K1078" s="839"/>
      <c r="L1078" s="839"/>
      <c r="M1078" s="839"/>
      <c r="N1078" s="839"/>
      <c r="O1078" s="840"/>
    </row>
    <row r="1079">
      <c r="A1079" s="841"/>
      <c r="B1079" s="760"/>
      <c r="C1079" s="761"/>
      <c r="D1079" s="761"/>
      <c r="E1079" s="761"/>
      <c r="F1079" s="761"/>
      <c r="G1079" s="761"/>
      <c r="H1079" s="761"/>
      <c r="I1079" s="761"/>
      <c r="J1079" s="761"/>
      <c r="K1079" s="761"/>
      <c r="L1079" s="761"/>
      <c r="M1079" s="761"/>
      <c r="N1079" s="761"/>
      <c r="O1079" s="762"/>
    </row>
    <row r="1080">
      <c r="A1080" s="841"/>
      <c r="B1080" s="760"/>
      <c r="C1080" s="761"/>
      <c r="D1080" s="761"/>
      <c r="E1080" s="761"/>
      <c r="F1080" s="761"/>
      <c r="G1080" s="761"/>
      <c r="H1080" s="761"/>
      <c r="I1080" s="761"/>
      <c r="J1080" s="761"/>
      <c r="K1080" s="761"/>
      <c r="L1080" s="761"/>
      <c r="M1080" s="761"/>
      <c r="N1080" s="761"/>
      <c r="O1080" s="762"/>
    </row>
    <row r="1081">
      <c r="A1081" s="841"/>
      <c r="B1081" s="760"/>
      <c r="C1081" s="761"/>
      <c r="D1081" s="761"/>
      <c r="E1081" s="761"/>
      <c r="F1081" s="761"/>
      <c r="G1081" s="761"/>
      <c r="H1081" s="761"/>
      <c r="I1081" s="761"/>
      <c r="J1081" s="761"/>
      <c r="K1081" s="761"/>
      <c r="L1081" s="761"/>
      <c r="M1081" s="761"/>
      <c r="N1081" s="761"/>
      <c r="O1081" s="762"/>
    </row>
    <row r="1082">
      <c r="A1082" s="841"/>
      <c r="B1082" s="760"/>
      <c r="C1082" s="761"/>
      <c r="D1082" s="761"/>
      <c r="E1082" s="761"/>
      <c r="F1082" s="761"/>
      <c r="G1082" s="761"/>
      <c r="H1082" s="761"/>
      <c r="I1082" s="761"/>
      <c r="J1082" s="761"/>
      <c r="K1082" s="761"/>
      <c r="L1082" s="761"/>
      <c r="M1082" s="761"/>
      <c r="N1082" s="761"/>
      <c r="O1082" s="762"/>
    </row>
    <row r="1083">
      <c r="A1083" s="841"/>
      <c r="B1083" s="760"/>
      <c r="C1083" s="761"/>
      <c r="D1083" s="761"/>
      <c r="E1083" s="761"/>
      <c r="F1083" s="761"/>
      <c r="G1083" s="761"/>
      <c r="H1083" s="761"/>
      <c r="I1083" s="761"/>
      <c r="J1083" s="761"/>
      <c r="K1083" s="761"/>
      <c r="L1083" s="761"/>
      <c r="M1083" s="761"/>
      <c r="N1083" s="761"/>
      <c r="O1083" s="762"/>
    </row>
    <row r="1084">
      <c r="A1084" s="841"/>
      <c r="B1084" s="760"/>
      <c r="C1084" s="761"/>
      <c r="D1084" s="761"/>
      <c r="E1084" s="761"/>
      <c r="F1084" s="761"/>
      <c r="G1084" s="761"/>
      <c r="H1084" s="761"/>
      <c r="I1084" s="761"/>
      <c r="J1084" s="761"/>
      <c r="K1084" s="761"/>
      <c r="L1084" s="761"/>
      <c r="M1084" s="761"/>
      <c r="N1084" s="761"/>
      <c r="O1084" s="762"/>
    </row>
    <row r="1085">
      <c r="A1085" s="841"/>
      <c r="B1085" s="760"/>
      <c r="C1085" s="761"/>
      <c r="D1085" s="761"/>
      <c r="E1085" s="761"/>
      <c r="F1085" s="761"/>
      <c r="G1085" s="761"/>
      <c r="H1085" s="761"/>
      <c r="I1085" s="761"/>
      <c r="J1085" s="761"/>
      <c r="K1085" s="761"/>
      <c r="L1085" s="761"/>
      <c r="M1085" s="761"/>
      <c r="N1085" s="761"/>
      <c r="O1085" s="762"/>
    </row>
    <row r="1086">
      <c r="A1086" s="841"/>
      <c r="B1086" s="758"/>
      <c r="C1086" s="759"/>
      <c r="D1086" s="759"/>
      <c r="E1086" s="759"/>
      <c r="F1086" s="759"/>
      <c r="G1086" s="759"/>
      <c r="H1086" s="763"/>
      <c r="I1086" s="986" t="s">
        <v>292</v>
      </c>
      <c r="J1086" s="987"/>
      <c r="K1086" s="987"/>
      <c r="L1086" s="987"/>
      <c r="M1086" s="987"/>
      <c r="N1086" s="987"/>
      <c r="O1086" s="988"/>
    </row>
    <row r="1087">
      <c r="A1087" s="841"/>
      <c r="B1087" s="758"/>
      <c r="C1087" s="759"/>
      <c r="D1087" s="759"/>
      <c r="E1087" s="759"/>
      <c r="F1087" s="759"/>
      <c r="G1087" s="759"/>
      <c r="H1087" s="763"/>
      <c r="I1087" s="3"/>
      <c r="J1087" s="3"/>
      <c r="K1087" s="3"/>
      <c r="L1087" s="3"/>
      <c r="M1087" s="3"/>
      <c r="N1087" s="3"/>
      <c r="O1087" s="3"/>
    </row>
    <row r="1088">
      <c r="A1088" s="841"/>
      <c r="B1088" s="758"/>
      <c r="C1088" s="759"/>
      <c r="D1088" s="759"/>
      <c r="E1088" s="759"/>
      <c r="F1088" s="759"/>
      <c r="G1088" s="759"/>
      <c r="H1088" s="763"/>
      <c r="I1088" s="3"/>
      <c r="J1088" s="3"/>
      <c r="K1088" s="3"/>
      <c r="L1088" s="3"/>
      <c r="M1088" s="3"/>
      <c r="N1088" s="3"/>
      <c r="O1088" s="3"/>
    </row>
    <row r="1089">
      <c r="A1089" s="842"/>
      <c r="B1089" s="803"/>
      <c r="C1089" s="804"/>
      <c r="D1089" s="804"/>
      <c r="E1089" s="804"/>
      <c r="F1089" s="804"/>
      <c r="G1089" s="804"/>
      <c r="H1089" s="989"/>
      <c r="I1089" s="990"/>
      <c r="J1089" s="990"/>
      <c r="K1089" s="990"/>
      <c r="L1089" s="990"/>
      <c r="M1089" s="990"/>
      <c r="N1089" s="990"/>
      <c r="O1089" s="991"/>
    </row>
    <row r="1090" ht="25.5">
      <c r="A1090" s="805" t="s">
        <v>240</v>
      </c>
      <c r="B1090" s="806" t="s">
        <v>1</v>
      </c>
      <c r="C1090" s="807"/>
      <c r="D1090" s="807"/>
      <c r="E1090" s="807"/>
      <c r="F1090" s="807"/>
      <c r="G1090" s="807"/>
      <c r="H1090" s="807"/>
      <c r="I1090" s="807"/>
      <c r="J1090" s="807"/>
      <c r="K1090" s="807"/>
      <c r="L1090" s="807"/>
      <c r="M1090" s="807"/>
      <c r="N1090" s="807"/>
      <c r="O1090" s="843"/>
    </row>
    <row r="1091" ht="25.5">
      <c r="A1091" s="810" t="s">
        <v>3</v>
      </c>
      <c r="B1091" s="811" t="s">
        <v>4</v>
      </c>
      <c r="C1091" s="812"/>
      <c r="D1091" s="812"/>
      <c r="E1091" s="812"/>
      <c r="F1091" s="812"/>
      <c r="G1091" s="812"/>
      <c r="H1091" s="812"/>
      <c r="I1091" s="812"/>
      <c r="J1091" s="812"/>
      <c r="K1091" s="812"/>
      <c r="L1091" s="812"/>
      <c r="M1091" s="812"/>
      <c r="N1091" s="812"/>
      <c r="O1091" s="813"/>
    </row>
    <row r="1092">
      <c r="A1092" s="814" t="s">
        <v>241</v>
      </c>
      <c r="B1092" s="694"/>
      <c r="C1092" s="694"/>
      <c r="D1092" s="694"/>
      <c r="E1092" s="694"/>
      <c r="F1092" s="694"/>
      <c r="G1092" s="694"/>
      <c r="H1092" s="694"/>
      <c r="I1092" s="694"/>
      <c r="J1092" s="694"/>
      <c r="K1092" s="694"/>
      <c r="L1092" s="694"/>
      <c r="M1092" s="694"/>
      <c r="N1092" s="694"/>
      <c r="O1092" s="815"/>
    </row>
    <row r="1093" ht="25.5">
      <c r="A1093" s="718" t="s">
        <v>7</v>
      </c>
      <c r="B1093" s="720" t="s">
        <v>312</v>
      </c>
      <c r="C1093" s="720" t="s">
        <v>216</v>
      </c>
      <c r="D1093" s="816" t="s">
        <v>301</v>
      </c>
      <c r="E1093" s="817"/>
      <c r="F1093" s="818"/>
      <c r="G1093" s="819" t="s">
        <v>242</v>
      </c>
      <c r="H1093" s="820"/>
      <c r="I1093" s="723">
        <f>I1041+1</f>
        <v>46017</v>
      </c>
      <c r="J1093" s="724"/>
      <c r="K1093" s="724"/>
      <c r="L1093" s="724"/>
      <c r="M1093" s="725"/>
      <c r="N1093" s="726" t="s">
        <v>243</v>
      </c>
      <c r="O1093" s="727">
        <f>O1041+1</f>
        <v>22</v>
      </c>
    </row>
    <row r="1094">
      <c r="A1094" s="728" t="s">
        <v>244</v>
      </c>
      <c r="B1094" s="729" t="s">
        <v>6</v>
      </c>
      <c r="C1094" s="730"/>
      <c r="D1094" s="730"/>
      <c r="E1094" s="730"/>
      <c r="F1094" s="730"/>
      <c r="G1094" s="730"/>
      <c r="H1094" s="730"/>
      <c r="I1094" s="730"/>
      <c r="J1094" s="731"/>
      <c r="K1094" s="732" t="s">
        <v>245</v>
      </c>
      <c r="L1094" s="732" t="s">
        <v>246</v>
      </c>
      <c r="M1094" s="821" t="s">
        <v>247</v>
      </c>
      <c r="N1094" s="822"/>
      <c r="O1094" s="733" t="s">
        <v>248</v>
      </c>
    </row>
    <row r="1095">
      <c r="A1095" s="734"/>
      <c r="B1095" s="735"/>
      <c r="C1095" s="736"/>
      <c r="D1095" s="736"/>
      <c r="E1095" s="736"/>
      <c r="F1095" s="736"/>
      <c r="G1095" s="736"/>
      <c r="H1095" s="736"/>
      <c r="I1095" s="736"/>
      <c r="J1095" s="737"/>
      <c r="K1095" s="732" t="s">
        <v>249</v>
      </c>
      <c r="L1095" s="732" t="s">
        <v>203</v>
      </c>
      <c r="M1095" s="823"/>
      <c r="N1095" s="824"/>
      <c r="O1095" s="739"/>
    </row>
    <row r="1096" ht="38.25">
      <c r="A1096" s="740" t="s">
        <v>250</v>
      </c>
      <c r="B1096" s="741"/>
      <c r="C1096" s="742" t="s">
        <v>251</v>
      </c>
      <c r="D1096" s="742">
        <f>D1044</f>
        <v>180</v>
      </c>
      <c r="E1096" s="742" t="s">
        <v>252</v>
      </c>
      <c r="F1096" s="825" t="s">
        <v>253</v>
      </c>
      <c r="G1096" s="826"/>
      <c r="H1096" s="741">
        <f>H1044+1</f>
        <v>83</v>
      </c>
      <c r="I1096" s="742" t="s">
        <v>254</v>
      </c>
      <c r="J1096" s="741">
        <f>D1096-H1096</f>
        <v>97</v>
      </c>
      <c r="K1096" s="744" t="s">
        <v>255</v>
      </c>
      <c r="L1096" s="744" t="s">
        <v>203</v>
      </c>
      <c r="M1096" s="811"/>
      <c r="N1096" s="827"/>
      <c r="O1096" s="745"/>
    </row>
    <row r="1097">
      <c r="A1097" s="993" t="s">
        <v>256</v>
      </c>
      <c r="B1097" s="755" t="s">
        <v>257</v>
      </c>
      <c r="C1097" s="756"/>
      <c r="D1097" s="756"/>
      <c r="E1097" s="756"/>
      <c r="F1097" s="757"/>
      <c r="G1097" s="758"/>
      <c r="H1097" s="763"/>
      <c r="I1097" s="760"/>
      <c r="J1097" s="761"/>
      <c r="K1097" s="761"/>
      <c r="L1097" s="761"/>
      <c r="M1097" s="761"/>
      <c r="N1097" s="761"/>
      <c r="O1097" s="762"/>
    </row>
    <row r="1098">
      <c r="A1098" s="828"/>
      <c r="B1098" s="755" t="s">
        <v>258</v>
      </c>
      <c r="C1098" s="756"/>
      <c r="D1098" s="756"/>
      <c r="E1098" s="756"/>
      <c r="F1098" s="757"/>
      <c r="G1098" s="758"/>
      <c r="H1098" s="763"/>
      <c r="I1098" s="760"/>
      <c r="J1098" s="761"/>
      <c r="K1098" s="761"/>
      <c r="L1098" s="761"/>
      <c r="M1098" s="761"/>
      <c r="N1098" s="761"/>
      <c r="O1098" s="762"/>
    </row>
    <row r="1099">
      <c r="A1099" s="828"/>
      <c r="B1099" s="755" t="s">
        <v>259</v>
      </c>
      <c r="C1099" s="756"/>
      <c r="D1099" s="756"/>
      <c r="E1099" s="756"/>
      <c r="F1099" s="757"/>
      <c r="G1099" s="758"/>
      <c r="H1099" s="763"/>
      <c r="I1099" s="760"/>
      <c r="J1099" s="761"/>
      <c r="K1099" s="761"/>
      <c r="L1099" s="761"/>
      <c r="M1099" s="761"/>
      <c r="N1099" s="761"/>
      <c r="O1099" s="762"/>
    </row>
    <row r="1100">
      <c r="A1100" s="828"/>
      <c r="B1100" s="755" t="s">
        <v>260</v>
      </c>
      <c r="C1100" s="756"/>
      <c r="D1100" s="756"/>
      <c r="E1100" s="756"/>
      <c r="F1100" s="757"/>
      <c r="G1100" s="758"/>
      <c r="H1100" s="763"/>
      <c r="I1100" s="760"/>
      <c r="J1100" s="761"/>
      <c r="K1100" s="761"/>
      <c r="L1100" s="761"/>
      <c r="M1100" s="761"/>
      <c r="N1100" s="761"/>
      <c r="O1100" s="762"/>
    </row>
    <row r="1101">
      <c r="A1101" s="828"/>
      <c r="B1101" s="755" t="s">
        <v>261</v>
      </c>
      <c r="C1101" s="756"/>
      <c r="D1101" s="756"/>
      <c r="E1101" s="756"/>
      <c r="F1101" s="757"/>
      <c r="G1101" s="758"/>
      <c r="H1101" s="763"/>
      <c r="I1101" s="758"/>
      <c r="J1101" s="759"/>
      <c r="K1101" s="759"/>
      <c r="L1101" s="759"/>
      <c r="M1101" s="759"/>
      <c r="N1101" s="759"/>
      <c r="O1101" s="764"/>
    </row>
    <row r="1102">
      <c r="A1102" s="829"/>
      <c r="B1102" s="999" t="s">
        <v>262</v>
      </c>
      <c r="C1102" s="1000"/>
      <c r="D1102" s="1000"/>
      <c r="E1102" s="1000"/>
      <c r="F1102" s="1001"/>
      <c r="G1102" s="803"/>
      <c r="H1102" s="989"/>
      <c r="I1102" s="769"/>
      <c r="J1102" s="770"/>
      <c r="K1102" s="770"/>
      <c r="L1102" s="770"/>
      <c r="M1102" s="770"/>
      <c r="N1102" s="770"/>
      <c r="O1102" s="771"/>
    </row>
    <row r="1103">
      <c r="A1103" s="830" t="s">
        <v>263</v>
      </c>
      <c r="B1103" s="773" t="s">
        <v>264</v>
      </c>
      <c r="C1103" s="774"/>
      <c r="D1103" s="774"/>
      <c r="E1103" s="774"/>
      <c r="F1103" s="775"/>
      <c r="G1103" s="776" t="s">
        <v>265</v>
      </c>
      <c r="H1103" s="777"/>
      <c r="I1103" s="773" t="s">
        <v>264</v>
      </c>
      <c r="J1103" s="774"/>
      <c r="K1103" s="774"/>
      <c r="L1103" s="774"/>
      <c r="M1103" s="774"/>
      <c r="N1103" s="775"/>
      <c r="O1103" s="778" t="s">
        <v>265</v>
      </c>
    </row>
    <row r="1104">
      <c r="A1104" s="828"/>
      <c r="B1104" s="766" t="s">
        <v>266</v>
      </c>
      <c r="C1104" s="767"/>
      <c r="D1104" s="767"/>
      <c r="E1104" s="767"/>
      <c r="F1104" s="768"/>
      <c r="G1104" s="779"/>
      <c r="H1104" s="780"/>
      <c r="I1104" s="766" t="s">
        <v>267</v>
      </c>
      <c r="J1104" s="767"/>
      <c r="K1104" s="767"/>
      <c r="L1104" s="767"/>
      <c r="M1104" s="767"/>
      <c r="N1104" s="768"/>
      <c r="O1104" s="781"/>
    </row>
    <row r="1105">
      <c r="A1105" s="828"/>
      <c r="B1105" s="766" t="s">
        <v>268</v>
      </c>
      <c r="C1105" s="767"/>
      <c r="D1105" s="767"/>
      <c r="E1105" s="767"/>
      <c r="F1105" s="768"/>
      <c r="G1105" s="779"/>
      <c r="H1105" s="780"/>
      <c r="I1105" s="766" t="s">
        <v>269</v>
      </c>
      <c r="J1105" s="767"/>
      <c r="K1105" s="767"/>
      <c r="L1105" s="767"/>
      <c r="M1105" s="767"/>
      <c r="N1105" s="768"/>
      <c r="O1105" s="781"/>
    </row>
    <row r="1106">
      <c r="A1106" s="828"/>
      <c r="B1106" s="766" t="s">
        <v>270</v>
      </c>
      <c r="C1106" s="767"/>
      <c r="D1106" s="767"/>
      <c r="E1106" s="767"/>
      <c r="F1106" s="768"/>
      <c r="G1106" s="779"/>
      <c r="H1106" s="780"/>
      <c r="I1106" s="766" t="s">
        <v>271</v>
      </c>
      <c r="J1106" s="767"/>
      <c r="K1106" s="767"/>
      <c r="L1106" s="767"/>
      <c r="M1106" s="767"/>
      <c r="N1106" s="768"/>
      <c r="O1106" s="781"/>
    </row>
    <row r="1107">
      <c r="A1107" s="828"/>
      <c r="B1107" s="766" t="s">
        <v>272</v>
      </c>
      <c r="C1107" s="767"/>
      <c r="D1107" s="767"/>
      <c r="E1107" s="767"/>
      <c r="F1107" s="768"/>
      <c r="G1107" s="779"/>
      <c r="H1107" s="780"/>
      <c r="I1107" s="766" t="s">
        <v>273</v>
      </c>
      <c r="J1107" s="767"/>
      <c r="K1107" s="767"/>
      <c r="L1107" s="767"/>
      <c r="M1107" s="767"/>
      <c r="N1107" s="768"/>
      <c r="O1107" s="781"/>
    </row>
    <row r="1108">
      <c r="A1108" s="828"/>
      <c r="B1108" s="766" t="s">
        <v>274</v>
      </c>
      <c r="C1108" s="767"/>
      <c r="D1108" s="767"/>
      <c r="E1108" s="767"/>
      <c r="F1108" s="768"/>
      <c r="G1108" s="779"/>
      <c r="H1108" s="780"/>
      <c r="I1108" s="766" t="s">
        <v>275</v>
      </c>
      <c r="J1108" s="767"/>
      <c r="K1108" s="767"/>
      <c r="L1108" s="767"/>
      <c r="M1108" s="767"/>
      <c r="N1108" s="768"/>
      <c r="O1108" s="781"/>
    </row>
    <row r="1109">
      <c r="A1109" s="828"/>
      <c r="B1109" s="766" t="s">
        <v>276</v>
      </c>
      <c r="C1109" s="767"/>
      <c r="D1109" s="767"/>
      <c r="E1109" s="767"/>
      <c r="F1109" s="768"/>
      <c r="G1109" s="779"/>
      <c r="H1109" s="780"/>
      <c r="I1109" s="766" t="s">
        <v>277</v>
      </c>
      <c r="J1109" s="767"/>
      <c r="K1109" s="767"/>
      <c r="L1109" s="767"/>
      <c r="M1109" s="767"/>
      <c r="N1109" s="768"/>
      <c r="O1109" s="781"/>
    </row>
    <row r="1110">
      <c r="A1110" s="828"/>
      <c r="B1110" s="766" t="s">
        <v>278</v>
      </c>
      <c r="C1110" s="767"/>
      <c r="D1110" s="767"/>
      <c r="E1110" s="767"/>
      <c r="F1110" s="768"/>
      <c r="G1110" s="779"/>
      <c r="H1110" s="780"/>
      <c r="I1110" s="766" t="s">
        <v>279</v>
      </c>
      <c r="J1110" s="767"/>
      <c r="K1110" s="767"/>
      <c r="L1110" s="767"/>
      <c r="M1110" s="767"/>
      <c r="N1110" s="768"/>
      <c r="O1110" s="781"/>
    </row>
    <row r="1111">
      <c r="A1111" s="828"/>
      <c r="B1111" s="766" t="s">
        <v>280</v>
      </c>
      <c r="C1111" s="767"/>
      <c r="D1111" s="767"/>
      <c r="E1111" s="767"/>
      <c r="F1111" s="768"/>
      <c r="G1111" s="779"/>
      <c r="H1111" s="780"/>
      <c r="I1111" s="766" t="s">
        <v>281</v>
      </c>
      <c r="J1111" s="767"/>
      <c r="K1111" s="767"/>
      <c r="L1111" s="767"/>
      <c r="M1111" s="767"/>
      <c r="N1111" s="768"/>
      <c r="O1111" s="781"/>
    </row>
    <row r="1112">
      <c r="A1112" s="828"/>
      <c r="B1112" s="766" t="s">
        <v>282</v>
      </c>
      <c r="C1112" s="767"/>
      <c r="D1112" s="767"/>
      <c r="E1112" s="767"/>
      <c r="F1112" s="768"/>
      <c r="G1112" s="779"/>
      <c r="H1112" s="780"/>
      <c r="I1112" s="766" t="s">
        <v>283</v>
      </c>
      <c r="J1112" s="767"/>
      <c r="K1112" s="767"/>
      <c r="L1112" s="767"/>
      <c r="M1112" s="767"/>
      <c r="N1112" s="768"/>
      <c r="O1112" s="781"/>
    </row>
    <row r="1113">
      <c r="A1113" s="828"/>
      <c r="B1113" s="766" t="s">
        <v>284</v>
      </c>
      <c r="C1113" s="767"/>
      <c r="D1113" s="767"/>
      <c r="E1113" s="767"/>
      <c r="F1113" s="768"/>
      <c r="G1113" s="779"/>
      <c r="H1113" s="780"/>
      <c r="I1113" s="766" t="s">
        <v>285</v>
      </c>
      <c r="J1113" s="767"/>
      <c r="K1113" s="767"/>
      <c r="L1113" s="767"/>
      <c r="M1113" s="767"/>
      <c r="N1113" s="768"/>
      <c r="O1113" s="790"/>
    </row>
    <row r="1114">
      <c r="A1114" s="829"/>
      <c r="B1114" s="793" t="s">
        <v>286</v>
      </c>
      <c r="C1114" s="794"/>
      <c r="D1114" s="794"/>
      <c r="E1114" s="794"/>
      <c r="F1114" s="795"/>
      <c r="G1114" s="791"/>
      <c r="H1114" s="792"/>
      <c r="I1114" s="793" t="s">
        <v>287</v>
      </c>
      <c r="J1114" s="794"/>
      <c r="K1114" s="794"/>
      <c r="L1114" s="794"/>
      <c r="M1114" s="794"/>
      <c r="N1114" s="795"/>
      <c r="O1114" s="796">
        <f>SUM(G1104:H1114,O1104:O1113)</f>
        <v>0</v>
      </c>
    </row>
    <row r="1115">
      <c r="A1115" s="837" t="s">
        <v>288</v>
      </c>
      <c r="B1115" s="798" t="s">
        <v>331</v>
      </c>
      <c r="C1115" s="799"/>
      <c r="D1115" s="799"/>
      <c r="E1115" s="799"/>
      <c r="F1115" s="799"/>
      <c r="G1115" s="799"/>
      <c r="H1115" s="799"/>
      <c r="I1115" s="799"/>
      <c r="J1115" s="799"/>
      <c r="K1115" s="799"/>
      <c r="L1115" s="799"/>
      <c r="M1115" s="799"/>
      <c r="N1115" s="799"/>
      <c r="O1115" s="800"/>
    </row>
    <row r="1116">
      <c r="A1116" s="841"/>
      <c r="B1116" s="758"/>
      <c r="C1116" s="759"/>
      <c r="D1116" s="759"/>
      <c r="E1116" s="759"/>
      <c r="F1116" s="759"/>
      <c r="G1116" s="759"/>
      <c r="H1116" s="759"/>
      <c r="I1116" s="759"/>
      <c r="J1116" s="759"/>
      <c r="K1116" s="759"/>
      <c r="L1116" s="759"/>
      <c r="M1116" s="759"/>
      <c r="N1116" s="759"/>
      <c r="O1116" s="764"/>
    </row>
    <row r="1117">
      <c r="A1117" s="841"/>
      <c r="B1117" s="758"/>
      <c r="C1117" s="759"/>
      <c r="D1117" s="759"/>
      <c r="E1117" s="759"/>
      <c r="F1117" s="759"/>
      <c r="G1117" s="759"/>
      <c r="H1117" s="759"/>
      <c r="I1117" s="759"/>
      <c r="J1117" s="759"/>
      <c r="K1117" s="759"/>
      <c r="L1117" s="759"/>
      <c r="M1117" s="759"/>
      <c r="N1117" s="759"/>
      <c r="O1117" s="764"/>
    </row>
    <row r="1118">
      <c r="A1118" s="841"/>
      <c r="B1118" s="758"/>
      <c r="C1118" s="759"/>
      <c r="D1118" s="759"/>
      <c r="E1118" s="759"/>
      <c r="F1118" s="759"/>
      <c r="G1118" s="759"/>
      <c r="H1118" s="759"/>
      <c r="I1118" s="759"/>
      <c r="J1118" s="759"/>
      <c r="K1118" s="759"/>
      <c r="L1118" s="759"/>
      <c r="M1118" s="759"/>
      <c r="N1118" s="759"/>
      <c r="O1118" s="764"/>
    </row>
    <row r="1119">
      <c r="A1119" s="841"/>
      <c r="B1119" s="758"/>
      <c r="C1119" s="759"/>
      <c r="D1119" s="759"/>
      <c r="E1119" s="759"/>
      <c r="F1119" s="759"/>
      <c r="G1119" s="759"/>
      <c r="H1119" s="759"/>
      <c r="I1119" s="759"/>
      <c r="J1119" s="759"/>
      <c r="K1119" s="759"/>
      <c r="L1119" s="759"/>
      <c r="M1119" s="759"/>
      <c r="N1119" s="759"/>
      <c r="O1119" s="764"/>
    </row>
    <row r="1120">
      <c r="A1120" s="841"/>
      <c r="B1120" s="758"/>
      <c r="C1120" s="759"/>
      <c r="D1120" s="759"/>
      <c r="E1120" s="759"/>
      <c r="F1120" s="759"/>
      <c r="G1120" s="759"/>
      <c r="H1120" s="759"/>
      <c r="I1120" s="759"/>
      <c r="J1120" s="759"/>
      <c r="K1120" s="759"/>
      <c r="L1120" s="759"/>
      <c r="M1120" s="759"/>
      <c r="N1120" s="759"/>
      <c r="O1120" s="764"/>
    </row>
    <row r="1121">
      <c r="A1121" s="841"/>
      <c r="B1121" s="758"/>
      <c r="C1121" s="759"/>
      <c r="D1121" s="759"/>
      <c r="E1121" s="759"/>
      <c r="F1121" s="759"/>
      <c r="G1121" s="759"/>
      <c r="H1121" s="759"/>
      <c r="I1121" s="759"/>
      <c r="J1121" s="759"/>
      <c r="K1121" s="759"/>
      <c r="L1121" s="759"/>
      <c r="M1121" s="759"/>
      <c r="N1121" s="759"/>
      <c r="O1121" s="764"/>
    </row>
    <row r="1122">
      <c r="A1122" s="841"/>
      <c r="B1122" s="758"/>
      <c r="C1122" s="759"/>
      <c r="D1122" s="759"/>
      <c r="E1122" s="759"/>
      <c r="F1122" s="759"/>
      <c r="G1122" s="759"/>
      <c r="H1122" s="759"/>
      <c r="I1122" s="759"/>
      <c r="J1122" s="759"/>
      <c r="K1122" s="759"/>
      <c r="L1122" s="759"/>
      <c r="M1122" s="759"/>
      <c r="N1122" s="759"/>
      <c r="O1122" s="764"/>
    </row>
    <row r="1123">
      <c r="A1123" s="841"/>
      <c r="B1123" s="758"/>
      <c r="C1123" s="759"/>
      <c r="D1123" s="759"/>
      <c r="E1123" s="759"/>
      <c r="F1123" s="759"/>
      <c r="G1123" s="759"/>
      <c r="H1123" s="759"/>
      <c r="I1123" s="759"/>
      <c r="J1123" s="759"/>
      <c r="K1123" s="759"/>
      <c r="L1123" s="759"/>
      <c r="M1123" s="759"/>
      <c r="N1123" s="759"/>
      <c r="O1123" s="764"/>
    </row>
    <row r="1124">
      <c r="A1124" s="841"/>
      <c r="B1124" s="758"/>
      <c r="C1124" s="759"/>
      <c r="D1124" s="759"/>
      <c r="E1124" s="759"/>
      <c r="F1124" s="759"/>
      <c r="G1124" s="759"/>
      <c r="H1124" s="759"/>
      <c r="I1124" s="759"/>
      <c r="J1124" s="759"/>
      <c r="K1124" s="759"/>
      <c r="L1124" s="759"/>
      <c r="M1124" s="759"/>
      <c r="N1124" s="759"/>
      <c r="O1124" s="764"/>
    </row>
    <row r="1125">
      <c r="A1125" s="841"/>
      <c r="B1125" s="758"/>
      <c r="C1125" s="759"/>
      <c r="D1125" s="759"/>
      <c r="E1125" s="759"/>
      <c r="F1125" s="759"/>
      <c r="G1125" s="759"/>
      <c r="H1125" s="759"/>
      <c r="I1125" s="759"/>
      <c r="J1125" s="759"/>
      <c r="K1125" s="759"/>
      <c r="L1125" s="759"/>
      <c r="M1125" s="759"/>
      <c r="N1125" s="759"/>
      <c r="O1125" s="764"/>
    </row>
    <row r="1126">
      <c r="A1126" s="841"/>
      <c r="B1126" s="758"/>
      <c r="C1126" s="759"/>
      <c r="D1126" s="759"/>
      <c r="E1126" s="759"/>
      <c r="F1126" s="759"/>
      <c r="G1126" s="759"/>
      <c r="H1126" s="763"/>
      <c r="I1126" s="986" t="s">
        <v>0</v>
      </c>
      <c r="J1126" s="987"/>
      <c r="K1126" s="987"/>
      <c r="L1126" s="987"/>
      <c r="M1126" s="987"/>
      <c r="N1126" s="987"/>
      <c r="O1126" s="988"/>
    </row>
    <row r="1127">
      <c r="A1127" s="841"/>
      <c r="B1127" s="758"/>
      <c r="C1127" s="759"/>
      <c r="D1127" s="759"/>
      <c r="E1127" s="759"/>
      <c r="F1127" s="759"/>
      <c r="G1127" s="759"/>
      <c r="H1127" s="763"/>
      <c r="I1127" s="3"/>
      <c r="J1127" s="3"/>
      <c r="K1127" s="3"/>
      <c r="L1127" s="3"/>
      <c r="M1127" s="3"/>
      <c r="N1127" s="3"/>
      <c r="O1127" s="3"/>
    </row>
    <row r="1128">
      <c r="A1128" s="841"/>
      <c r="B1128" s="758"/>
      <c r="C1128" s="759"/>
      <c r="D1128" s="759"/>
      <c r="E1128" s="759"/>
      <c r="F1128" s="759"/>
      <c r="G1128" s="759"/>
      <c r="H1128" s="763"/>
      <c r="I1128" s="3"/>
      <c r="J1128" s="3"/>
      <c r="K1128" s="3"/>
      <c r="L1128" s="3"/>
      <c r="M1128" s="3"/>
      <c r="N1128" s="3"/>
      <c r="O1128" s="3"/>
    </row>
    <row r="1129">
      <c r="A1129" s="842"/>
      <c r="B1129" s="803"/>
      <c r="C1129" s="804"/>
      <c r="D1129" s="804"/>
      <c r="E1129" s="804"/>
      <c r="F1129" s="804"/>
      <c r="G1129" s="804"/>
      <c r="H1129" s="989"/>
      <c r="I1129" s="990"/>
      <c r="J1129" s="990"/>
      <c r="K1129" s="990"/>
      <c r="L1129" s="990"/>
      <c r="M1129" s="990"/>
      <c r="N1129" s="990"/>
      <c r="O1129" s="991"/>
    </row>
    <row r="1130">
      <c r="A1130" s="837" t="s">
        <v>291</v>
      </c>
      <c r="B1130" s="992"/>
      <c r="C1130" s="839"/>
      <c r="D1130" s="839"/>
      <c r="E1130" s="839"/>
      <c r="F1130" s="839"/>
      <c r="G1130" s="839"/>
      <c r="H1130" s="839"/>
      <c r="I1130" s="839"/>
      <c r="J1130" s="839"/>
      <c r="K1130" s="839"/>
      <c r="L1130" s="839"/>
      <c r="M1130" s="839"/>
      <c r="N1130" s="839"/>
      <c r="O1130" s="840"/>
    </row>
    <row r="1131">
      <c r="A1131" s="841"/>
      <c r="B1131" s="760"/>
      <c r="C1131" s="761"/>
      <c r="D1131" s="761"/>
      <c r="E1131" s="761"/>
      <c r="F1131" s="761"/>
      <c r="G1131" s="761"/>
      <c r="H1131" s="761"/>
      <c r="I1131" s="761"/>
      <c r="J1131" s="761"/>
      <c r="K1131" s="761"/>
      <c r="L1131" s="761"/>
      <c r="M1131" s="761"/>
      <c r="N1131" s="761"/>
      <c r="O1131" s="762"/>
    </row>
    <row r="1132">
      <c r="A1132" s="841"/>
      <c r="B1132" s="760"/>
      <c r="C1132" s="761"/>
      <c r="D1132" s="761"/>
      <c r="E1132" s="761"/>
      <c r="F1132" s="761"/>
      <c r="G1132" s="761"/>
      <c r="H1132" s="761"/>
      <c r="I1132" s="761"/>
      <c r="J1132" s="761"/>
      <c r="K1132" s="761"/>
      <c r="L1132" s="761"/>
      <c r="M1132" s="761"/>
      <c r="N1132" s="761"/>
      <c r="O1132" s="762"/>
    </row>
    <row r="1133">
      <c r="A1133" s="841"/>
      <c r="B1133" s="760"/>
      <c r="C1133" s="761"/>
      <c r="D1133" s="761"/>
      <c r="E1133" s="761"/>
      <c r="F1133" s="761"/>
      <c r="G1133" s="761"/>
      <c r="H1133" s="761"/>
      <c r="I1133" s="761"/>
      <c r="J1133" s="761"/>
      <c r="K1133" s="761"/>
      <c r="L1133" s="761"/>
      <c r="M1133" s="761"/>
      <c r="N1133" s="761"/>
      <c r="O1133" s="762"/>
    </row>
    <row r="1134">
      <c r="A1134" s="841"/>
      <c r="B1134" s="760"/>
      <c r="C1134" s="761"/>
      <c r="D1134" s="761"/>
      <c r="E1134" s="761"/>
      <c r="F1134" s="761"/>
      <c r="G1134" s="761"/>
      <c r="H1134" s="761"/>
      <c r="I1134" s="761"/>
      <c r="J1134" s="761"/>
      <c r="K1134" s="761"/>
      <c r="L1134" s="761"/>
      <c r="M1134" s="761"/>
      <c r="N1134" s="761"/>
      <c r="O1134" s="762"/>
    </row>
    <row r="1135">
      <c r="A1135" s="841"/>
      <c r="B1135" s="760"/>
      <c r="C1135" s="761"/>
      <c r="D1135" s="761"/>
      <c r="E1135" s="761"/>
      <c r="F1135" s="761"/>
      <c r="G1135" s="761"/>
      <c r="H1135" s="761"/>
      <c r="I1135" s="761"/>
      <c r="J1135" s="761"/>
      <c r="K1135" s="761"/>
      <c r="L1135" s="761"/>
      <c r="M1135" s="761"/>
      <c r="N1135" s="761"/>
      <c r="O1135" s="762"/>
    </row>
    <row r="1136">
      <c r="A1136" s="841"/>
      <c r="B1136" s="760"/>
      <c r="C1136" s="761"/>
      <c r="D1136" s="761"/>
      <c r="E1136" s="761"/>
      <c r="F1136" s="761"/>
      <c r="G1136" s="761"/>
      <c r="H1136" s="761"/>
      <c r="I1136" s="761"/>
      <c r="J1136" s="761"/>
      <c r="K1136" s="761"/>
      <c r="L1136" s="761"/>
      <c r="M1136" s="761"/>
      <c r="N1136" s="761"/>
      <c r="O1136" s="762"/>
    </row>
    <row r="1137">
      <c r="A1137" s="841"/>
      <c r="B1137" s="760"/>
      <c r="C1137" s="761"/>
      <c r="D1137" s="761"/>
      <c r="E1137" s="761"/>
      <c r="F1137" s="761"/>
      <c r="G1137" s="761"/>
      <c r="H1137" s="761"/>
      <c r="I1137" s="761"/>
      <c r="J1137" s="761"/>
      <c r="K1137" s="761"/>
      <c r="L1137" s="761"/>
      <c r="M1137" s="761"/>
      <c r="N1137" s="761"/>
      <c r="O1137" s="762"/>
    </row>
    <row r="1138">
      <c r="A1138" s="841"/>
      <c r="B1138" s="758"/>
      <c r="C1138" s="759"/>
      <c r="D1138" s="759"/>
      <c r="E1138" s="759"/>
      <c r="F1138" s="759"/>
      <c r="G1138" s="759"/>
      <c r="H1138" s="763"/>
      <c r="I1138" s="986" t="s">
        <v>292</v>
      </c>
      <c r="J1138" s="987"/>
      <c r="K1138" s="987"/>
      <c r="L1138" s="987"/>
      <c r="M1138" s="987"/>
      <c r="N1138" s="987"/>
      <c r="O1138" s="988"/>
    </row>
    <row r="1139">
      <c r="A1139" s="841"/>
      <c r="B1139" s="758"/>
      <c r="C1139" s="759"/>
      <c r="D1139" s="759"/>
      <c r="E1139" s="759"/>
      <c r="F1139" s="759"/>
      <c r="G1139" s="759"/>
      <c r="H1139" s="763"/>
      <c r="I1139" s="3"/>
      <c r="J1139" s="3"/>
      <c r="K1139" s="3"/>
      <c r="L1139" s="3"/>
      <c r="M1139" s="3"/>
      <c r="N1139" s="3"/>
      <c r="O1139" s="3"/>
    </row>
    <row r="1140">
      <c r="A1140" s="841"/>
      <c r="B1140" s="758"/>
      <c r="C1140" s="759"/>
      <c r="D1140" s="759"/>
      <c r="E1140" s="759"/>
      <c r="F1140" s="759"/>
      <c r="G1140" s="759"/>
      <c r="H1140" s="763"/>
      <c r="I1140" s="3"/>
      <c r="J1140" s="3"/>
      <c r="K1140" s="3"/>
      <c r="L1140" s="3"/>
      <c r="M1140" s="3"/>
      <c r="N1140" s="3"/>
      <c r="O1140" s="3"/>
    </row>
    <row r="1141">
      <c r="A1141" s="842"/>
      <c r="B1141" s="803"/>
      <c r="C1141" s="804"/>
      <c r="D1141" s="804"/>
      <c r="E1141" s="804"/>
      <c r="F1141" s="804"/>
      <c r="G1141" s="804"/>
      <c r="H1141" s="989"/>
      <c r="I1141" s="990"/>
      <c r="J1141" s="990"/>
      <c r="K1141" s="990"/>
      <c r="L1141" s="990"/>
      <c r="M1141" s="990"/>
      <c r="N1141" s="990"/>
      <c r="O1141" s="991"/>
    </row>
    <row r="1142" ht="25.5">
      <c r="A1142" s="805" t="s">
        <v>240</v>
      </c>
      <c r="B1142" s="806" t="s">
        <v>1</v>
      </c>
      <c r="C1142" s="807"/>
      <c r="D1142" s="807"/>
      <c r="E1142" s="807"/>
      <c r="F1142" s="807"/>
      <c r="G1142" s="807"/>
      <c r="H1142" s="807"/>
      <c r="I1142" s="807"/>
      <c r="J1142" s="807"/>
      <c r="K1142" s="807"/>
      <c r="L1142" s="807"/>
      <c r="M1142" s="807"/>
      <c r="N1142" s="807"/>
      <c r="O1142" s="843"/>
    </row>
    <row r="1143" ht="25.5">
      <c r="A1143" s="810" t="s">
        <v>3</v>
      </c>
      <c r="B1143" s="811" t="s">
        <v>4</v>
      </c>
      <c r="C1143" s="812"/>
      <c r="D1143" s="812"/>
      <c r="E1143" s="812"/>
      <c r="F1143" s="812"/>
      <c r="G1143" s="812"/>
      <c r="H1143" s="812"/>
      <c r="I1143" s="812"/>
      <c r="J1143" s="812"/>
      <c r="K1143" s="812"/>
      <c r="L1143" s="812"/>
      <c r="M1143" s="812"/>
      <c r="N1143" s="812"/>
      <c r="O1143" s="813"/>
    </row>
    <row r="1144">
      <c r="A1144" s="814" t="s">
        <v>241</v>
      </c>
      <c r="B1144" s="694"/>
      <c r="C1144" s="694"/>
      <c r="D1144" s="694"/>
      <c r="E1144" s="694"/>
      <c r="F1144" s="694"/>
      <c r="G1144" s="694"/>
      <c r="H1144" s="694"/>
      <c r="I1144" s="694"/>
      <c r="J1144" s="694"/>
      <c r="K1144" s="694"/>
      <c r="L1144" s="694"/>
      <c r="M1144" s="694"/>
      <c r="N1144" s="694"/>
      <c r="O1144" s="815"/>
    </row>
    <row r="1145" ht="25.5">
      <c r="A1145" s="718" t="s">
        <v>7</v>
      </c>
      <c r="B1145" s="720" t="s">
        <v>312</v>
      </c>
      <c r="C1145" s="720" t="s">
        <v>216</v>
      </c>
      <c r="D1145" s="816" t="s">
        <v>301</v>
      </c>
      <c r="E1145" s="817"/>
      <c r="F1145" s="818"/>
      <c r="G1145" s="819" t="s">
        <v>242</v>
      </c>
      <c r="H1145" s="820"/>
      <c r="I1145" s="723">
        <f>I1093+1</f>
        <v>46018</v>
      </c>
      <c r="J1145" s="724"/>
      <c r="K1145" s="724"/>
      <c r="L1145" s="724"/>
      <c r="M1145" s="725"/>
      <c r="N1145" s="726" t="s">
        <v>243</v>
      </c>
      <c r="O1145" s="727">
        <f>O1093+1</f>
        <v>23</v>
      </c>
    </row>
    <row r="1146">
      <c r="A1146" s="728" t="s">
        <v>244</v>
      </c>
      <c r="B1146" s="729" t="s">
        <v>6</v>
      </c>
      <c r="C1146" s="730"/>
      <c r="D1146" s="730"/>
      <c r="E1146" s="730"/>
      <c r="F1146" s="730"/>
      <c r="G1146" s="730"/>
      <c r="H1146" s="730"/>
      <c r="I1146" s="730"/>
      <c r="J1146" s="731"/>
      <c r="K1146" s="732" t="s">
        <v>245</v>
      </c>
      <c r="L1146" s="732" t="s">
        <v>246</v>
      </c>
      <c r="M1146" s="821" t="s">
        <v>247</v>
      </c>
      <c r="N1146" s="822"/>
      <c r="O1146" s="733" t="s">
        <v>248</v>
      </c>
    </row>
    <row r="1147">
      <c r="A1147" s="734"/>
      <c r="B1147" s="735"/>
      <c r="C1147" s="736"/>
      <c r="D1147" s="736"/>
      <c r="E1147" s="736"/>
      <c r="F1147" s="736"/>
      <c r="G1147" s="736"/>
      <c r="H1147" s="736"/>
      <c r="I1147" s="736"/>
      <c r="J1147" s="737"/>
      <c r="K1147" s="732" t="s">
        <v>249</v>
      </c>
      <c r="L1147" s="732" t="s">
        <v>203</v>
      </c>
      <c r="M1147" s="823"/>
      <c r="N1147" s="824"/>
      <c r="O1147" s="739"/>
    </row>
    <row r="1148" ht="38.25">
      <c r="A1148" s="740" t="s">
        <v>250</v>
      </c>
      <c r="B1148" s="741"/>
      <c r="C1148" s="742" t="s">
        <v>251</v>
      </c>
      <c r="D1148" s="742">
        <f>D1096</f>
        <v>180</v>
      </c>
      <c r="E1148" s="742" t="s">
        <v>252</v>
      </c>
      <c r="F1148" s="825" t="s">
        <v>253</v>
      </c>
      <c r="G1148" s="826"/>
      <c r="H1148" s="741">
        <f>H1096+1</f>
        <v>84</v>
      </c>
      <c r="I1148" s="742" t="s">
        <v>254</v>
      </c>
      <c r="J1148" s="741">
        <f>D1148-H1148</f>
        <v>96</v>
      </c>
      <c r="K1148" s="744" t="s">
        <v>255</v>
      </c>
      <c r="L1148" s="744" t="s">
        <v>203</v>
      </c>
      <c r="M1148" s="811"/>
      <c r="N1148" s="827"/>
      <c r="O1148" s="745"/>
    </row>
    <row r="1149">
      <c r="A1149" s="993" t="s">
        <v>256</v>
      </c>
      <c r="B1149" s="755" t="s">
        <v>257</v>
      </c>
      <c r="C1149" s="756"/>
      <c r="D1149" s="756"/>
      <c r="E1149" s="756"/>
      <c r="F1149" s="757"/>
      <c r="G1149" s="758"/>
      <c r="H1149" s="763"/>
      <c r="I1149" s="760"/>
      <c r="J1149" s="761"/>
      <c r="K1149" s="761"/>
      <c r="L1149" s="761"/>
      <c r="M1149" s="761"/>
      <c r="N1149" s="761"/>
      <c r="O1149" s="762"/>
    </row>
    <row r="1150">
      <c r="A1150" s="828"/>
      <c r="B1150" s="755" t="s">
        <v>258</v>
      </c>
      <c r="C1150" s="756"/>
      <c r="D1150" s="756"/>
      <c r="E1150" s="756"/>
      <c r="F1150" s="757"/>
      <c r="G1150" s="758"/>
      <c r="H1150" s="763"/>
      <c r="I1150" s="760"/>
      <c r="J1150" s="761"/>
      <c r="K1150" s="761"/>
      <c r="L1150" s="761"/>
      <c r="M1150" s="761"/>
      <c r="N1150" s="761"/>
      <c r="O1150" s="762"/>
    </row>
    <row r="1151">
      <c r="A1151" s="828"/>
      <c r="B1151" s="755" t="s">
        <v>259</v>
      </c>
      <c r="C1151" s="756"/>
      <c r="D1151" s="756"/>
      <c r="E1151" s="756"/>
      <c r="F1151" s="757"/>
      <c r="G1151" s="758"/>
      <c r="H1151" s="763"/>
      <c r="I1151" s="760"/>
      <c r="J1151" s="761"/>
      <c r="K1151" s="761"/>
      <c r="L1151" s="761"/>
      <c r="M1151" s="761"/>
      <c r="N1151" s="761"/>
      <c r="O1151" s="762"/>
    </row>
    <row r="1152">
      <c r="A1152" s="828"/>
      <c r="B1152" s="755" t="s">
        <v>260</v>
      </c>
      <c r="C1152" s="756"/>
      <c r="D1152" s="756"/>
      <c r="E1152" s="756"/>
      <c r="F1152" s="757"/>
      <c r="G1152" s="758"/>
      <c r="H1152" s="763"/>
      <c r="I1152" s="760"/>
      <c r="J1152" s="761"/>
      <c r="K1152" s="761"/>
      <c r="L1152" s="761"/>
      <c r="M1152" s="761"/>
      <c r="N1152" s="761"/>
      <c r="O1152" s="762"/>
    </row>
    <row r="1153">
      <c r="A1153" s="828"/>
      <c r="B1153" s="755" t="s">
        <v>261</v>
      </c>
      <c r="C1153" s="756"/>
      <c r="D1153" s="756"/>
      <c r="E1153" s="756"/>
      <c r="F1153" s="757"/>
      <c r="G1153" s="758"/>
      <c r="H1153" s="763"/>
      <c r="I1153" s="758"/>
      <c r="J1153" s="759"/>
      <c r="K1153" s="759"/>
      <c r="L1153" s="759"/>
      <c r="M1153" s="759"/>
      <c r="N1153" s="759"/>
      <c r="O1153" s="764"/>
    </row>
    <row r="1154">
      <c r="A1154" s="829"/>
      <c r="B1154" s="999" t="s">
        <v>262</v>
      </c>
      <c r="C1154" s="1000"/>
      <c r="D1154" s="1000"/>
      <c r="E1154" s="1000"/>
      <c r="F1154" s="1001"/>
      <c r="G1154" s="803"/>
      <c r="H1154" s="989"/>
      <c r="I1154" s="769"/>
      <c r="J1154" s="770"/>
      <c r="K1154" s="770"/>
      <c r="L1154" s="770"/>
      <c r="M1154" s="770"/>
      <c r="N1154" s="770"/>
      <c r="O1154" s="771"/>
    </row>
    <row r="1155">
      <c r="A1155" s="830" t="s">
        <v>263</v>
      </c>
      <c r="B1155" s="773" t="s">
        <v>264</v>
      </c>
      <c r="C1155" s="774"/>
      <c r="D1155" s="774"/>
      <c r="E1155" s="774"/>
      <c r="F1155" s="775"/>
      <c r="G1155" s="776" t="s">
        <v>265</v>
      </c>
      <c r="H1155" s="777"/>
      <c r="I1155" s="773" t="s">
        <v>264</v>
      </c>
      <c r="J1155" s="774"/>
      <c r="K1155" s="774"/>
      <c r="L1155" s="774"/>
      <c r="M1155" s="774"/>
      <c r="N1155" s="775"/>
      <c r="O1155" s="778" t="s">
        <v>265</v>
      </c>
    </row>
    <row r="1156">
      <c r="A1156" s="828"/>
      <c r="B1156" s="766" t="s">
        <v>266</v>
      </c>
      <c r="C1156" s="767"/>
      <c r="D1156" s="767"/>
      <c r="E1156" s="767"/>
      <c r="F1156" s="768"/>
      <c r="G1156" s="779"/>
      <c r="H1156" s="780"/>
      <c r="I1156" s="766" t="s">
        <v>267</v>
      </c>
      <c r="J1156" s="767"/>
      <c r="K1156" s="767"/>
      <c r="L1156" s="767"/>
      <c r="M1156" s="767"/>
      <c r="N1156" s="768"/>
      <c r="O1156" s="781"/>
    </row>
    <row r="1157">
      <c r="A1157" s="828"/>
      <c r="B1157" s="766" t="s">
        <v>268</v>
      </c>
      <c r="C1157" s="767"/>
      <c r="D1157" s="767"/>
      <c r="E1157" s="767"/>
      <c r="F1157" s="768"/>
      <c r="G1157" s="779"/>
      <c r="H1157" s="780"/>
      <c r="I1157" s="766" t="s">
        <v>269</v>
      </c>
      <c r="J1157" s="767"/>
      <c r="K1157" s="767"/>
      <c r="L1157" s="767"/>
      <c r="M1157" s="767"/>
      <c r="N1157" s="768"/>
      <c r="O1157" s="781"/>
    </row>
    <row r="1158">
      <c r="A1158" s="828"/>
      <c r="B1158" s="766" t="s">
        <v>270</v>
      </c>
      <c r="C1158" s="767"/>
      <c r="D1158" s="767"/>
      <c r="E1158" s="767"/>
      <c r="F1158" s="768"/>
      <c r="G1158" s="779"/>
      <c r="H1158" s="780"/>
      <c r="I1158" s="766" t="s">
        <v>271</v>
      </c>
      <c r="J1158" s="767"/>
      <c r="K1158" s="767"/>
      <c r="L1158" s="767"/>
      <c r="M1158" s="767"/>
      <c r="N1158" s="768"/>
      <c r="O1158" s="781"/>
    </row>
    <row r="1159">
      <c r="A1159" s="828"/>
      <c r="B1159" s="766" t="s">
        <v>272</v>
      </c>
      <c r="C1159" s="767"/>
      <c r="D1159" s="767"/>
      <c r="E1159" s="767"/>
      <c r="F1159" s="768"/>
      <c r="G1159" s="779"/>
      <c r="H1159" s="780"/>
      <c r="I1159" s="766" t="s">
        <v>273</v>
      </c>
      <c r="J1159" s="767"/>
      <c r="K1159" s="767"/>
      <c r="L1159" s="767"/>
      <c r="M1159" s="767"/>
      <c r="N1159" s="768"/>
      <c r="O1159" s="781"/>
    </row>
    <row r="1160">
      <c r="A1160" s="828"/>
      <c r="B1160" s="766" t="s">
        <v>274</v>
      </c>
      <c r="C1160" s="767"/>
      <c r="D1160" s="767"/>
      <c r="E1160" s="767"/>
      <c r="F1160" s="768"/>
      <c r="G1160" s="779"/>
      <c r="H1160" s="780"/>
      <c r="I1160" s="766" t="s">
        <v>275</v>
      </c>
      <c r="J1160" s="767"/>
      <c r="K1160" s="767"/>
      <c r="L1160" s="767"/>
      <c r="M1160" s="767"/>
      <c r="N1160" s="768"/>
      <c r="O1160" s="781"/>
    </row>
    <row r="1161">
      <c r="A1161" s="828"/>
      <c r="B1161" s="766" t="s">
        <v>276</v>
      </c>
      <c r="C1161" s="767"/>
      <c r="D1161" s="767"/>
      <c r="E1161" s="767"/>
      <c r="F1161" s="768"/>
      <c r="G1161" s="779"/>
      <c r="H1161" s="780"/>
      <c r="I1161" s="766" t="s">
        <v>277</v>
      </c>
      <c r="J1161" s="767"/>
      <c r="K1161" s="767"/>
      <c r="L1161" s="767"/>
      <c r="M1161" s="767"/>
      <c r="N1161" s="768"/>
      <c r="O1161" s="781"/>
    </row>
    <row r="1162">
      <c r="A1162" s="828"/>
      <c r="B1162" s="766" t="s">
        <v>278</v>
      </c>
      <c r="C1162" s="767"/>
      <c r="D1162" s="767"/>
      <c r="E1162" s="767"/>
      <c r="F1162" s="768"/>
      <c r="G1162" s="779"/>
      <c r="H1162" s="780"/>
      <c r="I1162" s="766" t="s">
        <v>279</v>
      </c>
      <c r="J1162" s="767"/>
      <c r="K1162" s="767"/>
      <c r="L1162" s="767"/>
      <c r="M1162" s="767"/>
      <c r="N1162" s="768"/>
      <c r="O1162" s="781"/>
    </row>
    <row r="1163">
      <c r="A1163" s="828"/>
      <c r="B1163" s="766" t="s">
        <v>280</v>
      </c>
      <c r="C1163" s="767"/>
      <c r="D1163" s="767"/>
      <c r="E1163" s="767"/>
      <c r="F1163" s="768"/>
      <c r="G1163" s="779"/>
      <c r="H1163" s="780"/>
      <c r="I1163" s="766" t="s">
        <v>281</v>
      </c>
      <c r="J1163" s="767"/>
      <c r="K1163" s="767"/>
      <c r="L1163" s="767"/>
      <c r="M1163" s="767"/>
      <c r="N1163" s="768"/>
      <c r="O1163" s="781"/>
    </row>
    <row r="1164">
      <c r="A1164" s="828"/>
      <c r="B1164" s="766" t="s">
        <v>282</v>
      </c>
      <c r="C1164" s="767"/>
      <c r="D1164" s="767"/>
      <c r="E1164" s="767"/>
      <c r="F1164" s="768"/>
      <c r="G1164" s="779"/>
      <c r="H1164" s="780"/>
      <c r="I1164" s="766" t="s">
        <v>283</v>
      </c>
      <c r="J1164" s="767"/>
      <c r="K1164" s="767"/>
      <c r="L1164" s="767"/>
      <c r="M1164" s="767"/>
      <c r="N1164" s="768"/>
      <c r="O1164" s="781"/>
    </row>
    <row r="1165">
      <c r="A1165" s="828"/>
      <c r="B1165" s="766" t="s">
        <v>284</v>
      </c>
      <c r="C1165" s="767"/>
      <c r="D1165" s="767"/>
      <c r="E1165" s="767"/>
      <c r="F1165" s="768"/>
      <c r="G1165" s="779"/>
      <c r="H1165" s="780"/>
      <c r="I1165" s="766" t="s">
        <v>285</v>
      </c>
      <c r="J1165" s="767"/>
      <c r="K1165" s="767"/>
      <c r="L1165" s="767"/>
      <c r="M1165" s="767"/>
      <c r="N1165" s="768"/>
      <c r="O1165" s="790"/>
    </row>
    <row r="1166">
      <c r="A1166" s="829"/>
      <c r="B1166" s="793" t="s">
        <v>286</v>
      </c>
      <c r="C1166" s="794"/>
      <c r="D1166" s="794"/>
      <c r="E1166" s="794"/>
      <c r="F1166" s="795"/>
      <c r="G1166" s="791"/>
      <c r="H1166" s="792"/>
      <c r="I1166" s="793" t="s">
        <v>287</v>
      </c>
      <c r="J1166" s="794"/>
      <c r="K1166" s="794"/>
      <c r="L1166" s="794"/>
      <c r="M1166" s="794"/>
      <c r="N1166" s="795"/>
      <c r="O1166" s="796">
        <f>SUM(G1156:H1166,O1156:O1165)</f>
        <v>0</v>
      </c>
    </row>
    <row r="1167">
      <c r="A1167" s="837" t="s">
        <v>288</v>
      </c>
      <c r="B1167" s="798" t="s">
        <v>331</v>
      </c>
      <c r="C1167" s="799"/>
      <c r="D1167" s="799"/>
      <c r="E1167" s="799"/>
      <c r="F1167" s="799"/>
      <c r="G1167" s="799"/>
      <c r="H1167" s="799"/>
      <c r="I1167" s="799"/>
      <c r="J1167" s="799"/>
      <c r="K1167" s="799"/>
      <c r="L1167" s="799"/>
      <c r="M1167" s="799"/>
      <c r="N1167" s="799"/>
      <c r="O1167" s="800"/>
    </row>
    <row r="1168">
      <c r="A1168" s="841"/>
      <c r="B1168" s="758"/>
      <c r="C1168" s="759"/>
      <c r="D1168" s="759"/>
      <c r="E1168" s="759"/>
      <c r="F1168" s="759"/>
      <c r="G1168" s="759"/>
      <c r="H1168" s="759"/>
      <c r="I1168" s="759"/>
      <c r="J1168" s="759"/>
      <c r="K1168" s="759"/>
      <c r="L1168" s="759"/>
      <c r="M1168" s="759"/>
      <c r="N1168" s="759"/>
      <c r="O1168" s="764"/>
    </row>
    <row r="1169">
      <c r="A1169" s="841"/>
      <c r="B1169" s="758"/>
      <c r="C1169" s="759"/>
      <c r="D1169" s="759"/>
      <c r="E1169" s="759"/>
      <c r="F1169" s="759"/>
      <c r="G1169" s="759"/>
      <c r="H1169" s="759"/>
      <c r="I1169" s="759"/>
      <c r="J1169" s="759"/>
      <c r="K1169" s="759"/>
      <c r="L1169" s="759"/>
      <c r="M1169" s="759"/>
      <c r="N1169" s="759"/>
      <c r="O1169" s="764"/>
    </row>
    <row r="1170">
      <c r="A1170" s="841"/>
      <c r="B1170" s="758"/>
      <c r="C1170" s="759"/>
      <c r="D1170" s="759"/>
      <c r="E1170" s="759"/>
      <c r="F1170" s="759"/>
      <c r="G1170" s="759"/>
      <c r="H1170" s="759"/>
      <c r="I1170" s="759"/>
      <c r="J1170" s="759"/>
      <c r="K1170" s="759"/>
      <c r="L1170" s="759"/>
      <c r="M1170" s="759"/>
      <c r="N1170" s="759"/>
      <c r="O1170" s="764"/>
    </row>
    <row r="1171">
      <c r="A1171" s="841"/>
      <c r="B1171" s="758"/>
      <c r="C1171" s="759"/>
      <c r="D1171" s="759"/>
      <c r="E1171" s="759"/>
      <c r="F1171" s="759"/>
      <c r="G1171" s="759"/>
      <c r="H1171" s="759"/>
      <c r="I1171" s="759"/>
      <c r="J1171" s="759"/>
      <c r="K1171" s="759"/>
      <c r="L1171" s="759"/>
      <c r="M1171" s="759"/>
      <c r="N1171" s="759"/>
      <c r="O1171" s="764"/>
    </row>
    <row r="1172">
      <c r="A1172" s="841"/>
      <c r="B1172" s="758"/>
      <c r="C1172" s="759"/>
      <c r="D1172" s="759"/>
      <c r="E1172" s="759"/>
      <c r="F1172" s="759"/>
      <c r="G1172" s="759"/>
      <c r="H1172" s="759"/>
      <c r="I1172" s="759"/>
      <c r="J1172" s="759"/>
      <c r="K1172" s="759"/>
      <c r="L1172" s="759"/>
      <c r="M1172" s="759"/>
      <c r="N1172" s="759"/>
      <c r="O1172" s="764"/>
    </row>
    <row r="1173">
      <c r="A1173" s="841"/>
      <c r="B1173" s="758"/>
      <c r="C1173" s="759"/>
      <c r="D1173" s="759"/>
      <c r="E1173" s="759"/>
      <c r="F1173" s="759"/>
      <c r="G1173" s="759"/>
      <c r="H1173" s="759"/>
      <c r="I1173" s="759"/>
      <c r="J1173" s="759"/>
      <c r="K1173" s="759"/>
      <c r="L1173" s="759"/>
      <c r="M1173" s="759"/>
      <c r="N1173" s="759"/>
      <c r="O1173" s="764"/>
    </row>
    <row r="1174">
      <c r="A1174" s="841"/>
      <c r="B1174" s="758"/>
      <c r="C1174" s="759"/>
      <c r="D1174" s="759"/>
      <c r="E1174" s="759"/>
      <c r="F1174" s="759"/>
      <c r="G1174" s="759"/>
      <c r="H1174" s="759"/>
      <c r="I1174" s="759"/>
      <c r="J1174" s="759"/>
      <c r="K1174" s="759"/>
      <c r="L1174" s="759"/>
      <c r="M1174" s="759"/>
      <c r="N1174" s="759"/>
      <c r="O1174" s="764"/>
    </row>
    <row r="1175">
      <c r="A1175" s="841"/>
      <c r="B1175" s="758"/>
      <c r="C1175" s="759"/>
      <c r="D1175" s="759"/>
      <c r="E1175" s="759"/>
      <c r="F1175" s="759"/>
      <c r="G1175" s="759"/>
      <c r="H1175" s="759"/>
      <c r="I1175" s="759"/>
      <c r="J1175" s="759"/>
      <c r="K1175" s="759"/>
      <c r="L1175" s="759"/>
      <c r="M1175" s="759"/>
      <c r="N1175" s="759"/>
      <c r="O1175" s="764"/>
    </row>
    <row r="1176">
      <c r="A1176" s="841"/>
      <c r="B1176" s="758"/>
      <c r="C1176" s="759"/>
      <c r="D1176" s="759"/>
      <c r="E1176" s="759"/>
      <c r="F1176" s="759"/>
      <c r="G1176" s="759"/>
      <c r="H1176" s="759"/>
      <c r="I1176" s="759"/>
      <c r="J1176" s="759"/>
      <c r="K1176" s="759"/>
      <c r="L1176" s="759"/>
      <c r="M1176" s="759"/>
      <c r="N1176" s="759"/>
      <c r="O1176" s="764"/>
    </row>
    <row r="1177">
      <c r="A1177" s="841"/>
      <c r="B1177" s="758"/>
      <c r="C1177" s="759"/>
      <c r="D1177" s="759"/>
      <c r="E1177" s="759"/>
      <c r="F1177" s="759"/>
      <c r="G1177" s="759"/>
      <c r="H1177" s="759"/>
      <c r="I1177" s="759"/>
      <c r="J1177" s="759"/>
      <c r="K1177" s="759"/>
      <c r="L1177" s="759"/>
      <c r="M1177" s="759"/>
      <c r="N1177" s="759"/>
      <c r="O1177" s="764"/>
    </row>
    <row r="1178">
      <c r="A1178" s="841"/>
      <c r="B1178" s="758"/>
      <c r="C1178" s="759"/>
      <c r="D1178" s="759"/>
      <c r="E1178" s="759"/>
      <c r="F1178" s="759"/>
      <c r="G1178" s="759"/>
      <c r="H1178" s="763"/>
      <c r="I1178" s="986" t="s">
        <v>0</v>
      </c>
      <c r="J1178" s="987"/>
      <c r="K1178" s="987"/>
      <c r="L1178" s="987"/>
      <c r="M1178" s="987"/>
      <c r="N1178" s="987"/>
      <c r="O1178" s="988"/>
    </row>
    <row r="1179">
      <c r="A1179" s="841"/>
      <c r="B1179" s="758"/>
      <c r="C1179" s="759"/>
      <c r="D1179" s="759"/>
      <c r="E1179" s="759"/>
      <c r="F1179" s="759"/>
      <c r="G1179" s="759"/>
      <c r="H1179" s="763"/>
      <c r="I1179" s="3"/>
      <c r="J1179" s="3"/>
      <c r="K1179" s="3"/>
      <c r="L1179" s="3"/>
      <c r="M1179" s="3"/>
      <c r="N1179" s="3"/>
      <c r="O1179" s="3"/>
    </row>
    <row r="1180">
      <c r="A1180" s="841"/>
      <c r="B1180" s="758"/>
      <c r="C1180" s="759"/>
      <c r="D1180" s="759"/>
      <c r="E1180" s="759"/>
      <c r="F1180" s="759"/>
      <c r="G1180" s="759"/>
      <c r="H1180" s="763"/>
      <c r="I1180" s="3"/>
      <c r="J1180" s="3"/>
      <c r="K1180" s="3"/>
      <c r="L1180" s="3"/>
      <c r="M1180" s="3"/>
      <c r="N1180" s="3"/>
      <c r="O1180" s="3"/>
    </row>
    <row r="1181">
      <c r="A1181" s="842"/>
      <c r="B1181" s="803"/>
      <c r="C1181" s="804"/>
      <c r="D1181" s="804"/>
      <c r="E1181" s="804"/>
      <c r="F1181" s="804"/>
      <c r="G1181" s="804"/>
      <c r="H1181" s="989"/>
      <c r="I1181" s="990"/>
      <c r="J1181" s="990"/>
      <c r="K1181" s="990"/>
      <c r="L1181" s="990"/>
      <c r="M1181" s="990"/>
      <c r="N1181" s="990"/>
      <c r="O1181" s="991"/>
    </row>
    <row r="1182">
      <c r="A1182" s="837" t="s">
        <v>291</v>
      </c>
      <c r="B1182" s="992"/>
      <c r="C1182" s="839"/>
      <c r="D1182" s="839"/>
      <c r="E1182" s="839"/>
      <c r="F1182" s="839"/>
      <c r="G1182" s="839"/>
      <c r="H1182" s="839"/>
      <c r="I1182" s="839"/>
      <c r="J1182" s="839"/>
      <c r="K1182" s="839"/>
      <c r="L1182" s="839"/>
      <c r="M1182" s="839"/>
      <c r="N1182" s="839"/>
      <c r="O1182" s="840"/>
    </row>
    <row r="1183">
      <c r="A1183" s="841"/>
      <c r="B1183" s="760"/>
      <c r="C1183" s="761"/>
      <c r="D1183" s="761"/>
      <c r="E1183" s="761"/>
      <c r="F1183" s="761"/>
      <c r="G1183" s="761"/>
      <c r="H1183" s="761"/>
      <c r="I1183" s="761"/>
      <c r="J1183" s="761"/>
      <c r="K1183" s="761"/>
      <c r="L1183" s="761"/>
      <c r="M1183" s="761"/>
      <c r="N1183" s="761"/>
      <c r="O1183" s="762"/>
    </row>
    <row r="1184">
      <c r="A1184" s="841"/>
      <c r="B1184" s="760"/>
      <c r="C1184" s="761"/>
      <c r="D1184" s="761"/>
      <c r="E1184" s="761"/>
      <c r="F1184" s="761"/>
      <c r="G1184" s="761"/>
      <c r="H1184" s="761"/>
      <c r="I1184" s="761"/>
      <c r="J1184" s="761"/>
      <c r="K1184" s="761"/>
      <c r="L1184" s="761"/>
      <c r="M1184" s="761"/>
      <c r="N1184" s="761"/>
      <c r="O1184" s="762"/>
    </row>
    <row r="1185">
      <c r="A1185" s="841"/>
      <c r="B1185" s="760"/>
      <c r="C1185" s="761"/>
      <c r="D1185" s="761"/>
      <c r="E1185" s="761"/>
      <c r="F1185" s="761"/>
      <c r="G1185" s="761"/>
      <c r="H1185" s="761"/>
      <c r="I1185" s="761"/>
      <c r="J1185" s="761"/>
      <c r="K1185" s="761"/>
      <c r="L1185" s="761"/>
      <c r="M1185" s="761"/>
      <c r="N1185" s="761"/>
      <c r="O1185" s="762"/>
    </row>
    <row r="1186">
      <c r="A1186" s="841"/>
      <c r="B1186" s="760"/>
      <c r="C1186" s="761"/>
      <c r="D1186" s="761"/>
      <c r="E1186" s="761"/>
      <c r="F1186" s="761"/>
      <c r="G1186" s="761"/>
      <c r="H1186" s="761"/>
      <c r="I1186" s="761"/>
      <c r="J1186" s="761"/>
      <c r="K1186" s="761"/>
      <c r="L1186" s="761"/>
      <c r="M1186" s="761"/>
      <c r="N1186" s="761"/>
      <c r="O1186" s="762"/>
    </row>
    <row r="1187">
      <c r="A1187" s="841"/>
      <c r="B1187" s="760"/>
      <c r="C1187" s="761"/>
      <c r="D1187" s="761"/>
      <c r="E1187" s="761"/>
      <c r="F1187" s="761"/>
      <c r="G1187" s="761"/>
      <c r="H1187" s="761"/>
      <c r="I1187" s="761"/>
      <c r="J1187" s="761"/>
      <c r="K1187" s="761"/>
      <c r="L1187" s="761"/>
      <c r="M1187" s="761"/>
      <c r="N1187" s="761"/>
      <c r="O1187" s="762"/>
    </row>
    <row r="1188">
      <c r="A1188" s="841"/>
      <c r="B1188" s="760"/>
      <c r="C1188" s="761"/>
      <c r="D1188" s="761"/>
      <c r="E1188" s="761"/>
      <c r="F1188" s="761"/>
      <c r="G1188" s="761"/>
      <c r="H1188" s="761"/>
      <c r="I1188" s="761"/>
      <c r="J1188" s="761"/>
      <c r="K1188" s="761"/>
      <c r="L1188" s="761"/>
      <c r="M1188" s="761"/>
      <c r="N1188" s="761"/>
      <c r="O1188" s="762"/>
    </row>
    <row r="1189">
      <c r="A1189" s="841"/>
      <c r="B1189" s="760"/>
      <c r="C1189" s="761"/>
      <c r="D1189" s="761"/>
      <c r="E1189" s="761"/>
      <c r="F1189" s="761"/>
      <c r="G1189" s="761"/>
      <c r="H1189" s="761"/>
      <c r="I1189" s="761"/>
      <c r="J1189" s="761"/>
      <c r="K1189" s="761"/>
      <c r="L1189" s="761"/>
      <c r="M1189" s="761"/>
      <c r="N1189" s="761"/>
      <c r="O1189" s="762"/>
    </row>
    <row r="1190">
      <c r="A1190" s="841"/>
      <c r="B1190" s="758"/>
      <c r="C1190" s="759"/>
      <c r="D1190" s="759"/>
      <c r="E1190" s="759"/>
      <c r="F1190" s="759"/>
      <c r="G1190" s="759"/>
      <c r="H1190" s="763"/>
      <c r="I1190" s="986" t="s">
        <v>292</v>
      </c>
      <c r="J1190" s="987"/>
      <c r="K1190" s="987"/>
      <c r="L1190" s="987"/>
      <c r="M1190" s="987"/>
      <c r="N1190" s="987"/>
      <c r="O1190" s="988"/>
    </row>
    <row r="1191">
      <c r="A1191" s="841"/>
      <c r="B1191" s="758"/>
      <c r="C1191" s="759"/>
      <c r="D1191" s="759"/>
      <c r="E1191" s="759"/>
      <c r="F1191" s="759"/>
      <c r="G1191" s="759"/>
      <c r="H1191" s="763"/>
      <c r="I1191" s="3"/>
      <c r="J1191" s="3"/>
      <c r="K1191" s="3"/>
      <c r="L1191" s="3"/>
      <c r="M1191" s="3"/>
      <c r="N1191" s="3"/>
      <c r="O1191" s="3"/>
    </row>
    <row r="1192">
      <c r="A1192" s="841"/>
      <c r="B1192" s="758"/>
      <c r="C1192" s="759"/>
      <c r="D1192" s="759"/>
      <c r="E1192" s="759"/>
      <c r="F1192" s="759"/>
      <c r="G1192" s="759"/>
      <c r="H1192" s="763"/>
      <c r="I1192" s="3"/>
      <c r="J1192" s="3"/>
      <c r="K1192" s="3"/>
      <c r="L1192" s="3"/>
      <c r="M1192" s="3"/>
      <c r="N1192" s="3"/>
      <c r="O1192" s="3"/>
    </row>
    <row r="1193">
      <c r="A1193" s="842"/>
      <c r="B1193" s="803"/>
      <c r="C1193" s="804"/>
      <c r="D1193" s="804"/>
      <c r="E1193" s="804"/>
      <c r="F1193" s="804"/>
      <c r="G1193" s="804"/>
      <c r="H1193" s="989"/>
      <c r="I1193" s="990"/>
      <c r="J1193" s="990"/>
      <c r="K1193" s="990"/>
      <c r="L1193" s="990"/>
      <c r="M1193" s="990"/>
      <c r="N1193" s="990"/>
      <c r="O1193" s="991"/>
    </row>
    <row r="1194" ht="25.5">
      <c r="A1194" s="805" t="s">
        <v>240</v>
      </c>
      <c r="B1194" s="806" t="s">
        <v>1</v>
      </c>
      <c r="C1194" s="807"/>
      <c r="D1194" s="807"/>
      <c r="E1194" s="807"/>
      <c r="F1194" s="807"/>
      <c r="G1194" s="807"/>
      <c r="H1194" s="807"/>
      <c r="I1194" s="807"/>
      <c r="J1194" s="807"/>
      <c r="K1194" s="807"/>
      <c r="L1194" s="807"/>
      <c r="M1194" s="807"/>
      <c r="N1194" s="807"/>
      <c r="O1194" s="843"/>
    </row>
    <row r="1195" ht="25.5">
      <c r="A1195" s="810" t="s">
        <v>3</v>
      </c>
      <c r="B1195" s="811" t="s">
        <v>4</v>
      </c>
      <c r="C1195" s="812"/>
      <c r="D1195" s="812"/>
      <c r="E1195" s="812"/>
      <c r="F1195" s="812"/>
      <c r="G1195" s="812"/>
      <c r="H1195" s="812"/>
      <c r="I1195" s="812"/>
      <c r="J1195" s="812"/>
      <c r="K1195" s="812"/>
      <c r="L1195" s="812"/>
      <c r="M1195" s="812"/>
      <c r="N1195" s="812"/>
      <c r="O1195" s="813"/>
    </row>
    <row r="1196">
      <c r="A1196" s="814" t="s">
        <v>241</v>
      </c>
      <c r="B1196" s="694"/>
      <c r="C1196" s="694"/>
      <c r="D1196" s="694"/>
      <c r="E1196" s="694"/>
      <c r="F1196" s="694"/>
      <c r="G1196" s="694"/>
      <c r="H1196" s="694"/>
      <c r="I1196" s="694"/>
      <c r="J1196" s="694"/>
      <c r="K1196" s="694"/>
      <c r="L1196" s="694"/>
      <c r="M1196" s="694"/>
      <c r="N1196" s="694"/>
      <c r="O1196" s="815"/>
    </row>
    <row r="1197" ht="25.5">
      <c r="A1197" s="718" t="s">
        <v>7</v>
      </c>
      <c r="B1197" s="720" t="s">
        <v>312</v>
      </c>
      <c r="C1197" s="720" t="s">
        <v>216</v>
      </c>
      <c r="D1197" s="816" t="s">
        <v>301</v>
      </c>
      <c r="E1197" s="817"/>
      <c r="F1197" s="818"/>
      <c r="G1197" s="819" t="s">
        <v>242</v>
      </c>
      <c r="H1197" s="820"/>
      <c r="I1197" s="723">
        <f>I1145+1</f>
        <v>46019</v>
      </c>
      <c r="J1197" s="724"/>
      <c r="K1197" s="724"/>
      <c r="L1197" s="724"/>
      <c r="M1197" s="725"/>
      <c r="N1197" s="726" t="s">
        <v>243</v>
      </c>
      <c r="O1197" s="727">
        <f>O1145+1</f>
        <v>24</v>
      </c>
    </row>
    <row r="1198">
      <c r="A1198" s="728" t="s">
        <v>244</v>
      </c>
      <c r="B1198" s="729" t="s">
        <v>6</v>
      </c>
      <c r="C1198" s="730"/>
      <c r="D1198" s="730"/>
      <c r="E1198" s="730"/>
      <c r="F1198" s="730"/>
      <c r="G1198" s="730"/>
      <c r="H1198" s="730"/>
      <c r="I1198" s="730"/>
      <c r="J1198" s="731"/>
      <c r="K1198" s="732" t="s">
        <v>245</v>
      </c>
      <c r="L1198" s="732" t="s">
        <v>246</v>
      </c>
      <c r="M1198" s="821" t="s">
        <v>247</v>
      </c>
      <c r="N1198" s="822"/>
      <c r="O1198" s="733" t="s">
        <v>248</v>
      </c>
    </row>
    <row r="1199">
      <c r="A1199" s="734"/>
      <c r="B1199" s="735"/>
      <c r="C1199" s="736"/>
      <c r="D1199" s="736"/>
      <c r="E1199" s="736"/>
      <c r="F1199" s="736"/>
      <c r="G1199" s="736"/>
      <c r="H1199" s="736"/>
      <c r="I1199" s="736"/>
      <c r="J1199" s="737"/>
      <c r="K1199" s="732" t="s">
        <v>249</v>
      </c>
      <c r="L1199" s="732" t="s">
        <v>203</v>
      </c>
      <c r="M1199" s="823"/>
      <c r="N1199" s="824"/>
      <c r="O1199" s="739"/>
    </row>
    <row r="1200" ht="38.25">
      <c r="A1200" s="740" t="s">
        <v>250</v>
      </c>
      <c r="B1200" s="741"/>
      <c r="C1200" s="742" t="s">
        <v>251</v>
      </c>
      <c r="D1200" s="742">
        <f>D1148</f>
        <v>180</v>
      </c>
      <c r="E1200" s="742" t="s">
        <v>252</v>
      </c>
      <c r="F1200" s="825" t="s">
        <v>253</v>
      </c>
      <c r="G1200" s="826"/>
      <c r="H1200" s="741">
        <f>H1148+1</f>
        <v>85</v>
      </c>
      <c r="I1200" s="742" t="s">
        <v>254</v>
      </c>
      <c r="J1200" s="741">
        <f>D1200-H1200</f>
        <v>95</v>
      </c>
      <c r="K1200" s="744" t="s">
        <v>255</v>
      </c>
      <c r="L1200" s="744" t="s">
        <v>203</v>
      </c>
      <c r="M1200" s="811"/>
      <c r="N1200" s="827"/>
      <c r="O1200" s="745"/>
    </row>
    <row r="1201">
      <c r="A1201" s="993" t="s">
        <v>256</v>
      </c>
      <c r="B1201" s="755" t="s">
        <v>257</v>
      </c>
      <c r="C1201" s="756"/>
      <c r="D1201" s="756"/>
      <c r="E1201" s="756"/>
      <c r="F1201" s="757"/>
      <c r="G1201" s="758"/>
      <c r="H1201" s="763"/>
      <c r="I1201" s="760"/>
      <c r="J1201" s="761"/>
      <c r="K1201" s="761"/>
      <c r="L1201" s="761"/>
      <c r="M1201" s="761"/>
      <c r="N1201" s="761"/>
      <c r="O1201" s="762"/>
    </row>
    <row r="1202">
      <c r="A1202" s="828"/>
      <c r="B1202" s="755" t="s">
        <v>258</v>
      </c>
      <c r="C1202" s="756"/>
      <c r="D1202" s="756"/>
      <c r="E1202" s="756"/>
      <c r="F1202" s="757"/>
      <c r="G1202" s="758"/>
      <c r="H1202" s="763"/>
      <c r="I1202" s="760"/>
      <c r="J1202" s="761"/>
      <c r="K1202" s="761"/>
      <c r="L1202" s="761"/>
      <c r="M1202" s="761"/>
      <c r="N1202" s="761"/>
      <c r="O1202" s="762"/>
    </row>
    <row r="1203">
      <c r="A1203" s="828"/>
      <c r="B1203" s="755" t="s">
        <v>259</v>
      </c>
      <c r="C1203" s="756"/>
      <c r="D1203" s="756"/>
      <c r="E1203" s="756"/>
      <c r="F1203" s="757"/>
      <c r="G1203" s="758"/>
      <c r="H1203" s="763"/>
      <c r="I1203" s="760"/>
      <c r="J1203" s="761"/>
      <c r="K1203" s="761"/>
      <c r="L1203" s="761"/>
      <c r="M1203" s="761"/>
      <c r="N1203" s="761"/>
      <c r="O1203" s="762"/>
    </row>
    <row r="1204">
      <c r="A1204" s="828"/>
      <c r="B1204" s="755" t="s">
        <v>260</v>
      </c>
      <c r="C1204" s="756"/>
      <c r="D1204" s="756"/>
      <c r="E1204" s="756"/>
      <c r="F1204" s="757"/>
      <c r="G1204" s="758"/>
      <c r="H1204" s="763"/>
      <c r="I1204" s="760"/>
      <c r="J1204" s="761"/>
      <c r="K1204" s="761"/>
      <c r="L1204" s="761"/>
      <c r="M1204" s="761"/>
      <c r="N1204" s="761"/>
      <c r="O1204" s="762"/>
    </row>
    <row r="1205">
      <c r="A1205" s="828"/>
      <c r="B1205" s="755" t="s">
        <v>261</v>
      </c>
      <c r="C1205" s="756"/>
      <c r="D1205" s="756"/>
      <c r="E1205" s="756"/>
      <c r="F1205" s="757"/>
      <c r="G1205" s="758"/>
      <c r="H1205" s="763"/>
      <c r="I1205" s="758"/>
      <c r="J1205" s="759"/>
      <c r="K1205" s="759"/>
      <c r="L1205" s="759"/>
      <c r="M1205" s="759"/>
      <c r="N1205" s="759"/>
      <c r="O1205" s="764"/>
    </row>
    <row r="1206">
      <c r="A1206" s="829"/>
      <c r="B1206" s="999" t="s">
        <v>262</v>
      </c>
      <c r="C1206" s="1000"/>
      <c r="D1206" s="1000"/>
      <c r="E1206" s="1000"/>
      <c r="F1206" s="1001"/>
      <c r="G1206" s="803"/>
      <c r="H1206" s="989"/>
      <c r="I1206" s="769"/>
      <c r="J1206" s="770"/>
      <c r="K1206" s="770"/>
      <c r="L1206" s="770"/>
      <c r="M1206" s="770"/>
      <c r="N1206" s="770"/>
      <c r="O1206" s="771"/>
    </row>
    <row r="1207">
      <c r="A1207" s="830" t="s">
        <v>263</v>
      </c>
      <c r="B1207" s="773" t="s">
        <v>264</v>
      </c>
      <c r="C1207" s="774"/>
      <c r="D1207" s="774"/>
      <c r="E1207" s="774"/>
      <c r="F1207" s="775"/>
      <c r="G1207" s="776" t="s">
        <v>265</v>
      </c>
      <c r="H1207" s="777"/>
      <c r="I1207" s="773" t="s">
        <v>264</v>
      </c>
      <c r="J1207" s="774"/>
      <c r="K1207" s="774"/>
      <c r="L1207" s="774"/>
      <c r="M1207" s="774"/>
      <c r="N1207" s="775"/>
      <c r="O1207" s="778" t="s">
        <v>265</v>
      </c>
    </row>
    <row r="1208">
      <c r="A1208" s="828"/>
      <c r="B1208" s="766" t="s">
        <v>266</v>
      </c>
      <c r="C1208" s="767"/>
      <c r="D1208" s="767"/>
      <c r="E1208" s="767"/>
      <c r="F1208" s="768"/>
      <c r="G1208" s="779"/>
      <c r="H1208" s="780"/>
      <c r="I1208" s="766" t="s">
        <v>267</v>
      </c>
      <c r="J1208" s="767"/>
      <c r="K1208" s="767"/>
      <c r="L1208" s="767"/>
      <c r="M1208" s="767"/>
      <c r="N1208" s="768"/>
      <c r="O1208" s="781"/>
    </row>
    <row r="1209">
      <c r="A1209" s="828"/>
      <c r="B1209" s="766" t="s">
        <v>268</v>
      </c>
      <c r="C1209" s="767"/>
      <c r="D1209" s="767"/>
      <c r="E1209" s="767"/>
      <c r="F1209" s="768"/>
      <c r="G1209" s="779"/>
      <c r="H1209" s="780"/>
      <c r="I1209" s="766" t="s">
        <v>269</v>
      </c>
      <c r="J1209" s="767"/>
      <c r="K1209" s="767"/>
      <c r="L1209" s="767"/>
      <c r="M1209" s="767"/>
      <c r="N1209" s="768"/>
      <c r="O1209" s="781"/>
    </row>
    <row r="1210">
      <c r="A1210" s="828"/>
      <c r="B1210" s="766" t="s">
        <v>270</v>
      </c>
      <c r="C1210" s="767"/>
      <c r="D1210" s="767"/>
      <c r="E1210" s="767"/>
      <c r="F1210" s="768"/>
      <c r="G1210" s="779"/>
      <c r="H1210" s="780"/>
      <c r="I1210" s="766" t="s">
        <v>271</v>
      </c>
      <c r="J1210" s="767"/>
      <c r="K1210" s="767"/>
      <c r="L1210" s="767"/>
      <c r="M1210" s="767"/>
      <c r="N1210" s="768"/>
      <c r="O1210" s="781"/>
    </row>
    <row r="1211">
      <c r="A1211" s="828"/>
      <c r="B1211" s="766" t="s">
        <v>272</v>
      </c>
      <c r="C1211" s="767"/>
      <c r="D1211" s="767"/>
      <c r="E1211" s="767"/>
      <c r="F1211" s="768"/>
      <c r="G1211" s="779"/>
      <c r="H1211" s="780"/>
      <c r="I1211" s="766" t="s">
        <v>273</v>
      </c>
      <c r="J1211" s="767"/>
      <c r="K1211" s="767"/>
      <c r="L1211" s="767"/>
      <c r="M1211" s="767"/>
      <c r="N1211" s="768"/>
      <c r="O1211" s="781"/>
    </row>
    <row r="1212">
      <c r="A1212" s="828"/>
      <c r="B1212" s="766" t="s">
        <v>274</v>
      </c>
      <c r="C1212" s="767"/>
      <c r="D1212" s="767"/>
      <c r="E1212" s="767"/>
      <c r="F1212" s="768"/>
      <c r="G1212" s="779"/>
      <c r="H1212" s="780"/>
      <c r="I1212" s="766" t="s">
        <v>275</v>
      </c>
      <c r="J1212" s="767"/>
      <c r="K1212" s="767"/>
      <c r="L1212" s="767"/>
      <c r="M1212" s="767"/>
      <c r="N1212" s="768"/>
      <c r="O1212" s="781"/>
    </row>
    <row r="1213">
      <c r="A1213" s="828"/>
      <c r="B1213" s="766" t="s">
        <v>276</v>
      </c>
      <c r="C1213" s="767"/>
      <c r="D1213" s="767"/>
      <c r="E1213" s="767"/>
      <c r="F1213" s="768"/>
      <c r="G1213" s="779"/>
      <c r="H1213" s="780"/>
      <c r="I1213" s="766" t="s">
        <v>277</v>
      </c>
      <c r="J1213" s="767"/>
      <c r="K1213" s="767"/>
      <c r="L1213" s="767"/>
      <c r="M1213" s="767"/>
      <c r="N1213" s="768"/>
      <c r="O1213" s="781"/>
    </row>
    <row r="1214">
      <c r="A1214" s="828"/>
      <c r="B1214" s="766" t="s">
        <v>278</v>
      </c>
      <c r="C1214" s="767"/>
      <c r="D1214" s="767"/>
      <c r="E1214" s="767"/>
      <c r="F1214" s="768"/>
      <c r="G1214" s="779"/>
      <c r="H1214" s="780"/>
      <c r="I1214" s="766" t="s">
        <v>279</v>
      </c>
      <c r="J1214" s="767"/>
      <c r="K1214" s="767"/>
      <c r="L1214" s="767"/>
      <c r="M1214" s="767"/>
      <c r="N1214" s="768"/>
      <c r="O1214" s="781"/>
    </row>
    <row r="1215">
      <c r="A1215" s="828"/>
      <c r="B1215" s="766" t="s">
        <v>280</v>
      </c>
      <c r="C1215" s="767"/>
      <c r="D1215" s="767"/>
      <c r="E1215" s="767"/>
      <c r="F1215" s="768"/>
      <c r="G1215" s="779"/>
      <c r="H1215" s="780"/>
      <c r="I1215" s="766" t="s">
        <v>281</v>
      </c>
      <c r="J1215" s="767"/>
      <c r="K1215" s="767"/>
      <c r="L1215" s="767"/>
      <c r="M1215" s="767"/>
      <c r="N1215" s="768"/>
      <c r="O1215" s="781"/>
    </row>
    <row r="1216">
      <c r="A1216" s="828"/>
      <c r="B1216" s="766" t="s">
        <v>282</v>
      </c>
      <c r="C1216" s="767"/>
      <c r="D1216" s="767"/>
      <c r="E1216" s="767"/>
      <c r="F1216" s="768"/>
      <c r="G1216" s="779"/>
      <c r="H1216" s="780"/>
      <c r="I1216" s="766" t="s">
        <v>283</v>
      </c>
      <c r="J1216" s="767"/>
      <c r="K1216" s="767"/>
      <c r="L1216" s="767"/>
      <c r="M1216" s="767"/>
      <c r="N1216" s="768"/>
      <c r="O1216" s="781"/>
    </row>
    <row r="1217">
      <c r="A1217" s="828"/>
      <c r="B1217" s="766" t="s">
        <v>284</v>
      </c>
      <c r="C1217" s="767"/>
      <c r="D1217" s="767"/>
      <c r="E1217" s="767"/>
      <c r="F1217" s="768"/>
      <c r="G1217" s="779"/>
      <c r="H1217" s="780"/>
      <c r="I1217" s="766" t="s">
        <v>285</v>
      </c>
      <c r="J1217" s="767"/>
      <c r="K1217" s="767"/>
      <c r="L1217" s="767"/>
      <c r="M1217" s="767"/>
      <c r="N1217" s="768"/>
      <c r="O1217" s="790"/>
    </row>
    <row r="1218">
      <c r="A1218" s="829"/>
      <c r="B1218" s="793" t="s">
        <v>286</v>
      </c>
      <c r="C1218" s="794"/>
      <c r="D1218" s="794"/>
      <c r="E1218" s="794"/>
      <c r="F1218" s="795"/>
      <c r="G1218" s="791"/>
      <c r="H1218" s="792"/>
      <c r="I1218" s="793" t="s">
        <v>287</v>
      </c>
      <c r="J1218" s="794"/>
      <c r="K1218" s="794"/>
      <c r="L1218" s="794"/>
      <c r="M1218" s="794"/>
      <c r="N1218" s="795"/>
      <c r="O1218" s="796">
        <f>SUM(G1208:H1218,O1208:O1217)</f>
        <v>0</v>
      </c>
    </row>
    <row r="1219">
      <c r="A1219" s="837" t="s">
        <v>288</v>
      </c>
      <c r="B1219" s="798" t="s">
        <v>331</v>
      </c>
      <c r="C1219" s="799"/>
      <c r="D1219" s="799"/>
      <c r="E1219" s="799"/>
      <c r="F1219" s="799"/>
      <c r="G1219" s="799"/>
      <c r="H1219" s="799"/>
      <c r="I1219" s="799"/>
      <c r="J1219" s="799"/>
      <c r="K1219" s="799"/>
      <c r="L1219" s="799"/>
      <c r="M1219" s="799"/>
      <c r="N1219" s="799"/>
      <c r="O1219" s="800"/>
    </row>
    <row r="1220">
      <c r="A1220" s="841"/>
      <c r="B1220" s="758"/>
      <c r="C1220" s="759"/>
      <c r="D1220" s="759"/>
      <c r="E1220" s="759"/>
      <c r="F1220" s="759"/>
      <c r="G1220" s="759"/>
      <c r="H1220" s="759"/>
      <c r="I1220" s="759"/>
      <c r="J1220" s="759"/>
      <c r="K1220" s="759"/>
      <c r="L1220" s="759"/>
      <c r="M1220" s="759"/>
      <c r="N1220" s="759"/>
      <c r="O1220" s="764"/>
    </row>
    <row r="1221">
      <c r="A1221" s="841"/>
      <c r="B1221" s="758"/>
      <c r="C1221" s="759"/>
      <c r="D1221" s="759"/>
      <c r="E1221" s="759"/>
      <c r="F1221" s="759"/>
      <c r="G1221" s="759"/>
      <c r="H1221" s="759"/>
      <c r="I1221" s="759"/>
      <c r="J1221" s="759"/>
      <c r="K1221" s="759"/>
      <c r="L1221" s="759"/>
      <c r="M1221" s="759"/>
      <c r="N1221" s="759"/>
      <c r="O1221" s="764"/>
    </row>
    <row r="1222">
      <c r="A1222" s="841"/>
      <c r="B1222" s="758"/>
      <c r="C1222" s="759"/>
      <c r="D1222" s="759"/>
      <c r="E1222" s="759"/>
      <c r="F1222" s="759"/>
      <c r="G1222" s="759"/>
      <c r="H1222" s="759"/>
      <c r="I1222" s="759"/>
      <c r="J1222" s="759"/>
      <c r="K1222" s="759"/>
      <c r="L1222" s="759"/>
      <c r="M1222" s="759"/>
      <c r="N1222" s="759"/>
      <c r="O1222" s="764"/>
    </row>
    <row r="1223">
      <c r="A1223" s="841"/>
      <c r="B1223" s="758"/>
      <c r="C1223" s="759"/>
      <c r="D1223" s="759"/>
      <c r="E1223" s="759"/>
      <c r="F1223" s="759"/>
      <c r="G1223" s="759"/>
      <c r="H1223" s="759"/>
      <c r="I1223" s="759"/>
      <c r="J1223" s="759"/>
      <c r="K1223" s="759"/>
      <c r="L1223" s="759"/>
      <c r="M1223" s="759"/>
      <c r="N1223" s="759"/>
      <c r="O1223" s="764"/>
    </row>
    <row r="1224">
      <c r="A1224" s="841"/>
      <c r="B1224" s="758"/>
      <c r="C1224" s="759"/>
      <c r="D1224" s="759"/>
      <c r="E1224" s="759"/>
      <c r="F1224" s="759"/>
      <c r="G1224" s="759"/>
      <c r="H1224" s="759"/>
      <c r="I1224" s="759"/>
      <c r="J1224" s="759"/>
      <c r="K1224" s="759"/>
      <c r="L1224" s="759"/>
      <c r="M1224" s="759"/>
      <c r="N1224" s="759"/>
      <c r="O1224" s="764"/>
    </row>
    <row r="1225">
      <c r="A1225" s="841"/>
      <c r="B1225" s="758"/>
      <c r="C1225" s="759"/>
      <c r="D1225" s="759"/>
      <c r="E1225" s="759"/>
      <c r="F1225" s="759"/>
      <c r="G1225" s="759"/>
      <c r="H1225" s="759"/>
      <c r="I1225" s="759"/>
      <c r="J1225" s="759"/>
      <c r="K1225" s="759"/>
      <c r="L1225" s="759"/>
      <c r="M1225" s="759"/>
      <c r="N1225" s="759"/>
      <c r="O1225" s="764"/>
    </row>
    <row r="1226">
      <c r="A1226" s="841"/>
      <c r="B1226" s="758"/>
      <c r="C1226" s="759"/>
      <c r="D1226" s="759"/>
      <c r="E1226" s="759"/>
      <c r="F1226" s="759"/>
      <c r="G1226" s="759"/>
      <c r="H1226" s="759"/>
      <c r="I1226" s="759"/>
      <c r="J1226" s="759"/>
      <c r="K1226" s="759"/>
      <c r="L1226" s="759"/>
      <c r="M1226" s="759"/>
      <c r="N1226" s="759"/>
      <c r="O1226" s="764"/>
    </row>
    <row r="1227">
      <c r="A1227" s="841"/>
      <c r="B1227" s="758"/>
      <c r="C1227" s="759"/>
      <c r="D1227" s="759"/>
      <c r="E1227" s="759"/>
      <c r="F1227" s="759"/>
      <c r="G1227" s="759"/>
      <c r="H1227" s="759"/>
      <c r="I1227" s="759"/>
      <c r="J1227" s="759"/>
      <c r="K1227" s="759"/>
      <c r="L1227" s="759"/>
      <c r="M1227" s="759"/>
      <c r="N1227" s="759"/>
      <c r="O1227" s="764"/>
    </row>
    <row r="1228">
      <c r="A1228" s="841"/>
      <c r="B1228" s="758"/>
      <c r="C1228" s="759"/>
      <c r="D1228" s="759"/>
      <c r="E1228" s="759"/>
      <c r="F1228" s="759"/>
      <c r="G1228" s="759"/>
      <c r="H1228" s="759"/>
      <c r="I1228" s="759"/>
      <c r="J1228" s="759"/>
      <c r="K1228" s="759"/>
      <c r="L1228" s="759"/>
      <c r="M1228" s="759"/>
      <c r="N1228" s="759"/>
      <c r="O1228" s="764"/>
    </row>
    <row r="1229">
      <c r="A1229" s="841"/>
      <c r="B1229" s="758"/>
      <c r="C1229" s="759"/>
      <c r="D1229" s="759"/>
      <c r="E1229" s="759"/>
      <c r="F1229" s="759"/>
      <c r="G1229" s="759"/>
      <c r="H1229" s="759"/>
      <c r="I1229" s="759"/>
      <c r="J1229" s="759"/>
      <c r="K1229" s="759"/>
      <c r="L1229" s="759"/>
      <c r="M1229" s="759"/>
      <c r="N1229" s="759"/>
      <c r="O1229" s="764"/>
    </row>
    <row r="1230">
      <c r="A1230" s="841"/>
      <c r="B1230" s="758"/>
      <c r="C1230" s="759"/>
      <c r="D1230" s="759"/>
      <c r="E1230" s="759"/>
      <c r="F1230" s="759"/>
      <c r="G1230" s="759"/>
      <c r="H1230" s="763"/>
      <c r="I1230" s="986" t="s">
        <v>0</v>
      </c>
      <c r="J1230" s="987"/>
      <c r="K1230" s="987"/>
      <c r="L1230" s="987"/>
      <c r="M1230" s="987"/>
      <c r="N1230" s="987"/>
      <c r="O1230" s="988"/>
    </row>
    <row r="1231">
      <c r="A1231" s="841"/>
      <c r="B1231" s="758"/>
      <c r="C1231" s="759"/>
      <c r="D1231" s="759"/>
      <c r="E1231" s="759"/>
      <c r="F1231" s="759"/>
      <c r="G1231" s="759"/>
      <c r="H1231" s="763"/>
      <c r="I1231" s="3"/>
      <c r="J1231" s="3"/>
      <c r="K1231" s="3"/>
      <c r="L1231" s="3"/>
      <c r="M1231" s="3"/>
      <c r="N1231" s="3"/>
      <c r="O1231" s="3"/>
    </row>
    <row r="1232">
      <c r="A1232" s="841"/>
      <c r="B1232" s="758"/>
      <c r="C1232" s="759"/>
      <c r="D1232" s="759"/>
      <c r="E1232" s="759"/>
      <c r="F1232" s="759"/>
      <c r="G1232" s="759"/>
      <c r="H1232" s="763"/>
      <c r="I1232" s="3"/>
      <c r="J1232" s="3"/>
      <c r="K1232" s="3"/>
      <c r="L1232" s="3"/>
      <c r="M1232" s="3"/>
      <c r="N1232" s="3"/>
      <c r="O1232" s="3"/>
    </row>
    <row r="1233">
      <c r="A1233" s="842"/>
      <c r="B1233" s="803"/>
      <c r="C1233" s="804"/>
      <c r="D1233" s="804"/>
      <c r="E1233" s="804"/>
      <c r="F1233" s="804"/>
      <c r="G1233" s="804"/>
      <c r="H1233" s="989"/>
      <c r="I1233" s="990"/>
      <c r="J1233" s="990"/>
      <c r="K1233" s="990"/>
      <c r="L1233" s="990"/>
      <c r="M1233" s="990"/>
      <c r="N1233" s="990"/>
      <c r="O1233" s="991"/>
    </row>
    <row r="1234">
      <c r="A1234" s="837" t="s">
        <v>291</v>
      </c>
      <c r="B1234" s="992"/>
      <c r="C1234" s="839"/>
      <c r="D1234" s="839"/>
      <c r="E1234" s="839"/>
      <c r="F1234" s="839"/>
      <c r="G1234" s="839"/>
      <c r="H1234" s="839"/>
      <c r="I1234" s="839"/>
      <c r="J1234" s="839"/>
      <c r="K1234" s="839"/>
      <c r="L1234" s="839"/>
      <c r="M1234" s="839"/>
      <c r="N1234" s="839"/>
      <c r="O1234" s="840"/>
    </row>
    <row r="1235">
      <c r="A1235" s="841"/>
      <c r="B1235" s="760"/>
      <c r="C1235" s="761"/>
      <c r="D1235" s="761"/>
      <c r="E1235" s="761"/>
      <c r="F1235" s="761"/>
      <c r="G1235" s="761"/>
      <c r="H1235" s="761"/>
      <c r="I1235" s="761"/>
      <c r="J1235" s="761"/>
      <c r="K1235" s="761"/>
      <c r="L1235" s="761"/>
      <c r="M1235" s="761"/>
      <c r="N1235" s="761"/>
      <c r="O1235" s="762"/>
    </row>
    <row r="1236">
      <c r="A1236" s="841"/>
      <c r="B1236" s="760"/>
      <c r="C1236" s="761"/>
      <c r="D1236" s="761"/>
      <c r="E1236" s="761"/>
      <c r="F1236" s="761"/>
      <c r="G1236" s="761"/>
      <c r="H1236" s="761"/>
      <c r="I1236" s="761"/>
      <c r="J1236" s="761"/>
      <c r="K1236" s="761"/>
      <c r="L1236" s="761"/>
      <c r="M1236" s="761"/>
      <c r="N1236" s="761"/>
      <c r="O1236" s="762"/>
    </row>
    <row r="1237">
      <c r="A1237" s="841"/>
      <c r="B1237" s="760"/>
      <c r="C1237" s="761"/>
      <c r="D1237" s="761"/>
      <c r="E1237" s="761"/>
      <c r="F1237" s="761"/>
      <c r="G1237" s="761"/>
      <c r="H1237" s="761"/>
      <c r="I1237" s="761"/>
      <c r="J1237" s="761"/>
      <c r="K1237" s="761"/>
      <c r="L1237" s="761"/>
      <c r="M1237" s="761"/>
      <c r="N1237" s="761"/>
      <c r="O1237" s="762"/>
    </row>
    <row r="1238">
      <c r="A1238" s="841"/>
      <c r="B1238" s="760"/>
      <c r="C1238" s="761"/>
      <c r="D1238" s="761"/>
      <c r="E1238" s="761"/>
      <c r="F1238" s="761"/>
      <c r="G1238" s="761"/>
      <c r="H1238" s="761"/>
      <c r="I1238" s="761"/>
      <c r="J1238" s="761"/>
      <c r="K1238" s="761"/>
      <c r="L1238" s="761"/>
      <c r="M1238" s="761"/>
      <c r="N1238" s="761"/>
      <c r="O1238" s="762"/>
    </row>
    <row r="1239">
      <c r="A1239" s="841"/>
      <c r="B1239" s="760"/>
      <c r="C1239" s="761"/>
      <c r="D1239" s="761"/>
      <c r="E1239" s="761"/>
      <c r="F1239" s="761"/>
      <c r="G1239" s="761"/>
      <c r="H1239" s="761"/>
      <c r="I1239" s="761"/>
      <c r="J1239" s="761"/>
      <c r="K1239" s="761"/>
      <c r="L1239" s="761"/>
      <c r="M1239" s="761"/>
      <c r="N1239" s="761"/>
      <c r="O1239" s="762"/>
    </row>
    <row r="1240">
      <c r="A1240" s="841"/>
      <c r="B1240" s="760"/>
      <c r="C1240" s="761"/>
      <c r="D1240" s="761"/>
      <c r="E1240" s="761"/>
      <c r="F1240" s="761"/>
      <c r="G1240" s="761"/>
      <c r="H1240" s="761"/>
      <c r="I1240" s="761"/>
      <c r="J1240" s="761"/>
      <c r="K1240" s="761"/>
      <c r="L1240" s="761"/>
      <c r="M1240" s="761"/>
      <c r="N1240" s="761"/>
      <c r="O1240" s="762"/>
    </row>
    <row r="1241">
      <c r="A1241" s="841"/>
      <c r="B1241" s="760"/>
      <c r="C1241" s="761"/>
      <c r="D1241" s="761"/>
      <c r="E1241" s="761"/>
      <c r="F1241" s="761"/>
      <c r="G1241" s="761"/>
      <c r="H1241" s="761"/>
      <c r="I1241" s="761"/>
      <c r="J1241" s="761"/>
      <c r="K1241" s="761"/>
      <c r="L1241" s="761"/>
      <c r="M1241" s="761"/>
      <c r="N1241" s="761"/>
      <c r="O1241" s="762"/>
    </row>
    <row r="1242">
      <c r="A1242" s="841"/>
      <c r="B1242" s="758"/>
      <c r="C1242" s="759"/>
      <c r="D1242" s="759"/>
      <c r="E1242" s="759"/>
      <c r="F1242" s="759"/>
      <c r="G1242" s="759"/>
      <c r="H1242" s="763"/>
      <c r="I1242" s="986" t="s">
        <v>292</v>
      </c>
      <c r="J1242" s="987"/>
      <c r="K1242" s="987"/>
      <c r="L1242" s="987"/>
      <c r="M1242" s="987"/>
      <c r="N1242" s="987"/>
      <c r="O1242" s="988"/>
    </row>
    <row r="1243">
      <c r="A1243" s="841"/>
      <c r="B1243" s="758"/>
      <c r="C1243" s="759"/>
      <c r="D1243" s="759"/>
      <c r="E1243" s="759"/>
      <c r="F1243" s="759"/>
      <c r="G1243" s="759"/>
      <c r="H1243" s="763"/>
      <c r="I1243" s="3"/>
      <c r="J1243" s="3"/>
      <c r="K1243" s="3"/>
      <c r="L1243" s="3"/>
      <c r="M1243" s="3"/>
      <c r="N1243" s="3"/>
      <c r="O1243" s="3"/>
    </row>
    <row r="1244">
      <c r="A1244" s="841"/>
      <c r="B1244" s="758"/>
      <c r="C1244" s="759"/>
      <c r="D1244" s="759"/>
      <c r="E1244" s="759"/>
      <c r="F1244" s="759"/>
      <c r="G1244" s="759"/>
      <c r="H1244" s="763"/>
      <c r="I1244" s="3"/>
      <c r="J1244" s="3"/>
      <c r="K1244" s="3"/>
      <c r="L1244" s="3"/>
      <c r="M1244" s="3"/>
      <c r="N1244" s="3"/>
      <c r="O1244" s="3"/>
    </row>
    <row r="1245">
      <c r="A1245" s="842"/>
      <c r="B1245" s="803"/>
      <c r="C1245" s="804"/>
      <c r="D1245" s="804"/>
      <c r="E1245" s="804"/>
      <c r="F1245" s="804"/>
      <c r="G1245" s="804"/>
      <c r="H1245" s="989"/>
      <c r="I1245" s="990"/>
      <c r="J1245" s="990"/>
      <c r="K1245" s="990"/>
      <c r="L1245" s="990"/>
      <c r="M1245" s="990"/>
      <c r="N1245" s="990"/>
      <c r="O1245" s="991"/>
    </row>
    <row r="1246" ht="25.5">
      <c r="A1246" s="805" t="s">
        <v>240</v>
      </c>
      <c r="B1246" s="806" t="s">
        <v>1</v>
      </c>
      <c r="C1246" s="807"/>
      <c r="D1246" s="807"/>
      <c r="E1246" s="807"/>
      <c r="F1246" s="807"/>
      <c r="G1246" s="807"/>
      <c r="H1246" s="807"/>
      <c r="I1246" s="807"/>
      <c r="J1246" s="807"/>
      <c r="K1246" s="807"/>
      <c r="L1246" s="807"/>
      <c r="M1246" s="807"/>
      <c r="N1246" s="807"/>
      <c r="O1246" s="843"/>
    </row>
    <row r="1247" ht="25.5">
      <c r="A1247" s="810" t="s">
        <v>3</v>
      </c>
      <c r="B1247" s="811" t="s">
        <v>4</v>
      </c>
      <c r="C1247" s="812"/>
      <c r="D1247" s="812"/>
      <c r="E1247" s="812"/>
      <c r="F1247" s="812"/>
      <c r="G1247" s="812"/>
      <c r="H1247" s="812"/>
      <c r="I1247" s="812"/>
      <c r="J1247" s="812"/>
      <c r="K1247" s="812"/>
      <c r="L1247" s="812"/>
      <c r="M1247" s="812"/>
      <c r="N1247" s="812"/>
      <c r="O1247" s="813"/>
    </row>
    <row r="1248">
      <c r="A1248" s="814" t="s">
        <v>241</v>
      </c>
      <c r="B1248" s="694"/>
      <c r="C1248" s="694"/>
      <c r="D1248" s="694"/>
      <c r="E1248" s="694"/>
      <c r="F1248" s="694"/>
      <c r="G1248" s="694"/>
      <c r="H1248" s="694"/>
      <c r="I1248" s="694"/>
      <c r="J1248" s="694"/>
      <c r="K1248" s="694"/>
      <c r="L1248" s="694"/>
      <c r="M1248" s="694"/>
      <c r="N1248" s="694"/>
      <c r="O1248" s="815"/>
    </row>
    <row r="1249" ht="25.5">
      <c r="A1249" s="718" t="s">
        <v>7</v>
      </c>
      <c r="B1249" s="720" t="s">
        <v>312</v>
      </c>
      <c r="C1249" s="720" t="s">
        <v>216</v>
      </c>
      <c r="D1249" s="816" t="s">
        <v>301</v>
      </c>
      <c r="E1249" s="817"/>
      <c r="F1249" s="818"/>
      <c r="G1249" s="819" t="s">
        <v>242</v>
      </c>
      <c r="H1249" s="820"/>
      <c r="I1249" s="723">
        <f>I1197+1</f>
        <v>46020</v>
      </c>
      <c r="J1249" s="724"/>
      <c r="K1249" s="724"/>
      <c r="L1249" s="724"/>
      <c r="M1249" s="725"/>
      <c r="N1249" s="726" t="s">
        <v>243</v>
      </c>
      <c r="O1249" s="727">
        <f>O1197+1</f>
        <v>25</v>
      </c>
    </row>
    <row r="1250">
      <c r="A1250" s="728" t="s">
        <v>244</v>
      </c>
      <c r="B1250" s="729" t="s">
        <v>6</v>
      </c>
      <c r="C1250" s="730"/>
      <c r="D1250" s="730"/>
      <c r="E1250" s="730"/>
      <c r="F1250" s="730"/>
      <c r="G1250" s="730"/>
      <c r="H1250" s="730"/>
      <c r="I1250" s="730"/>
      <c r="J1250" s="731"/>
      <c r="K1250" s="732" t="s">
        <v>245</v>
      </c>
      <c r="L1250" s="732" t="s">
        <v>246</v>
      </c>
      <c r="M1250" s="821" t="s">
        <v>247</v>
      </c>
      <c r="N1250" s="822"/>
      <c r="O1250" s="733" t="s">
        <v>248</v>
      </c>
    </row>
    <row r="1251">
      <c r="A1251" s="734"/>
      <c r="B1251" s="735"/>
      <c r="C1251" s="736"/>
      <c r="D1251" s="736"/>
      <c r="E1251" s="736"/>
      <c r="F1251" s="736"/>
      <c r="G1251" s="736"/>
      <c r="H1251" s="736"/>
      <c r="I1251" s="736"/>
      <c r="J1251" s="737"/>
      <c r="K1251" s="732" t="s">
        <v>249</v>
      </c>
      <c r="L1251" s="732" t="s">
        <v>203</v>
      </c>
      <c r="M1251" s="823"/>
      <c r="N1251" s="824"/>
      <c r="O1251" s="739"/>
    </row>
    <row r="1252" ht="38.25">
      <c r="A1252" s="740" t="s">
        <v>250</v>
      </c>
      <c r="B1252" s="741"/>
      <c r="C1252" s="742" t="s">
        <v>251</v>
      </c>
      <c r="D1252" s="742">
        <f>D1200</f>
        <v>180</v>
      </c>
      <c r="E1252" s="742" t="s">
        <v>252</v>
      </c>
      <c r="F1252" s="825" t="s">
        <v>253</v>
      </c>
      <c r="G1252" s="826"/>
      <c r="H1252" s="741">
        <f>H1200+1</f>
        <v>86</v>
      </c>
      <c r="I1252" s="742" t="s">
        <v>254</v>
      </c>
      <c r="J1252" s="741">
        <f>D1252-H1252</f>
        <v>94</v>
      </c>
      <c r="K1252" s="744" t="s">
        <v>255</v>
      </c>
      <c r="L1252" s="744" t="s">
        <v>203</v>
      </c>
      <c r="M1252" s="811"/>
      <c r="N1252" s="827"/>
      <c r="O1252" s="745"/>
    </row>
    <row r="1253">
      <c r="A1253" s="993" t="s">
        <v>256</v>
      </c>
      <c r="B1253" s="755" t="s">
        <v>257</v>
      </c>
      <c r="C1253" s="756"/>
      <c r="D1253" s="756"/>
      <c r="E1253" s="756"/>
      <c r="F1253" s="757"/>
      <c r="G1253" s="758"/>
      <c r="H1253" s="763"/>
      <c r="I1253" s="760"/>
      <c r="J1253" s="761"/>
      <c r="K1253" s="761"/>
      <c r="L1253" s="761"/>
      <c r="M1253" s="761"/>
      <c r="N1253" s="761"/>
      <c r="O1253" s="762"/>
    </row>
    <row r="1254">
      <c r="A1254" s="828"/>
      <c r="B1254" s="755" t="s">
        <v>258</v>
      </c>
      <c r="C1254" s="756"/>
      <c r="D1254" s="756"/>
      <c r="E1254" s="756"/>
      <c r="F1254" s="757"/>
      <c r="G1254" s="758"/>
      <c r="H1254" s="763"/>
      <c r="I1254" s="760"/>
      <c r="J1254" s="761"/>
      <c r="K1254" s="761"/>
      <c r="L1254" s="761"/>
      <c r="M1254" s="761"/>
      <c r="N1254" s="761"/>
      <c r="O1254" s="762"/>
    </row>
    <row r="1255">
      <c r="A1255" s="828"/>
      <c r="B1255" s="755" t="s">
        <v>259</v>
      </c>
      <c r="C1255" s="756"/>
      <c r="D1255" s="756"/>
      <c r="E1255" s="756"/>
      <c r="F1255" s="757"/>
      <c r="G1255" s="758"/>
      <c r="H1255" s="763"/>
      <c r="I1255" s="760"/>
      <c r="J1255" s="761"/>
      <c r="K1255" s="761"/>
      <c r="L1255" s="761"/>
      <c r="M1255" s="761"/>
      <c r="N1255" s="761"/>
      <c r="O1255" s="762"/>
    </row>
    <row r="1256">
      <c r="A1256" s="828"/>
      <c r="B1256" s="755" t="s">
        <v>260</v>
      </c>
      <c r="C1256" s="756"/>
      <c r="D1256" s="756"/>
      <c r="E1256" s="756"/>
      <c r="F1256" s="757"/>
      <c r="G1256" s="758"/>
      <c r="H1256" s="763"/>
      <c r="I1256" s="760"/>
      <c r="J1256" s="761"/>
      <c r="K1256" s="761"/>
      <c r="L1256" s="761"/>
      <c r="M1256" s="761"/>
      <c r="N1256" s="761"/>
      <c r="O1256" s="762"/>
    </row>
    <row r="1257">
      <c r="A1257" s="828"/>
      <c r="B1257" s="755" t="s">
        <v>261</v>
      </c>
      <c r="C1257" s="756"/>
      <c r="D1257" s="756"/>
      <c r="E1257" s="756"/>
      <c r="F1257" s="757"/>
      <c r="G1257" s="758"/>
      <c r="H1257" s="763"/>
      <c r="I1257" s="758"/>
      <c r="J1257" s="759"/>
      <c r="K1257" s="759"/>
      <c r="L1257" s="759"/>
      <c r="M1257" s="759"/>
      <c r="N1257" s="759"/>
      <c r="O1257" s="764"/>
    </row>
    <row r="1258">
      <c r="A1258" s="829"/>
      <c r="B1258" s="999" t="s">
        <v>262</v>
      </c>
      <c r="C1258" s="1000"/>
      <c r="D1258" s="1000"/>
      <c r="E1258" s="1000"/>
      <c r="F1258" s="1001"/>
      <c r="G1258" s="803"/>
      <c r="H1258" s="989"/>
      <c r="I1258" s="769"/>
      <c r="J1258" s="770"/>
      <c r="K1258" s="770"/>
      <c r="L1258" s="770"/>
      <c r="M1258" s="770"/>
      <c r="N1258" s="770"/>
      <c r="O1258" s="771"/>
    </row>
    <row r="1259">
      <c r="A1259" s="830" t="s">
        <v>263</v>
      </c>
      <c r="B1259" s="773" t="s">
        <v>264</v>
      </c>
      <c r="C1259" s="774"/>
      <c r="D1259" s="774"/>
      <c r="E1259" s="774"/>
      <c r="F1259" s="775"/>
      <c r="G1259" s="776" t="s">
        <v>265</v>
      </c>
      <c r="H1259" s="777"/>
      <c r="I1259" s="773" t="s">
        <v>264</v>
      </c>
      <c r="J1259" s="774"/>
      <c r="K1259" s="774"/>
      <c r="L1259" s="774"/>
      <c r="M1259" s="774"/>
      <c r="N1259" s="775"/>
      <c r="O1259" s="778" t="s">
        <v>265</v>
      </c>
    </row>
    <row r="1260">
      <c r="A1260" s="828"/>
      <c r="B1260" s="766" t="s">
        <v>266</v>
      </c>
      <c r="C1260" s="767"/>
      <c r="D1260" s="767"/>
      <c r="E1260" s="767"/>
      <c r="F1260" s="768"/>
      <c r="G1260" s="779"/>
      <c r="H1260" s="780"/>
      <c r="I1260" s="766" t="s">
        <v>267</v>
      </c>
      <c r="J1260" s="767"/>
      <c r="K1260" s="767"/>
      <c r="L1260" s="767"/>
      <c r="M1260" s="767"/>
      <c r="N1260" s="768"/>
      <c r="O1260" s="781"/>
    </row>
    <row r="1261">
      <c r="A1261" s="828"/>
      <c r="B1261" s="766" t="s">
        <v>268</v>
      </c>
      <c r="C1261" s="767"/>
      <c r="D1261" s="767"/>
      <c r="E1261" s="767"/>
      <c r="F1261" s="768"/>
      <c r="G1261" s="779"/>
      <c r="H1261" s="780"/>
      <c r="I1261" s="766" t="s">
        <v>269</v>
      </c>
      <c r="J1261" s="767"/>
      <c r="K1261" s="767"/>
      <c r="L1261" s="767"/>
      <c r="M1261" s="767"/>
      <c r="N1261" s="768"/>
      <c r="O1261" s="781"/>
    </row>
    <row r="1262">
      <c r="A1262" s="828"/>
      <c r="B1262" s="766" t="s">
        <v>270</v>
      </c>
      <c r="C1262" s="767"/>
      <c r="D1262" s="767"/>
      <c r="E1262" s="767"/>
      <c r="F1262" s="768"/>
      <c r="G1262" s="779"/>
      <c r="H1262" s="780"/>
      <c r="I1262" s="766" t="s">
        <v>271</v>
      </c>
      <c r="J1262" s="767"/>
      <c r="K1262" s="767"/>
      <c r="L1262" s="767"/>
      <c r="M1262" s="767"/>
      <c r="N1262" s="768"/>
      <c r="O1262" s="781"/>
    </row>
    <row r="1263">
      <c r="A1263" s="828"/>
      <c r="B1263" s="766" t="s">
        <v>272</v>
      </c>
      <c r="C1263" s="767"/>
      <c r="D1263" s="767"/>
      <c r="E1263" s="767"/>
      <c r="F1263" s="768"/>
      <c r="G1263" s="779"/>
      <c r="H1263" s="780"/>
      <c r="I1263" s="766" t="s">
        <v>273</v>
      </c>
      <c r="J1263" s="767"/>
      <c r="K1263" s="767"/>
      <c r="L1263" s="767"/>
      <c r="M1263" s="767"/>
      <c r="N1263" s="768"/>
      <c r="O1263" s="781"/>
    </row>
    <row r="1264">
      <c r="A1264" s="828"/>
      <c r="B1264" s="766" t="s">
        <v>274</v>
      </c>
      <c r="C1264" s="767"/>
      <c r="D1264" s="767"/>
      <c r="E1264" s="767"/>
      <c r="F1264" s="768"/>
      <c r="G1264" s="779"/>
      <c r="H1264" s="780"/>
      <c r="I1264" s="766" t="s">
        <v>275</v>
      </c>
      <c r="J1264" s="767"/>
      <c r="K1264" s="767"/>
      <c r="L1264" s="767"/>
      <c r="M1264" s="767"/>
      <c r="N1264" s="768"/>
      <c r="O1264" s="781"/>
    </row>
    <row r="1265">
      <c r="A1265" s="828"/>
      <c r="B1265" s="766" t="s">
        <v>276</v>
      </c>
      <c r="C1265" s="767"/>
      <c r="D1265" s="767"/>
      <c r="E1265" s="767"/>
      <c r="F1265" s="768"/>
      <c r="G1265" s="779"/>
      <c r="H1265" s="780"/>
      <c r="I1265" s="766" t="s">
        <v>277</v>
      </c>
      <c r="J1265" s="767"/>
      <c r="K1265" s="767"/>
      <c r="L1265" s="767"/>
      <c r="M1265" s="767"/>
      <c r="N1265" s="768"/>
      <c r="O1265" s="781"/>
    </row>
    <row r="1266">
      <c r="A1266" s="828"/>
      <c r="B1266" s="766" t="s">
        <v>278</v>
      </c>
      <c r="C1266" s="767"/>
      <c r="D1266" s="767"/>
      <c r="E1266" s="767"/>
      <c r="F1266" s="768"/>
      <c r="G1266" s="779"/>
      <c r="H1266" s="780"/>
      <c r="I1266" s="766" t="s">
        <v>279</v>
      </c>
      <c r="J1266" s="767"/>
      <c r="K1266" s="767"/>
      <c r="L1266" s="767"/>
      <c r="M1266" s="767"/>
      <c r="N1266" s="768"/>
      <c r="O1266" s="781"/>
    </row>
    <row r="1267">
      <c r="A1267" s="828"/>
      <c r="B1267" s="766" t="s">
        <v>280</v>
      </c>
      <c r="C1267" s="767"/>
      <c r="D1267" s="767"/>
      <c r="E1267" s="767"/>
      <c r="F1267" s="768"/>
      <c r="G1267" s="779"/>
      <c r="H1267" s="780"/>
      <c r="I1267" s="766" t="s">
        <v>281</v>
      </c>
      <c r="J1267" s="767"/>
      <c r="K1267" s="767"/>
      <c r="L1267" s="767"/>
      <c r="M1267" s="767"/>
      <c r="N1267" s="768"/>
      <c r="O1267" s="781"/>
    </row>
    <row r="1268">
      <c r="A1268" s="828"/>
      <c r="B1268" s="766" t="s">
        <v>282</v>
      </c>
      <c r="C1268" s="767"/>
      <c r="D1268" s="767"/>
      <c r="E1268" s="767"/>
      <c r="F1268" s="768"/>
      <c r="G1268" s="779"/>
      <c r="H1268" s="780"/>
      <c r="I1268" s="766" t="s">
        <v>283</v>
      </c>
      <c r="J1268" s="767"/>
      <c r="K1268" s="767"/>
      <c r="L1268" s="767"/>
      <c r="M1268" s="767"/>
      <c r="N1268" s="768"/>
      <c r="O1268" s="781"/>
    </row>
    <row r="1269">
      <c r="A1269" s="828"/>
      <c r="B1269" s="766" t="s">
        <v>284</v>
      </c>
      <c r="C1269" s="767"/>
      <c r="D1269" s="767"/>
      <c r="E1269" s="767"/>
      <c r="F1269" s="768"/>
      <c r="G1269" s="779"/>
      <c r="H1269" s="780"/>
      <c r="I1269" s="766" t="s">
        <v>285</v>
      </c>
      <c r="J1269" s="767"/>
      <c r="K1269" s="767"/>
      <c r="L1269" s="767"/>
      <c r="M1269" s="767"/>
      <c r="N1269" s="768"/>
      <c r="O1269" s="790"/>
    </row>
    <row r="1270">
      <c r="A1270" s="829"/>
      <c r="B1270" s="793" t="s">
        <v>286</v>
      </c>
      <c r="C1270" s="794"/>
      <c r="D1270" s="794"/>
      <c r="E1270" s="794"/>
      <c r="F1270" s="795"/>
      <c r="G1270" s="791"/>
      <c r="H1270" s="792"/>
      <c r="I1270" s="793" t="s">
        <v>287</v>
      </c>
      <c r="J1270" s="794"/>
      <c r="K1270" s="794"/>
      <c r="L1270" s="794"/>
      <c r="M1270" s="794"/>
      <c r="N1270" s="795"/>
      <c r="O1270" s="796">
        <f>SUM(G1260:H1270,O1260:O1269)</f>
        <v>0</v>
      </c>
    </row>
    <row r="1271">
      <c r="A1271" s="837" t="s">
        <v>288</v>
      </c>
      <c r="B1271" s="798" t="s">
        <v>331</v>
      </c>
      <c r="C1271" s="799"/>
      <c r="D1271" s="799"/>
      <c r="E1271" s="799"/>
      <c r="F1271" s="799"/>
      <c r="G1271" s="799"/>
      <c r="H1271" s="799"/>
      <c r="I1271" s="799"/>
      <c r="J1271" s="799"/>
      <c r="K1271" s="799"/>
      <c r="L1271" s="799"/>
      <c r="M1271" s="799"/>
      <c r="N1271" s="799"/>
      <c r="O1271" s="800"/>
    </row>
    <row r="1272">
      <c r="A1272" s="841"/>
      <c r="B1272" s="758"/>
      <c r="C1272" s="759"/>
      <c r="D1272" s="759"/>
      <c r="E1272" s="759"/>
      <c r="F1272" s="759"/>
      <c r="G1272" s="759"/>
      <c r="H1272" s="759"/>
      <c r="I1272" s="759"/>
      <c r="J1272" s="759"/>
      <c r="K1272" s="759"/>
      <c r="L1272" s="759"/>
      <c r="M1272" s="759"/>
      <c r="N1272" s="759"/>
      <c r="O1272" s="764"/>
    </row>
    <row r="1273">
      <c r="A1273" s="841"/>
      <c r="B1273" s="758"/>
      <c r="C1273" s="759"/>
      <c r="D1273" s="759"/>
      <c r="E1273" s="759"/>
      <c r="F1273" s="759"/>
      <c r="G1273" s="759"/>
      <c r="H1273" s="759"/>
      <c r="I1273" s="759"/>
      <c r="J1273" s="759"/>
      <c r="K1273" s="759"/>
      <c r="L1273" s="759"/>
      <c r="M1273" s="759"/>
      <c r="N1273" s="759"/>
      <c r="O1273" s="764"/>
    </row>
    <row r="1274">
      <c r="A1274" s="841"/>
      <c r="B1274" s="758"/>
      <c r="C1274" s="759"/>
      <c r="D1274" s="759"/>
      <c r="E1274" s="759"/>
      <c r="F1274" s="759"/>
      <c r="G1274" s="759"/>
      <c r="H1274" s="759"/>
      <c r="I1274" s="759"/>
      <c r="J1274" s="759"/>
      <c r="K1274" s="759"/>
      <c r="L1274" s="759"/>
      <c r="M1274" s="759"/>
      <c r="N1274" s="759"/>
      <c r="O1274" s="764"/>
    </row>
    <row r="1275">
      <c r="A1275" s="841"/>
      <c r="B1275" s="758"/>
      <c r="C1275" s="759"/>
      <c r="D1275" s="759"/>
      <c r="E1275" s="759"/>
      <c r="F1275" s="759"/>
      <c r="G1275" s="759"/>
      <c r="H1275" s="759"/>
      <c r="I1275" s="759"/>
      <c r="J1275" s="759"/>
      <c r="K1275" s="759"/>
      <c r="L1275" s="759"/>
      <c r="M1275" s="759"/>
      <c r="N1275" s="759"/>
      <c r="O1275" s="764"/>
    </row>
    <row r="1276">
      <c r="A1276" s="841"/>
      <c r="B1276" s="758"/>
      <c r="C1276" s="759"/>
      <c r="D1276" s="759"/>
      <c r="E1276" s="759"/>
      <c r="F1276" s="759"/>
      <c r="G1276" s="759"/>
      <c r="H1276" s="759"/>
      <c r="I1276" s="759"/>
      <c r="J1276" s="759"/>
      <c r="K1276" s="759"/>
      <c r="L1276" s="759"/>
      <c r="M1276" s="759"/>
      <c r="N1276" s="759"/>
      <c r="O1276" s="764"/>
    </row>
    <row r="1277">
      <c r="A1277" s="841"/>
      <c r="B1277" s="758"/>
      <c r="C1277" s="759"/>
      <c r="D1277" s="759"/>
      <c r="E1277" s="759"/>
      <c r="F1277" s="759"/>
      <c r="G1277" s="759"/>
      <c r="H1277" s="759"/>
      <c r="I1277" s="759"/>
      <c r="J1277" s="759"/>
      <c r="K1277" s="759"/>
      <c r="L1277" s="759"/>
      <c r="M1277" s="759"/>
      <c r="N1277" s="759"/>
      <c r="O1277" s="764"/>
    </row>
    <row r="1278">
      <c r="A1278" s="841"/>
      <c r="B1278" s="758"/>
      <c r="C1278" s="759"/>
      <c r="D1278" s="759"/>
      <c r="E1278" s="759"/>
      <c r="F1278" s="759"/>
      <c r="G1278" s="759"/>
      <c r="H1278" s="759"/>
      <c r="I1278" s="759"/>
      <c r="J1278" s="759"/>
      <c r="K1278" s="759"/>
      <c r="L1278" s="759"/>
      <c r="M1278" s="759"/>
      <c r="N1278" s="759"/>
      <c r="O1278" s="764"/>
    </row>
    <row r="1279">
      <c r="A1279" s="841"/>
      <c r="B1279" s="758"/>
      <c r="C1279" s="759"/>
      <c r="D1279" s="759"/>
      <c r="E1279" s="759"/>
      <c r="F1279" s="759"/>
      <c r="G1279" s="759"/>
      <c r="H1279" s="759"/>
      <c r="I1279" s="759"/>
      <c r="J1279" s="759"/>
      <c r="K1279" s="759"/>
      <c r="L1279" s="759"/>
      <c r="M1279" s="759"/>
      <c r="N1279" s="759"/>
      <c r="O1279" s="764"/>
    </row>
    <row r="1280">
      <c r="A1280" s="841"/>
      <c r="B1280" s="758"/>
      <c r="C1280" s="759"/>
      <c r="D1280" s="759"/>
      <c r="E1280" s="759"/>
      <c r="F1280" s="759"/>
      <c r="G1280" s="759"/>
      <c r="H1280" s="759"/>
      <c r="I1280" s="759"/>
      <c r="J1280" s="759"/>
      <c r="K1280" s="759"/>
      <c r="L1280" s="759"/>
      <c r="M1280" s="759"/>
      <c r="N1280" s="759"/>
      <c r="O1280" s="764"/>
    </row>
    <row r="1281">
      <c r="A1281" s="841"/>
      <c r="B1281" s="758"/>
      <c r="C1281" s="759"/>
      <c r="D1281" s="759"/>
      <c r="E1281" s="759"/>
      <c r="F1281" s="759"/>
      <c r="G1281" s="759"/>
      <c r="H1281" s="759"/>
      <c r="I1281" s="759"/>
      <c r="J1281" s="759"/>
      <c r="K1281" s="759"/>
      <c r="L1281" s="759"/>
      <c r="M1281" s="759"/>
      <c r="N1281" s="759"/>
      <c r="O1281" s="764"/>
    </row>
    <row r="1282">
      <c r="A1282" s="841"/>
      <c r="B1282" s="758"/>
      <c r="C1282" s="759"/>
      <c r="D1282" s="759"/>
      <c r="E1282" s="759"/>
      <c r="F1282" s="759"/>
      <c r="G1282" s="759"/>
      <c r="H1282" s="763"/>
      <c r="I1282" s="986" t="s">
        <v>0</v>
      </c>
      <c r="J1282" s="987"/>
      <c r="K1282" s="987"/>
      <c r="L1282" s="987"/>
      <c r="M1282" s="987"/>
      <c r="N1282" s="987"/>
      <c r="O1282" s="988"/>
    </row>
    <row r="1283">
      <c r="A1283" s="841"/>
      <c r="B1283" s="758"/>
      <c r="C1283" s="759"/>
      <c r="D1283" s="759"/>
      <c r="E1283" s="759"/>
      <c r="F1283" s="759"/>
      <c r="G1283" s="759"/>
      <c r="H1283" s="763"/>
      <c r="I1283" s="3"/>
      <c r="J1283" s="3"/>
      <c r="K1283" s="3"/>
      <c r="L1283" s="3"/>
      <c r="M1283" s="3"/>
      <c r="N1283" s="3"/>
      <c r="O1283" s="3"/>
    </row>
    <row r="1284">
      <c r="A1284" s="841"/>
      <c r="B1284" s="758"/>
      <c r="C1284" s="759"/>
      <c r="D1284" s="759"/>
      <c r="E1284" s="759"/>
      <c r="F1284" s="759"/>
      <c r="G1284" s="759"/>
      <c r="H1284" s="763"/>
      <c r="I1284" s="3"/>
      <c r="J1284" s="3"/>
      <c r="K1284" s="3"/>
      <c r="L1284" s="3"/>
      <c r="M1284" s="3"/>
      <c r="N1284" s="3"/>
      <c r="O1284" s="3"/>
    </row>
    <row r="1285">
      <c r="A1285" s="842"/>
      <c r="B1285" s="803"/>
      <c r="C1285" s="804"/>
      <c r="D1285" s="804"/>
      <c r="E1285" s="804"/>
      <c r="F1285" s="804"/>
      <c r="G1285" s="804"/>
      <c r="H1285" s="989"/>
      <c r="I1285" s="990"/>
      <c r="J1285" s="990"/>
      <c r="K1285" s="990"/>
      <c r="L1285" s="990"/>
      <c r="M1285" s="990"/>
      <c r="N1285" s="990"/>
      <c r="O1285" s="991"/>
    </row>
    <row r="1286">
      <c r="A1286" s="837" t="s">
        <v>291</v>
      </c>
      <c r="B1286" s="992"/>
      <c r="C1286" s="839"/>
      <c r="D1286" s="839"/>
      <c r="E1286" s="839"/>
      <c r="F1286" s="839"/>
      <c r="G1286" s="839"/>
      <c r="H1286" s="839"/>
      <c r="I1286" s="839"/>
      <c r="J1286" s="839"/>
      <c r="K1286" s="839"/>
      <c r="L1286" s="839"/>
      <c r="M1286" s="839"/>
      <c r="N1286" s="839"/>
      <c r="O1286" s="840"/>
    </row>
    <row r="1287">
      <c r="A1287" s="841"/>
      <c r="B1287" s="760"/>
      <c r="C1287" s="761"/>
      <c r="D1287" s="761"/>
      <c r="E1287" s="761"/>
      <c r="F1287" s="761"/>
      <c r="G1287" s="761"/>
      <c r="H1287" s="761"/>
      <c r="I1287" s="761"/>
      <c r="J1287" s="761"/>
      <c r="K1287" s="761"/>
      <c r="L1287" s="761"/>
      <c r="M1287" s="761"/>
      <c r="N1287" s="761"/>
      <c r="O1287" s="762"/>
    </row>
    <row r="1288">
      <c r="A1288" s="841"/>
      <c r="B1288" s="760"/>
      <c r="C1288" s="761"/>
      <c r="D1288" s="761"/>
      <c r="E1288" s="761"/>
      <c r="F1288" s="761"/>
      <c r="G1288" s="761"/>
      <c r="H1288" s="761"/>
      <c r="I1288" s="761"/>
      <c r="J1288" s="761"/>
      <c r="K1288" s="761"/>
      <c r="L1288" s="761"/>
      <c r="M1288" s="761"/>
      <c r="N1288" s="761"/>
      <c r="O1288" s="762"/>
    </row>
    <row r="1289">
      <c r="A1289" s="841"/>
      <c r="B1289" s="760"/>
      <c r="C1289" s="761"/>
      <c r="D1289" s="761"/>
      <c r="E1289" s="761"/>
      <c r="F1289" s="761"/>
      <c r="G1289" s="761"/>
      <c r="H1289" s="761"/>
      <c r="I1289" s="761"/>
      <c r="J1289" s="761"/>
      <c r="K1289" s="761"/>
      <c r="L1289" s="761"/>
      <c r="M1289" s="761"/>
      <c r="N1289" s="761"/>
      <c r="O1289" s="762"/>
    </row>
    <row r="1290">
      <c r="A1290" s="841"/>
      <c r="B1290" s="760"/>
      <c r="C1290" s="761"/>
      <c r="D1290" s="761"/>
      <c r="E1290" s="761"/>
      <c r="F1290" s="761"/>
      <c r="G1290" s="761"/>
      <c r="H1290" s="761"/>
      <c r="I1290" s="761"/>
      <c r="J1290" s="761"/>
      <c r="K1290" s="761"/>
      <c r="L1290" s="761"/>
      <c r="M1290" s="761"/>
      <c r="N1290" s="761"/>
      <c r="O1290" s="762"/>
    </row>
    <row r="1291">
      <c r="A1291" s="841"/>
      <c r="B1291" s="760"/>
      <c r="C1291" s="761"/>
      <c r="D1291" s="761"/>
      <c r="E1291" s="761"/>
      <c r="F1291" s="761"/>
      <c r="G1291" s="761"/>
      <c r="H1291" s="761"/>
      <c r="I1291" s="761"/>
      <c r="J1291" s="761"/>
      <c r="K1291" s="761"/>
      <c r="L1291" s="761"/>
      <c r="M1291" s="761"/>
      <c r="N1291" s="761"/>
      <c r="O1291" s="762"/>
    </row>
    <row r="1292">
      <c r="A1292" s="841"/>
      <c r="B1292" s="760"/>
      <c r="C1292" s="761"/>
      <c r="D1292" s="761"/>
      <c r="E1292" s="761"/>
      <c r="F1292" s="761"/>
      <c r="G1292" s="761"/>
      <c r="H1292" s="761"/>
      <c r="I1292" s="761"/>
      <c r="J1292" s="761"/>
      <c r="K1292" s="761"/>
      <c r="L1292" s="761"/>
      <c r="M1292" s="761"/>
      <c r="N1292" s="761"/>
      <c r="O1292" s="762"/>
    </row>
    <row r="1293">
      <c r="A1293" s="841"/>
      <c r="B1293" s="760"/>
      <c r="C1293" s="761"/>
      <c r="D1293" s="761"/>
      <c r="E1293" s="761"/>
      <c r="F1293" s="761"/>
      <c r="G1293" s="761"/>
      <c r="H1293" s="761"/>
      <c r="I1293" s="761"/>
      <c r="J1293" s="761"/>
      <c r="K1293" s="761"/>
      <c r="L1293" s="761"/>
      <c r="M1293" s="761"/>
      <c r="N1293" s="761"/>
      <c r="O1293" s="762"/>
    </row>
    <row r="1294">
      <c r="A1294" s="841"/>
      <c r="B1294" s="758"/>
      <c r="C1294" s="759"/>
      <c r="D1294" s="759"/>
      <c r="E1294" s="759"/>
      <c r="F1294" s="759"/>
      <c r="G1294" s="759"/>
      <c r="H1294" s="763"/>
      <c r="I1294" s="986" t="s">
        <v>292</v>
      </c>
      <c r="J1294" s="987"/>
      <c r="K1294" s="987"/>
      <c r="L1294" s="987"/>
      <c r="M1294" s="987"/>
      <c r="N1294" s="987"/>
      <c r="O1294" s="988"/>
    </row>
    <row r="1295">
      <c r="A1295" s="841"/>
      <c r="B1295" s="758"/>
      <c r="C1295" s="759"/>
      <c r="D1295" s="759"/>
      <c r="E1295" s="759"/>
      <c r="F1295" s="759"/>
      <c r="G1295" s="759"/>
      <c r="H1295" s="763"/>
      <c r="I1295" s="3"/>
      <c r="J1295" s="3"/>
      <c r="K1295" s="3"/>
      <c r="L1295" s="3"/>
      <c r="M1295" s="3"/>
      <c r="N1295" s="3"/>
      <c r="O1295" s="3"/>
    </row>
    <row r="1296">
      <c r="A1296" s="841"/>
      <c r="B1296" s="758"/>
      <c r="C1296" s="759"/>
      <c r="D1296" s="759"/>
      <c r="E1296" s="759"/>
      <c r="F1296" s="759"/>
      <c r="G1296" s="759"/>
      <c r="H1296" s="763"/>
      <c r="I1296" s="3"/>
      <c r="J1296" s="3"/>
      <c r="K1296" s="3"/>
      <c r="L1296" s="3"/>
      <c r="M1296" s="3"/>
      <c r="N1296" s="3"/>
      <c r="O1296" s="3"/>
    </row>
    <row r="1297">
      <c r="A1297" s="842"/>
      <c r="B1297" s="803"/>
      <c r="C1297" s="804"/>
      <c r="D1297" s="804"/>
      <c r="E1297" s="804"/>
      <c r="F1297" s="804"/>
      <c r="G1297" s="804"/>
      <c r="H1297" s="989"/>
      <c r="I1297" s="990"/>
      <c r="J1297" s="990"/>
      <c r="K1297" s="990"/>
      <c r="L1297" s="990"/>
      <c r="M1297" s="990"/>
      <c r="N1297" s="990"/>
      <c r="O1297" s="991"/>
    </row>
    <row r="1298" ht="25.5">
      <c r="A1298" s="805" t="s">
        <v>240</v>
      </c>
      <c r="B1298" s="806" t="s">
        <v>1</v>
      </c>
      <c r="C1298" s="807"/>
      <c r="D1298" s="807"/>
      <c r="E1298" s="807"/>
      <c r="F1298" s="807"/>
      <c r="G1298" s="807"/>
      <c r="H1298" s="807"/>
      <c r="I1298" s="807"/>
      <c r="J1298" s="807"/>
      <c r="K1298" s="807"/>
      <c r="L1298" s="807"/>
      <c r="M1298" s="807"/>
      <c r="N1298" s="807"/>
      <c r="O1298" s="843"/>
    </row>
    <row r="1299" ht="25.5">
      <c r="A1299" s="810" t="s">
        <v>3</v>
      </c>
      <c r="B1299" s="811" t="s">
        <v>4</v>
      </c>
      <c r="C1299" s="812"/>
      <c r="D1299" s="812"/>
      <c r="E1299" s="812"/>
      <c r="F1299" s="812"/>
      <c r="G1299" s="812"/>
      <c r="H1299" s="812"/>
      <c r="I1299" s="812"/>
      <c r="J1299" s="812"/>
      <c r="K1299" s="812"/>
      <c r="L1299" s="812"/>
      <c r="M1299" s="812"/>
      <c r="N1299" s="812"/>
      <c r="O1299" s="813"/>
    </row>
    <row r="1300">
      <c r="A1300" s="814" t="s">
        <v>241</v>
      </c>
      <c r="B1300" s="694"/>
      <c r="C1300" s="694"/>
      <c r="D1300" s="694"/>
      <c r="E1300" s="694"/>
      <c r="F1300" s="694"/>
      <c r="G1300" s="694"/>
      <c r="H1300" s="694"/>
      <c r="I1300" s="694"/>
      <c r="J1300" s="694"/>
      <c r="K1300" s="694"/>
      <c r="L1300" s="694"/>
      <c r="M1300" s="694"/>
      <c r="N1300" s="694"/>
      <c r="O1300" s="815"/>
    </row>
    <row r="1301" ht="25.5">
      <c r="A1301" s="718" t="s">
        <v>7</v>
      </c>
      <c r="B1301" s="720" t="s">
        <v>312</v>
      </c>
      <c r="C1301" s="720" t="s">
        <v>216</v>
      </c>
      <c r="D1301" s="816" t="s">
        <v>301</v>
      </c>
      <c r="E1301" s="817"/>
      <c r="F1301" s="818"/>
      <c r="G1301" s="819" t="s">
        <v>242</v>
      </c>
      <c r="H1301" s="820"/>
      <c r="I1301" s="723">
        <f>I1249+1</f>
        <v>46021</v>
      </c>
      <c r="J1301" s="724"/>
      <c r="K1301" s="724"/>
      <c r="L1301" s="724"/>
      <c r="M1301" s="725"/>
      <c r="N1301" s="726" t="s">
        <v>243</v>
      </c>
      <c r="O1301" s="727">
        <f>O1249+1</f>
        <v>26</v>
      </c>
    </row>
    <row r="1302">
      <c r="A1302" s="728" t="s">
        <v>244</v>
      </c>
      <c r="B1302" s="729" t="s">
        <v>6</v>
      </c>
      <c r="C1302" s="730"/>
      <c r="D1302" s="730"/>
      <c r="E1302" s="730"/>
      <c r="F1302" s="730"/>
      <c r="G1302" s="730"/>
      <c r="H1302" s="730"/>
      <c r="I1302" s="730"/>
      <c r="J1302" s="731"/>
      <c r="K1302" s="732" t="s">
        <v>245</v>
      </c>
      <c r="L1302" s="732" t="s">
        <v>246</v>
      </c>
      <c r="M1302" s="821" t="s">
        <v>247</v>
      </c>
      <c r="N1302" s="822"/>
      <c r="O1302" s="733" t="s">
        <v>248</v>
      </c>
    </row>
    <row r="1303">
      <c r="A1303" s="734"/>
      <c r="B1303" s="735"/>
      <c r="C1303" s="736"/>
      <c r="D1303" s="736"/>
      <c r="E1303" s="736"/>
      <c r="F1303" s="736"/>
      <c r="G1303" s="736"/>
      <c r="H1303" s="736"/>
      <c r="I1303" s="736"/>
      <c r="J1303" s="737"/>
      <c r="K1303" s="732" t="s">
        <v>249</v>
      </c>
      <c r="L1303" s="732" t="s">
        <v>203</v>
      </c>
      <c r="M1303" s="823"/>
      <c r="N1303" s="824"/>
      <c r="O1303" s="739"/>
    </row>
    <row r="1304" ht="38.25">
      <c r="A1304" s="740" t="s">
        <v>250</v>
      </c>
      <c r="B1304" s="741"/>
      <c r="C1304" s="742" t="s">
        <v>251</v>
      </c>
      <c r="D1304" s="742">
        <f>D1252</f>
        <v>180</v>
      </c>
      <c r="E1304" s="742" t="s">
        <v>252</v>
      </c>
      <c r="F1304" s="825" t="s">
        <v>253</v>
      </c>
      <c r="G1304" s="826"/>
      <c r="H1304" s="741">
        <f>H1252+1</f>
        <v>87</v>
      </c>
      <c r="I1304" s="742" t="s">
        <v>254</v>
      </c>
      <c r="J1304" s="741">
        <f>D1304-H1304</f>
        <v>93</v>
      </c>
      <c r="K1304" s="744" t="s">
        <v>255</v>
      </c>
      <c r="L1304" s="744" t="s">
        <v>203</v>
      </c>
      <c r="M1304" s="811"/>
      <c r="N1304" s="827"/>
      <c r="O1304" s="745"/>
    </row>
    <row r="1305">
      <c r="A1305" s="993" t="s">
        <v>256</v>
      </c>
      <c r="B1305" s="755" t="s">
        <v>257</v>
      </c>
      <c r="C1305" s="756"/>
      <c r="D1305" s="756"/>
      <c r="E1305" s="756"/>
      <c r="F1305" s="757"/>
      <c r="G1305" s="758"/>
      <c r="H1305" s="763"/>
      <c r="I1305" s="760"/>
      <c r="J1305" s="761"/>
      <c r="K1305" s="761"/>
      <c r="L1305" s="761"/>
      <c r="M1305" s="761"/>
      <c r="N1305" s="761"/>
      <c r="O1305" s="762"/>
    </row>
    <row r="1306">
      <c r="A1306" s="828"/>
      <c r="B1306" s="755" t="s">
        <v>258</v>
      </c>
      <c r="C1306" s="756"/>
      <c r="D1306" s="756"/>
      <c r="E1306" s="756"/>
      <c r="F1306" s="757"/>
      <c r="G1306" s="758"/>
      <c r="H1306" s="763"/>
      <c r="I1306" s="760"/>
      <c r="J1306" s="761"/>
      <c r="K1306" s="761"/>
      <c r="L1306" s="761"/>
      <c r="M1306" s="761"/>
      <c r="N1306" s="761"/>
      <c r="O1306" s="762"/>
    </row>
    <row r="1307">
      <c r="A1307" s="828"/>
      <c r="B1307" s="755" t="s">
        <v>259</v>
      </c>
      <c r="C1307" s="756"/>
      <c r="D1307" s="756"/>
      <c r="E1307" s="756"/>
      <c r="F1307" s="757"/>
      <c r="G1307" s="758"/>
      <c r="H1307" s="763"/>
      <c r="I1307" s="760"/>
      <c r="J1307" s="761"/>
      <c r="K1307" s="761"/>
      <c r="L1307" s="761"/>
      <c r="M1307" s="761"/>
      <c r="N1307" s="761"/>
      <c r="O1307" s="762"/>
    </row>
    <row r="1308">
      <c r="A1308" s="828"/>
      <c r="B1308" s="755" t="s">
        <v>260</v>
      </c>
      <c r="C1308" s="756"/>
      <c r="D1308" s="756"/>
      <c r="E1308" s="756"/>
      <c r="F1308" s="757"/>
      <c r="G1308" s="758"/>
      <c r="H1308" s="763"/>
      <c r="I1308" s="760"/>
      <c r="J1308" s="761"/>
      <c r="K1308" s="761"/>
      <c r="L1308" s="761"/>
      <c r="M1308" s="761"/>
      <c r="N1308" s="761"/>
      <c r="O1308" s="762"/>
    </row>
    <row r="1309">
      <c r="A1309" s="828"/>
      <c r="B1309" s="755" t="s">
        <v>261</v>
      </c>
      <c r="C1309" s="756"/>
      <c r="D1309" s="756"/>
      <c r="E1309" s="756"/>
      <c r="F1309" s="757"/>
      <c r="G1309" s="758"/>
      <c r="H1309" s="763"/>
      <c r="I1309" s="758"/>
      <c r="J1309" s="759"/>
      <c r="K1309" s="759"/>
      <c r="L1309" s="759"/>
      <c r="M1309" s="759"/>
      <c r="N1309" s="759"/>
      <c r="O1309" s="764"/>
    </row>
    <row r="1310">
      <c r="A1310" s="829"/>
      <c r="B1310" s="999" t="s">
        <v>262</v>
      </c>
      <c r="C1310" s="1000"/>
      <c r="D1310" s="1000"/>
      <c r="E1310" s="1000"/>
      <c r="F1310" s="1001"/>
      <c r="G1310" s="803"/>
      <c r="H1310" s="989"/>
      <c r="I1310" s="769"/>
      <c r="J1310" s="770"/>
      <c r="K1310" s="770"/>
      <c r="L1310" s="770"/>
      <c r="M1310" s="770"/>
      <c r="N1310" s="770"/>
      <c r="O1310" s="771"/>
    </row>
    <row r="1311">
      <c r="A1311" s="830" t="s">
        <v>263</v>
      </c>
      <c r="B1311" s="773" t="s">
        <v>264</v>
      </c>
      <c r="C1311" s="774"/>
      <c r="D1311" s="774"/>
      <c r="E1311" s="774"/>
      <c r="F1311" s="775"/>
      <c r="G1311" s="776" t="s">
        <v>265</v>
      </c>
      <c r="H1311" s="777"/>
      <c r="I1311" s="773" t="s">
        <v>264</v>
      </c>
      <c r="J1311" s="774"/>
      <c r="K1311" s="774"/>
      <c r="L1311" s="774"/>
      <c r="M1311" s="774"/>
      <c r="N1311" s="775"/>
      <c r="O1311" s="778" t="s">
        <v>265</v>
      </c>
    </row>
    <row r="1312">
      <c r="A1312" s="828"/>
      <c r="B1312" s="766" t="s">
        <v>266</v>
      </c>
      <c r="C1312" s="767"/>
      <c r="D1312" s="767"/>
      <c r="E1312" s="767"/>
      <c r="F1312" s="768"/>
      <c r="G1312" s="779"/>
      <c r="H1312" s="780"/>
      <c r="I1312" s="766" t="s">
        <v>267</v>
      </c>
      <c r="J1312" s="767"/>
      <c r="K1312" s="767"/>
      <c r="L1312" s="767"/>
      <c r="M1312" s="767"/>
      <c r="N1312" s="768"/>
      <c r="O1312" s="781"/>
    </row>
    <row r="1313">
      <c r="A1313" s="828"/>
      <c r="B1313" s="766" t="s">
        <v>268</v>
      </c>
      <c r="C1313" s="767"/>
      <c r="D1313" s="767"/>
      <c r="E1313" s="767"/>
      <c r="F1313" s="768"/>
      <c r="G1313" s="779"/>
      <c r="H1313" s="780"/>
      <c r="I1313" s="766" t="s">
        <v>269</v>
      </c>
      <c r="J1313" s="767"/>
      <c r="K1313" s="767"/>
      <c r="L1313" s="767"/>
      <c r="M1313" s="767"/>
      <c r="N1313" s="768"/>
      <c r="O1313" s="781"/>
    </row>
    <row r="1314">
      <c r="A1314" s="828"/>
      <c r="B1314" s="766" t="s">
        <v>270</v>
      </c>
      <c r="C1314" s="767"/>
      <c r="D1314" s="767"/>
      <c r="E1314" s="767"/>
      <c r="F1314" s="768"/>
      <c r="G1314" s="779"/>
      <c r="H1314" s="780"/>
      <c r="I1314" s="766" t="s">
        <v>271</v>
      </c>
      <c r="J1314" s="767"/>
      <c r="K1314" s="767"/>
      <c r="L1314" s="767"/>
      <c r="M1314" s="767"/>
      <c r="N1314" s="768"/>
      <c r="O1314" s="781"/>
    </row>
    <row r="1315">
      <c r="A1315" s="828"/>
      <c r="B1315" s="766" t="s">
        <v>272</v>
      </c>
      <c r="C1315" s="767"/>
      <c r="D1315" s="767"/>
      <c r="E1315" s="767"/>
      <c r="F1315" s="768"/>
      <c r="G1315" s="779"/>
      <c r="H1315" s="780"/>
      <c r="I1315" s="766" t="s">
        <v>273</v>
      </c>
      <c r="J1315" s="767"/>
      <c r="K1315" s="767"/>
      <c r="L1315" s="767"/>
      <c r="M1315" s="767"/>
      <c r="N1315" s="768"/>
      <c r="O1315" s="781"/>
    </row>
    <row r="1316">
      <c r="A1316" s="828"/>
      <c r="B1316" s="766" t="s">
        <v>274</v>
      </c>
      <c r="C1316" s="767"/>
      <c r="D1316" s="767"/>
      <c r="E1316" s="767"/>
      <c r="F1316" s="768"/>
      <c r="G1316" s="779"/>
      <c r="H1316" s="780"/>
      <c r="I1316" s="766" t="s">
        <v>275</v>
      </c>
      <c r="J1316" s="767"/>
      <c r="K1316" s="767"/>
      <c r="L1316" s="767"/>
      <c r="M1316" s="767"/>
      <c r="N1316" s="768"/>
      <c r="O1316" s="781"/>
    </row>
    <row r="1317">
      <c r="A1317" s="828"/>
      <c r="B1317" s="766" t="s">
        <v>276</v>
      </c>
      <c r="C1317" s="767"/>
      <c r="D1317" s="767"/>
      <c r="E1317" s="767"/>
      <c r="F1317" s="768"/>
      <c r="G1317" s="779"/>
      <c r="H1317" s="780"/>
      <c r="I1317" s="766" t="s">
        <v>277</v>
      </c>
      <c r="J1317" s="767"/>
      <c r="K1317" s="767"/>
      <c r="L1317" s="767"/>
      <c r="M1317" s="767"/>
      <c r="N1317" s="768"/>
      <c r="O1317" s="781"/>
    </row>
    <row r="1318">
      <c r="A1318" s="828"/>
      <c r="B1318" s="766" t="s">
        <v>278</v>
      </c>
      <c r="C1318" s="767"/>
      <c r="D1318" s="767"/>
      <c r="E1318" s="767"/>
      <c r="F1318" s="768"/>
      <c r="G1318" s="779"/>
      <c r="H1318" s="780"/>
      <c r="I1318" s="766" t="s">
        <v>279</v>
      </c>
      <c r="J1318" s="767"/>
      <c r="K1318" s="767"/>
      <c r="L1318" s="767"/>
      <c r="M1318" s="767"/>
      <c r="N1318" s="768"/>
      <c r="O1318" s="781"/>
    </row>
    <row r="1319">
      <c r="A1319" s="828"/>
      <c r="B1319" s="766" t="s">
        <v>280</v>
      </c>
      <c r="C1319" s="767"/>
      <c r="D1319" s="767"/>
      <c r="E1319" s="767"/>
      <c r="F1319" s="768"/>
      <c r="G1319" s="779"/>
      <c r="H1319" s="780"/>
      <c r="I1319" s="766" t="s">
        <v>281</v>
      </c>
      <c r="J1319" s="767"/>
      <c r="K1319" s="767"/>
      <c r="L1319" s="767"/>
      <c r="M1319" s="767"/>
      <c r="N1319" s="768"/>
      <c r="O1319" s="781"/>
    </row>
    <row r="1320">
      <c r="A1320" s="828"/>
      <c r="B1320" s="766" t="s">
        <v>282</v>
      </c>
      <c r="C1320" s="767"/>
      <c r="D1320" s="767"/>
      <c r="E1320" s="767"/>
      <c r="F1320" s="768"/>
      <c r="G1320" s="779"/>
      <c r="H1320" s="780"/>
      <c r="I1320" s="766" t="s">
        <v>283</v>
      </c>
      <c r="J1320" s="767"/>
      <c r="K1320" s="767"/>
      <c r="L1320" s="767"/>
      <c r="M1320" s="767"/>
      <c r="N1320" s="768"/>
      <c r="O1320" s="781"/>
    </row>
    <row r="1321">
      <c r="A1321" s="828"/>
      <c r="B1321" s="766" t="s">
        <v>284</v>
      </c>
      <c r="C1321" s="767"/>
      <c r="D1321" s="767"/>
      <c r="E1321" s="767"/>
      <c r="F1321" s="768"/>
      <c r="G1321" s="779"/>
      <c r="H1321" s="780"/>
      <c r="I1321" s="766" t="s">
        <v>285</v>
      </c>
      <c r="J1321" s="767"/>
      <c r="K1321" s="767"/>
      <c r="L1321" s="767"/>
      <c r="M1321" s="767"/>
      <c r="N1321" s="768"/>
      <c r="O1321" s="790"/>
    </row>
    <row r="1322">
      <c r="A1322" s="829"/>
      <c r="B1322" s="793" t="s">
        <v>286</v>
      </c>
      <c r="C1322" s="794"/>
      <c r="D1322" s="794"/>
      <c r="E1322" s="794"/>
      <c r="F1322" s="795"/>
      <c r="G1322" s="791"/>
      <c r="H1322" s="792"/>
      <c r="I1322" s="793" t="s">
        <v>287</v>
      </c>
      <c r="J1322" s="794"/>
      <c r="K1322" s="794"/>
      <c r="L1322" s="794"/>
      <c r="M1322" s="794"/>
      <c r="N1322" s="795"/>
      <c r="O1322" s="796">
        <f>SUM(G1312:H1322,O1312:O1321)</f>
        <v>0</v>
      </c>
    </row>
    <row r="1323">
      <c r="A1323" s="837" t="s">
        <v>288</v>
      </c>
      <c r="B1323" s="798" t="s">
        <v>331</v>
      </c>
      <c r="C1323" s="799"/>
      <c r="D1323" s="799"/>
      <c r="E1323" s="799"/>
      <c r="F1323" s="799"/>
      <c r="G1323" s="799"/>
      <c r="H1323" s="799"/>
      <c r="I1323" s="799"/>
      <c r="J1323" s="799"/>
      <c r="K1323" s="799"/>
      <c r="L1323" s="799"/>
      <c r="M1323" s="799"/>
      <c r="N1323" s="799"/>
      <c r="O1323" s="800"/>
    </row>
    <row r="1324">
      <c r="A1324" s="841"/>
      <c r="B1324" s="758"/>
      <c r="C1324" s="759"/>
      <c r="D1324" s="759"/>
      <c r="E1324" s="759"/>
      <c r="F1324" s="759"/>
      <c r="G1324" s="759"/>
      <c r="H1324" s="759"/>
      <c r="I1324" s="759"/>
      <c r="J1324" s="759"/>
      <c r="K1324" s="759"/>
      <c r="L1324" s="759"/>
      <c r="M1324" s="759"/>
      <c r="N1324" s="759"/>
      <c r="O1324" s="764"/>
    </row>
    <row r="1325">
      <c r="A1325" s="841"/>
      <c r="B1325" s="758"/>
      <c r="C1325" s="759"/>
      <c r="D1325" s="759"/>
      <c r="E1325" s="759"/>
      <c r="F1325" s="759"/>
      <c r="G1325" s="759"/>
      <c r="H1325" s="759"/>
      <c r="I1325" s="759"/>
      <c r="J1325" s="759"/>
      <c r="K1325" s="759"/>
      <c r="L1325" s="759"/>
      <c r="M1325" s="759"/>
      <c r="N1325" s="759"/>
      <c r="O1325" s="764"/>
    </row>
    <row r="1326">
      <c r="A1326" s="841"/>
      <c r="B1326" s="758"/>
      <c r="C1326" s="759"/>
      <c r="D1326" s="759"/>
      <c r="E1326" s="759"/>
      <c r="F1326" s="759"/>
      <c r="G1326" s="759"/>
      <c r="H1326" s="759"/>
      <c r="I1326" s="759"/>
      <c r="J1326" s="759"/>
      <c r="K1326" s="759"/>
      <c r="L1326" s="759"/>
      <c r="M1326" s="759"/>
      <c r="N1326" s="759"/>
      <c r="O1326" s="764"/>
    </row>
    <row r="1327">
      <c r="A1327" s="841"/>
      <c r="B1327" s="758"/>
      <c r="C1327" s="759"/>
      <c r="D1327" s="759"/>
      <c r="E1327" s="759"/>
      <c r="F1327" s="759"/>
      <c r="G1327" s="759"/>
      <c r="H1327" s="759"/>
      <c r="I1327" s="759"/>
      <c r="J1327" s="759"/>
      <c r="K1327" s="759"/>
      <c r="L1327" s="759"/>
      <c r="M1327" s="759"/>
      <c r="N1327" s="759"/>
      <c r="O1327" s="764"/>
    </row>
    <row r="1328">
      <c r="A1328" s="841"/>
      <c r="B1328" s="758"/>
      <c r="C1328" s="759"/>
      <c r="D1328" s="759"/>
      <c r="E1328" s="759"/>
      <c r="F1328" s="759"/>
      <c r="G1328" s="759"/>
      <c r="H1328" s="759"/>
      <c r="I1328" s="759"/>
      <c r="J1328" s="759"/>
      <c r="K1328" s="759"/>
      <c r="L1328" s="759"/>
      <c r="M1328" s="759"/>
      <c r="N1328" s="759"/>
      <c r="O1328" s="764"/>
    </row>
    <row r="1329">
      <c r="A1329" s="841"/>
      <c r="B1329" s="758"/>
      <c r="C1329" s="759"/>
      <c r="D1329" s="759"/>
      <c r="E1329" s="759"/>
      <c r="F1329" s="759"/>
      <c r="G1329" s="759"/>
      <c r="H1329" s="759"/>
      <c r="I1329" s="759"/>
      <c r="J1329" s="759"/>
      <c r="K1329" s="759"/>
      <c r="L1329" s="759"/>
      <c r="M1329" s="759"/>
      <c r="N1329" s="759"/>
      <c r="O1329" s="764"/>
    </row>
    <row r="1330">
      <c r="A1330" s="841"/>
      <c r="B1330" s="758"/>
      <c r="C1330" s="759"/>
      <c r="D1330" s="759"/>
      <c r="E1330" s="759"/>
      <c r="F1330" s="759"/>
      <c r="G1330" s="759"/>
      <c r="H1330" s="759"/>
      <c r="I1330" s="759"/>
      <c r="J1330" s="759"/>
      <c r="K1330" s="759"/>
      <c r="L1330" s="759"/>
      <c r="M1330" s="759"/>
      <c r="N1330" s="759"/>
      <c r="O1330" s="764"/>
    </row>
    <row r="1331">
      <c r="A1331" s="841"/>
      <c r="B1331" s="758"/>
      <c r="C1331" s="759"/>
      <c r="D1331" s="759"/>
      <c r="E1331" s="759"/>
      <c r="F1331" s="759"/>
      <c r="G1331" s="759"/>
      <c r="H1331" s="759"/>
      <c r="I1331" s="759"/>
      <c r="J1331" s="759"/>
      <c r="K1331" s="759"/>
      <c r="L1331" s="759"/>
      <c r="M1331" s="759"/>
      <c r="N1331" s="759"/>
      <c r="O1331" s="764"/>
    </row>
    <row r="1332">
      <c r="A1332" s="841"/>
      <c r="B1332" s="758"/>
      <c r="C1332" s="759"/>
      <c r="D1332" s="759"/>
      <c r="E1332" s="759"/>
      <c r="F1332" s="759"/>
      <c r="G1332" s="759"/>
      <c r="H1332" s="759"/>
      <c r="I1332" s="759"/>
      <c r="J1332" s="759"/>
      <c r="K1332" s="759"/>
      <c r="L1332" s="759"/>
      <c r="M1332" s="759"/>
      <c r="N1332" s="759"/>
      <c r="O1332" s="764"/>
    </row>
    <row r="1333">
      <c r="A1333" s="841"/>
      <c r="B1333" s="758"/>
      <c r="C1333" s="759"/>
      <c r="D1333" s="759"/>
      <c r="E1333" s="759"/>
      <c r="F1333" s="759"/>
      <c r="G1333" s="759"/>
      <c r="H1333" s="759"/>
      <c r="I1333" s="759"/>
      <c r="J1333" s="759"/>
      <c r="K1333" s="759"/>
      <c r="L1333" s="759"/>
      <c r="M1333" s="759"/>
      <c r="N1333" s="759"/>
      <c r="O1333" s="764"/>
    </row>
    <row r="1334">
      <c r="A1334" s="841"/>
      <c r="B1334" s="758"/>
      <c r="C1334" s="759"/>
      <c r="D1334" s="759"/>
      <c r="E1334" s="759"/>
      <c r="F1334" s="759"/>
      <c r="G1334" s="759"/>
      <c r="H1334" s="763"/>
      <c r="I1334" s="986" t="s">
        <v>0</v>
      </c>
      <c r="J1334" s="987"/>
      <c r="K1334" s="987"/>
      <c r="L1334" s="987"/>
      <c r="M1334" s="987"/>
      <c r="N1334" s="987"/>
      <c r="O1334" s="988"/>
    </row>
    <row r="1335">
      <c r="A1335" s="841"/>
      <c r="B1335" s="758"/>
      <c r="C1335" s="759"/>
      <c r="D1335" s="759"/>
      <c r="E1335" s="759"/>
      <c r="F1335" s="759"/>
      <c r="G1335" s="759"/>
      <c r="H1335" s="763"/>
      <c r="I1335" s="3"/>
      <c r="J1335" s="3"/>
      <c r="K1335" s="3"/>
      <c r="L1335" s="3"/>
      <c r="M1335" s="3"/>
      <c r="N1335" s="3"/>
      <c r="O1335" s="3"/>
    </row>
    <row r="1336">
      <c r="A1336" s="841"/>
      <c r="B1336" s="758"/>
      <c r="C1336" s="759"/>
      <c r="D1336" s="759"/>
      <c r="E1336" s="759"/>
      <c r="F1336" s="759"/>
      <c r="G1336" s="759"/>
      <c r="H1336" s="763"/>
      <c r="I1336" s="3"/>
      <c r="J1336" s="3"/>
      <c r="K1336" s="3"/>
      <c r="L1336" s="3"/>
      <c r="M1336" s="3"/>
      <c r="N1336" s="3"/>
      <c r="O1336" s="3"/>
    </row>
    <row r="1337">
      <c r="A1337" s="842"/>
      <c r="B1337" s="803"/>
      <c r="C1337" s="804"/>
      <c r="D1337" s="804"/>
      <c r="E1337" s="804"/>
      <c r="F1337" s="804"/>
      <c r="G1337" s="804"/>
      <c r="H1337" s="989"/>
      <c r="I1337" s="990"/>
      <c r="J1337" s="990"/>
      <c r="K1337" s="990"/>
      <c r="L1337" s="990"/>
      <c r="M1337" s="990"/>
      <c r="N1337" s="990"/>
      <c r="O1337" s="991"/>
    </row>
    <row r="1338">
      <c r="A1338" s="837" t="s">
        <v>291</v>
      </c>
      <c r="B1338" s="992"/>
      <c r="C1338" s="839"/>
      <c r="D1338" s="839"/>
      <c r="E1338" s="839"/>
      <c r="F1338" s="839"/>
      <c r="G1338" s="839"/>
      <c r="H1338" s="839"/>
      <c r="I1338" s="839"/>
      <c r="J1338" s="839"/>
      <c r="K1338" s="839"/>
      <c r="L1338" s="839"/>
      <c r="M1338" s="839"/>
      <c r="N1338" s="839"/>
      <c r="O1338" s="840"/>
    </row>
    <row r="1339">
      <c r="A1339" s="841"/>
      <c r="B1339" s="760"/>
      <c r="C1339" s="761"/>
      <c r="D1339" s="761"/>
      <c r="E1339" s="761"/>
      <c r="F1339" s="761"/>
      <c r="G1339" s="761"/>
      <c r="H1339" s="761"/>
      <c r="I1339" s="761"/>
      <c r="J1339" s="761"/>
      <c r="K1339" s="761"/>
      <c r="L1339" s="761"/>
      <c r="M1339" s="761"/>
      <c r="N1339" s="761"/>
      <c r="O1339" s="762"/>
    </row>
    <row r="1340">
      <c r="A1340" s="841"/>
      <c r="B1340" s="760"/>
      <c r="C1340" s="761"/>
      <c r="D1340" s="761"/>
      <c r="E1340" s="761"/>
      <c r="F1340" s="761"/>
      <c r="G1340" s="761"/>
      <c r="H1340" s="761"/>
      <c r="I1340" s="761"/>
      <c r="J1340" s="761"/>
      <c r="K1340" s="761"/>
      <c r="L1340" s="761"/>
      <c r="M1340" s="761"/>
      <c r="N1340" s="761"/>
      <c r="O1340" s="762"/>
    </row>
    <row r="1341">
      <c r="A1341" s="841"/>
      <c r="B1341" s="760"/>
      <c r="C1341" s="761"/>
      <c r="D1341" s="761"/>
      <c r="E1341" s="761"/>
      <c r="F1341" s="761"/>
      <c r="G1341" s="761"/>
      <c r="H1341" s="761"/>
      <c r="I1341" s="761"/>
      <c r="J1341" s="761"/>
      <c r="K1341" s="761"/>
      <c r="L1341" s="761"/>
      <c r="M1341" s="761"/>
      <c r="N1341" s="761"/>
      <c r="O1341" s="762"/>
    </row>
    <row r="1342">
      <c r="A1342" s="841"/>
      <c r="B1342" s="760"/>
      <c r="C1342" s="761"/>
      <c r="D1342" s="761"/>
      <c r="E1342" s="761"/>
      <c r="F1342" s="761"/>
      <c r="G1342" s="761"/>
      <c r="H1342" s="761"/>
      <c r="I1342" s="761"/>
      <c r="J1342" s="761"/>
      <c r="K1342" s="761"/>
      <c r="L1342" s="761"/>
      <c r="M1342" s="761"/>
      <c r="N1342" s="761"/>
      <c r="O1342" s="762"/>
    </row>
    <row r="1343">
      <c r="A1343" s="841"/>
      <c r="B1343" s="760"/>
      <c r="C1343" s="761"/>
      <c r="D1343" s="761"/>
      <c r="E1343" s="761"/>
      <c r="F1343" s="761"/>
      <c r="G1343" s="761"/>
      <c r="H1343" s="761"/>
      <c r="I1343" s="761"/>
      <c r="J1343" s="761"/>
      <c r="K1343" s="761"/>
      <c r="L1343" s="761"/>
      <c r="M1343" s="761"/>
      <c r="N1343" s="761"/>
      <c r="O1343" s="762"/>
    </row>
    <row r="1344">
      <c r="A1344" s="841"/>
      <c r="B1344" s="760"/>
      <c r="C1344" s="761"/>
      <c r="D1344" s="761"/>
      <c r="E1344" s="761"/>
      <c r="F1344" s="761"/>
      <c r="G1344" s="761"/>
      <c r="H1344" s="761"/>
      <c r="I1344" s="761"/>
      <c r="J1344" s="761"/>
      <c r="K1344" s="761"/>
      <c r="L1344" s="761"/>
      <c r="M1344" s="761"/>
      <c r="N1344" s="761"/>
      <c r="O1344" s="762"/>
    </row>
    <row r="1345">
      <c r="A1345" s="841"/>
      <c r="B1345" s="760"/>
      <c r="C1345" s="761"/>
      <c r="D1345" s="761"/>
      <c r="E1345" s="761"/>
      <c r="F1345" s="761"/>
      <c r="G1345" s="761"/>
      <c r="H1345" s="761"/>
      <c r="I1345" s="761"/>
      <c r="J1345" s="761"/>
      <c r="K1345" s="761"/>
      <c r="L1345" s="761"/>
      <c r="M1345" s="761"/>
      <c r="N1345" s="761"/>
      <c r="O1345" s="762"/>
    </row>
    <row r="1346">
      <c r="A1346" s="841"/>
      <c r="B1346" s="758"/>
      <c r="C1346" s="759"/>
      <c r="D1346" s="759"/>
      <c r="E1346" s="759"/>
      <c r="F1346" s="759"/>
      <c r="G1346" s="759"/>
      <c r="H1346" s="763"/>
      <c r="I1346" s="986" t="s">
        <v>292</v>
      </c>
      <c r="J1346" s="987"/>
      <c r="K1346" s="987"/>
      <c r="L1346" s="987"/>
      <c r="M1346" s="987"/>
      <c r="N1346" s="987"/>
      <c r="O1346" s="988"/>
    </row>
    <row r="1347">
      <c r="A1347" s="841"/>
      <c r="B1347" s="758"/>
      <c r="C1347" s="759"/>
      <c r="D1347" s="759"/>
      <c r="E1347" s="759"/>
      <c r="F1347" s="759"/>
      <c r="G1347" s="759"/>
      <c r="H1347" s="763"/>
      <c r="I1347" s="3"/>
      <c r="J1347" s="3"/>
      <c r="K1347" s="3"/>
      <c r="L1347" s="3"/>
      <c r="M1347" s="3"/>
      <c r="N1347" s="3"/>
      <c r="O1347" s="3"/>
    </row>
    <row r="1348">
      <c r="A1348" s="841"/>
      <c r="B1348" s="758"/>
      <c r="C1348" s="759"/>
      <c r="D1348" s="759"/>
      <c r="E1348" s="759"/>
      <c r="F1348" s="759"/>
      <c r="G1348" s="759"/>
      <c r="H1348" s="763"/>
      <c r="I1348" s="3"/>
      <c r="J1348" s="3"/>
      <c r="K1348" s="3"/>
      <c r="L1348" s="3"/>
      <c r="M1348" s="3"/>
      <c r="N1348" s="3"/>
      <c r="O1348" s="3"/>
    </row>
    <row r="1349">
      <c r="A1349" s="842"/>
      <c r="B1349" s="803"/>
      <c r="C1349" s="804"/>
      <c r="D1349" s="804"/>
      <c r="E1349" s="804"/>
      <c r="F1349" s="804"/>
      <c r="G1349" s="804"/>
      <c r="H1349" s="989"/>
      <c r="I1349" s="990"/>
      <c r="J1349" s="990"/>
      <c r="K1349" s="990"/>
      <c r="L1349" s="990"/>
      <c r="M1349" s="990"/>
      <c r="N1349" s="990"/>
      <c r="O1349" s="991"/>
    </row>
    <row r="1350" ht="25.5">
      <c r="A1350" s="805" t="s">
        <v>240</v>
      </c>
      <c r="B1350" s="806" t="s">
        <v>1</v>
      </c>
      <c r="C1350" s="807"/>
      <c r="D1350" s="807"/>
      <c r="E1350" s="807"/>
      <c r="F1350" s="807"/>
      <c r="G1350" s="807"/>
      <c r="H1350" s="807"/>
      <c r="I1350" s="807"/>
      <c r="J1350" s="807"/>
      <c r="K1350" s="807"/>
      <c r="L1350" s="807"/>
      <c r="M1350" s="807"/>
      <c r="N1350" s="807"/>
      <c r="O1350" s="843"/>
    </row>
    <row r="1351" ht="25.5">
      <c r="A1351" s="810" t="s">
        <v>3</v>
      </c>
      <c r="B1351" s="811" t="s">
        <v>4</v>
      </c>
      <c r="C1351" s="812"/>
      <c r="D1351" s="812"/>
      <c r="E1351" s="812"/>
      <c r="F1351" s="812"/>
      <c r="G1351" s="812"/>
      <c r="H1351" s="812"/>
      <c r="I1351" s="812"/>
      <c r="J1351" s="812"/>
      <c r="K1351" s="812"/>
      <c r="L1351" s="812"/>
      <c r="M1351" s="812"/>
      <c r="N1351" s="812"/>
      <c r="O1351" s="813"/>
    </row>
    <row r="1352">
      <c r="A1352" s="814" t="s">
        <v>241</v>
      </c>
      <c r="B1352" s="694"/>
      <c r="C1352" s="694"/>
      <c r="D1352" s="694"/>
      <c r="E1352" s="694"/>
      <c r="F1352" s="694"/>
      <c r="G1352" s="694"/>
      <c r="H1352" s="694"/>
      <c r="I1352" s="694"/>
      <c r="J1352" s="694"/>
      <c r="K1352" s="694"/>
      <c r="L1352" s="694"/>
      <c r="M1352" s="694"/>
      <c r="N1352" s="694"/>
      <c r="O1352" s="815"/>
    </row>
    <row r="1353" ht="25.5">
      <c r="A1353" s="718" t="s">
        <v>7</v>
      </c>
      <c r="B1353" s="720" t="s">
        <v>312</v>
      </c>
      <c r="C1353" s="720" t="s">
        <v>216</v>
      </c>
      <c r="D1353" s="816" t="s">
        <v>301</v>
      </c>
      <c r="E1353" s="817"/>
      <c r="F1353" s="818"/>
      <c r="G1353" s="819" t="s">
        <v>242</v>
      </c>
      <c r="H1353" s="820"/>
      <c r="I1353" s="723">
        <f>I1301+1</f>
        <v>46022</v>
      </c>
      <c r="J1353" s="724"/>
      <c r="K1353" s="724"/>
      <c r="L1353" s="724"/>
      <c r="M1353" s="725"/>
      <c r="N1353" s="726" t="s">
        <v>243</v>
      </c>
      <c r="O1353" s="727">
        <f>O1301+1</f>
        <v>27</v>
      </c>
    </row>
    <row r="1354">
      <c r="A1354" s="728" t="s">
        <v>244</v>
      </c>
      <c r="B1354" s="729" t="s">
        <v>6</v>
      </c>
      <c r="C1354" s="730"/>
      <c r="D1354" s="730"/>
      <c r="E1354" s="730"/>
      <c r="F1354" s="730"/>
      <c r="G1354" s="730"/>
      <c r="H1354" s="730"/>
      <c r="I1354" s="730"/>
      <c r="J1354" s="731"/>
      <c r="K1354" s="732" t="s">
        <v>245</v>
      </c>
      <c r="L1354" s="732" t="s">
        <v>246</v>
      </c>
      <c r="M1354" s="821" t="s">
        <v>247</v>
      </c>
      <c r="N1354" s="822"/>
      <c r="O1354" s="733" t="s">
        <v>248</v>
      </c>
    </row>
    <row r="1355">
      <c r="A1355" s="734"/>
      <c r="B1355" s="735"/>
      <c r="C1355" s="736"/>
      <c r="D1355" s="736"/>
      <c r="E1355" s="736"/>
      <c r="F1355" s="736"/>
      <c r="G1355" s="736"/>
      <c r="H1355" s="736"/>
      <c r="I1355" s="736"/>
      <c r="J1355" s="737"/>
      <c r="K1355" s="732" t="s">
        <v>249</v>
      </c>
      <c r="L1355" s="732" t="s">
        <v>203</v>
      </c>
      <c r="M1355" s="823"/>
      <c r="N1355" s="824"/>
      <c r="O1355" s="739"/>
    </row>
    <row r="1356" ht="38.25">
      <c r="A1356" s="740" t="s">
        <v>250</v>
      </c>
      <c r="B1356" s="741"/>
      <c r="C1356" s="742" t="s">
        <v>251</v>
      </c>
      <c r="D1356" s="742">
        <f>D1304</f>
        <v>180</v>
      </c>
      <c r="E1356" s="742" t="s">
        <v>252</v>
      </c>
      <c r="F1356" s="825" t="s">
        <v>253</v>
      </c>
      <c r="G1356" s="826"/>
      <c r="H1356" s="741">
        <f>H1304+1</f>
        <v>88</v>
      </c>
      <c r="I1356" s="742" t="s">
        <v>254</v>
      </c>
      <c r="J1356" s="741">
        <f>D1356-H1356</f>
        <v>92</v>
      </c>
      <c r="K1356" s="744" t="s">
        <v>255</v>
      </c>
      <c r="L1356" s="744" t="s">
        <v>203</v>
      </c>
      <c r="M1356" s="811"/>
      <c r="N1356" s="827"/>
      <c r="O1356" s="745"/>
    </row>
    <row r="1357">
      <c r="A1357" s="993" t="s">
        <v>256</v>
      </c>
      <c r="B1357" s="755" t="s">
        <v>257</v>
      </c>
      <c r="C1357" s="756"/>
      <c r="D1357" s="756"/>
      <c r="E1357" s="756"/>
      <c r="F1357" s="757"/>
      <c r="G1357" s="758"/>
      <c r="H1357" s="763"/>
      <c r="I1357" s="760"/>
      <c r="J1357" s="761"/>
      <c r="K1357" s="761"/>
      <c r="L1357" s="761"/>
      <c r="M1357" s="761"/>
      <c r="N1357" s="761"/>
      <c r="O1357" s="762"/>
    </row>
    <row r="1358">
      <c r="A1358" s="828"/>
      <c r="B1358" s="755" t="s">
        <v>258</v>
      </c>
      <c r="C1358" s="756"/>
      <c r="D1358" s="756"/>
      <c r="E1358" s="756"/>
      <c r="F1358" s="757"/>
      <c r="G1358" s="758"/>
      <c r="H1358" s="763"/>
      <c r="I1358" s="760"/>
      <c r="J1358" s="761"/>
      <c r="K1358" s="761"/>
      <c r="L1358" s="761"/>
      <c r="M1358" s="761"/>
      <c r="N1358" s="761"/>
      <c r="O1358" s="762"/>
    </row>
    <row r="1359">
      <c r="A1359" s="828"/>
      <c r="B1359" s="755" t="s">
        <v>259</v>
      </c>
      <c r="C1359" s="756"/>
      <c r="D1359" s="756"/>
      <c r="E1359" s="756"/>
      <c r="F1359" s="757"/>
      <c r="G1359" s="758"/>
      <c r="H1359" s="763"/>
      <c r="I1359" s="760"/>
      <c r="J1359" s="761"/>
      <c r="K1359" s="761"/>
      <c r="L1359" s="761"/>
      <c r="M1359" s="761"/>
      <c r="N1359" s="761"/>
      <c r="O1359" s="762"/>
    </row>
    <row r="1360">
      <c r="A1360" s="828"/>
      <c r="B1360" s="755" t="s">
        <v>260</v>
      </c>
      <c r="C1360" s="756"/>
      <c r="D1360" s="756"/>
      <c r="E1360" s="756"/>
      <c r="F1360" s="757"/>
      <c r="G1360" s="758"/>
      <c r="H1360" s="763"/>
      <c r="I1360" s="760"/>
      <c r="J1360" s="761"/>
      <c r="K1360" s="761"/>
      <c r="L1360" s="761"/>
      <c r="M1360" s="761"/>
      <c r="N1360" s="761"/>
      <c r="O1360" s="762"/>
    </row>
    <row r="1361">
      <c r="A1361" s="828"/>
      <c r="B1361" s="755" t="s">
        <v>261</v>
      </c>
      <c r="C1361" s="756"/>
      <c r="D1361" s="756"/>
      <c r="E1361" s="756"/>
      <c r="F1361" s="757"/>
      <c r="G1361" s="758"/>
      <c r="H1361" s="763"/>
      <c r="I1361" s="758"/>
      <c r="J1361" s="759"/>
      <c r="K1361" s="759"/>
      <c r="L1361" s="759"/>
      <c r="M1361" s="759"/>
      <c r="N1361" s="759"/>
      <c r="O1361" s="764"/>
    </row>
    <row r="1362">
      <c r="A1362" s="829"/>
      <c r="B1362" s="999" t="s">
        <v>262</v>
      </c>
      <c r="C1362" s="1000"/>
      <c r="D1362" s="1000"/>
      <c r="E1362" s="1000"/>
      <c r="F1362" s="1001"/>
      <c r="G1362" s="803"/>
      <c r="H1362" s="989"/>
      <c r="I1362" s="769"/>
      <c r="J1362" s="770"/>
      <c r="K1362" s="770"/>
      <c r="L1362" s="770"/>
      <c r="M1362" s="770"/>
      <c r="N1362" s="770"/>
      <c r="O1362" s="771"/>
    </row>
    <row r="1363">
      <c r="A1363" s="830" t="s">
        <v>263</v>
      </c>
      <c r="B1363" s="773" t="s">
        <v>264</v>
      </c>
      <c r="C1363" s="774"/>
      <c r="D1363" s="774"/>
      <c r="E1363" s="774"/>
      <c r="F1363" s="775"/>
      <c r="G1363" s="776" t="s">
        <v>265</v>
      </c>
      <c r="H1363" s="777"/>
      <c r="I1363" s="773" t="s">
        <v>264</v>
      </c>
      <c r="J1363" s="774"/>
      <c r="K1363" s="774"/>
      <c r="L1363" s="774"/>
      <c r="M1363" s="774"/>
      <c r="N1363" s="775"/>
      <c r="O1363" s="778" t="s">
        <v>265</v>
      </c>
    </row>
    <row r="1364">
      <c r="A1364" s="828"/>
      <c r="B1364" s="766" t="s">
        <v>266</v>
      </c>
      <c r="C1364" s="767"/>
      <c r="D1364" s="767"/>
      <c r="E1364" s="767"/>
      <c r="F1364" s="768"/>
      <c r="G1364" s="779"/>
      <c r="H1364" s="780"/>
      <c r="I1364" s="766" t="s">
        <v>267</v>
      </c>
      <c r="J1364" s="767"/>
      <c r="K1364" s="767"/>
      <c r="L1364" s="767"/>
      <c r="M1364" s="767"/>
      <c r="N1364" s="768"/>
      <c r="O1364" s="781"/>
    </row>
    <row r="1365">
      <c r="A1365" s="828"/>
      <c r="B1365" s="766" t="s">
        <v>268</v>
      </c>
      <c r="C1365" s="767"/>
      <c r="D1365" s="767"/>
      <c r="E1365" s="767"/>
      <c r="F1365" s="768"/>
      <c r="G1365" s="779"/>
      <c r="H1365" s="780"/>
      <c r="I1365" s="766" t="s">
        <v>269</v>
      </c>
      <c r="J1365" s="767"/>
      <c r="K1365" s="767"/>
      <c r="L1365" s="767"/>
      <c r="M1365" s="767"/>
      <c r="N1365" s="768"/>
      <c r="O1365" s="781"/>
    </row>
    <row r="1366">
      <c r="A1366" s="828"/>
      <c r="B1366" s="766" t="s">
        <v>270</v>
      </c>
      <c r="C1366" s="767"/>
      <c r="D1366" s="767"/>
      <c r="E1366" s="767"/>
      <c r="F1366" s="768"/>
      <c r="G1366" s="779"/>
      <c r="H1366" s="780"/>
      <c r="I1366" s="766" t="s">
        <v>271</v>
      </c>
      <c r="J1366" s="767"/>
      <c r="K1366" s="767"/>
      <c r="L1366" s="767"/>
      <c r="M1366" s="767"/>
      <c r="N1366" s="768"/>
      <c r="O1366" s="781"/>
    </row>
    <row r="1367">
      <c r="A1367" s="828"/>
      <c r="B1367" s="766" t="s">
        <v>272</v>
      </c>
      <c r="C1367" s="767"/>
      <c r="D1367" s="767"/>
      <c r="E1367" s="767"/>
      <c r="F1367" s="768"/>
      <c r="G1367" s="779"/>
      <c r="H1367" s="780"/>
      <c r="I1367" s="766" t="s">
        <v>273</v>
      </c>
      <c r="J1367" s="767"/>
      <c r="K1367" s="767"/>
      <c r="L1367" s="767"/>
      <c r="M1367" s="767"/>
      <c r="N1367" s="768"/>
      <c r="O1367" s="781"/>
    </row>
    <row r="1368">
      <c r="A1368" s="828"/>
      <c r="B1368" s="766" t="s">
        <v>274</v>
      </c>
      <c r="C1368" s="767"/>
      <c r="D1368" s="767"/>
      <c r="E1368" s="767"/>
      <c r="F1368" s="768"/>
      <c r="G1368" s="779"/>
      <c r="H1368" s="780"/>
      <c r="I1368" s="766" t="s">
        <v>275</v>
      </c>
      <c r="J1368" s="767"/>
      <c r="K1368" s="767"/>
      <c r="L1368" s="767"/>
      <c r="M1368" s="767"/>
      <c r="N1368" s="768"/>
      <c r="O1368" s="781"/>
    </row>
    <row r="1369">
      <c r="A1369" s="828"/>
      <c r="B1369" s="766" t="s">
        <v>276</v>
      </c>
      <c r="C1369" s="767"/>
      <c r="D1369" s="767"/>
      <c r="E1369" s="767"/>
      <c r="F1369" s="768"/>
      <c r="G1369" s="779"/>
      <c r="H1369" s="780"/>
      <c r="I1369" s="766" t="s">
        <v>277</v>
      </c>
      <c r="J1369" s="767"/>
      <c r="K1369" s="767"/>
      <c r="L1369" s="767"/>
      <c r="M1369" s="767"/>
      <c r="N1369" s="768"/>
      <c r="O1369" s="781"/>
    </row>
    <row r="1370">
      <c r="A1370" s="828"/>
      <c r="B1370" s="766" t="s">
        <v>278</v>
      </c>
      <c r="C1370" s="767"/>
      <c r="D1370" s="767"/>
      <c r="E1370" s="767"/>
      <c r="F1370" s="768"/>
      <c r="G1370" s="779"/>
      <c r="H1370" s="780"/>
      <c r="I1370" s="766" t="s">
        <v>279</v>
      </c>
      <c r="J1370" s="767"/>
      <c r="K1370" s="767"/>
      <c r="L1370" s="767"/>
      <c r="M1370" s="767"/>
      <c r="N1370" s="768"/>
      <c r="O1370" s="781"/>
    </row>
    <row r="1371">
      <c r="A1371" s="828"/>
      <c r="B1371" s="766" t="s">
        <v>280</v>
      </c>
      <c r="C1371" s="767"/>
      <c r="D1371" s="767"/>
      <c r="E1371" s="767"/>
      <c r="F1371" s="768"/>
      <c r="G1371" s="779"/>
      <c r="H1371" s="780"/>
      <c r="I1371" s="766" t="s">
        <v>281</v>
      </c>
      <c r="J1371" s="767"/>
      <c r="K1371" s="767"/>
      <c r="L1371" s="767"/>
      <c r="M1371" s="767"/>
      <c r="N1371" s="768"/>
      <c r="O1371" s="781"/>
    </row>
    <row r="1372">
      <c r="A1372" s="828"/>
      <c r="B1372" s="766" t="s">
        <v>282</v>
      </c>
      <c r="C1372" s="767"/>
      <c r="D1372" s="767"/>
      <c r="E1372" s="767"/>
      <c r="F1372" s="768"/>
      <c r="G1372" s="779"/>
      <c r="H1372" s="780"/>
      <c r="I1372" s="766" t="s">
        <v>283</v>
      </c>
      <c r="J1372" s="767"/>
      <c r="K1372" s="767"/>
      <c r="L1372" s="767"/>
      <c r="M1372" s="767"/>
      <c r="N1372" s="768"/>
      <c r="O1372" s="781"/>
    </row>
    <row r="1373">
      <c r="A1373" s="828"/>
      <c r="B1373" s="766" t="s">
        <v>284</v>
      </c>
      <c r="C1373" s="767"/>
      <c r="D1373" s="767"/>
      <c r="E1373" s="767"/>
      <c r="F1373" s="768"/>
      <c r="G1373" s="779"/>
      <c r="H1373" s="780"/>
      <c r="I1373" s="766" t="s">
        <v>285</v>
      </c>
      <c r="J1373" s="767"/>
      <c r="K1373" s="767"/>
      <c r="L1373" s="767"/>
      <c r="M1373" s="767"/>
      <c r="N1373" s="768"/>
      <c r="O1373" s="790"/>
    </row>
    <row r="1374">
      <c r="A1374" s="829"/>
      <c r="B1374" s="793" t="s">
        <v>286</v>
      </c>
      <c r="C1374" s="794"/>
      <c r="D1374" s="794"/>
      <c r="E1374" s="794"/>
      <c r="F1374" s="795"/>
      <c r="G1374" s="791"/>
      <c r="H1374" s="792"/>
      <c r="I1374" s="793" t="s">
        <v>287</v>
      </c>
      <c r="J1374" s="794"/>
      <c r="K1374" s="794"/>
      <c r="L1374" s="794"/>
      <c r="M1374" s="794"/>
      <c r="N1374" s="795"/>
      <c r="O1374" s="796">
        <f>SUM(G1364:H1374,O1364:O1373)</f>
        <v>0</v>
      </c>
    </row>
    <row r="1375">
      <c r="A1375" s="837" t="s">
        <v>288</v>
      </c>
      <c r="B1375" s="798" t="s">
        <v>331</v>
      </c>
      <c r="C1375" s="799"/>
      <c r="D1375" s="799"/>
      <c r="E1375" s="799"/>
      <c r="F1375" s="799"/>
      <c r="G1375" s="799"/>
      <c r="H1375" s="799"/>
      <c r="I1375" s="799"/>
      <c r="J1375" s="799"/>
      <c r="K1375" s="799"/>
      <c r="L1375" s="799"/>
      <c r="M1375" s="799"/>
      <c r="N1375" s="799"/>
      <c r="O1375" s="800"/>
    </row>
    <row r="1376">
      <c r="A1376" s="841"/>
      <c r="B1376" s="758"/>
      <c r="C1376" s="759"/>
      <c r="D1376" s="759"/>
      <c r="E1376" s="759"/>
      <c r="F1376" s="759"/>
      <c r="G1376" s="759"/>
      <c r="H1376" s="759"/>
      <c r="I1376" s="759"/>
      <c r="J1376" s="759"/>
      <c r="K1376" s="759"/>
      <c r="L1376" s="759"/>
      <c r="M1376" s="759"/>
      <c r="N1376" s="759"/>
      <c r="O1376" s="764"/>
    </row>
    <row r="1377">
      <c r="A1377" s="841"/>
      <c r="B1377" s="758"/>
      <c r="C1377" s="759"/>
      <c r="D1377" s="759"/>
      <c r="E1377" s="759"/>
      <c r="F1377" s="759"/>
      <c r="G1377" s="759"/>
      <c r="H1377" s="759"/>
      <c r="I1377" s="759"/>
      <c r="J1377" s="759"/>
      <c r="K1377" s="759"/>
      <c r="L1377" s="759"/>
      <c r="M1377" s="759"/>
      <c r="N1377" s="759"/>
      <c r="O1377" s="764"/>
    </row>
    <row r="1378">
      <c r="A1378" s="841"/>
      <c r="B1378" s="758"/>
      <c r="C1378" s="759"/>
      <c r="D1378" s="759"/>
      <c r="E1378" s="759"/>
      <c r="F1378" s="759"/>
      <c r="G1378" s="759"/>
      <c r="H1378" s="759"/>
      <c r="I1378" s="759"/>
      <c r="J1378" s="759"/>
      <c r="K1378" s="759"/>
      <c r="L1378" s="759"/>
      <c r="M1378" s="759"/>
      <c r="N1378" s="759"/>
      <c r="O1378" s="764"/>
    </row>
    <row r="1379">
      <c r="A1379" s="841"/>
      <c r="B1379" s="758"/>
      <c r="C1379" s="759"/>
      <c r="D1379" s="759"/>
      <c r="E1379" s="759"/>
      <c r="F1379" s="759"/>
      <c r="G1379" s="759"/>
      <c r="H1379" s="759"/>
      <c r="I1379" s="759"/>
      <c r="J1379" s="759"/>
      <c r="K1379" s="759"/>
      <c r="L1379" s="759"/>
      <c r="M1379" s="759"/>
      <c r="N1379" s="759"/>
      <c r="O1379" s="764"/>
    </row>
    <row r="1380">
      <c r="A1380" s="841"/>
      <c r="B1380" s="758"/>
      <c r="C1380" s="759"/>
      <c r="D1380" s="759"/>
      <c r="E1380" s="759"/>
      <c r="F1380" s="759"/>
      <c r="G1380" s="759"/>
      <c r="H1380" s="759"/>
      <c r="I1380" s="759"/>
      <c r="J1380" s="759"/>
      <c r="K1380" s="759"/>
      <c r="L1380" s="759"/>
      <c r="M1380" s="759"/>
      <c r="N1380" s="759"/>
      <c r="O1380" s="764"/>
    </row>
    <row r="1381">
      <c r="A1381" s="841"/>
      <c r="B1381" s="758"/>
      <c r="C1381" s="759"/>
      <c r="D1381" s="759"/>
      <c r="E1381" s="759"/>
      <c r="F1381" s="759"/>
      <c r="G1381" s="759"/>
      <c r="H1381" s="759"/>
      <c r="I1381" s="759"/>
      <c r="J1381" s="759"/>
      <c r="K1381" s="759"/>
      <c r="L1381" s="759"/>
      <c r="M1381" s="759"/>
      <c r="N1381" s="759"/>
      <c r="O1381" s="764"/>
    </row>
    <row r="1382">
      <c r="A1382" s="841"/>
      <c r="B1382" s="758"/>
      <c r="C1382" s="759"/>
      <c r="D1382" s="759"/>
      <c r="E1382" s="759"/>
      <c r="F1382" s="759"/>
      <c r="G1382" s="759"/>
      <c r="H1382" s="759"/>
      <c r="I1382" s="759"/>
      <c r="J1382" s="759"/>
      <c r="K1382" s="759"/>
      <c r="L1382" s="759"/>
      <c r="M1382" s="759"/>
      <c r="N1382" s="759"/>
      <c r="O1382" s="764"/>
    </row>
    <row r="1383">
      <c r="A1383" s="841"/>
      <c r="B1383" s="758"/>
      <c r="C1383" s="759"/>
      <c r="D1383" s="759"/>
      <c r="E1383" s="759"/>
      <c r="F1383" s="759"/>
      <c r="G1383" s="759"/>
      <c r="H1383" s="759"/>
      <c r="I1383" s="759"/>
      <c r="J1383" s="759"/>
      <c r="K1383" s="759"/>
      <c r="L1383" s="759"/>
      <c r="M1383" s="759"/>
      <c r="N1383" s="759"/>
      <c r="O1383" s="764"/>
    </row>
    <row r="1384">
      <c r="A1384" s="841"/>
      <c r="B1384" s="758"/>
      <c r="C1384" s="759"/>
      <c r="D1384" s="759"/>
      <c r="E1384" s="759"/>
      <c r="F1384" s="759"/>
      <c r="G1384" s="759"/>
      <c r="H1384" s="759"/>
      <c r="I1384" s="759"/>
      <c r="J1384" s="759"/>
      <c r="K1384" s="759"/>
      <c r="L1384" s="759"/>
      <c r="M1384" s="759"/>
      <c r="N1384" s="759"/>
      <c r="O1384" s="764"/>
    </row>
    <row r="1385">
      <c r="A1385" s="841"/>
      <c r="B1385" s="758"/>
      <c r="C1385" s="759"/>
      <c r="D1385" s="759"/>
      <c r="E1385" s="759"/>
      <c r="F1385" s="759"/>
      <c r="G1385" s="759"/>
      <c r="H1385" s="759"/>
      <c r="I1385" s="759"/>
      <c r="J1385" s="759"/>
      <c r="K1385" s="759"/>
      <c r="L1385" s="759"/>
      <c r="M1385" s="759"/>
      <c r="N1385" s="759"/>
      <c r="O1385" s="764"/>
    </row>
    <row r="1386">
      <c r="A1386" s="841"/>
      <c r="B1386" s="758"/>
      <c r="C1386" s="759"/>
      <c r="D1386" s="759"/>
      <c r="E1386" s="759"/>
      <c r="F1386" s="759"/>
      <c r="G1386" s="759"/>
      <c r="H1386" s="763"/>
      <c r="I1386" s="986" t="s">
        <v>0</v>
      </c>
      <c r="J1386" s="987"/>
      <c r="K1386" s="987"/>
      <c r="L1386" s="987"/>
      <c r="M1386" s="987"/>
      <c r="N1386" s="987"/>
      <c r="O1386" s="988"/>
    </row>
    <row r="1387">
      <c r="A1387" s="841"/>
      <c r="B1387" s="758"/>
      <c r="C1387" s="759"/>
      <c r="D1387" s="759"/>
      <c r="E1387" s="759"/>
      <c r="F1387" s="759"/>
      <c r="G1387" s="759"/>
      <c r="H1387" s="763"/>
      <c r="I1387" s="3"/>
      <c r="J1387" s="3"/>
      <c r="K1387" s="3"/>
      <c r="L1387" s="3"/>
      <c r="M1387" s="3"/>
      <c r="N1387" s="3"/>
      <c r="O1387" s="3"/>
    </row>
    <row r="1388">
      <c r="A1388" s="841"/>
      <c r="B1388" s="758"/>
      <c r="C1388" s="759"/>
      <c r="D1388" s="759"/>
      <c r="E1388" s="759"/>
      <c r="F1388" s="759"/>
      <c r="G1388" s="759"/>
      <c r="H1388" s="763"/>
      <c r="I1388" s="3"/>
      <c r="J1388" s="3"/>
      <c r="K1388" s="3"/>
      <c r="L1388" s="3"/>
      <c r="M1388" s="3"/>
      <c r="N1388" s="3"/>
      <c r="O1388" s="3"/>
    </row>
    <row r="1389">
      <c r="A1389" s="842"/>
      <c r="B1389" s="803"/>
      <c r="C1389" s="804"/>
      <c r="D1389" s="804"/>
      <c r="E1389" s="804"/>
      <c r="F1389" s="804"/>
      <c r="G1389" s="804"/>
      <c r="H1389" s="989"/>
      <c r="I1389" s="990"/>
      <c r="J1389" s="990"/>
      <c r="K1389" s="990"/>
      <c r="L1389" s="990"/>
      <c r="M1389" s="990"/>
      <c r="N1389" s="990"/>
      <c r="O1389" s="991"/>
    </row>
    <row r="1390">
      <c r="A1390" s="837" t="s">
        <v>291</v>
      </c>
      <c r="B1390" s="992"/>
      <c r="C1390" s="839"/>
      <c r="D1390" s="839"/>
      <c r="E1390" s="839"/>
      <c r="F1390" s="839"/>
      <c r="G1390" s="839"/>
      <c r="H1390" s="839"/>
      <c r="I1390" s="839"/>
      <c r="J1390" s="839"/>
      <c r="K1390" s="839"/>
      <c r="L1390" s="839"/>
      <c r="M1390" s="839"/>
      <c r="N1390" s="839"/>
      <c r="O1390" s="840"/>
    </row>
    <row r="1391">
      <c r="A1391" s="841"/>
      <c r="B1391" s="760"/>
      <c r="C1391" s="761"/>
      <c r="D1391" s="761"/>
      <c r="E1391" s="761"/>
      <c r="F1391" s="761"/>
      <c r="G1391" s="761"/>
      <c r="H1391" s="761"/>
      <c r="I1391" s="761"/>
      <c r="J1391" s="761"/>
      <c r="K1391" s="761"/>
      <c r="L1391" s="761"/>
      <c r="M1391" s="761"/>
      <c r="N1391" s="761"/>
      <c r="O1391" s="762"/>
    </row>
    <row r="1392">
      <c r="A1392" s="841"/>
      <c r="B1392" s="760"/>
      <c r="C1392" s="761"/>
      <c r="D1392" s="761"/>
      <c r="E1392" s="761"/>
      <c r="F1392" s="761"/>
      <c r="G1392" s="761"/>
      <c r="H1392" s="761"/>
      <c r="I1392" s="761"/>
      <c r="J1392" s="761"/>
      <c r="K1392" s="761"/>
      <c r="L1392" s="761"/>
      <c r="M1392" s="761"/>
      <c r="N1392" s="761"/>
      <c r="O1392" s="762"/>
    </row>
    <row r="1393">
      <c r="A1393" s="841"/>
      <c r="B1393" s="760"/>
      <c r="C1393" s="761"/>
      <c r="D1393" s="761"/>
      <c r="E1393" s="761"/>
      <c r="F1393" s="761"/>
      <c r="G1393" s="761"/>
      <c r="H1393" s="761"/>
      <c r="I1393" s="761"/>
      <c r="J1393" s="761"/>
      <c r="K1393" s="761"/>
      <c r="L1393" s="761"/>
      <c r="M1393" s="761"/>
      <c r="N1393" s="761"/>
      <c r="O1393" s="762"/>
    </row>
    <row r="1394">
      <c r="A1394" s="841"/>
      <c r="B1394" s="760"/>
      <c r="C1394" s="761"/>
      <c r="D1394" s="761"/>
      <c r="E1394" s="761"/>
      <c r="F1394" s="761"/>
      <c r="G1394" s="761"/>
      <c r="H1394" s="761"/>
      <c r="I1394" s="761"/>
      <c r="J1394" s="761"/>
      <c r="K1394" s="761"/>
      <c r="L1394" s="761"/>
      <c r="M1394" s="761"/>
      <c r="N1394" s="761"/>
      <c r="O1394" s="762"/>
    </row>
    <row r="1395">
      <c r="A1395" s="841"/>
      <c r="B1395" s="760"/>
      <c r="C1395" s="761"/>
      <c r="D1395" s="761"/>
      <c r="E1395" s="761"/>
      <c r="F1395" s="761"/>
      <c r="G1395" s="761"/>
      <c r="H1395" s="761"/>
      <c r="I1395" s="761"/>
      <c r="J1395" s="761"/>
      <c r="K1395" s="761"/>
      <c r="L1395" s="761"/>
      <c r="M1395" s="761"/>
      <c r="N1395" s="761"/>
      <c r="O1395" s="762"/>
    </row>
    <row r="1396">
      <c r="A1396" s="841"/>
      <c r="B1396" s="760"/>
      <c r="C1396" s="761"/>
      <c r="D1396" s="761"/>
      <c r="E1396" s="761"/>
      <c r="F1396" s="761"/>
      <c r="G1396" s="761"/>
      <c r="H1396" s="761"/>
      <c r="I1396" s="761"/>
      <c r="J1396" s="761"/>
      <c r="K1396" s="761"/>
      <c r="L1396" s="761"/>
      <c r="M1396" s="761"/>
      <c r="N1396" s="761"/>
      <c r="O1396" s="762"/>
    </row>
    <row r="1397">
      <c r="A1397" s="841"/>
      <c r="B1397" s="760"/>
      <c r="C1397" s="761"/>
      <c r="D1397" s="761"/>
      <c r="E1397" s="761"/>
      <c r="F1397" s="761"/>
      <c r="G1397" s="761"/>
      <c r="H1397" s="761"/>
      <c r="I1397" s="761"/>
      <c r="J1397" s="761"/>
      <c r="K1397" s="761"/>
      <c r="L1397" s="761"/>
      <c r="M1397" s="761"/>
      <c r="N1397" s="761"/>
      <c r="O1397" s="762"/>
    </row>
    <row r="1398">
      <c r="A1398" s="841"/>
      <c r="B1398" s="758"/>
      <c r="C1398" s="759"/>
      <c r="D1398" s="759"/>
      <c r="E1398" s="759"/>
      <c r="F1398" s="759"/>
      <c r="G1398" s="759"/>
      <c r="H1398" s="763"/>
      <c r="I1398" s="986" t="s">
        <v>292</v>
      </c>
      <c r="J1398" s="987"/>
      <c r="K1398" s="987"/>
      <c r="L1398" s="987"/>
      <c r="M1398" s="987"/>
      <c r="N1398" s="987"/>
      <c r="O1398" s="988"/>
    </row>
    <row r="1399">
      <c r="A1399" s="841"/>
      <c r="B1399" s="758"/>
      <c r="C1399" s="759"/>
      <c r="D1399" s="759"/>
      <c r="E1399" s="759"/>
      <c r="F1399" s="759"/>
      <c r="G1399" s="759"/>
      <c r="H1399" s="763"/>
      <c r="I1399" s="3"/>
      <c r="J1399" s="3"/>
      <c r="K1399" s="3"/>
      <c r="L1399" s="3"/>
      <c r="M1399" s="3"/>
      <c r="N1399" s="3"/>
      <c r="O1399" s="3"/>
    </row>
    <row r="1400">
      <c r="A1400" s="841"/>
      <c r="B1400" s="758"/>
      <c r="C1400" s="759"/>
      <c r="D1400" s="759"/>
      <c r="E1400" s="759"/>
      <c r="F1400" s="759"/>
      <c r="G1400" s="759"/>
      <c r="H1400" s="763"/>
      <c r="I1400" s="3"/>
      <c r="J1400" s="3"/>
      <c r="K1400" s="3"/>
      <c r="L1400" s="3"/>
      <c r="M1400" s="3"/>
      <c r="N1400" s="3"/>
      <c r="O1400" s="3"/>
    </row>
    <row r="1401">
      <c r="A1401" s="842"/>
      <c r="B1401" s="803"/>
      <c r="C1401" s="804"/>
      <c r="D1401" s="804"/>
      <c r="E1401" s="804"/>
      <c r="F1401" s="804"/>
      <c r="G1401" s="804"/>
      <c r="H1401" s="989"/>
      <c r="I1401" s="990"/>
      <c r="J1401" s="990"/>
      <c r="K1401" s="990"/>
      <c r="L1401" s="990"/>
      <c r="M1401" s="990"/>
      <c r="N1401" s="990"/>
      <c r="O1401" s="991"/>
    </row>
    <row r="1402" ht="25.5">
      <c r="A1402" s="805" t="s">
        <v>240</v>
      </c>
      <c r="B1402" s="806" t="s">
        <v>1</v>
      </c>
      <c r="C1402" s="807"/>
      <c r="D1402" s="807"/>
      <c r="E1402" s="807"/>
      <c r="F1402" s="807"/>
      <c r="G1402" s="807"/>
      <c r="H1402" s="807"/>
      <c r="I1402" s="807"/>
      <c r="J1402" s="807"/>
      <c r="K1402" s="807"/>
      <c r="L1402" s="807"/>
      <c r="M1402" s="807"/>
      <c r="N1402" s="807"/>
      <c r="O1402" s="843"/>
    </row>
    <row r="1403" ht="25.5">
      <c r="A1403" s="810" t="s">
        <v>3</v>
      </c>
      <c r="B1403" s="811" t="s">
        <v>4</v>
      </c>
      <c r="C1403" s="812"/>
      <c r="D1403" s="812"/>
      <c r="E1403" s="812"/>
      <c r="F1403" s="812"/>
      <c r="G1403" s="812"/>
      <c r="H1403" s="812"/>
      <c r="I1403" s="812"/>
      <c r="J1403" s="812"/>
      <c r="K1403" s="812"/>
      <c r="L1403" s="812"/>
      <c r="M1403" s="812"/>
      <c r="N1403" s="812"/>
      <c r="O1403" s="813"/>
    </row>
    <row r="1404">
      <c r="A1404" s="814" t="s">
        <v>241</v>
      </c>
      <c r="B1404" s="694"/>
      <c r="C1404" s="694"/>
      <c r="D1404" s="694"/>
      <c r="E1404" s="694"/>
      <c r="F1404" s="694"/>
      <c r="G1404" s="694"/>
      <c r="H1404" s="694"/>
      <c r="I1404" s="694"/>
      <c r="J1404" s="694"/>
      <c r="K1404" s="694"/>
      <c r="L1404" s="694"/>
      <c r="M1404" s="694"/>
      <c r="N1404" s="694"/>
      <c r="O1404" s="815"/>
    </row>
    <row r="1405" ht="25.5">
      <c r="A1405" s="718" t="s">
        <v>7</v>
      </c>
      <c r="B1405" s="720" t="s">
        <v>312</v>
      </c>
      <c r="C1405" s="720" t="s">
        <v>216</v>
      </c>
      <c r="D1405" s="816" t="s">
        <v>301</v>
      </c>
      <c r="E1405" s="817"/>
      <c r="F1405" s="818"/>
      <c r="G1405" s="819" t="s">
        <v>242</v>
      </c>
      <c r="H1405" s="820"/>
      <c r="I1405" s="723">
        <f>I1353+1</f>
        <v>46023</v>
      </c>
      <c r="J1405" s="724"/>
      <c r="K1405" s="724"/>
      <c r="L1405" s="724"/>
      <c r="M1405" s="725"/>
      <c r="N1405" s="726" t="s">
        <v>243</v>
      </c>
      <c r="O1405" s="727">
        <f>O1353+1</f>
        <v>28</v>
      </c>
    </row>
    <row r="1406">
      <c r="A1406" s="728" t="s">
        <v>244</v>
      </c>
      <c r="B1406" s="729" t="s">
        <v>6</v>
      </c>
      <c r="C1406" s="730"/>
      <c r="D1406" s="730"/>
      <c r="E1406" s="730"/>
      <c r="F1406" s="730"/>
      <c r="G1406" s="730"/>
      <c r="H1406" s="730"/>
      <c r="I1406" s="730"/>
      <c r="J1406" s="731"/>
      <c r="K1406" s="732" t="s">
        <v>245</v>
      </c>
      <c r="L1406" s="732" t="s">
        <v>246</v>
      </c>
      <c r="M1406" s="821" t="s">
        <v>247</v>
      </c>
      <c r="N1406" s="822"/>
      <c r="O1406" s="733" t="s">
        <v>248</v>
      </c>
    </row>
    <row r="1407">
      <c r="A1407" s="734"/>
      <c r="B1407" s="735"/>
      <c r="C1407" s="736"/>
      <c r="D1407" s="736"/>
      <c r="E1407" s="736"/>
      <c r="F1407" s="736"/>
      <c r="G1407" s="736"/>
      <c r="H1407" s="736"/>
      <c r="I1407" s="736"/>
      <c r="J1407" s="737"/>
      <c r="K1407" s="732" t="s">
        <v>249</v>
      </c>
      <c r="L1407" s="732" t="s">
        <v>203</v>
      </c>
      <c r="M1407" s="823"/>
      <c r="N1407" s="824"/>
      <c r="O1407" s="739"/>
    </row>
    <row r="1408" ht="38.25">
      <c r="A1408" s="740" t="s">
        <v>250</v>
      </c>
      <c r="B1408" s="741"/>
      <c r="C1408" s="742" t="s">
        <v>251</v>
      </c>
      <c r="D1408" s="742">
        <f>D1356</f>
        <v>180</v>
      </c>
      <c r="E1408" s="742" t="s">
        <v>252</v>
      </c>
      <c r="F1408" s="825" t="s">
        <v>253</v>
      </c>
      <c r="G1408" s="826"/>
      <c r="H1408" s="741">
        <f>H1356+1</f>
        <v>89</v>
      </c>
      <c r="I1408" s="742" t="s">
        <v>254</v>
      </c>
      <c r="J1408" s="741">
        <f>D1408-H1408</f>
        <v>91</v>
      </c>
      <c r="K1408" s="744" t="s">
        <v>255</v>
      </c>
      <c r="L1408" s="744" t="s">
        <v>203</v>
      </c>
      <c r="M1408" s="811"/>
      <c r="N1408" s="827"/>
      <c r="O1408" s="745"/>
    </row>
    <row r="1409">
      <c r="A1409" s="993" t="s">
        <v>256</v>
      </c>
      <c r="B1409" s="755" t="s">
        <v>257</v>
      </c>
      <c r="C1409" s="756"/>
      <c r="D1409" s="756"/>
      <c r="E1409" s="756"/>
      <c r="F1409" s="757"/>
      <c r="G1409" s="758"/>
      <c r="H1409" s="763"/>
      <c r="I1409" s="760"/>
      <c r="J1409" s="761"/>
      <c r="K1409" s="761"/>
      <c r="L1409" s="761"/>
      <c r="M1409" s="761"/>
      <c r="N1409" s="761"/>
      <c r="O1409" s="762"/>
    </row>
    <row r="1410">
      <c r="A1410" s="828"/>
      <c r="B1410" s="755" t="s">
        <v>258</v>
      </c>
      <c r="C1410" s="756"/>
      <c r="D1410" s="756"/>
      <c r="E1410" s="756"/>
      <c r="F1410" s="757"/>
      <c r="G1410" s="758"/>
      <c r="H1410" s="763"/>
      <c r="I1410" s="760"/>
      <c r="J1410" s="761"/>
      <c r="K1410" s="761"/>
      <c r="L1410" s="761"/>
      <c r="M1410" s="761"/>
      <c r="N1410" s="761"/>
      <c r="O1410" s="762"/>
    </row>
    <row r="1411">
      <c r="A1411" s="828"/>
      <c r="B1411" s="755" t="s">
        <v>259</v>
      </c>
      <c r="C1411" s="756"/>
      <c r="D1411" s="756"/>
      <c r="E1411" s="756"/>
      <c r="F1411" s="757"/>
      <c r="G1411" s="758"/>
      <c r="H1411" s="763"/>
      <c r="I1411" s="760"/>
      <c r="J1411" s="761"/>
      <c r="K1411" s="761"/>
      <c r="L1411" s="761"/>
      <c r="M1411" s="761"/>
      <c r="N1411" s="761"/>
      <c r="O1411" s="762"/>
    </row>
    <row r="1412">
      <c r="A1412" s="828"/>
      <c r="B1412" s="755" t="s">
        <v>260</v>
      </c>
      <c r="C1412" s="756"/>
      <c r="D1412" s="756"/>
      <c r="E1412" s="756"/>
      <c r="F1412" s="757"/>
      <c r="G1412" s="758"/>
      <c r="H1412" s="763"/>
      <c r="I1412" s="760"/>
      <c r="J1412" s="761"/>
      <c r="K1412" s="761"/>
      <c r="L1412" s="761"/>
      <c r="M1412" s="761"/>
      <c r="N1412" s="761"/>
      <c r="O1412" s="762"/>
    </row>
    <row r="1413">
      <c r="A1413" s="828"/>
      <c r="B1413" s="755" t="s">
        <v>261</v>
      </c>
      <c r="C1413" s="756"/>
      <c r="D1413" s="756"/>
      <c r="E1413" s="756"/>
      <c r="F1413" s="757"/>
      <c r="G1413" s="758"/>
      <c r="H1413" s="763"/>
      <c r="I1413" s="758"/>
      <c r="J1413" s="759"/>
      <c r="K1413" s="759"/>
      <c r="L1413" s="759"/>
      <c r="M1413" s="759"/>
      <c r="N1413" s="759"/>
      <c r="O1413" s="764"/>
    </row>
    <row r="1414">
      <c r="A1414" s="829"/>
      <c r="B1414" s="999" t="s">
        <v>262</v>
      </c>
      <c r="C1414" s="1000"/>
      <c r="D1414" s="1000"/>
      <c r="E1414" s="1000"/>
      <c r="F1414" s="1001"/>
      <c r="G1414" s="803"/>
      <c r="H1414" s="989"/>
      <c r="I1414" s="769"/>
      <c r="J1414" s="770"/>
      <c r="K1414" s="770"/>
      <c r="L1414" s="770"/>
      <c r="M1414" s="770"/>
      <c r="N1414" s="770"/>
      <c r="O1414" s="771"/>
    </row>
    <row r="1415">
      <c r="A1415" s="830" t="s">
        <v>263</v>
      </c>
      <c r="B1415" s="773" t="s">
        <v>264</v>
      </c>
      <c r="C1415" s="774"/>
      <c r="D1415" s="774"/>
      <c r="E1415" s="774"/>
      <c r="F1415" s="775"/>
      <c r="G1415" s="776" t="s">
        <v>265</v>
      </c>
      <c r="H1415" s="777"/>
      <c r="I1415" s="773" t="s">
        <v>264</v>
      </c>
      <c r="J1415" s="774"/>
      <c r="K1415" s="774"/>
      <c r="L1415" s="774"/>
      <c r="M1415" s="774"/>
      <c r="N1415" s="775"/>
      <c r="O1415" s="778" t="s">
        <v>265</v>
      </c>
    </row>
    <row r="1416">
      <c r="A1416" s="828"/>
      <c r="B1416" s="766" t="s">
        <v>266</v>
      </c>
      <c r="C1416" s="767"/>
      <c r="D1416" s="767"/>
      <c r="E1416" s="767"/>
      <c r="F1416" s="768"/>
      <c r="G1416" s="779"/>
      <c r="H1416" s="780"/>
      <c r="I1416" s="766" t="s">
        <v>267</v>
      </c>
      <c r="J1416" s="767"/>
      <c r="K1416" s="767"/>
      <c r="L1416" s="767"/>
      <c r="M1416" s="767"/>
      <c r="N1416" s="768"/>
      <c r="O1416" s="781"/>
    </row>
    <row r="1417">
      <c r="A1417" s="828"/>
      <c r="B1417" s="766" t="s">
        <v>268</v>
      </c>
      <c r="C1417" s="767"/>
      <c r="D1417" s="767"/>
      <c r="E1417" s="767"/>
      <c r="F1417" s="768"/>
      <c r="G1417" s="779"/>
      <c r="H1417" s="780"/>
      <c r="I1417" s="766" t="s">
        <v>269</v>
      </c>
      <c r="J1417" s="767"/>
      <c r="K1417" s="767"/>
      <c r="L1417" s="767"/>
      <c r="M1417" s="767"/>
      <c r="N1417" s="768"/>
      <c r="O1417" s="781"/>
    </row>
    <row r="1418">
      <c r="A1418" s="828"/>
      <c r="B1418" s="766" t="s">
        <v>270</v>
      </c>
      <c r="C1418" s="767"/>
      <c r="D1418" s="767"/>
      <c r="E1418" s="767"/>
      <c r="F1418" s="768"/>
      <c r="G1418" s="779"/>
      <c r="H1418" s="780"/>
      <c r="I1418" s="766" t="s">
        <v>271</v>
      </c>
      <c r="J1418" s="767"/>
      <c r="K1418" s="767"/>
      <c r="L1418" s="767"/>
      <c r="M1418" s="767"/>
      <c r="N1418" s="768"/>
      <c r="O1418" s="781"/>
    </row>
    <row r="1419">
      <c r="A1419" s="828"/>
      <c r="B1419" s="766" t="s">
        <v>272</v>
      </c>
      <c r="C1419" s="767"/>
      <c r="D1419" s="767"/>
      <c r="E1419" s="767"/>
      <c r="F1419" s="768"/>
      <c r="G1419" s="779"/>
      <c r="H1419" s="780"/>
      <c r="I1419" s="766" t="s">
        <v>273</v>
      </c>
      <c r="J1419" s="767"/>
      <c r="K1419" s="767"/>
      <c r="L1419" s="767"/>
      <c r="M1419" s="767"/>
      <c r="N1419" s="768"/>
      <c r="O1419" s="781"/>
    </row>
    <row r="1420">
      <c r="A1420" s="828"/>
      <c r="B1420" s="766" t="s">
        <v>274</v>
      </c>
      <c r="C1420" s="767"/>
      <c r="D1420" s="767"/>
      <c r="E1420" s="767"/>
      <c r="F1420" s="768"/>
      <c r="G1420" s="779"/>
      <c r="H1420" s="780"/>
      <c r="I1420" s="766" t="s">
        <v>275</v>
      </c>
      <c r="J1420" s="767"/>
      <c r="K1420" s="767"/>
      <c r="L1420" s="767"/>
      <c r="M1420" s="767"/>
      <c r="N1420" s="768"/>
      <c r="O1420" s="781"/>
    </row>
    <row r="1421">
      <c r="A1421" s="828"/>
      <c r="B1421" s="766" t="s">
        <v>276</v>
      </c>
      <c r="C1421" s="767"/>
      <c r="D1421" s="767"/>
      <c r="E1421" s="767"/>
      <c r="F1421" s="768"/>
      <c r="G1421" s="779"/>
      <c r="H1421" s="780"/>
      <c r="I1421" s="766" t="s">
        <v>277</v>
      </c>
      <c r="J1421" s="767"/>
      <c r="K1421" s="767"/>
      <c r="L1421" s="767"/>
      <c r="M1421" s="767"/>
      <c r="N1421" s="768"/>
      <c r="O1421" s="781"/>
    </row>
    <row r="1422">
      <c r="A1422" s="828"/>
      <c r="B1422" s="766" t="s">
        <v>278</v>
      </c>
      <c r="C1422" s="767"/>
      <c r="D1422" s="767"/>
      <c r="E1422" s="767"/>
      <c r="F1422" s="768"/>
      <c r="G1422" s="779"/>
      <c r="H1422" s="780"/>
      <c r="I1422" s="766" t="s">
        <v>279</v>
      </c>
      <c r="J1422" s="767"/>
      <c r="K1422" s="767"/>
      <c r="L1422" s="767"/>
      <c r="M1422" s="767"/>
      <c r="N1422" s="768"/>
      <c r="O1422" s="781"/>
    </row>
    <row r="1423">
      <c r="A1423" s="828"/>
      <c r="B1423" s="766" t="s">
        <v>280</v>
      </c>
      <c r="C1423" s="767"/>
      <c r="D1423" s="767"/>
      <c r="E1423" s="767"/>
      <c r="F1423" s="768"/>
      <c r="G1423" s="779"/>
      <c r="H1423" s="780"/>
      <c r="I1423" s="766" t="s">
        <v>281</v>
      </c>
      <c r="J1423" s="767"/>
      <c r="K1423" s="767"/>
      <c r="L1423" s="767"/>
      <c r="M1423" s="767"/>
      <c r="N1423" s="768"/>
      <c r="O1423" s="781"/>
    </row>
    <row r="1424">
      <c r="A1424" s="828"/>
      <c r="B1424" s="766" t="s">
        <v>282</v>
      </c>
      <c r="C1424" s="767"/>
      <c r="D1424" s="767"/>
      <c r="E1424" s="767"/>
      <c r="F1424" s="768"/>
      <c r="G1424" s="779"/>
      <c r="H1424" s="780"/>
      <c r="I1424" s="766" t="s">
        <v>283</v>
      </c>
      <c r="J1424" s="767"/>
      <c r="K1424" s="767"/>
      <c r="L1424" s="767"/>
      <c r="M1424" s="767"/>
      <c r="N1424" s="768"/>
      <c r="O1424" s="781"/>
    </row>
    <row r="1425">
      <c r="A1425" s="828"/>
      <c r="B1425" s="766" t="s">
        <v>284</v>
      </c>
      <c r="C1425" s="767"/>
      <c r="D1425" s="767"/>
      <c r="E1425" s="767"/>
      <c r="F1425" s="768"/>
      <c r="G1425" s="779"/>
      <c r="H1425" s="780"/>
      <c r="I1425" s="766" t="s">
        <v>285</v>
      </c>
      <c r="J1425" s="767"/>
      <c r="K1425" s="767"/>
      <c r="L1425" s="767"/>
      <c r="M1425" s="767"/>
      <c r="N1425" s="768"/>
      <c r="O1425" s="790"/>
    </row>
    <row r="1426">
      <c r="A1426" s="829"/>
      <c r="B1426" s="793" t="s">
        <v>286</v>
      </c>
      <c r="C1426" s="794"/>
      <c r="D1426" s="794"/>
      <c r="E1426" s="794"/>
      <c r="F1426" s="795"/>
      <c r="G1426" s="791"/>
      <c r="H1426" s="792"/>
      <c r="I1426" s="793" t="s">
        <v>287</v>
      </c>
      <c r="J1426" s="794"/>
      <c r="K1426" s="794"/>
      <c r="L1426" s="794"/>
      <c r="M1426" s="794"/>
      <c r="N1426" s="795"/>
      <c r="O1426" s="796">
        <f>SUM(G1416:H1426,O1416:O1425)</f>
        <v>0</v>
      </c>
    </row>
    <row r="1427">
      <c r="A1427" s="837" t="s">
        <v>288</v>
      </c>
      <c r="B1427" s="798" t="s">
        <v>331</v>
      </c>
      <c r="C1427" s="799"/>
      <c r="D1427" s="799"/>
      <c r="E1427" s="799"/>
      <c r="F1427" s="799"/>
      <c r="G1427" s="799"/>
      <c r="H1427" s="799"/>
      <c r="I1427" s="799"/>
      <c r="J1427" s="799"/>
      <c r="K1427" s="799"/>
      <c r="L1427" s="799"/>
      <c r="M1427" s="799"/>
      <c r="N1427" s="799"/>
      <c r="O1427" s="800"/>
    </row>
    <row r="1428">
      <c r="A1428" s="841"/>
      <c r="B1428" s="758"/>
      <c r="C1428" s="759"/>
      <c r="D1428" s="759"/>
      <c r="E1428" s="759"/>
      <c r="F1428" s="759"/>
      <c r="G1428" s="759"/>
      <c r="H1428" s="759"/>
      <c r="I1428" s="759"/>
      <c r="J1428" s="759"/>
      <c r="K1428" s="759"/>
      <c r="L1428" s="759"/>
      <c r="M1428" s="759"/>
      <c r="N1428" s="759"/>
      <c r="O1428" s="764"/>
    </row>
    <row r="1429">
      <c r="A1429" s="841"/>
      <c r="B1429" s="758"/>
      <c r="C1429" s="759"/>
      <c r="D1429" s="759"/>
      <c r="E1429" s="759"/>
      <c r="F1429" s="759"/>
      <c r="G1429" s="759"/>
      <c r="H1429" s="759"/>
      <c r="I1429" s="759"/>
      <c r="J1429" s="759"/>
      <c r="K1429" s="759"/>
      <c r="L1429" s="759"/>
      <c r="M1429" s="759"/>
      <c r="N1429" s="759"/>
      <c r="O1429" s="764"/>
    </row>
    <row r="1430">
      <c r="A1430" s="841"/>
      <c r="B1430" s="758"/>
      <c r="C1430" s="759"/>
      <c r="D1430" s="759"/>
      <c r="E1430" s="759"/>
      <c r="F1430" s="759"/>
      <c r="G1430" s="759"/>
      <c r="H1430" s="759"/>
      <c r="I1430" s="759"/>
      <c r="J1430" s="759"/>
      <c r="K1430" s="759"/>
      <c r="L1430" s="759"/>
      <c r="M1430" s="759"/>
      <c r="N1430" s="759"/>
      <c r="O1430" s="764"/>
    </row>
    <row r="1431">
      <c r="A1431" s="841"/>
      <c r="B1431" s="758"/>
      <c r="C1431" s="759"/>
      <c r="D1431" s="759"/>
      <c r="E1431" s="759"/>
      <c r="F1431" s="759"/>
      <c r="G1431" s="759"/>
      <c r="H1431" s="759"/>
      <c r="I1431" s="759"/>
      <c r="J1431" s="759"/>
      <c r="K1431" s="759"/>
      <c r="L1431" s="759"/>
      <c r="M1431" s="759"/>
      <c r="N1431" s="759"/>
      <c r="O1431" s="764"/>
    </row>
    <row r="1432">
      <c r="A1432" s="841"/>
      <c r="B1432" s="758"/>
      <c r="C1432" s="759"/>
      <c r="D1432" s="759"/>
      <c r="E1432" s="759"/>
      <c r="F1432" s="759"/>
      <c r="G1432" s="759"/>
      <c r="H1432" s="759"/>
      <c r="I1432" s="759"/>
      <c r="J1432" s="759"/>
      <c r="K1432" s="759"/>
      <c r="L1432" s="759"/>
      <c r="M1432" s="759"/>
      <c r="N1432" s="759"/>
      <c r="O1432" s="764"/>
    </row>
    <row r="1433">
      <c r="A1433" s="841"/>
      <c r="B1433" s="758"/>
      <c r="C1433" s="759"/>
      <c r="D1433" s="759"/>
      <c r="E1433" s="759"/>
      <c r="F1433" s="759"/>
      <c r="G1433" s="759"/>
      <c r="H1433" s="759"/>
      <c r="I1433" s="759"/>
      <c r="J1433" s="759"/>
      <c r="K1433" s="759"/>
      <c r="L1433" s="759"/>
      <c r="M1433" s="759"/>
      <c r="N1433" s="759"/>
      <c r="O1433" s="764"/>
    </row>
    <row r="1434">
      <c r="A1434" s="841"/>
      <c r="B1434" s="758"/>
      <c r="C1434" s="759"/>
      <c r="D1434" s="759"/>
      <c r="E1434" s="759"/>
      <c r="F1434" s="759"/>
      <c r="G1434" s="759"/>
      <c r="H1434" s="759"/>
      <c r="I1434" s="759"/>
      <c r="J1434" s="759"/>
      <c r="K1434" s="759"/>
      <c r="L1434" s="759"/>
      <c r="M1434" s="759"/>
      <c r="N1434" s="759"/>
      <c r="O1434" s="764"/>
    </row>
    <row r="1435">
      <c r="A1435" s="841"/>
      <c r="B1435" s="758"/>
      <c r="C1435" s="759"/>
      <c r="D1435" s="759"/>
      <c r="E1435" s="759"/>
      <c r="F1435" s="759"/>
      <c r="G1435" s="759"/>
      <c r="H1435" s="759"/>
      <c r="I1435" s="759"/>
      <c r="J1435" s="759"/>
      <c r="K1435" s="759"/>
      <c r="L1435" s="759"/>
      <c r="M1435" s="759"/>
      <c r="N1435" s="759"/>
      <c r="O1435" s="764"/>
    </row>
    <row r="1436">
      <c r="A1436" s="841"/>
      <c r="B1436" s="758"/>
      <c r="C1436" s="759"/>
      <c r="D1436" s="759"/>
      <c r="E1436" s="759"/>
      <c r="F1436" s="759"/>
      <c r="G1436" s="759"/>
      <c r="H1436" s="759"/>
      <c r="I1436" s="759"/>
      <c r="J1436" s="759"/>
      <c r="K1436" s="759"/>
      <c r="L1436" s="759"/>
      <c r="M1436" s="759"/>
      <c r="N1436" s="759"/>
      <c r="O1436" s="764"/>
    </row>
    <row r="1437">
      <c r="A1437" s="841"/>
      <c r="B1437" s="758"/>
      <c r="C1437" s="759"/>
      <c r="D1437" s="759"/>
      <c r="E1437" s="759"/>
      <c r="F1437" s="759"/>
      <c r="G1437" s="759"/>
      <c r="H1437" s="759"/>
      <c r="I1437" s="759"/>
      <c r="J1437" s="759"/>
      <c r="K1437" s="759"/>
      <c r="L1437" s="759"/>
      <c r="M1437" s="759"/>
      <c r="N1437" s="759"/>
      <c r="O1437" s="764"/>
    </row>
    <row r="1438">
      <c r="A1438" s="841"/>
      <c r="B1438" s="758"/>
      <c r="C1438" s="759"/>
      <c r="D1438" s="759"/>
      <c r="E1438" s="759"/>
      <c r="F1438" s="759"/>
      <c r="G1438" s="759"/>
      <c r="H1438" s="763"/>
      <c r="I1438" s="986" t="s">
        <v>0</v>
      </c>
      <c r="J1438" s="987"/>
      <c r="K1438" s="987"/>
      <c r="L1438" s="987"/>
      <c r="M1438" s="987"/>
      <c r="N1438" s="987"/>
      <c r="O1438" s="988"/>
    </row>
    <row r="1439">
      <c r="A1439" s="841"/>
      <c r="B1439" s="758"/>
      <c r="C1439" s="759"/>
      <c r="D1439" s="759"/>
      <c r="E1439" s="759"/>
      <c r="F1439" s="759"/>
      <c r="G1439" s="759"/>
      <c r="H1439" s="763"/>
      <c r="I1439" s="3"/>
      <c r="J1439" s="3"/>
      <c r="K1439" s="3"/>
      <c r="L1439" s="3"/>
      <c r="M1439" s="3"/>
      <c r="N1439" s="3"/>
      <c r="O1439" s="3"/>
    </row>
    <row r="1440">
      <c r="A1440" s="841"/>
      <c r="B1440" s="758"/>
      <c r="C1440" s="759"/>
      <c r="D1440" s="759"/>
      <c r="E1440" s="759"/>
      <c r="F1440" s="759"/>
      <c r="G1440" s="759"/>
      <c r="H1440" s="763"/>
      <c r="I1440" s="3"/>
      <c r="J1440" s="3"/>
      <c r="K1440" s="3"/>
      <c r="L1440" s="3"/>
      <c r="M1440" s="3"/>
      <c r="N1440" s="3"/>
      <c r="O1440" s="3"/>
    </row>
    <row r="1441">
      <c r="A1441" s="842"/>
      <c r="B1441" s="803"/>
      <c r="C1441" s="804"/>
      <c r="D1441" s="804"/>
      <c r="E1441" s="804"/>
      <c r="F1441" s="804"/>
      <c r="G1441" s="804"/>
      <c r="H1441" s="989"/>
      <c r="I1441" s="990"/>
      <c r="J1441" s="990"/>
      <c r="K1441" s="990"/>
      <c r="L1441" s="990"/>
      <c r="M1441" s="990"/>
      <c r="N1441" s="990"/>
      <c r="O1441" s="991"/>
    </row>
    <row r="1442">
      <c r="A1442" s="837" t="s">
        <v>291</v>
      </c>
      <c r="B1442" s="992"/>
      <c r="C1442" s="839"/>
      <c r="D1442" s="839"/>
      <c r="E1442" s="839"/>
      <c r="F1442" s="839"/>
      <c r="G1442" s="839"/>
      <c r="H1442" s="839"/>
      <c r="I1442" s="839"/>
      <c r="J1442" s="839"/>
      <c r="K1442" s="839"/>
      <c r="L1442" s="839"/>
      <c r="M1442" s="839"/>
      <c r="N1442" s="839"/>
      <c r="O1442" s="840"/>
    </row>
    <row r="1443">
      <c r="A1443" s="841"/>
      <c r="B1443" s="760"/>
      <c r="C1443" s="761"/>
      <c r="D1443" s="761"/>
      <c r="E1443" s="761"/>
      <c r="F1443" s="761"/>
      <c r="G1443" s="761"/>
      <c r="H1443" s="761"/>
      <c r="I1443" s="761"/>
      <c r="J1443" s="761"/>
      <c r="K1443" s="761"/>
      <c r="L1443" s="761"/>
      <c r="M1443" s="761"/>
      <c r="N1443" s="761"/>
      <c r="O1443" s="762"/>
    </row>
    <row r="1444">
      <c r="A1444" s="841"/>
      <c r="B1444" s="760"/>
      <c r="C1444" s="761"/>
      <c r="D1444" s="761"/>
      <c r="E1444" s="761"/>
      <c r="F1444" s="761"/>
      <c r="G1444" s="761"/>
      <c r="H1444" s="761"/>
      <c r="I1444" s="761"/>
      <c r="J1444" s="761"/>
      <c r="K1444" s="761"/>
      <c r="L1444" s="761"/>
      <c r="M1444" s="761"/>
      <c r="N1444" s="761"/>
      <c r="O1444" s="762"/>
    </row>
    <row r="1445">
      <c r="A1445" s="841"/>
      <c r="B1445" s="760"/>
      <c r="C1445" s="761"/>
      <c r="D1445" s="761"/>
      <c r="E1445" s="761"/>
      <c r="F1445" s="761"/>
      <c r="G1445" s="761"/>
      <c r="H1445" s="761"/>
      <c r="I1445" s="761"/>
      <c r="J1445" s="761"/>
      <c r="K1445" s="761"/>
      <c r="L1445" s="761"/>
      <c r="M1445" s="761"/>
      <c r="N1445" s="761"/>
      <c r="O1445" s="762"/>
    </row>
    <row r="1446">
      <c r="A1446" s="841"/>
      <c r="B1446" s="760"/>
      <c r="C1446" s="761"/>
      <c r="D1446" s="761"/>
      <c r="E1446" s="761"/>
      <c r="F1446" s="761"/>
      <c r="G1446" s="761"/>
      <c r="H1446" s="761"/>
      <c r="I1446" s="761"/>
      <c r="J1446" s="761"/>
      <c r="K1446" s="761"/>
      <c r="L1446" s="761"/>
      <c r="M1446" s="761"/>
      <c r="N1446" s="761"/>
      <c r="O1446" s="762"/>
    </row>
    <row r="1447">
      <c r="A1447" s="841"/>
      <c r="B1447" s="760"/>
      <c r="C1447" s="761"/>
      <c r="D1447" s="761"/>
      <c r="E1447" s="761"/>
      <c r="F1447" s="761"/>
      <c r="G1447" s="761"/>
      <c r="H1447" s="761"/>
      <c r="I1447" s="761"/>
      <c r="J1447" s="761"/>
      <c r="K1447" s="761"/>
      <c r="L1447" s="761"/>
      <c r="M1447" s="761"/>
      <c r="N1447" s="761"/>
      <c r="O1447" s="762"/>
    </row>
    <row r="1448">
      <c r="A1448" s="841"/>
      <c r="B1448" s="760"/>
      <c r="C1448" s="761"/>
      <c r="D1448" s="761"/>
      <c r="E1448" s="761"/>
      <c r="F1448" s="761"/>
      <c r="G1448" s="761"/>
      <c r="H1448" s="761"/>
      <c r="I1448" s="761"/>
      <c r="J1448" s="761"/>
      <c r="K1448" s="761"/>
      <c r="L1448" s="761"/>
      <c r="M1448" s="761"/>
      <c r="N1448" s="761"/>
      <c r="O1448" s="762"/>
    </row>
    <row r="1449">
      <c r="A1449" s="841"/>
      <c r="B1449" s="760"/>
      <c r="C1449" s="761"/>
      <c r="D1449" s="761"/>
      <c r="E1449" s="761"/>
      <c r="F1449" s="761"/>
      <c r="G1449" s="761"/>
      <c r="H1449" s="761"/>
      <c r="I1449" s="761"/>
      <c r="J1449" s="761"/>
      <c r="K1449" s="761"/>
      <c r="L1449" s="761"/>
      <c r="M1449" s="761"/>
      <c r="N1449" s="761"/>
      <c r="O1449" s="762"/>
    </row>
    <row r="1450">
      <c r="A1450" s="841"/>
      <c r="B1450" s="758"/>
      <c r="C1450" s="759"/>
      <c r="D1450" s="759"/>
      <c r="E1450" s="759"/>
      <c r="F1450" s="759"/>
      <c r="G1450" s="759"/>
      <c r="H1450" s="763"/>
      <c r="I1450" s="986" t="s">
        <v>292</v>
      </c>
      <c r="J1450" s="987"/>
      <c r="K1450" s="987"/>
      <c r="L1450" s="987"/>
      <c r="M1450" s="987"/>
      <c r="N1450" s="987"/>
      <c r="O1450" s="988"/>
    </row>
    <row r="1451">
      <c r="A1451" s="841"/>
      <c r="B1451" s="758"/>
      <c r="C1451" s="759"/>
      <c r="D1451" s="759"/>
      <c r="E1451" s="759"/>
      <c r="F1451" s="759"/>
      <c r="G1451" s="759"/>
      <c r="H1451" s="763"/>
      <c r="I1451" s="3"/>
      <c r="J1451" s="3"/>
      <c r="K1451" s="3"/>
      <c r="L1451" s="3"/>
      <c r="M1451" s="3"/>
      <c r="N1451" s="3"/>
      <c r="O1451" s="3"/>
    </row>
    <row r="1452">
      <c r="A1452" s="841"/>
      <c r="B1452" s="758"/>
      <c r="C1452" s="759"/>
      <c r="D1452" s="759"/>
      <c r="E1452" s="759"/>
      <c r="F1452" s="759"/>
      <c r="G1452" s="759"/>
      <c r="H1452" s="763"/>
      <c r="I1452" s="3"/>
      <c r="J1452" s="3"/>
      <c r="K1452" s="3"/>
      <c r="L1452" s="3"/>
      <c r="M1452" s="3"/>
      <c r="N1452" s="3"/>
      <c r="O1452" s="3"/>
    </row>
    <row r="1453">
      <c r="A1453" s="842"/>
      <c r="B1453" s="803"/>
      <c r="C1453" s="804"/>
      <c r="D1453" s="804"/>
      <c r="E1453" s="804"/>
      <c r="F1453" s="804"/>
      <c r="G1453" s="804"/>
      <c r="H1453" s="989"/>
      <c r="I1453" s="990"/>
      <c r="J1453" s="990"/>
      <c r="K1453" s="990"/>
      <c r="L1453" s="990"/>
      <c r="M1453" s="990"/>
      <c r="N1453" s="990"/>
      <c r="O1453" s="991"/>
    </row>
    <row r="1454" ht="25.5">
      <c r="A1454" s="805" t="s">
        <v>240</v>
      </c>
      <c r="B1454" s="806" t="s">
        <v>1</v>
      </c>
      <c r="C1454" s="807"/>
      <c r="D1454" s="807"/>
      <c r="E1454" s="807"/>
      <c r="F1454" s="807"/>
      <c r="G1454" s="807"/>
      <c r="H1454" s="807"/>
      <c r="I1454" s="807"/>
      <c r="J1454" s="807"/>
      <c r="K1454" s="807"/>
      <c r="L1454" s="807"/>
      <c r="M1454" s="807"/>
      <c r="N1454" s="807"/>
      <c r="O1454" s="843"/>
    </row>
    <row r="1455" ht="25.5">
      <c r="A1455" s="810" t="s">
        <v>3</v>
      </c>
      <c r="B1455" s="811" t="s">
        <v>4</v>
      </c>
      <c r="C1455" s="812"/>
      <c r="D1455" s="812"/>
      <c r="E1455" s="812"/>
      <c r="F1455" s="812"/>
      <c r="G1455" s="812"/>
      <c r="H1455" s="812"/>
      <c r="I1455" s="812"/>
      <c r="J1455" s="812"/>
      <c r="K1455" s="812"/>
      <c r="L1455" s="812"/>
      <c r="M1455" s="812"/>
      <c r="N1455" s="812"/>
      <c r="O1455" s="813"/>
    </row>
    <row r="1456">
      <c r="A1456" s="814" t="s">
        <v>241</v>
      </c>
      <c r="B1456" s="694"/>
      <c r="C1456" s="694"/>
      <c r="D1456" s="694"/>
      <c r="E1456" s="694"/>
      <c r="F1456" s="694"/>
      <c r="G1456" s="694"/>
      <c r="H1456" s="694"/>
      <c r="I1456" s="694"/>
      <c r="J1456" s="694"/>
      <c r="K1456" s="694"/>
      <c r="L1456" s="694"/>
      <c r="M1456" s="694"/>
      <c r="N1456" s="694"/>
      <c r="O1456" s="815"/>
    </row>
    <row r="1457" ht="25.5">
      <c r="A1457" s="718" t="s">
        <v>7</v>
      </c>
      <c r="B1457" s="720" t="s">
        <v>312</v>
      </c>
      <c r="C1457" s="720" t="s">
        <v>216</v>
      </c>
      <c r="D1457" s="816" t="s">
        <v>301</v>
      </c>
      <c r="E1457" s="817"/>
      <c r="F1457" s="818"/>
      <c r="G1457" s="819" t="s">
        <v>242</v>
      </c>
      <c r="H1457" s="820"/>
      <c r="I1457" s="723">
        <f>I1405+1</f>
        <v>46024</v>
      </c>
      <c r="J1457" s="724"/>
      <c r="K1457" s="724"/>
      <c r="L1457" s="724"/>
      <c r="M1457" s="725"/>
      <c r="N1457" s="726" t="s">
        <v>243</v>
      </c>
      <c r="O1457" s="727">
        <f>O1405+1</f>
        <v>29</v>
      </c>
    </row>
    <row r="1458">
      <c r="A1458" s="728" t="s">
        <v>244</v>
      </c>
      <c r="B1458" s="729" t="s">
        <v>6</v>
      </c>
      <c r="C1458" s="730"/>
      <c r="D1458" s="730"/>
      <c r="E1458" s="730"/>
      <c r="F1458" s="730"/>
      <c r="G1458" s="730"/>
      <c r="H1458" s="730"/>
      <c r="I1458" s="730"/>
      <c r="J1458" s="731"/>
      <c r="K1458" s="732" t="s">
        <v>245</v>
      </c>
      <c r="L1458" s="732" t="s">
        <v>246</v>
      </c>
      <c r="M1458" s="821" t="s">
        <v>247</v>
      </c>
      <c r="N1458" s="822"/>
      <c r="O1458" s="733" t="s">
        <v>248</v>
      </c>
    </row>
    <row r="1459">
      <c r="A1459" s="734"/>
      <c r="B1459" s="735"/>
      <c r="C1459" s="736"/>
      <c r="D1459" s="736"/>
      <c r="E1459" s="736"/>
      <c r="F1459" s="736"/>
      <c r="G1459" s="736"/>
      <c r="H1459" s="736"/>
      <c r="I1459" s="736"/>
      <c r="J1459" s="737"/>
      <c r="K1459" s="732" t="s">
        <v>249</v>
      </c>
      <c r="L1459" s="732" t="s">
        <v>203</v>
      </c>
      <c r="M1459" s="823"/>
      <c r="N1459" s="824"/>
      <c r="O1459" s="739"/>
    </row>
    <row r="1460" ht="38.25">
      <c r="A1460" s="740" t="s">
        <v>250</v>
      </c>
      <c r="B1460" s="741"/>
      <c r="C1460" s="742" t="s">
        <v>251</v>
      </c>
      <c r="D1460" s="742">
        <f>D1408</f>
        <v>180</v>
      </c>
      <c r="E1460" s="742" t="s">
        <v>252</v>
      </c>
      <c r="F1460" s="825" t="s">
        <v>253</v>
      </c>
      <c r="G1460" s="826"/>
      <c r="H1460" s="741">
        <f>H1408+1</f>
        <v>90</v>
      </c>
      <c r="I1460" s="742" t="s">
        <v>254</v>
      </c>
      <c r="J1460" s="741">
        <f>D1460-H1460</f>
        <v>90</v>
      </c>
      <c r="K1460" s="744" t="s">
        <v>255</v>
      </c>
      <c r="L1460" s="744" t="s">
        <v>203</v>
      </c>
      <c r="M1460" s="811"/>
      <c r="N1460" s="827"/>
      <c r="O1460" s="745"/>
    </row>
    <row r="1461">
      <c r="A1461" s="993" t="s">
        <v>256</v>
      </c>
      <c r="B1461" s="755" t="s">
        <v>257</v>
      </c>
      <c r="C1461" s="756"/>
      <c r="D1461" s="756"/>
      <c r="E1461" s="756"/>
      <c r="F1461" s="757"/>
      <c r="G1461" s="758"/>
      <c r="H1461" s="763"/>
      <c r="I1461" s="760"/>
      <c r="J1461" s="761"/>
      <c r="K1461" s="761"/>
      <c r="L1461" s="761"/>
      <c r="M1461" s="761"/>
      <c r="N1461" s="761"/>
      <c r="O1461" s="762"/>
    </row>
    <row r="1462">
      <c r="A1462" s="828"/>
      <c r="B1462" s="755" t="s">
        <v>258</v>
      </c>
      <c r="C1462" s="756"/>
      <c r="D1462" s="756"/>
      <c r="E1462" s="756"/>
      <c r="F1462" s="757"/>
      <c r="G1462" s="758"/>
      <c r="H1462" s="763"/>
      <c r="I1462" s="760"/>
      <c r="J1462" s="761"/>
      <c r="K1462" s="761"/>
      <c r="L1462" s="761"/>
      <c r="M1462" s="761"/>
      <c r="N1462" s="761"/>
      <c r="O1462" s="762"/>
    </row>
    <row r="1463">
      <c r="A1463" s="828"/>
      <c r="B1463" s="755" t="s">
        <v>259</v>
      </c>
      <c r="C1463" s="756"/>
      <c r="D1463" s="756"/>
      <c r="E1463" s="756"/>
      <c r="F1463" s="757"/>
      <c r="G1463" s="758"/>
      <c r="H1463" s="763"/>
      <c r="I1463" s="760"/>
      <c r="J1463" s="761"/>
      <c r="K1463" s="761"/>
      <c r="L1463" s="761"/>
      <c r="M1463" s="761"/>
      <c r="N1463" s="761"/>
      <c r="O1463" s="762"/>
    </row>
    <row r="1464">
      <c r="A1464" s="828"/>
      <c r="B1464" s="755" t="s">
        <v>260</v>
      </c>
      <c r="C1464" s="756"/>
      <c r="D1464" s="756"/>
      <c r="E1464" s="756"/>
      <c r="F1464" s="757"/>
      <c r="G1464" s="758"/>
      <c r="H1464" s="763"/>
      <c r="I1464" s="760"/>
      <c r="J1464" s="761"/>
      <c r="K1464" s="761"/>
      <c r="L1464" s="761"/>
      <c r="M1464" s="761"/>
      <c r="N1464" s="761"/>
      <c r="O1464" s="762"/>
    </row>
    <row r="1465">
      <c r="A1465" s="828"/>
      <c r="B1465" s="755" t="s">
        <v>261</v>
      </c>
      <c r="C1465" s="756"/>
      <c r="D1465" s="756"/>
      <c r="E1465" s="756"/>
      <c r="F1465" s="757"/>
      <c r="G1465" s="758"/>
      <c r="H1465" s="763"/>
      <c r="I1465" s="758"/>
      <c r="J1465" s="759"/>
      <c r="K1465" s="759"/>
      <c r="L1465" s="759"/>
      <c r="M1465" s="759"/>
      <c r="N1465" s="759"/>
      <c r="O1465" s="764"/>
    </row>
    <row r="1466">
      <c r="A1466" s="829"/>
      <c r="B1466" s="999" t="s">
        <v>262</v>
      </c>
      <c r="C1466" s="1000"/>
      <c r="D1466" s="1000"/>
      <c r="E1466" s="1000"/>
      <c r="F1466" s="1001"/>
      <c r="G1466" s="803"/>
      <c r="H1466" s="989"/>
      <c r="I1466" s="769"/>
      <c r="J1466" s="770"/>
      <c r="K1466" s="770"/>
      <c r="L1466" s="770"/>
      <c r="M1466" s="770"/>
      <c r="N1466" s="770"/>
      <c r="O1466" s="771"/>
    </row>
    <row r="1467">
      <c r="A1467" s="830" t="s">
        <v>263</v>
      </c>
      <c r="B1467" s="773" t="s">
        <v>264</v>
      </c>
      <c r="C1467" s="774"/>
      <c r="D1467" s="774"/>
      <c r="E1467" s="774"/>
      <c r="F1467" s="775"/>
      <c r="G1467" s="776" t="s">
        <v>265</v>
      </c>
      <c r="H1467" s="777"/>
      <c r="I1467" s="773" t="s">
        <v>264</v>
      </c>
      <c r="J1467" s="774"/>
      <c r="K1467" s="774"/>
      <c r="L1467" s="774"/>
      <c r="M1467" s="774"/>
      <c r="N1467" s="775"/>
      <c r="O1467" s="778" t="s">
        <v>265</v>
      </c>
    </row>
    <row r="1468">
      <c r="A1468" s="828"/>
      <c r="B1468" s="766" t="s">
        <v>266</v>
      </c>
      <c r="C1468" s="767"/>
      <c r="D1468" s="767"/>
      <c r="E1468" s="767"/>
      <c r="F1468" s="768"/>
      <c r="G1468" s="779"/>
      <c r="H1468" s="780"/>
      <c r="I1468" s="766" t="s">
        <v>267</v>
      </c>
      <c r="J1468" s="767"/>
      <c r="K1468" s="767"/>
      <c r="L1468" s="767"/>
      <c r="M1468" s="767"/>
      <c r="N1468" s="768"/>
      <c r="O1468" s="781"/>
    </row>
    <row r="1469">
      <c r="A1469" s="828"/>
      <c r="B1469" s="766" t="s">
        <v>268</v>
      </c>
      <c r="C1469" s="767"/>
      <c r="D1469" s="767"/>
      <c r="E1469" s="767"/>
      <c r="F1469" s="768"/>
      <c r="G1469" s="779"/>
      <c r="H1469" s="780"/>
      <c r="I1469" s="766" t="s">
        <v>269</v>
      </c>
      <c r="J1469" s="767"/>
      <c r="K1469" s="767"/>
      <c r="L1469" s="767"/>
      <c r="M1469" s="767"/>
      <c r="N1469" s="768"/>
      <c r="O1469" s="781"/>
    </row>
    <row r="1470">
      <c r="A1470" s="828"/>
      <c r="B1470" s="766" t="s">
        <v>270</v>
      </c>
      <c r="C1470" s="767"/>
      <c r="D1470" s="767"/>
      <c r="E1470" s="767"/>
      <c r="F1470" s="768"/>
      <c r="G1470" s="779"/>
      <c r="H1470" s="780"/>
      <c r="I1470" s="766" t="s">
        <v>271</v>
      </c>
      <c r="J1470" s="767"/>
      <c r="K1470" s="767"/>
      <c r="L1470" s="767"/>
      <c r="M1470" s="767"/>
      <c r="N1470" s="768"/>
      <c r="O1470" s="781"/>
    </row>
    <row r="1471">
      <c r="A1471" s="828"/>
      <c r="B1471" s="766" t="s">
        <v>272</v>
      </c>
      <c r="C1471" s="767"/>
      <c r="D1471" s="767"/>
      <c r="E1471" s="767"/>
      <c r="F1471" s="768"/>
      <c r="G1471" s="779"/>
      <c r="H1471" s="780"/>
      <c r="I1471" s="766" t="s">
        <v>273</v>
      </c>
      <c r="J1471" s="767"/>
      <c r="K1471" s="767"/>
      <c r="L1471" s="767"/>
      <c r="M1471" s="767"/>
      <c r="N1471" s="768"/>
      <c r="O1471" s="781"/>
    </row>
    <row r="1472">
      <c r="A1472" s="828"/>
      <c r="B1472" s="766" t="s">
        <v>274</v>
      </c>
      <c r="C1472" s="767"/>
      <c r="D1472" s="767"/>
      <c r="E1472" s="767"/>
      <c r="F1472" s="768"/>
      <c r="G1472" s="779"/>
      <c r="H1472" s="780"/>
      <c r="I1472" s="766" t="s">
        <v>275</v>
      </c>
      <c r="J1472" s="767"/>
      <c r="K1472" s="767"/>
      <c r="L1472" s="767"/>
      <c r="M1472" s="767"/>
      <c r="N1472" s="768"/>
      <c r="O1472" s="781"/>
    </row>
    <row r="1473">
      <c r="A1473" s="828"/>
      <c r="B1473" s="766" t="s">
        <v>276</v>
      </c>
      <c r="C1473" s="767"/>
      <c r="D1473" s="767"/>
      <c r="E1473" s="767"/>
      <c r="F1473" s="768"/>
      <c r="G1473" s="779"/>
      <c r="H1473" s="780"/>
      <c r="I1473" s="766" t="s">
        <v>277</v>
      </c>
      <c r="J1473" s="767"/>
      <c r="K1473" s="767"/>
      <c r="L1473" s="767"/>
      <c r="M1473" s="767"/>
      <c r="N1473" s="768"/>
      <c r="O1473" s="781"/>
    </row>
    <row r="1474">
      <c r="A1474" s="828"/>
      <c r="B1474" s="766" t="s">
        <v>278</v>
      </c>
      <c r="C1474" s="767"/>
      <c r="D1474" s="767"/>
      <c r="E1474" s="767"/>
      <c r="F1474" s="768"/>
      <c r="G1474" s="779"/>
      <c r="H1474" s="780"/>
      <c r="I1474" s="766" t="s">
        <v>279</v>
      </c>
      <c r="J1474" s="767"/>
      <c r="K1474" s="767"/>
      <c r="L1474" s="767"/>
      <c r="M1474" s="767"/>
      <c r="N1474" s="768"/>
      <c r="O1474" s="781"/>
    </row>
    <row r="1475">
      <c r="A1475" s="828"/>
      <c r="B1475" s="766" t="s">
        <v>280</v>
      </c>
      <c r="C1475" s="767"/>
      <c r="D1475" s="767"/>
      <c r="E1475" s="767"/>
      <c r="F1475" s="768"/>
      <c r="G1475" s="779"/>
      <c r="H1475" s="780"/>
      <c r="I1475" s="766" t="s">
        <v>281</v>
      </c>
      <c r="J1475" s="767"/>
      <c r="K1475" s="767"/>
      <c r="L1475" s="767"/>
      <c r="M1475" s="767"/>
      <c r="N1475" s="768"/>
      <c r="O1475" s="781"/>
    </row>
    <row r="1476">
      <c r="A1476" s="828"/>
      <c r="B1476" s="766" t="s">
        <v>282</v>
      </c>
      <c r="C1476" s="767"/>
      <c r="D1476" s="767"/>
      <c r="E1476" s="767"/>
      <c r="F1476" s="768"/>
      <c r="G1476" s="779"/>
      <c r="H1476" s="780"/>
      <c r="I1476" s="766" t="s">
        <v>283</v>
      </c>
      <c r="J1476" s="767"/>
      <c r="K1476" s="767"/>
      <c r="L1476" s="767"/>
      <c r="M1476" s="767"/>
      <c r="N1476" s="768"/>
      <c r="O1476" s="781"/>
    </row>
    <row r="1477">
      <c r="A1477" s="828"/>
      <c r="B1477" s="766" t="s">
        <v>284</v>
      </c>
      <c r="C1477" s="767"/>
      <c r="D1477" s="767"/>
      <c r="E1477" s="767"/>
      <c r="F1477" s="768"/>
      <c r="G1477" s="779"/>
      <c r="H1477" s="780"/>
      <c r="I1477" s="766" t="s">
        <v>285</v>
      </c>
      <c r="J1477" s="767"/>
      <c r="K1477" s="767"/>
      <c r="L1477" s="767"/>
      <c r="M1477" s="767"/>
      <c r="N1477" s="768"/>
      <c r="O1477" s="790"/>
    </row>
    <row r="1478">
      <c r="A1478" s="829"/>
      <c r="B1478" s="793" t="s">
        <v>286</v>
      </c>
      <c r="C1478" s="794"/>
      <c r="D1478" s="794"/>
      <c r="E1478" s="794"/>
      <c r="F1478" s="795"/>
      <c r="G1478" s="791"/>
      <c r="H1478" s="792"/>
      <c r="I1478" s="793" t="s">
        <v>287</v>
      </c>
      <c r="J1478" s="794"/>
      <c r="K1478" s="794"/>
      <c r="L1478" s="794"/>
      <c r="M1478" s="794"/>
      <c r="N1478" s="795"/>
      <c r="O1478" s="796">
        <f>SUM(G1468:H1478,O1468:O1477)</f>
        <v>0</v>
      </c>
    </row>
    <row r="1479">
      <c r="A1479" s="837" t="s">
        <v>288</v>
      </c>
      <c r="B1479" s="798" t="s">
        <v>331</v>
      </c>
      <c r="C1479" s="799"/>
      <c r="D1479" s="799"/>
      <c r="E1479" s="799"/>
      <c r="F1479" s="799"/>
      <c r="G1479" s="799"/>
      <c r="H1479" s="799"/>
      <c r="I1479" s="799"/>
      <c r="J1479" s="799"/>
      <c r="K1479" s="799"/>
      <c r="L1479" s="799"/>
      <c r="M1479" s="799"/>
      <c r="N1479" s="799"/>
      <c r="O1479" s="800"/>
    </row>
    <row r="1480">
      <c r="A1480" s="841"/>
      <c r="B1480" s="758"/>
      <c r="C1480" s="759"/>
      <c r="D1480" s="759"/>
      <c r="E1480" s="759"/>
      <c r="F1480" s="759"/>
      <c r="G1480" s="759"/>
      <c r="H1480" s="759"/>
      <c r="I1480" s="759"/>
      <c r="J1480" s="759"/>
      <c r="K1480" s="759"/>
      <c r="L1480" s="759"/>
      <c r="M1480" s="759"/>
      <c r="N1480" s="759"/>
      <c r="O1480" s="764"/>
    </row>
    <row r="1481">
      <c r="A1481" s="841"/>
      <c r="B1481" s="758"/>
      <c r="C1481" s="759"/>
      <c r="D1481" s="759"/>
      <c r="E1481" s="759"/>
      <c r="F1481" s="759"/>
      <c r="G1481" s="759"/>
      <c r="H1481" s="759"/>
      <c r="I1481" s="759"/>
      <c r="J1481" s="759"/>
      <c r="K1481" s="759"/>
      <c r="L1481" s="759"/>
      <c r="M1481" s="759"/>
      <c r="N1481" s="759"/>
      <c r="O1481" s="764"/>
    </row>
    <row r="1482">
      <c r="A1482" s="841"/>
      <c r="B1482" s="758"/>
      <c r="C1482" s="759"/>
      <c r="D1482" s="759"/>
      <c r="E1482" s="759"/>
      <c r="F1482" s="759"/>
      <c r="G1482" s="759"/>
      <c r="H1482" s="759"/>
      <c r="I1482" s="759"/>
      <c r="J1482" s="759"/>
      <c r="K1482" s="759"/>
      <c r="L1482" s="759"/>
      <c r="M1482" s="759"/>
      <c r="N1482" s="759"/>
      <c r="O1482" s="764"/>
    </row>
    <row r="1483">
      <c r="A1483" s="841"/>
      <c r="B1483" s="758"/>
      <c r="C1483" s="759"/>
      <c r="D1483" s="759"/>
      <c r="E1483" s="759"/>
      <c r="F1483" s="759"/>
      <c r="G1483" s="759"/>
      <c r="H1483" s="759"/>
      <c r="I1483" s="759"/>
      <c r="J1483" s="759"/>
      <c r="K1483" s="759"/>
      <c r="L1483" s="759"/>
      <c r="M1483" s="759"/>
      <c r="N1483" s="759"/>
      <c r="O1483" s="764"/>
    </row>
    <row r="1484">
      <c r="A1484" s="841"/>
      <c r="B1484" s="758"/>
      <c r="C1484" s="759"/>
      <c r="D1484" s="759"/>
      <c r="E1484" s="759"/>
      <c r="F1484" s="759"/>
      <c r="G1484" s="759"/>
      <c r="H1484" s="759"/>
      <c r="I1484" s="759"/>
      <c r="J1484" s="759"/>
      <c r="K1484" s="759"/>
      <c r="L1484" s="759"/>
      <c r="M1484" s="759"/>
      <c r="N1484" s="759"/>
      <c r="O1484" s="764"/>
    </row>
    <row r="1485">
      <c r="A1485" s="841"/>
      <c r="B1485" s="758"/>
      <c r="C1485" s="759"/>
      <c r="D1485" s="759"/>
      <c r="E1485" s="759"/>
      <c r="F1485" s="759"/>
      <c r="G1485" s="759"/>
      <c r="H1485" s="759"/>
      <c r="I1485" s="759"/>
      <c r="J1485" s="759"/>
      <c r="K1485" s="759"/>
      <c r="L1485" s="759"/>
      <c r="M1485" s="759"/>
      <c r="N1485" s="759"/>
      <c r="O1485" s="764"/>
    </row>
    <row r="1486">
      <c r="A1486" s="841"/>
      <c r="B1486" s="758"/>
      <c r="C1486" s="759"/>
      <c r="D1486" s="759"/>
      <c r="E1486" s="759"/>
      <c r="F1486" s="759"/>
      <c r="G1486" s="759"/>
      <c r="H1486" s="759"/>
      <c r="I1486" s="759"/>
      <c r="J1486" s="759"/>
      <c r="K1486" s="759"/>
      <c r="L1486" s="759"/>
      <c r="M1486" s="759"/>
      <c r="N1486" s="759"/>
      <c r="O1486" s="764"/>
    </row>
    <row r="1487">
      <c r="A1487" s="841"/>
      <c r="B1487" s="758"/>
      <c r="C1487" s="759"/>
      <c r="D1487" s="759"/>
      <c r="E1487" s="759"/>
      <c r="F1487" s="759"/>
      <c r="G1487" s="759"/>
      <c r="H1487" s="759"/>
      <c r="I1487" s="759"/>
      <c r="J1487" s="759"/>
      <c r="K1487" s="759"/>
      <c r="L1487" s="759"/>
      <c r="M1487" s="759"/>
      <c r="N1487" s="759"/>
      <c r="O1487" s="764"/>
    </row>
    <row r="1488">
      <c r="A1488" s="841"/>
      <c r="B1488" s="758"/>
      <c r="C1488" s="759"/>
      <c r="D1488" s="759"/>
      <c r="E1488" s="759"/>
      <c r="F1488" s="759"/>
      <c r="G1488" s="759"/>
      <c r="H1488" s="759"/>
      <c r="I1488" s="759"/>
      <c r="J1488" s="759"/>
      <c r="K1488" s="759"/>
      <c r="L1488" s="759"/>
      <c r="M1488" s="759"/>
      <c r="N1488" s="759"/>
      <c r="O1488" s="764"/>
    </row>
    <row r="1489">
      <c r="A1489" s="841"/>
      <c r="B1489" s="758"/>
      <c r="C1489" s="759"/>
      <c r="D1489" s="759"/>
      <c r="E1489" s="759"/>
      <c r="F1489" s="759"/>
      <c r="G1489" s="759"/>
      <c r="H1489" s="759"/>
      <c r="I1489" s="759"/>
      <c r="J1489" s="759"/>
      <c r="K1489" s="759"/>
      <c r="L1489" s="759"/>
      <c r="M1489" s="759"/>
      <c r="N1489" s="759"/>
      <c r="O1489" s="764"/>
    </row>
    <row r="1490">
      <c r="A1490" s="841"/>
      <c r="B1490" s="758"/>
      <c r="C1490" s="759"/>
      <c r="D1490" s="759"/>
      <c r="E1490" s="759"/>
      <c r="F1490" s="759"/>
      <c r="G1490" s="759"/>
      <c r="H1490" s="763"/>
      <c r="I1490" s="986" t="s">
        <v>0</v>
      </c>
      <c r="J1490" s="987"/>
      <c r="K1490" s="987"/>
      <c r="L1490" s="987"/>
      <c r="M1490" s="987"/>
      <c r="N1490" s="987"/>
      <c r="O1490" s="988"/>
    </row>
    <row r="1491">
      <c r="A1491" s="841"/>
      <c r="B1491" s="758"/>
      <c r="C1491" s="759"/>
      <c r="D1491" s="759"/>
      <c r="E1491" s="759"/>
      <c r="F1491" s="759"/>
      <c r="G1491" s="759"/>
      <c r="H1491" s="763"/>
      <c r="I1491" s="3"/>
      <c r="J1491" s="3"/>
      <c r="K1491" s="3"/>
      <c r="L1491" s="3"/>
      <c r="M1491" s="3"/>
      <c r="N1491" s="3"/>
      <c r="O1491" s="3"/>
    </row>
    <row r="1492">
      <c r="A1492" s="841"/>
      <c r="B1492" s="758"/>
      <c r="C1492" s="759"/>
      <c r="D1492" s="759"/>
      <c r="E1492" s="759"/>
      <c r="F1492" s="759"/>
      <c r="G1492" s="759"/>
      <c r="H1492" s="763"/>
      <c r="I1492" s="3"/>
      <c r="J1492" s="3"/>
      <c r="K1492" s="3"/>
      <c r="L1492" s="3"/>
      <c r="M1492" s="3"/>
      <c r="N1492" s="3"/>
      <c r="O1492" s="3"/>
    </row>
    <row r="1493">
      <c r="A1493" s="842"/>
      <c r="B1493" s="803"/>
      <c r="C1493" s="804"/>
      <c r="D1493" s="804"/>
      <c r="E1493" s="804"/>
      <c r="F1493" s="804"/>
      <c r="G1493" s="804"/>
      <c r="H1493" s="989"/>
      <c r="I1493" s="990"/>
      <c r="J1493" s="990"/>
      <c r="K1493" s="990"/>
      <c r="L1493" s="990"/>
      <c r="M1493" s="990"/>
      <c r="N1493" s="990"/>
      <c r="O1493" s="991"/>
    </row>
    <row r="1494">
      <c r="A1494" s="837" t="s">
        <v>291</v>
      </c>
      <c r="B1494" s="992"/>
      <c r="C1494" s="839"/>
      <c r="D1494" s="839"/>
      <c r="E1494" s="839"/>
      <c r="F1494" s="839"/>
      <c r="G1494" s="839"/>
      <c r="H1494" s="839"/>
      <c r="I1494" s="839"/>
      <c r="J1494" s="839"/>
      <c r="K1494" s="839"/>
      <c r="L1494" s="839"/>
      <c r="M1494" s="839"/>
      <c r="N1494" s="839"/>
      <c r="O1494" s="840"/>
    </row>
    <row r="1495">
      <c r="A1495" s="841"/>
      <c r="B1495" s="760"/>
      <c r="C1495" s="761"/>
      <c r="D1495" s="761"/>
      <c r="E1495" s="761"/>
      <c r="F1495" s="761"/>
      <c r="G1495" s="761"/>
      <c r="H1495" s="761"/>
      <c r="I1495" s="761"/>
      <c r="J1495" s="761"/>
      <c r="K1495" s="761"/>
      <c r="L1495" s="761"/>
      <c r="M1495" s="761"/>
      <c r="N1495" s="761"/>
      <c r="O1495" s="762"/>
    </row>
    <row r="1496">
      <c r="A1496" s="841"/>
      <c r="B1496" s="760"/>
      <c r="C1496" s="761"/>
      <c r="D1496" s="761"/>
      <c r="E1496" s="761"/>
      <c r="F1496" s="761"/>
      <c r="G1496" s="761"/>
      <c r="H1496" s="761"/>
      <c r="I1496" s="761"/>
      <c r="J1496" s="761"/>
      <c r="K1496" s="761"/>
      <c r="L1496" s="761"/>
      <c r="M1496" s="761"/>
      <c r="N1496" s="761"/>
      <c r="O1496" s="762"/>
    </row>
    <row r="1497">
      <c r="A1497" s="841"/>
      <c r="B1497" s="760"/>
      <c r="C1497" s="761"/>
      <c r="D1497" s="761"/>
      <c r="E1497" s="761"/>
      <c r="F1497" s="761"/>
      <c r="G1497" s="761"/>
      <c r="H1497" s="761"/>
      <c r="I1497" s="761"/>
      <c r="J1497" s="761"/>
      <c r="K1497" s="761"/>
      <c r="L1497" s="761"/>
      <c r="M1497" s="761"/>
      <c r="N1497" s="761"/>
      <c r="O1497" s="762"/>
    </row>
    <row r="1498">
      <c r="A1498" s="841"/>
      <c r="B1498" s="760"/>
      <c r="C1498" s="761"/>
      <c r="D1498" s="761"/>
      <c r="E1498" s="761"/>
      <c r="F1498" s="761"/>
      <c r="G1498" s="761"/>
      <c r="H1498" s="761"/>
      <c r="I1498" s="761"/>
      <c r="J1498" s="761"/>
      <c r="K1498" s="761"/>
      <c r="L1498" s="761"/>
      <c r="M1498" s="761"/>
      <c r="N1498" s="761"/>
      <c r="O1498" s="762"/>
    </row>
    <row r="1499">
      <c r="A1499" s="841"/>
      <c r="B1499" s="760"/>
      <c r="C1499" s="761"/>
      <c r="D1499" s="761"/>
      <c r="E1499" s="761"/>
      <c r="F1499" s="761"/>
      <c r="G1499" s="761"/>
      <c r="H1499" s="761"/>
      <c r="I1499" s="761"/>
      <c r="J1499" s="761"/>
      <c r="K1499" s="761"/>
      <c r="L1499" s="761"/>
      <c r="M1499" s="761"/>
      <c r="N1499" s="761"/>
      <c r="O1499" s="762"/>
    </row>
    <row r="1500">
      <c r="A1500" s="841"/>
      <c r="B1500" s="760"/>
      <c r="C1500" s="761"/>
      <c r="D1500" s="761"/>
      <c r="E1500" s="761"/>
      <c r="F1500" s="761"/>
      <c r="G1500" s="761"/>
      <c r="H1500" s="761"/>
      <c r="I1500" s="761"/>
      <c r="J1500" s="761"/>
      <c r="K1500" s="761"/>
      <c r="L1500" s="761"/>
      <c r="M1500" s="761"/>
      <c r="N1500" s="761"/>
      <c r="O1500" s="762"/>
    </row>
    <row r="1501">
      <c r="A1501" s="841"/>
      <c r="B1501" s="760"/>
      <c r="C1501" s="761"/>
      <c r="D1501" s="761"/>
      <c r="E1501" s="761"/>
      <c r="F1501" s="761"/>
      <c r="G1501" s="761"/>
      <c r="H1501" s="761"/>
      <c r="I1501" s="761"/>
      <c r="J1501" s="761"/>
      <c r="K1501" s="761"/>
      <c r="L1501" s="761"/>
      <c r="M1501" s="761"/>
      <c r="N1501" s="761"/>
      <c r="O1501" s="762"/>
    </row>
    <row r="1502">
      <c r="A1502" s="841"/>
      <c r="B1502" s="758"/>
      <c r="C1502" s="759"/>
      <c r="D1502" s="759"/>
      <c r="E1502" s="759"/>
      <c r="F1502" s="759"/>
      <c r="G1502" s="759"/>
      <c r="H1502" s="763"/>
      <c r="I1502" s="986" t="s">
        <v>292</v>
      </c>
      <c r="J1502" s="987"/>
      <c r="K1502" s="987"/>
      <c r="L1502" s="987"/>
      <c r="M1502" s="987"/>
      <c r="N1502" s="987"/>
      <c r="O1502" s="988"/>
    </row>
    <row r="1503">
      <c r="A1503" s="841"/>
      <c r="B1503" s="758"/>
      <c r="C1503" s="759"/>
      <c r="D1503" s="759"/>
      <c r="E1503" s="759"/>
      <c r="F1503" s="759"/>
      <c r="G1503" s="759"/>
      <c r="H1503" s="763"/>
      <c r="I1503" s="3"/>
      <c r="J1503" s="3"/>
      <c r="K1503" s="3"/>
      <c r="L1503" s="3"/>
      <c r="M1503" s="3"/>
      <c r="N1503" s="3"/>
      <c r="O1503" s="3"/>
    </row>
    <row r="1504">
      <c r="A1504" s="841"/>
      <c r="B1504" s="758"/>
      <c r="C1504" s="759"/>
      <c r="D1504" s="759"/>
      <c r="E1504" s="759"/>
      <c r="F1504" s="759"/>
      <c r="G1504" s="759"/>
      <c r="H1504" s="763"/>
      <c r="I1504" s="3"/>
      <c r="J1504" s="3"/>
      <c r="K1504" s="3"/>
      <c r="L1504" s="3"/>
      <c r="M1504" s="3"/>
      <c r="N1504" s="3"/>
      <c r="O1504" s="3"/>
    </row>
    <row r="1505">
      <c r="A1505" s="842"/>
      <c r="B1505" s="803"/>
      <c r="C1505" s="804"/>
      <c r="D1505" s="804"/>
      <c r="E1505" s="804"/>
      <c r="F1505" s="804"/>
      <c r="G1505" s="804"/>
      <c r="H1505" s="989"/>
      <c r="I1505" s="990"/>
      <c r="J1505" s="990"/>
      <c r="K1505" s="990"/>
      <c r="L1505" s="990"/>
      <c r="M1505" s="990"/>
      <c r="N1505" s="990"/>
      <c r="O1505" s="991"/>
    </row>
    <row r="1506" ht="25.5">
      <c r="A1506" s="805" t="s">
        <v>240</v>
      </c>
      <c r="B1506" s="806" t="s">
        <v>1</v>
      </c>
      <c r="C1506" s="807"/>
      <c r="D1506" s="807"/>
      <c r="E1506" s="807"/>
      <c r="F1506" s="807"/>
      <c r="G1506" s="807"/>
      <c r="H1506" s="807"/>
      <c r="I1506" s="807"/>
      <c r="J1506" s="807"/>
      <c r="K1506" s="807"/>
      <c r="L1506" s="807"/>
      <c r="M1506" s="807"/>
      <c r="N1506" s="807"/>
      <c r="O1506" s="843"/>
    </row>
    <row r="1507" ht="25.5">
      <c r="A1507" s="810" t="s">
        <v>3</v>
      </c>
      <c r="B1507" s="811" t="s">
        <v>4</v>
      </c>
      <c r="C1507" s="812"/>
      <c r="D1507" s="812"/>
      <c r="E1507" s="812"/>
      <c r="F1507" s="812"/>
      <c r="G1507" s="812"/>
      <c r="H1507" s="812"/>
      <c r="I1507" s="812"/>
      <c r="J1507" s="812"/>
      <c r="K1507" s="812"/>
      <c r="L1507" s="812"/>
      <c r="M1507" s="812"/>
      <c r="N1507" s="812"/>
      <c r="O1507" s="813"/>
    </row>
    <row r="1508">
      <c r="A1508" s="814" t="s">
        <v>241</v>
      </c>
      <c r="B1508" s="694"/>
      <c r="C1508" s="694"/>
      <c r="D1508" s="694"/>
      <c r="E1508" s="694"/>
      <c r="F1508" s="694"/>
      <c r="G1508" s="694"/>
      <c r="H1508" s="694"/>
      <c r="I1508" s="694"/>
      <c r="J1508" s="694"/>
      <c r="K1508" s="694"/>
      <c r="L1508" s="694"/>
      <c r="M1508" s="694"/>
      <c r="N1508" s="694"/>
      <c r="O1508" s="815"/>
    </row>
    <row r="1509" ht="25.5">
      <c r="A1509" s="718" t="s">
        <v>7</v>
      </c>
      <c r="B1509" s="720" t="s">
        <v>312</v>
      </c>
      <c r="C1509" s="720" t="s">
        <v>216</v>
      </c>
      <c r="D1509" s="816" t="s">
        <v>301</v>
      </c>
      <c r="E1509" s="817"/>
      <c r="F1509" s="818"/>
      <c r="G1509" s="819" t="s">
        <v>242</v>
      </c>
      <c r="H1509" s="820"/>
      <c r="I1509" s="723">
        <f>I1457+1</f>
        <v>46025</v>
      </c>
      <c r="J1509" s="724"/>
      <c r="K1509" s="724"/>
      <c r="L1509" s="724"/>
      <c r="M1509" s="725"/>
      <c r="N1509" s="726" t="s">
        <v>243</v>
      </c>
      <c r="O1509" s="727">
        <f>O1457+1</f>
        <v>30</v>
      </c>
    </row>
    <row r="1510">
      <c r="A1510" s="728" t="s">
        <v>244</v>
      </c>
      <c r="B1510" s="729" t="s">
        <v>6</v>
      </c>
      <c r="C1510" s="730"/>
      <c r="D1510" s="730"/>
      <c r="E1510" s="730"/>
      <c r="F1510" s="730"/>
      <c r="G1510" s="730"/>
      <c r="H1510" s="730"/>
      <c r="I1510" s="730"/>
      <c r="J1510" s="731"/>
      <c r="K1510" s="732" t="s">
        <v>245</v>
      </c>
      <c r="L1510" s="732" t="s">
        <v>246</v>
      </c>
      <c r="M1510" s="821" t="s">
        <v>247</v>
      </c>
      <c r="N1510" s="822"/>
      <c r="O1510" s="733" t="s">
        <v>248</v>
      </c>
    </row>
    <row r="1511">
      <c r="A1511" s="734"/>
      <c r="B1511" s="735"/>
      <c r="C1511" s="736"/>
      <c r="D1511" s="736"/>
      <c r="E1511" s="736"/>
      <c r="F1511" s="736"/>
      <c r="G1511" s="736"/>
      <c r="H1511" s="736"/>
      <c r="I1511" s="736"/>
      <c r="J1511" s="737"/>
      <c r="K1511" s="732" t="s">
        <v>249</v>
      </c>
      <c r="L1511" s="732" t="s">
        <v>203</v>
      </c>
      <c r="M1511" s="823"/>
      <c r="N1511" s="824"/>
      <c r="O1511" s="739"/>
    </row>
    <row r="1512" ht="38.25">
      <c r="A1512" s="740" t="s">
        <v>250</v>
      </c>
      <c r="B1512" s="741"/>
      <c r="C1512" s="742" t="s">
        <v>251</v>
      </c>
      <c r="D1512" s="742">
        <f>D1460</f>
        <v>180</v>
      </c>
      <c r="E1512" s="742" t="s">
        <v>252</v>
      </c>
      <c r="F1512" s="825" t="s">
        <v>253</v>
      </c>
      <c r="G1512" s="826"/>
      <c r="H1512" s="741">
        <f>H1460+1</f>
        <v>91</v>
      </c>
      <c r="I1512" s="742" t="s">
        <v>254</v>
      </c>
      <c r="J1512" s="741">
        <f>D1512-H1512</f>
        <v>89</v>
      </c>
      <c r="K1512" s="744" t="s">
        <v>255</v>
      </c>
      <c r="L1512" s="744" t="s">
        <v>203</v>
      </c>
      <c r="M1512" s="811"/>
      <c r="N1512" s="827"/>
      <c r="O1512" s="745"/>
    </row>
    <row r="1513">
      <c r="A1513" s="993" t="s">
        <v>256</v>
      </c>
      <c r="B1513" s="755" t="s">
        <v>257</v>
      </c>
      <c r="C1513" s="756"/>
      <c r="D1513" s="756"/>
      <c r="E1513" s="756"/>
      <c r="F1513" s="757"/>
      <c r="G1513" s="758"/>
      <c r="H1513" s="763"/>
      <c r="I1513" s="760"/>
      <c r="J1513" s="761"/>
      <c r="K1513" s="761"/>
      <c r="L1513" s="761"/>
      <c r="M1513" s="761"/>
      <c r="N1513" s="761"/>
      <c r="O1513" s="762"/>
    </row>
    <row r="1514">
      <c r="A1514" s="828"/>
      <c r="B1514" s="755" t="s">
        <v>258</v>
      </c>
      <c r="C1514" s="756"/>
      <c r="D1514" s="756"/>
      <c r="E1514" s="756"/>
      <c r="F1514" s="757"/>
      <c r="G1514" s="758"/>
      <c r="H1514" s="763"/>
      <c r="I1514" s="760"/>
      <c r="J1514" s="761"/>
      <c r="K1514" s="761"/>
      <c r="L1514" s="761"/>
      <c r="M1514" s="761"/>
      <c r="N1514" s="761"/>
      <c r="O1514" s="762"/>
    </row>
    <row r="1515">
      <c r="A1515" s="828"/>
      <c r="B1515" s="755" t="s">
        <v>259</v>
      </c>
      <c r="C1515" s="756"/>
      <c r="D1515" s="756"/>
      <c r="E1515" s="756"/>
      <c r="F1515" s="757"/>
      <c r="G1515" s="758"/>
      <c r="H1515" s="763"/>
      <c r="I1515" s="760"/>
      <c r="J1515" s="761"/>
      <c r="K1515" s="761"/>
      <c r="L1515" s="761"/>
      <c r="M1515" s="761"/>
      <c r="N1515" s="761"/>
      <c r="O1515" s="762"/>
    </row>
    <row r="1516">
      <c r="A1516" s="828"/>
      <c r="B1516" s="755" t="s">
        <v>260</v>
      </c>
      <c r="C1516" s="756"/>
      <c r="D1516" s="756"/>
      <c r="E1516" s="756"/>
      <c r="F1516" s="757"/>
      <c r="G1516" s="758"/>
      <c r="H1516" s="763"/>
      <c r="I1516" s="760"/>
      <c r="J1516" s="761"/>
      <c r="K1516" s="761"/>
      <c r="L1516" s="761"/>
      <c r="M1516" s="761"/>
      <c r="N1516" s="761"/>
      <c r="O1516" s="762"/>
    </row>
    <row r="1517">
      <c r="A1517" s="828"/>
      <c r="B1517" s="755" t="s">
        <v>261</v>
      </c>
      <c r="C1517" s="756"/>
      <c r="D1517" s="756"/>
      <c r="E1517" s="756"/>
      <c r="F1517" s="757"/>
      <c r="G1517" s="758"/>
      <c r="H1517" s="763"/>
      <c r="I1517" s="758"/>
      <c r="J1517" s="759"/>
      <c r="K1517" s="759"/>
      <c r="L1517" s="759"/>
      <c r="M1517" s="759"/>
      <c r="N1517" s="759"/>
      <c r="O1517" s="764"/>
    </row>
    <row r="1518">
      <c r="A1518" s="829"/>
      <c r="B1518" s="999" t="s">
        <v>262</v>
      </c>
      <c r="C1518" s="1000"/>
      <c r="D1518" s="1000"/>
      <c r="E1518" s="1000"/>
      <c r="F1518" s="1001"/>
      <c r="G1518" s="803"/>
      <c r="H1518" s="989"/>
      <c r="I1518" s="769"/>
      <c r="J1518" s="770"/>
      <c r="K1518" s="770"/>
      <c r="L1518" s="770"/>
      <c r="M1518" s="770"/>
      <c r="N1518" s="770"/>
      <c r="O1518" s="771"/>
    </row>
    <row r="1519">
      <c r="A1519" s="830" t="s">
        <v>263</v>
      </c>
      <c r="B1519" s="773" t="s">
        <v>264</v>
      </c>
      <c r="C1519" s="774"/>
      <c r="D1519" s="774"/>
      <c r="E1519" s="774"/>
      <c r="F1519" s="775"/>
      <c r="G1519" s="776" t="s">
        <v>265</v>
      </c>
      <c r="H1519" s="777"/>
      <c r="I1519" s="773" t="s">
        <v>264</v>
      </c>
      <c r="J1519" s="774"/>
      <c r="K1519" s="774"/>
      <c r="L1519" s="774"/>
      <c r="M1519" s="774"/>
      <c r="N1519" s="775"/>
      <c r="O1519" s="778" t="s">
        <v>265</v>
      </c>
    </row>
    <row r="1520">
      <c r="A1520" s="828"/>
      <c r="B1520" s="766" t="s">
        <v>266</v>
      </c>
      <c r="C1520" s="767"/>
      <c r="D1520" s="767"/>
      <c r="E1520" s="767"/>
      <c r="F1520" s="768"/>
      <c r="G1520" s="779"/>
      <c r="H1520" s="780"/>
      <c r="I1520" s="766" t="s">
        <v>267</v>
      </c>
      <c r="J1520" s="767"/>
      <c r="K1520" s="767"/>
      <c r="L1520" s="767"/>
      <c r="M1520" s="767"/>
      <c r="N1520" s="768"/>
      <c r="O1520" s="781"/>
    </row>
    <row r="1521">
      <c r="A1521" s="828"/>
      <c r="B1521" s="766" t="s">
        <v>268</v>
      </c>
      <c r="C1521" s="767"/>
      <c r="D1521" s="767"/>
      <c r="E1521" s="767"/>
      <c r="F1521" s="768"/>
      <c r="G1521" s="779"/>
      <c r="H1521" s="780"/>
      <c r="I1521" s="766" t="s">
        <v>269</v>
      </c>
      <c r="J1521" s="767"/>
      <c r="K1521" s="767"/>
      <c r="L1521" s="767"/>
      <c r="M1521" s="767"/>
      <c r="N1521" s="768"/>
      <c r="O1521" s="781"/>
    </row>
    <row r="1522">
      <c r="A1522" s="828"/>
      <c r="B1522" s="766" t="s">
        <v>270</v>
      </c>
      <c r="C1522" s="767"/>
      <c r="D1522" s="767"/>
      <c r="E1522" s="767"/>
      <c r="F1522" s="768"/>
      <c r="G1522" s="779"/>
      <c r="H1522" s="780"/>
      <c r="I1522" s="766" t="s">
        <v>271</v>
      </c>
      <c r="J1522" s="767"/>
      <c r="K1522" s="767"/>
      <c r="L1522" s="767"/>
      <c r="M1522" s="767"/>
      <c r="N1522" s="768"/>
      <c r="O1522" s="781"/>
    </row>
    <row r="1523">
      <c r="A1523" s="828"/>
      <c r="B1523" s="766" t="s">
        <v>272</v>
      </c>
      <c r="C1523" s="767"/>
      <c r="D1523" s="767"/>
      <c r="E1523" s="767"/>
      <c r="F1523" s="768"/>
      <c r="G1523" s="779"/>
      <c r="H1523" s="780"/>
      <c r="I1523" s="766" t="s">
        <v>273</v>
      </c>
      <c r="J1523" s="767"/>
      <c r="K1523" s="767"/>
      <c r="L1523" s="767"/>
      <c r="M1523" s="767"/>
      <c r="N1523" s="768"/>
      <c r="O1523" s="781"/>
    </row>
    <row r="1524">
      <c r="A1524" s="828"/>
      <c r="B1524" s="766" t="s">
        <v>274</v>
      </c>
      <c r="C1524" s="767"/>
      <c r="D1524" s="767"/>
      <c r="E1524" s="767"/>
      <c r="F1524" s="768"/>
      <c r="G1524" s="779"/>
      <c r="H1524" s="780"/>
      <c r="I1524" s="766" t="s">
        <v>275</v>
      </c>
      <c r="J1524" s="767"/>
      <c r="K1524" s="767"/>
      <c r="L1524" s="767"/>
      <c r="M1524" s="767"/>
      <c r="N1524" s="768"/>
      <c r="O1524" s="781"/>
    </row>
    <row r="1525">
      <c r="A1525" s="828"/>
      <c r="B1525" s="766" t="s">
        <v>276</v>
      </c>
      <c r="C1525" s="767"/>
      <c r="D1525" s="767"/>
      <c r="E1525" s="767"/>
      <c r="F1525" s="768"/>
      <c r="G1525" s="779"/>
      <c r="H1525" s="780"/>
      <c r="I1525" s="766" t="s">
        <v>277</v>
      </c>
      <c r="J1525" s="767"/>
      <c r="K1525" s="767"/>
      <c r="L1525" s="767"/>
      <c r="M1525" s="767"/>
      <c r="N1525" s="768"/>
      <c r="O1525" s="781"/>
    </row>
    <row r="1526">
      <c r="A1526" s="828"/>
      <c r="B1526" s="766" t="s">
        <v>278</v>
      </c>
      <c r="C1526" s="767"/>
      <c r="D1526" s="767"/>
      <c r="E1526" s="767"/>
      <c r="F1526" s="768"/>
      <c r="G1526" s="779"/>
      <c r="H1526" s="780"/>
      <c r="I1526" s="766" t="s">
        <v>279</v>
      </c>
      <c r="J1526" s="767"/>
      <c r="K1526" s="767"/>
      <c r="L1526" s="767"/>
      <c r="M1526" s="767"/>
      <c r="N1526" s="768"/>
      <c r="O1526" s="781"/>
    </row>
    <row r="1527">
      <c r="A1527" s="828"/>
      <c r="B1527" s="766" t="s">
        <v>280</v>
      </c>
      <c r="C1527" s="767"/>
      <c r="D1527" s="767"/>
      <c r="E1527" s="767"/>
      <c r="F1527" s="768"/>
      <c r="G1527" s="779"/>
      <c r="H1527" s="780"/>
      <c r="I1527" s="766" t="s">
        <v>281</v>
      </c>
      <c r="J1527" s="767"/>
      <c r="K1527" s="767"/>
      <c r="L1527" s="767"/>
      <c r="M1527" s="767"/>
      <c r="N1527" s="768"/>
      <c r="O1527" s="781"/>
    </row>
    <row r="1528">
      <c r="A1528" s="828"/>
      <c r="B1528" s="766" t="s">
        <v>282</v>
      </c>
      <c r="C1528" s="767"/>
      <c r="D1528" s="767"/>
      <c r="E1528" s="767"/>
      <c r="F1528" s="768"/>
      <c r="G1528" s="779"/>
      <c r="H1528" s="780"/>
      <c r="I1528" s="766" t="s">
        <v>283</v>
      </c>
      <c r="J1528" s="767"/>
      <c r="K1528" s="767"/>
      <c r="L1528" s="767"/>
      <c r="M1528" s="767"/>
      <c r="N1528" s="768"/>
      <c r="O1528" s="781"/>
    </row>
    <row r="1529">
      <c r="A1529" s="828"/>
      <c r="B1529" s="766" t="s">
        <v>284</v>
      </c>
      <c r="C1529" s="767"/>
      <c r="D1529" s="767"/>
      <c r="E1529" s="767"/>
      <c r="F1529" s="768"/>
      <c r="G1529" s="779"/>
      <c r="H1529" s="780"/>
      <c r="I1529" s="766" t="s">
        <v>285</v>
      </c>
      <c r="J1529" s="767"/>
      <c r="K1529" s="767"/>
      <c r="L1529" s="767"/>
      <c r="M1529" s="767"/>
      <c r="N1529" s="768"/>
      <c r="O1529" s="790"/>
    </row>
    <row r="1530">
      <c r="A1530" s="829"/>
      <c r="B1530" s="793" t="s">
        <v>286</v>
      </c>
      <c r="C1530" s="794"/>
      <c r="D1530" s="794"/>
      <c r="E1530" s="794"/>
      <c r="F1530" s="795"/>
      <c r="G1530" s="791"/>
      <c r="H1530" s="792"/>
      <c r="I1530" s="793" t="s">
        <v>287</v>
      </c>
      <c r="J1530" s="794"/>
      <c r="K1530" s="794"/>
      <c r="L1530" s="794"/>
      <c r="M1530" s="794"/>
      <c r="N1530" s="795"/>
      <c r="O1530" s="796">
        <f>SUM(G1520:H1530,O1520:O1529)</f>
        <v>0</v>
      </c>
    </row>
    <row r="1531">
      <c r="A1531" s="837" t="s">
        <v>288</v>
      </c>
      <c r="B1531" s="798" t="s">
        <v>331</v>
      </c>
      <c r="C1531" s="799"/>
      <c r="D1531" s="799"/>
      <c r="E1531" s="799"/>
      <c r="F1531" s="799"/>
      <c r="G1531" s="799"/>
      <c r="H1531" s="799"/>
      <c r="I1531" s="799"/>
      <c r="J1531" s="799"/>
      <c r="K1531" s="799"/>
      <c r="L1531" s="799"/>
      <c r="M1531" s="799"/>
      <c r="N1531" s="799"/>
      <c r="O1531" s="800"/>
    </row>
    <row r="1532">
      <c r="A1532" s="841"/>
      <c r="B1532" s="758"/>
      <c r="C1532" s="759"/>
      <c r="D1532" s="759"/>
      <c r="E1532" s="759"/>
      <c r="F1532" s="759"/>
      <c r="G1532" s="759"/>
      <c r="H1532" s="759"/>
      <c r="I1532" s="759"/>
      <c r="J1532" s="759"/>
      <c r="K1532" s="759"/>
      <c r="L1532" s="759"/>
      <c r="M1532" s="759"/>
      <c r="N1532" s="759"/>
      <c r="O1532" s="764"/>
    </row>
    <row r="1533">
      <c r="A1533" s="841"/>
      <c r="B1533" s="758"/>
      <c r="C1533" s="759"/>
      <c r="D1533" s="759"/>
      <c r="E1533" s="759"/>
      <c r="F1533" s="759"/>
      <c r="G1533" s="759"/>
      <c r="H1533" s="759"/>
      <c r="I1533" s="759"/>
      <c r="J1533" s="759"/>
      <c r="K1533" s="759"/>
      <c r="L1533" s="759"/>
      <c r="M1533" s="759"/>
      <c r="N1533" s="759"/>
      <c r="O1533" s="764"/>
    </row>
    <row r="1534">
      <c r="A1534" s="841"/>
      <c r="B1534" s="758"/>
      <c r="C1534" s="759"/>
      <c r="D1534" s="759"/>
      <c r="E1534" s="759"/>
      <c r="F1534" s="759"/>
      <c r="G1534" s="759"/>
      <c r="H1534" s="759"/>
      <c r="I1534" s="759"/>
      <c r="J1534" s="759"/>
      <c r="K1534" s="759"/>
      <c r="L1534" s="759"/>
      <c r="M1534" s="759"/>
      <c r="N1534" s="759"/>
      <c r="O1534" s="764"/>
    </row>
    <row r="1535">
      <c r="A1535" s="841"/>
      <c r="B1535" s="758"/>
      <c r="C1535" s="759"/>
      <c r="D1535" s="759"/>
      <c r="E1535" s="759"/>
      <c r="F1535" s="759"/>
      <c r="G1535" s="759"/>
      <c r="H1535" s="759"/>
      <c r="I1535" s="759"/>
      <c r="J1535" s="759"/>
      <c r="K1535" s="759"/>
      <c r="L1535" s="759"/>
      <c r="M1535" s="759"/>
      <c r="N1535" s="759"/>
      <c r="O1535" s="764"/>
    </row>
    <row r="1536">
      <c r="A1536" s="841"/>
      <c r="B1536" s="758"/>
      <c r="C1536" s="759"/>
      <c r="D1536" s="759"/>
      <c r="E1536" s="759"/>
      <c r="F1536" s="759"/>
      <c r="G1536" s="759"/>
      <c r="H1536" s="759"/>
      <c r="I1536" s="759"/>
      <c r="J1536" s="759"/>
      <c r="K1536" s="759"/>
      <c r="L1536" s="759"/>
      <c r="M1536" s="759"/>
      <c r="N1536" s="759"/>
      <c r="O1536" s="764"/>
    </row>
    <row r="1537">
      <c r="A1537" s="841"/>
      <c r="B1537" s="758"/>
      <c r="C1537" s="759"/>
      <c r="D1537" s="759"/>
      <c r="E1537" s="759"/>
      <c r="F1537" s="759"/>
      <c r="G1537" s="759"/>
      <c r="H1537" s="759"/>
      <c r="I1537" s="759"/>
      <c r="J1537" s="759"/>
      <c r="K1537" s="759"/>
      <c r="L1537" s="759"/>
      <c r="M1537" s="759"/>
      <c r="N1537" s="759"/>
      <c r="O1537" s="764"/>
    </row>
    <row r="1538">
      <c r="A1538" s="841"/>
      <c r="B1538" s="758"/>
      <c r="C1538" s="759"/>
      <c r="D1538" s="759"/>
      <c r="E1538" s="759"/>
      <c r="F1538" s="759"/>
      <c r="G1538" s="759"/>
      <c r="H1538" s="759"/>
      <c r="I1538" s="759"/>
      <c r="J1538" s="759"/>
      <c r="K1538" s="759"/>
      <c r="L1538" s="759"/>
      <c r="M1538" s="759"/>
      <c r="N1538" s="759"/>
      <c r="O1538" s="764"/>
    </row>
    <row r="1539">
      <c r="A1539" s="841"/>
      <c r="B1539" s="758"/>
      <c r="C1539" s="759"/>
      <c r="D1539" s="759"/>
      <c r="E1539" s="759"/>
      <c r="F1539" s="759"/>
      <c r="G1539" s="759"/>
      <c r="H1539" s="759"/>
      <c r="I1539" s="759"/>
      <c r="J1539" s="759"/>
      <c r="K1539" s="759"/>
      <c r="L1539" s="759"/>
      <c r="M1539" s="759"/>
      <c r="N1539" s="759"/>
      <c r="O1539" s="764"/>
    </row>
    <row r="1540">
      <c r="A1540" s="841"/>
      <c r="B1540" s="758"/>
      <c r="C1540" s="759"/>
      <c r="D1540" s="759"/>
      <c r="E1540" s="759"/>
      <c r="F1540" s="759"/>
      <c r="G1540" s="759"/>
      <c r="H1540" s="759"/>
      <c r="I1540" s="759"/>
      <c r="J1540" s="759"/>
      <c r="K1540" s="759"/>
      <c r="L1540" s="759"/>
      <c r="M1540" s="759"/>
      <c r="N1540" s="759"/>
      <c r="O1540" s="764"/>
    </row>
    <row r="1541">
      <c r="A1541" s="841"/>
      <c r="B1541" s="758"/>
      <c r="C1541" s="759"/>
      <c r="D1541" s="759"/>
      <c r="E1541" s="759"/>
      <c r="F1541" s="759"/>
      <c r="G1541" s="759"/>
      <c r="H1541" s="759"/>
      <c r="I1541" s="759"/>
      <c r="J1541" s="759"/>
      <c r="K1541" s="759"/>
      <c r="L1541" s="759"/>
      <c r="M1541" s="759"/>
      <c r="N1541" s="759"/>
      <c r="O1541" s="764"/>
    </row>
    <row r="1542">
      <c r="A1542" s="841"/>
      <c r="B1542" s="758"/>
      <c r="C1542" s="759"/>
      <c r="D1542" s="759"/>
      <c r="E1542" s="759"/>
      <c r="F1542" s="759"/>
      <c r="G1542" s="759"/>
      <c r="H1542" s="763"/>
      <c r="I1542" s="986" t="s">
        <v>0</v>
      </c>
      <c r="J1542" s="987"/>
      <c r="K1542" s="987"/>
      <c r="L1542" s="987"/>
      <c r="M1542" s="987"/>
      <c r="N1542" s="987"/>
      <c r="O1542" s="988"/>
    </row>
    <row r="1543">
      <c r="A1543" s="841"/>
      <c r="B1543" s="758"/>
      <c r="C1543" s="759"/>
      <c r="D1543" s="759"/>
      <c r="E1543" s="759"/>
      <c r="F1543" s="759"/>
      <c r="G1543" s="759"/>
      <c r="H1543" s="763"/>
      <c r="I1543" s="3"/>
      <c r="J1543" s="3"/>
      <c r="K1543" s="3"/>
      <c r="L1543" s="3"/>
      <c r="M1543" s="3"/>
      <c r="N1543" s="3"/>
      <c r="O1543" s="3"/>
    </row>
    <row r="1544">
      <c r="A1544" s="841"/>
      <c r="B1544" s="758"/>
      <c r="C1544" s="759"/>
      <c r="D1544" s="759"/>
      <c r="E1544" s="759"/>
      <c r="F1544" s="759"/>
      <c r="G1544" s="759"/>
      <c r="H1544" s="763"/>
      <c r="I1544" s="3"/>
      <c r="J1544" s="3"/>
      <c r="K1544" s="3"/>
      <c r="L1544" s="3"/>
      <c r="M1544" s="3"/>
      <c r="N1544" s="3"/>
      <c r="O1544" s="3"/>
    </row>
    <row r="1545">
      <c r="A1545" s="842"/>
      <c r="B1545" s="803"/>
      <c r="C1545" s="804"/>
      <c r="D1545" s="804"/>
      <c r="E1545" s="804"/>
      <c r="F1545" s="804"/>
      <c r="G1545" s="804"/>
      <c r="H1545" s="989"/>
      <c r="I1545" s="990"/>
      <c r="J1545" s="990"/>
      <c r="K1545" s="990"/>
      <c r="L1545" s="990"/>
      <c r="M1545" s="990"/>
      <c r="N1545" s="990"/>
      <c r="O1545" s="991"/>
    </row>
    <row r="1546">
      <c r="A1546" s="837" t="s">
        <v>291</v>
      </c>
      <c r="B1546" s="992"/>
      <c r="C1546" s="839"/>
      <c r="D1546" s="839"/>
      <c r="E1546" s="839"/>
      <c r="F1546" s="839"/>
      <c r="G1546" s="839"/>
      <c r="H1546" s="839"/>
      <c r="I1546" s="839"/>
      <c r="J1546" s="839"/>
      <c r="K1546" s="839"/>
      <c r="L1546" s="839"/>
      <c r="M1546" s="839"/>
      <c r="N1546" s="839"/>
      <c r="O1546" s="840"/>
    </row>
    <row r="1547">
      <c r="A1547" s="841"/>
      <c r="B1547" s="760"/>
      <c r="C1547" s="761"/>
      <c r="D1547" s="761"/>
      <c r="E1547" s="761"/>
      <c r="F1547" s="761"/>
      <c r="G1547" s="761"/>
      <c r="H1547" s="761"/>
      <c r="I1547" s="761"/>
      <c r="J1547" s="761"/>
      <c r="K1547" s="761"/>
      <c r="L1547" s="761"/>
      <c r="M1547" s="761"/>
      <c r="N1547" s="761"/>
      <c r="O1547" s="762"/>
    </row>
    <row r="1548">
      <c r="A1548" s="841"/>
      <c r="B1548" s="760"/>
      <c r="C1548" s="761"/>
      <c r="D1548" s="761"/>
      <c r="E1548" s="761"/>
      <c r="F1548" s="761"/>
      <c r="G1548" s="761"/>
      <c r="H1548" s="761"/>
      <c r="I1548" s="761"/>
      <c r="J1548" s="761"/>
      <c r="K1548" s="761"/>
      <c r="L1548" s="761"/>
      <c r="M1548" s="761"/>
      <c r="N1548" s="761"/>
      <c r="O1548" s="762"/>
    </row>
    <row r="1549">
      <c r="A1549" s="841"/>
      <c r="B1549" s="760"/>
      <c r="C1549" s="761"/>
      <c r="D1549" s="761"/>
      <c r="E1549" s="761"/>
      <c r="F1549" s="761"/>
      <c r="G1549" s="761"/>
      <c r="H1549" s="761"/>
      <c r="I1549" s="761"/>
      <c r="J1549" s="761"/>
      <c r="K1549" s="761"/>
      <c r="L1549" s="761"/>
      <c r="M1549" s="761"/>
      <c r="N1549" s="761"/>
      <c r="O1549" s="762"/>
    </row>
    <row r="1550">
      <c r="A1550" s="841"/>
      <c r="B1550" s="760"/>
      <c r="C1550" s="761"/>
      <c r="D1550" s="761"/>
      <c r="E1550" s="761"/>
      <c r="F1550" s="761"/>
      <c r="G1550" s="761"/>
      <c r="H1550" s="761"/>
      <c r="I1550" s="761"/>
      <c r="J1550" s="761"/>
      <c r="K1550" s="761"/>
      <c r="L1550" s="761"/>
      <c r="M1550" s="761"/>
      <c r="N1550" s="761"/>
      <c r="O1550" s="762"/>
    </row>
    <row r="1551">
      <c r="A1551" s="841"/>
      <c r="B1551" s="760"/>
      <c r="C1551" s="761"/>
      <c r="D1551" s="761"/>
      <c r="E1551" s="761"/>
      <c r="F1551" s="761"/>
      <c r="G1551" s="761"/>
      <c r="H1551" s="761"/>
      <c r="I1551" s="761"/>
      <c r="J1551" s="761"/>
      <c r="K1551" s="761"/>
      <c r="L1551" s="761"/>
      <c r="M1551" s="761"/>
      <c r="N1551" s="761"/>
      <c r="O1551" s="762"/>
    </row>
    <row r="1552">
      <c r="A1552" s="841"/>
      <c r="B1552" s="760"/>
      <c r="C1552" s="761"/>
      <c r="D1552" s="761"/>
      <c r="E1552" s="761"/>
      <c r="F1552" s="761"/>
      <c r="G1552" s="761"/>
      <c r="H1552" s="761"/>
      <c r="I1552" s="761"/>
      <c r="J1552" s="761"/>
      <c r="K1552" s="761"/>
      <c r="L1552" s="761"/>
      <c r="M1552" s="761"/>
      <c r="N1552" s="761"/>
      <c r="O1552" s="762"/>
    </row>
    <row r="1553">
      <c r="A1553" s="841"/>
      <c r="B1553" s="760"/>
      <c r="C1553" s="761"/>
      <c r="D1553" s="761"/>
      <c r="E1553" s="761"/>
      <c r="F1553" s="761"/>
      <c r="G1553" s="761"/>
      <c r="H1553" s="761"/>
      <c r="I1553" s="761"/>
      <c r="J1553" s="761"/>
      <c r="K1553" s="761"/>
      <c r="L1553" s="761"/>
      <c r="M1553" s="761"/>
      <c r="N1553" s="761"/>
      <c r="O1553" s="762"/>
    </row>
    <row r="1554">
      <c r="A1554" s="841"/>
      <c r="B1554" s="758"/>
      <c r="C1554" s="759"/>
      <c r="D1554" s="759"/>
      <c r="E1554" s="759"/>
      <c r="F1554" s="759"/>
      <c r="G1554" s="759"/>
      <c r="H1554" s="763"/>
      <c r="I1554" s="986" t="s">
        <v>292</v>
      </c>
      <c r="J1554" s="987"/>
      <c r="K1554" s="987"/>
      <c r="L1554" s="987"/>
      <c r="M1554" s="987"/>
      <c r="N1554" s="987"/>
      <c r="O1554" s="988"/>
    </row>
    <row r="1555">
      <c r="A1555" s="841"/>
      <c r="B1555" s="758"/>
      <c r="C1555" s="759"/>
      <c r="D1555" s="759"/>
      <c r="E1555" s="759"/>
      <c r="F1555" s="759"/>
      <c r="G1555" s="759"/>
      <c r="H1555" s="763"/>
      <c r="I1555" s="3"/>
      <c r="J1555" s="3"/>
      <c r="K1555" s="3"/>
      <c r="L1555" s="3"/>
      <c r="M1555" s="3"/>
      <c r="N1555" s="3"/>
      <c r="O1555" s="3"/>
    </row>
    <row r="1556">
      <c r="A1556" s="841"/>
      <c r="B1556" s="758"/>
      <c r="C1556" s="759"/>
      <c r="D1556" s="759"/>
      <c r="E1556" s="759"/>
      <c r="F1556" s="759"/>
      <c r="G1556" s="759"/>
      <c r="H1556" s="763"/>
      <c r="I1556" s="3"/>
      <c r="J1556" s="3"/>
      <c r="K1556" s="3"/>
      <c r="L1556" s="3"/>
      <c r="M1556" s="3"/>
      <c r="N1556" s="3"/>
      <c r="O1556" s="3"/>
    </row>
    <row r="1557">
      <c r="A1557" s="842"/>
      <c r="B1557" s="803"/>
      <c r="C1557" s="804"/>
      <c r="D1557" s="804"/>
      <c r="E1557" s="804"/>
      <c r="F1557" s="804"/>
      <c r="G1557" s="804"/>
      <c r="H1557" s="989"/>
      <c r="I1557" s="990"/>
      <c r="J1557" s="990"/>
      <c r="K1557" s="990"/>
      <c r="L1557" s="990"/>
      <c r="M1557" s="990"/>
      <c r="N1557" s="990"/>
      <c r="O1557" s="991"/>
    </row>
    <row r="1558" ht="25.5">
      <c r="A1558" s="805" t="s">
        <v>240</v>
      </c>
      <c r="B1558" s="806" t="s">
        <v>1</v>
      </c>
      <c r="C1558" s="807"/>
      <c r="D1558" s="807"/>
      <c r="E1558" s="807"/>
      <c r="F1558" s="807"/>
      <c r="G1558" s="807"/>
      <c r="H1558" s="807"/>
      <c r="I1558" s="807"/>
      <c r="J1558" s="807"/>
      <c r="K1558" s="807"/>
      <c r="L1558" s="807"/>
      <c r="M1558" s="807"/>
      <c r="N1558" s="807"/>
      <c r="O1558" s="843"/>
    </row>
    <row r="1559" ht="25.5">
      <c r="A1559" s="810" t="s">
        <v>3</v>
      </c>
      <c r="B1559" s="811" t="s">
        <v>4</v>
      </c>
      <c r="C1559" s="812"/>
      <c r="D1559" s="812"/>
      <c r="E1559" s="812"/>
      <c r="F1559" s="812"/>
      <c r="G1559" s="812"/>
      <c r="H1559" s="812"/>
      <c r="I1559" s="812"/>
      <c r="J1559" s="812"/>
      <c r="K1559" s="812"/>
      <c r="L1559" s="812"/>
      <c r="M1559" s="812"/>
      <c r="N1559" s="812"/>
      <c r="O1559" s="813"/>
    </row>
    <row r="1560">
      <c r="A1560" s="814" t="s">
        <v>241</v>
      </c>
      <c r="B1560" s="694"/>
      <c r="C1560" s="694"/>
      <c r="D1560" s="694"/>
      <c r="E1560" s="694"/>
      <c r="F1560" s="694"/>
      <c r="G1560" s="694"/>
      <c r="H1560" s="694"/>
      <c r="I1560" s="694"/>
      <c r="J1560" s="694"/>
      <c r="K1560" s="694"/>
      <c r="L1560" s="694"/>
      <c r="M1560" s="694"/>
      <c r="N1560" s="694"/>
      <c r="O1560" s="815"/>
    </row>
    <row r="1561" ht="25.5">
      <c r="A1561" s="718" t="s">
        <v>7</v>
      </c>
      <c r="B1561" s="720" t="s">
        <v>312</v>
      </c>
      <c r="C1561" s="720" t="s">
        <v>216</v>
      </c>
      <c r="D1561" s="816" t="s">
        <v>301</v>
      </c>
      <c r="E1561" s="817"/>
      <c r="F1561" s="818"/>
      <c r="G1561" s="819" t="s">
        <v>242</v>
      </c>
      <c r="H1561" s="820"/>
      <c r="I1561" s="723">
        <f>I1509+1</f>
        <v>46026</v>
      </c>
      <c r="J1561" s="724"/>
      <c r="K1561" s="724"/>
      <c r="L1561" s="724"/>
      <c r="M1561" s="725"/>
      <c r="N1561" s="726" t="s">
        <v>243</v>
      </c>
      <c r="O1561" s="727">
        <f>O1509+1</f>
        <v>31</v>
      </c>
    </row>
    <row r="1562">
      <c r="A1562" s="728" t="s">
        <v>244</v>
      </c>
      <c r="B1562" s="729" t="s">
        <v>6</v>
      </c>
      <c r="C1562" s="730"/>
      <c r="D1562" s="730"/>
      <c r="E1562" s="730"/>
      <c r="F1562" s="730"/>
      <c r="G1562" s="730"/>
      <c r="H1562" s="730"/>
      <c r="I1562" s="730"/>
      <c r="J1562" s="731"/>
      <c r="K1562" s="732" t="s">
        <v>245</v>
      </c>
      <c r="L1562" s="732" t="s">
        <v>246</v>
      </c>
      <c r="M1562" s="821" t="s">
        <v>247</v>
      </c>
      <c r="N1562" s="822"/>
      <c r="O1562" s="733" t="s">
        <v>248</v>
      </c>
    </row>
    <row r="1563">
      <c r="A1563" s="734"/>
      <c r="B1563" s="735"/>
      <c r="C1563" s="736"/>
      <c r="D1563" s="736"/>
      <c r="E1563" s="736"/>
      <c r="F1563" s="736"/>
      <c r="G1563" s="736"/>
      <c r="H1563" s="736"/>
      <c r="I1563" s="736"/>
      <c r="J1563" s="737"/>
      <c r="K1563" s="732" t="s">
        <v>249</v>
      </c>
      <c r="L1563" s="732" t="s">
        <v>203</v>
      </c>
      <c r="M1563" s="823"/>
      <c r="N1563" s="824"/>
      <c r="O1563" s="739"/>
    </row>
    <row r="1564" ht="38.25">
      <c r="A1564" s="740" t="s">
        <v>250</v>
      </c>
      <c r="B1564" s="741"/>
      <c r="C1564" s="742" t="s">
        <v>251</v>
      </c>
      <c r="D1564" s="742">
        <f>D1512</f>
        <v>180</v>
      </c>
      <c r="E1564" s="742" t="s">
        <v>252</v>
      </c>
      <c r="F1564" s="825" t="s">
        <v>253</v>
      </c>
      <c r="G1564" s="826"/>
      <c r="H1564" s="741">
        <f>H1512+1</f>
        <v>92</v>
      </c>
      <c r="I1564" s="742" t="s">
        <v>254</v>
      </c>
      <c r="J1564" s="741">
        <f>D1564-H1564</f>
        <v>88</v>
      </c>
      <c r="K1564" s="744" t="s">
        <v>255</v>
      </c>
      <c r="L1564" s="744" t="s">
        <v>203</v>
      </c>
      <c r="M1564" s="811"/>
      <c r="N1564" s="827"/>
      <c r="O1564" s="745"/>
    </row>
    <row r="1565">
      <c r="A1565" s="993" t="s">
        <v>256</v>
      </c>
      <c r="B1565" s="755" t="s">
        <v>257</v>
      </c>
      <c r="C1565" s="756"/>
      <c r="D1565" s="756"/>
      <c r="E1565" s="756"/>
      <c r="F1565" s="757"/>
      <c r="G1565" s="758"/>
      <c r="H1565" s="763"/>
      <c r="I1565" s="760"/>
      <c r="J1565" s="761"/>
      <c r="K1565" s="761"/>
      <c r="L1565" s="761"/>
      <c r="M1565" s="761"/>
      <c r="N1565" s="761"/>
      <c r="O1565" s="762"/>
    </row>
    <row r="1566">
      <c r="A1566" s="828"/>
      <c r="B1566" s="755" t="s">
        <v>258</v>
      </c>
      <c r="C1566" s="756"/>
      <c r="D1566" s="756"/>
      <c r="E1566" s="756"/>
      <c r="F1566" s="757"/>
      <c r="G1566" s="758"/>
      <c r="H1566" s="763"/>
      <c r="I1566" s="760"/>
      <c r="J1566" s="761"/>
      <c r="K1566" s="761"/>
      <c r="L1566" s="761"/>
      <c r="M1566" s="761"/>
      <c r="N1566" s="761"/>
      <c r="O1566" s="762"/>
    </row>
    <row r="1567">
      <c r="A1567" s="828"/>
      <c r="B1567" s="755" t="s">
        <v>259</v>
      </c>
      <c r="C1567" s="756"/>
      <c r="D1567" s="756"/>
      <c r="E1567" s="756"/>
      <c r="F1567" s="757"/>
      <c r="G1567" s="758"/>
      <c r="H1567" s="763"/>
      <c r="I1567" s="760"/>
      <c r="J1567" s="761"/>
      <c r="K1567" s="761"/>
      <c r="L1567" s="761"/>
      <c r="M1567" s="761"/>
      <c r="N1567" s="761"/>
      <c r="O1567" s="762"/>
    </row>
    <row r="1568">
      <c r="A1568" s="828"/>
      <c r="B1568" s="755" t="s">
        <v>260</v>
      </c>
      <c r="C1568" s="756"/>
      <c r="D1568" s="756"/>
      <c r="E1568" s="756"/>
      <c r="F1568" s="757"/>
      <c r="G1568" s="758"/>
      <c r="H1568" s="763"/>
      <c r="I1568" s="760"/>
      <c r="J1568" s="761"/>
      <c r="K1568" s="761"/>
      <c r="L1568" s="761"/>
      <c r="M1568" s="761"/>
      <c r="N1568" s="761"/>
      <c r="O1568" s="762"/>
    </row>
    <row r="1569">
      <c r="A1569" s="828"/>
      <c r="B1569" s="755" t="s">
        <v>261</v>
      </c>
      <c r="C1569" s="756"/>
      <c r="D1569" s="756"/>
      <c r="E1569" s="756"/>
      <c r="F1569" s="757"/>
      <c r="G1569" s="758"/>
      <c r="H1569" s="763"/>
      <c r="I1569" s="758"/>
      <c r="J1569" s="759"/>
      <c r="K1569" s="759"/>
      <c r="L1569" s="759"/>
      <c r="M1569" s="759"/>
      <c r="N1569" s="759"/>
      <c r="O1569" s="764"/>
    </row>
    <row r="1570">
      <c r="A1570" s="829"/>
      <c r="B1570" s="999" t="s">
        <v>262</v>
      </c>
      <c r="C1570" s="1000"/>
      <c r="D1570" s="1000"/>
      <c r="E1570" s="1000"/>
      <c r="F1570" s="1001"/>
      <c r="G1570" s="803"/>
      <c r="H1570" s="989"/>
      <c r="I1570" s="769"/>
      <c r="J1570" s="770"/>
      <c r="K1570" s="770"/>
      <c r="L1570" s="770"/>
      <c r="M1570" s="770"/>
      <c r="N1570" s="770"/>
      <c r="O1570" s="771"/>
    </row>
    <row r="1571">
      <c r="A1571" s="830" t="s">
        <v>263</v>
      </c>
      <c r="B1571" s="773" t="s">
        <v>264</v>
      </c>
      <c r="C1571" s="774"/>
      <c r="D1571" s="774"/>
      <c r="E1571" s="774"/>
      <c r="F1571" s="775"/>
      <c r="G1571" s="776" t="s">
        <v>265</v>
      </c>
      <c r="H1571" s="777"/>
      <c r="I1571" s="773" t="s">
        <v>264</v>
      </c>
      <c r="J1571" s="774"/>
      <c r="K1571" s="774"/>
      <c r="L1571" s="774"/>
      <c r="M1571" s="774"/>
      <c r="N1571" s="775"/>
      <c r="O1571" s="778" t="s">
        <v>265</v>
      </c>
    </row>
    <row r="1572">
      <c r="A1572" s="828"/>
      <c r="B1572" s="766" t="s">
        <v>266</v>
      </c>
      <c r="C1572" s="767"/>
      <c r="D1572" s="767"/>
      <c r="E1572" s="767"/>
      <c r="F1572" s="768"/>
      <c r="G1572" s="779"/>
      <c r="H1572" s="780"/>
      <c r="I1572" s="766" t="s">
        <v>267</v>
      </c>
      <c r="J1572" s="767"/>
      <c r="K1572" s="767"/>
      <c r="L1572" s="767"/>
      <c r="M1572" s="767"/>
      <c r="N1572" s="768"/>
      <c r="O1572" s="781"/>
    </row>
    <row r="1573">
      <c r="A1573" s="828"/>
      <c r="B1573" s="766" t="s">
        <v>268</v>
      </c>
      <c r="C1573" s="767"/>
      <c r="D1573" s="767"/>
      <c r="E1573" s="767"/>
      <c r="F1573" s="768"/>
      <c r="G1573" s="779"/>
      <c r="H1573" s="780"/>
      <c r="I1573" s="766" t="s">
        <v>269</v>
      </c>
      <c r="J1573" s="767"/>
      <c r="K1573" s="767"/>
      <c r="L1573" s="767"/>
      <c r="M1573" s="767"/>
      <c r="N1573" s="768"/>
      <c r="O1573" s="781"/>
    </row>
    <row r="1574">
      <c r="A1574" s="828"/>
      <c r="B1574" s="766" t="s">
        <v>270</v>
      </c>
      <c r="C1574" s="767"/>
      <c r="D1574" s="767"/>
      <c r="E1574" s="767"/>
      <c r="F1574" s="768"/>
      <c r="G1574" s="779"/>
      <c r="H1574" s="780"/>
      <c r="I1574" s="766" t="s">
        <v>271</v>
      </c>
      <c r="J1574" s="767"/>
      <c r="K1574" s="767"/>
      <c r="L1574" s="767"/>
      <c r="M1574" s="767"/>
      <c r="N1574" s="768"/>
      <c r="O1574" s="781"/>
    </row>
    <row r="1575">
      <c r="A1575" s="828"/>
      <c r="B1575" s="766" t="s">
        <v>272</v>
      </c>
      <c r="C1575" s="767"/>
      <c r="D1575" s="767"/>
      <c r="E1575" s="767"/>
      <c r="F1575" s="768"/>
      <c r="G1575" s="779"/>
      <c r="H1575" s="780"/>
      <c r="I1575" s="766" t="s">
        <v>273</v>
      </c>
      <c r="J1575" s="767"/>
      <c r="K1575" s="767"/>
      <c r="L1575" s="767"/>
      <c r="M1575" s="767"/>
      <c r="N1575" s="768"/>
      <c r="O1575" s="781"/>
    </row>
    <row r="1576">
      <c r="A1576" s="828"/>
      <c r="B1576" s="766" t="s">
        <v>274</v>
      </c>
      <c r="C1576" s="767"/>
      <c r="D1576" s="767"/>
      <c r="E1576" s="767"/>
      <c r="F1576" s="768"/>
      <c r="G1576" s="779"/>
      <c r="H1576" s="780"/>
      <c r="I1576" s="766" t="s">
        <v>275</v>
      </c>
      <c r="J1576" s="767"/>
      <c r="K1576" s="767"/>
      <c r="L1576" s="767"/>
      <c r="M1576" s="767"/>
      <c r="N1576" s="768"/>
      <c r="O1576" s="781"/>
    </row>
    <row r="1577">
      <c r="A1577" s="828"/>
      <c r="B1577" s="766" t="s">
        <v>276</v>
      </c>
      <c r="C1577" s="767"/>
      <c r="D1577" s="767"/>
      <c r="E1577" s="767"/>
      <c r="F1577" s="768"/>
      <c r="G1577" s="779"/>
      <c r="H1577" s="780"/>
      <c r="I1577" s="766" t="s">
        <v>277</v>
      </c>
      <c r="J1577" s="767"/>
      <c r="K1577" s="767"/>
      <c r="L1577" s="767"/>
      <c r="M1577" s="767"/>
      <c r="N1577" s="768"/>
      <c r="O1577" s="781"/>
    </row>
    <row r="1578">
      <c r="A1578" s="828"/>
      <c r="B1578" s="766" t="s">
        <v>278</v>
      </c>
      <c r="C1578" s="767"/>
      <c r="D1578" s="767"/>
      <c r="E1578" s="767"/>
      <c r="F1578" s="768"/>
      <c r="G1578" s="779"/>
      <c r="H1578" s="780"/>
      <c r="I1578" s="766" t="s">
        <v>279</v>
      </c>
      <c r="J1578" s="767"/>
      <c r="K1578" s="767"/>
      <c r="L1578" s="767"/>
      <c r="M1578" s="767"/>
      <c r="N1578" s="768"/>
      <c r="O1578" s="781"/>
    </row>
    <row r="1579">
      <c r="A1579" s="828"/>
      <c r="B1579" s="766" t="s">
        <v>280</v>
      </c>
      <c r="C1579" s="767"/>
      <c r="D1579" s="767"/>
      <c r="E1579" s="767"/>
      <c r="F1579" s="768"/>
      <c r="G1579" s="779"/>
      <c r="H1579" s="780"/>
      <c r="I1579" s="766" t="s">
        <v>281</v>
      </c>
      <c r="J1579" s="767"/>
      <c r="K1579" s="767"/>
      <c r="L1579" s="767"/>
      <c r="M1579" s="767"/>
      <c r="N1579" s="768"/>
      <c r="O1579" s="781"/>
    </row>
    <row r="1580">
      <c r="A1580" s="828"/>
      <c r="B1580" s="766" t="s">
        <v>282</v>
      </c>
      <c r="C1580" s="767"/>
      <c r="D1580" s="767"/>
      <c r="E1580" s="767"/>
      <c r="F1580" s="768"/>
      <c r="G1580" s="779"/>
      <c r="H1580" s="780"/>
      <c r="I1580" s="766" t="s">
        <v>283</v>
      </c>
      <c r="J1580" s="767"/>
      <c r="K1580" s="767"/>
      <c r="L1580" s="767"/>
      <c r="M1580" s="767"/>
      <c r="N1580" s="768"/>
      <c r="O1580" s="781"/>
    </row>
    <row r="1581">
      <c r="A1581" s="828"/>
      <c r="B1581" s="766" t="s">
        <v>284</v>
      </c>
      <c r="C1581" s="767"/>
      <c r="D1581" s="767"/>
      <c r="E1581" s="767"/>
      <c r="F1581" s="768"/>
      <c r="G1581" s="779"/>
      <c r="H1581" s="780"/>
      <c r="I1581" s="766" t="s">
        <v>285</v>
      </c>
      <c r="J1581" s="767"/>
      <c r="K1581" s="767"/>
      <c r="L1581" s="767"/>
      <c r="M1581" s="767"/>
      <c r="N1581" s="768"/>
      <c r="O1581" s="790"/>
    </row>
    <row r="1582">
      <c r="A1582" s="829"/>
      <c r="B1582" s="793" t="s">
        <v>286</v>
      </c>
      <c r="C1582" s="794"/>
      <c r="D1582" s="794"/>
      <c r="E1582" s="794"/>
      <c r="F1582" s="795"/>
      <c r="G1582" s="791"/>
      <c r="H1582" s="792"/>
      <c r="I1582" s="793" t="s">
        <v>287</v>
      </c>
      <c r="J1582" s="794"/>
      <c r="K1582" s="794"/>
      <c r="L1582" s="794"/>
      <c r="M1582" s="794"/>
      <c r="N1582" s="795"/>
      <c r="O1582" s="796">
        <f>SUM(G1572:H1582,O1572:O1581)</f>
        <v>0</v>
      </c>
    </row>
    <row r="1583">
      <c r="A1583" s="837" t="s">
        <v>288</v>
      </c>
      <c r="B1583" s="798" t="s">
        <v>331</v>
      </c>
      <c r="C1583" s="799"/>
      <c r="D1583" s="799"/>
      <c r="E1583" s="799"/>
      <c r="F1583" s="799"/>
      <c r="G1583" s="799"/>
      <c r="H1583" s="799"/>
      <c r="I1583" s="799"/>
      <c r="J1583" s="799"/>
      <c r="K1583" s="799"/>
      <c r="L1583" s="799"/>
      <c r="M1583" s="799"/>
      <c r="N1583" s="799"/>
      <c r="O1583" s="800"/>
    </row>
    <row r="1584">
      <c r="A1584" s="841"/>
      <c r="B1584" s="758"/>
      <c r="C1584" s="759"/>
      <c r="D1584" s="759"/>
      <c r="E1584" s="759"/>
      <c r="F1584" s="759"/>
      <c r="G1584" s="759"/>
      <c r="H1584" s="759"/>
      <c r="I1584" s="759"/>
      <c r="J1584" s="759"/>
      <c r="K1584" s="759"/>
      <c r="L1584" s="759"/>
      <c r="M1584" s="759"/>
      <c r="N1584" s="759"/>
      <c r="O1584" s="764"/>
    </row>
    <row r="1585">
      <c r="A1585" s="841"/>
      <c r="B1585" s="758"/>
      <c r="C1585" s="759"/>
      <c r="D1585" s="759"/>
      <c r="E1585" s="759"/>
      <c r="F1585" s="759"/>
      <c r="G1585" s="759"/>
      <c r="H1585" s="759"/>
      <c r="I1585" s="759"/>
      <c r="J1585" s="759"/>
      <c r="K1585" s="759"/>
      <c r="L1585" s="759"/>
      <c r="M1585" s="759"/>
      <c r="N1585" s="759"/>
      <c r="O1585" s="764"/>
    </row>
    <row r="1586">
      <c r="A1586" s="841"/>
      <c r="B1586" s="758"/>
      <c r="C1586" s="759"/>
      <c r="D1586" s="759"/>
      <c r="E1586" s="759"/>
      <c r="F1586" s="759"/>
      <c r="G1586" s="759"/>
      <c r="H1586" s="759"/>
      <c r="I1586" s="759"/>
      <c r="J1586" s="759"/>
      <c r="K1586" s="759"/>
      <c r="L1586" s="759"/>
      <c r="M1586" s="759"/>
      <c r="N1586" s="759"/>
      <c r="O1586" s="764"/>
    </row>
    <row r="1587">
      <c r="A1587" s="841"/>
      <c r="B1587" s="758"/>
      <c r="C1587" s="759"/>
      <c r="D1587" s="759"/>
      <c r="E1587" s="759"/>
      <c r="F1587" s="759"/>
      <c r="G1587" s="759"/>
      <c r="H1587" s="759"/>
      <c r="I1587" s="759"/>
      <c r="J1587" s="759"/>
      <c r="K1587" s="759"/>
      <c r="L1587" s="759"/>
      <c r="M1587" s="759"/>
      <c r="N1587" s="759"/>
      <c r="O1587" s="764"/>
    </row>
    <row r="1588">
      <c r="A1588" s="841"/>
      <c r="B1588" s="758"/>
      <c r="C1588" s="759"/>
      <c r="D1588" s="759"/>
      <c r="E1588" s="759"/>
      <c r="F1588" s="759"/>
      <c r="G1588" s="759"/>
      <c r="H1588" s="759"/>
      <c r="I1588" s="759"/>
      <c r="J1588" s="759"/>
      <c r="K1588" s="759"/>
      <c r="L1588" s="759"/>
      <c r="M1588" s="759"/>
      <c r="N1588" s="759"/>
      <c r="O1588" s="764"/>
    </row>
    <row r="1589">
      <c r="A1589" s="841"/>
      <c r="B1589" s="758"/>
      <c r="C1589" s="759"/>
      <c r="D1589" s="759"/>
      <c r="E1589" s="759"/>
      <c r="F1589" s="759"/>
      <c r="G1589" s="759"/>
      <c r="H1589" s="759"/>
      <c r="I1589" s="759"/>
      <c r="J1589" s="759"/>
      <c r="K1589" s="759"/>
      <c r="L1589" s="759"/>
      <c r="M1589" s="759"/>
      <c r="N1589" s="759"/>
      <c r="O1589" s="764"/>
    </row>
    <row r="1590">
      <c r="A1590" s="841"/>
      <c r="B1590" s="758"/>
      <c r="C1590" s="759"/>
      <c r="D1590" s="759"/>
      <c r="E1590" s="759"/>
      <c r="F1590" s="759"/>
      <c r="G1590" s="759"/>
      <c r="H1590" s="759"/>
      <c r="I1590" s="759"/>
      <c r="J1590" s="759"/>
      <c r="K1590" s="759"/>
      <c r="L1590" s="759"/>
      <c r="M1590" s="759"/>
      <c r="N1590" s="759"/>
      <c r="O1590" s="764"/>
    </row>
    <row r="1591">
      <c r="A1591" s="841"/>
      <c r="B1591" s="758"/>
      <c r="C1591" s="759"/>
      <c r="D1591" s="759"/>
      <c r="E1591" s="759"/>
      <c r="F1591" s="759"/>
      <c r="G1591" s="759"/>
      <c r="H1591" s="759"/>
      <c r="I1591" s="759"/>
      <c r="J1591" s="759"/>
      <c r="K1591" s="759"/>
      <c r="L1591" s="759"/>
      <c r="M1591" s="759"/>
      <c r="N1591" s="759"/>
      <c r="O1591" s="764"/>
    </row>
    <row r="1592">
      <c r="A1592" s="841"/>
      <c r="B1592" s="758"/>
      <c r="C1592" s="759"/>
      <c r="D1592" s="759"/>
      <c r="E1592" s="759"/>
      <c r="F1592" s="759"/>
      <c r="G1592" s="759"/>
      <c r="H1592" s="759"/>
      <c r="I1592" s="759"/>
      <c r="J1592" s="759"/>
      <c r="K1592" s="759"/>
      <c r="L1592" s="759"/>
      <c r="M1592" s="759"/>
      <c r="N1592" s="759"/>
      <c r="O1592" s="764"/>
    </row>
    <row r="1593">
      <c r="A1593" s="841"/>
      <c r="B1593" s="758"/>
      <c r="C1593" s="759"/>
      <c r="D1593" s="759"/>
      <c r="E1593" s="759"/>
      <c r="F1593" s="759"/>
      <c r="G1593" s="759"/>
      <c r="H1593" s="759"/>
      <c r="I1593" s="759"/>
      <c r="J1593" s="759"/>
      <c r="K1593" s="759"/>
      <c r="L1593" s="759"/>
      <c r="M1593" s="759"/>
      <c r="N1593" s="759"/>
      <c r="O1593" s="764"/>
    </row>
    <row r="1594">
      <c r="A1594" s="841"/>
      <c r="B1594" s="758"/>
      <c r="C1594" s="759"/>
      <c r="D1594" s="759"/>
      <c r="E1594" s="759"/>
      <c r="F1594" s="759"/>
      <c r="G1594" s="759"/>
      <c r="H1594" s="763"/>
      <c r="I1594" s="986" t="s">
        <v>0</v>
      </c>
      <c r="J1594" s="987"/>
      <c r="K1594" s="987"/>
      <c r="L1594" s="987"/>
      <c r="M1594" s="987"/>
      <c r="N1594" s="987"/>
      <c r="O1594" s="988"/>
    </row>
    <row r="1595">
      <c r="A1595" s="841"/>
      <c r="B1595" s="758"/>
      <c r="C1595" s="759"/>
      <c r="D1595" s="759"/>
      <c r="E1595" s="759"/>
      <c r="F1595" s="759"/>
      <c r="G1595" s="759"/>
      <c r="H1595" s="763"/>
      <c r="I1595" s="3"/>
      <c r="J1595" s="3"/>
      <c r="K1595" s="3"/>
      <c r="L1595" s="3"/>
      <c r="M1595" s="3"/>
      <c r="N1595" s="3"/>
      <c r="O1595" s="3"/>
    </row>
    <row r="1596">
      <c r="A1596" s="841"/>
      <c r="B1596" s="758"/>
      <c r="C1596" s="759"/>
      <c r="D1596" s="759"/>
      <c r="E1596" s="759"/>
      <c r="F1596" s="759"/>
      <c r="G1596" s="759"/>
      <c r="H1596" s="763"/>
      <c r="I1596" s="3"/>
      <c r="J1596" s="3"/>
      <c r="K1596" s="3"/>
      <c r="L1596" s="3"/>
      <c r="M1596" s="3"/>
      <c r="N1596" s="3"/>
      <c r="O1596" s="3"/>
    </row>
    <row r="1597">
      <c r="A1597" s="842"/>
      <c r="B1597" s="803"/>
      <c r="C1597" s="804"/>
      <c r="D1597" s="804"/>
      <c r="E1597" s="804"/>
      <c r="F1597" s="804"/>
      <c r="G1597" s="804"/>
      <c r="H1597" s="989"/>
      <c r="I1597" s="990"/>
      <c r="J1597" s="990"/>
      <c r="K1597" s="990"/>
      <c r="L1597" s="990"/>
      <c r="M1597" s="990"/>
      <c r="N1597" s="990"/>
      <c r="O1597" s="991"/>
    </row>
    <row r="1598">
      <c r="A1598" s="837" t="s">
        <v>291</v>
      </c>
      <c r="B1598" s="992"/>
      <c r="C1598" s="839"/>
      <c r="D1598" s="839"/>
      <c r="E1598" s="839"/>
      <c r="F1598" s="839"/>
      <c r="G1598" s="839"/>
      <c r="H1598" s="839"/>
      <c r="I1598" s="839"/>
      <c r="J1598" s="839"/>
      <c r="K1598" s="839"/>
      <c r="L1598" s="839"/>
      <c r="M1598" s="839"/>
      <c r="N1598" s="839"/>
      <c r="O1598" s="840"/>
    </row>
    <row r="1599">
      <c r="A1599" s="841"/>
      <c r="B1599" s="760"/>
      <c r="C1599" s="761"/>
      <c r="D1599" s="761"/>
      <c r="E1599" s="761"/>
      <c r="F1599" s="761"/>
      <c r="G1599" s="761"/>
      <c r="H1599" s="761"/>
      <c r="I1599" s="761"/>
      <c r="J1599" s="761"/>
      <c r="K1599" s="761"/>
      <c r="L1599" s="761"/>
      <c r="M1599" s="761"/>
      <c r="N1599" s="761"/>
      <c r="O1599" s="762"/>
    </row>
    <row r="1600">
      <c r="A1600" s="841"/>
      <c r="B1600" s="760"/>
      <c r="C1600" s="761"/>
      <c r="D1600" s="761"/>
      <c r="E1600" s="761"/>
      <c r="F1600" s="761"/>
      <c r="G1600" s="761"/>
      <c r="H1600" s="761"/>
      <c r="I1600" s="761"/>
      <c r="J1600" s="761"/>
      <c r="K1600" s="761"/>
      <c r="L1600" s="761"/>
      <c r="M1600" s="761"/>
      <c r="N1600" s="761"/>
      <c r="O1600" s="762"/>
    </row>
    <row r="1601">
      <c r="A1601" s="841"/>
      <c r="B1601" s="760"/>
      <c r="C1601" s="761"/>
      <c r="D1601" s="761"/>
      <c r="E1601" s="761"/>
      <c r="F1601" s="761"/>
      <c r="G1601" s="761"/>
      <c r="H1601" s="761"/>
      <c r="I1601" s="761"/>
      <c r="J1601" s="761"/>
      <c r="K1601" s="761"/>
      <c r="L1601" s="761"/>
      <c r="M1601" s="761"/>
      <c r="N1601" s="761"/>
      <c r="O1601" s="762"/>
    </row>
    <row r="1602">
      <c r="A1602" s="841"/>
      <c r="B1602" s="760"/>
      <c r="C1602" s="761"/>
      <c r="D1602" s="761"/>
      <c r="E1602" s="761"/>
      <c r="F1602" s="761"/>
      <c r="G1602" s="761"/>
      <c r="H1602" s="761"/>
      <c r="I1602" s="761"/>
      <c r="J1602" s="761"/>
      <c r="K1602" s="761"/>
      <c r="L1602" s="761"/>
      <c r="M1602" s="761"/>
      <c r="N1602" s="761"/>
      <c r="O1602" s="762"/>
    </row>
    <row r="1603">
      <c r="A1603" s="841"/>
      <c r="B1603" s="760"/>
      <c r="C1603" s="761"/>
      <c r="D1603" s="761"/>
      <c r="E1603" s="761"/>
      <c r="F1603" s="761"/>
      <c r="G1603" s="761"/>
      <c r="H1603" s="761"/>
      <c r="I1603" s="761"/>
      <c r="J1603" s="761"/>
      <c r="K1603" s="761"/>
      <c r="L1603" s="761"/>
      <c r="M1603" s="761"/>
      <c r="N1603" s="761"/>
      <c r="O1603" s="762"/>
    </row>
    <row r="1604">
      <c r="A1604" s="841"/>
      <c r="B1604" s="760"/>
      <c r="C1604" s="761"/>
      <c r="D1604" s="761"/>
      <c r="E1604" s="761"/>
      <c r="F1604" s="761"/>
      <c r="G1604" s="761"/>
      <c r="H1604" s="761"/>
      <c r="I1604" s="761"/>
      <c r="J1604" s="761"/>
      <c r="K1604" s="761"/>
      <c r="L1604" s="761"/>
      <c r="M1604" s="761"/>
      <c r="N1604" s="761"/>
      <c r="O1604" s="762"/>
    </row>
    <row r="1605">
      <c r="A1605" s="841"/>
      <c r="B1605" s="760"/>
      <c r="C1605" s="761"/>
      <c r="D1605" s="761"/>
      <c r="E1605" s="761"/>
      <c r="F1605" s="761"/>
      <c r="G1605" s="761"/>
      <c r="H1605" s="761"/>
      <c r="I1605" s="761"/>
      <c r="J1605" s="761"/>
      <c r="K1605" s="761"/>
      <c r="L1605" s="761"/>
      <c r="M1605" s="761"/>
      <c r="N1605" s="761"/>
      <c r="O1605" s="762"/>
    </row>
    <row r="1606">
      <c r="A1606" s="841"/>
      <c r="B1606" s="758"/>
      <c r="C1606" s="759"/>
      <c r="D1606" s="759"/>
      <c r="E1606" s="759"/>
      <c r="F1606" s="759"/>
      <c r="G1606" s="759"/>
      <c r="H1606" s="763"/>
      <c r="I1606" s="986" t="s">
        <v>292</v>
      </c>
      <c r="J1606" s="987"/>
      <c r="K1606" s="987"/>
      <c r="L1606" s="987"/>
      <c r="M1606" s="987"/>
      <c r="N1606" s="987"/>
      <c r="O1606" s="988"/>
    </row>
    <row r="1607">
      <c r="A1607" s="841"/>
      <c r="B1607" s="758"/>
      <c r="C1607" s="759"/>
      <c r="D1607" s="759"/>
      <c r="E1607" s="759"/>
      <c r="F1607" s="759"/>
      <c r="G1607" s="759"/>
      <c r="H1607" s="763"/>
      <c r="I1607" s="3"/>
      <c r="J1607" s="3"/>
      <c r="K1607" s="3"/>
      <c r="L1607" s="3"/>
      <c r="M1607" s="3"/>
      <c r="N1607" s="3"/>
      <c r="O1607" s="3"/>
    </row>
    <row r="1608">
      <c r="A1608" s="841"/>
      <c r="B1608" s="758"/>
      <c r="C1608" s="759"/>
      <c r="D1608" s="759"/>
      <c r="E1608" s="759"/>
      <c r="F1608" s="759"/>
      <c r="G1608" s="759"/>
      <c r="H1608" s="763"/>
      <c r="I1608" s="3"/>
      <c r="J1608" s="3"/>
      <c r="K1608" s="3"/>
      <c r="L1608" s="3"/>
      <c r="M1608" s="3"/>
      <c r="N1608" s="3"/>
      <c r="O1608" s="3"/>
    </row>
    <row r="1609">
      <c r="A1609" s="842"/>
      <c r="B1609" s="803"/>
      <c r="C1609" s="804"/>
      <c r="D1609" s="804"/>
      <c r="E1609" s="804"/>
      <c r="F1609" s="804"/>
      <c r="G1609" s="804"/>
      <c r="H1609" s="989"/>
      <c r="I1609" s="990"/>
      <c r="J1609" s="990"/>
      <c r="K1609" s="990"/>
      <c r="L1609" s="990"/>
      <c r="M1609" s="990"/>
      <c r="N1609" s="990"/>
      <c r="O1609" s="991"/>
    </row>
    <row r="1610" ht="25.5">
      <c r="A1610" s="805" t="s">
        <v>240</v>
      </c>
      <c r="B1610" s="806" t="s">
        <v>1</v>
      </c>
      <c r="C1610" s="807"/>
      <c r="D1610" s="807"/>
      <c r="E1610" s="807"/>
      <c r="F1610" s="807"/>
      <c r="G1610" s="807"/>
      <c r="H1610" s="807"/>
      <c r="I1610" s="807"/>
      <c r="J1610" s="807"/>
      <c r="K1610" s="807"/>
      <c r="L1610" s="807"/>
      <c r="M1610" s="807"/>
      <c r="N1610" s="807"/>
      <c r="O1610" s="843"/>
    </row>
    <row r="1611" ht="25.5">
      <c r="A1611" s="810" t="s">
        <v>3</v>
      </c>
      <c r="B1611" s="811" t="s">
        <v>4</v>
      </c>
      <c r="C1611" s="812"/>
      <c r="D1611" s="812"/>
      <c r="E1611" s="812"/>
      <c r="F1611" s="812"/>
      <c r="G1611" s="812"/>
      <c r="H1611" s="812"/>
      <c r="I1611" s="812"/>
      <c r="J1611" s="812"/>
      <c r="K1611" s="812"/>
      <c r="L1611" s="812"/>
      <c r="M1611" s="812"/>
      <c r="N1611" s="812"/>
      <c r="O1611" s="813"/>
    </row>
    <row r="1612">
      <c r="A1612" s="814" t="s">
        <v>241</v>
      </c>
      <c r="B1612" s="694"/>
      <c r="C1612" s="694"/>
      <c r="D1612" s="694"/>
      <c r="E1612" s="694"/>
      <c r="F1612" s="694"/>
      <c r="G1612" s="694"/>
      <c r="H1612" s="694"/>
      <c r="I1612" s="694"/>
      <c r="J1612" s="694"/>
      <c r="K1612" s="694"/>
      <c r="L1612" s="694"/>
      <c r="M1612" s="694"/>
      <c r="N1612" s="694"/>
      <c r="O1612" s="815"/>
    </row>
    <row r="1613" ht="25.5">
      <c r="A1613" s="718" t="s">
        <v>7</v>
      </c>
      <c r="B1613" s="720" t="s">
        <v>312</v>
      </c>
      <c r="C1613" s="720" t="s">
        <v>216</v>
      </c>
      <c r="D1613" s="816" t="s">
        <v>301</v>
      </c>
      <c r="E1613" s="817"/>
      <c r="F1613" s="818"/>
      <c r="G1613" s="819" t="s">
        <v>242</v>
      </c>
      <c r="H1613" s="820"/>
      <c r="I1613" s="723">
        <f>I1561+1</f>
        <v>46027</v>
      </c>
      <c r="J1613" s="724"/>
      <c r="K1613" s="724"/>
      <c r="L1613" s="724"/>
      <c r="M1613" s="725"/>
      <c r="N1613" s="726" t="s">
        <v>243</v>
      </c>
      <c r="O1613" s="727">
        <f>O1561+1</f>
        <v>32</v>
      </c>
    </row>
    <row r="1614">
      <c r="A1614" s="728" t="s">
        <v>244</v>
      </c>
      <c r="B1614" s="729" t="s">
        <v>6</v>
      </c>
      <c r="C1614" s="730"/>
      <c r="D1614" s="730"/>
      <c r="E1614" s="730"/>
      <c r="F1614" s="730"/>
      <c r="G1614" s="730"/>
      <c r="H1614" s="730"/>
      <c r="I1614" s="730"/>
      <c r="J1614" s="731"/>
      <c r="K1614" s="732" t="s">
        <v>245</v>
      </c>
      <c r="L1614" s="732" t="s">
        <v>246</v>
      </c>
      <c r="M1614" s="821" t="s">
        <v>247</v>
      </c>
      <c r="N1614" s="822"/>
      <c r="O1614" s="733" t="s">
        <v>248</v>
      </c>
    </row>
    <row r="1615">
      <c r="A1615" s="734"/>
      <c r="B1615" s="735"/>
      <c r="C1615" s="736"/>
      <c r="D1615" s="736"/>
      <c r="E1615" s="736"/>
      <c r="F1615" s="736"/>
      <c r="G1615" s="736"/>
      <c r="H1615" s="736"/>
      <c r="I1615" s="736"/>
      <c r="J1615" s="737"/>
      <c r="K1615" s="732" t="s">
        <v>249</v>
      </c>
      <c r="L1615" s="732" t="s">
        <v>203</v>
      </c>
      <c r="M1615" s="823"/>
      <c r="N1615" s="824"/>
      <c r="O1615" s="739"/>
    </row>
    <row r="1616" ht="38.25">
      <c r="A1616" s="740" t="s">
        <v>250</v>
      </c>
      <c r="B1616" s="741"/>
      <c r="C1616" s="742" t="s">
        <v>251</v>
      </c>
      <c r="D1616" s="742">
        <f>D1564</f>
        <v>180</v>
      </c>
      <c r="E1616" s="742" t="s">
        <v>252</v>
      </c>
      <c r="F1616" s="825" t="s">
        <v>253</v>
      </c>
      <c r="G1616" s="826"/>
      <c r="H1616" s="741">
        <f>H1564+1</f>
        <v>93</v>
      </c>
      <c r="I1616" s="742" t="s">
        <v>254</v>
      </c>
      <c r="J1616" s="741">
        <f>D1616-H1616</f>
        <v>87</v>
      </c>
      <c r="K1616" s="744" t="s">
        <v>255</v>
      </c>
      <c r="L1616" s="744" t="s">
        <v>203</v>
      </c>
      <c r="M1616" s="811"/>
      <c r="N1616" s="827"/>
      <c r="O1616" s="745"/>
    </row>
    <row r="1617">
      <c r="A1617" s="993" t="s">
        <v>256</v>
      </c>
      <c r="B1617" s="755" t="s">
        <v>257</v>
      </c>
      <c r="C1617" s="756"/>
      <c r="D1617" s="756"/>
      <c r="E1617" s="756"/>
      <c r="F1617" s="757"/>
      <c r="G1617" s="758"/>
      <c r="H1617" s="763"/>
      <c r="I1617" s="760"/>
      <c r="J1617" s="761"/>
      <c r="K1617" s="761"/>
      <c r="L1617" s="761"/>
      <c r="M1617" s="761"/>
      <c r="N1617" s="761"/>
      <c r="O1617" s="762"/>
    </row>
    <row r="1618">
      <c r="A1618" s="828"/>
      <c r="B1618" s="755" t="s">
        <v>258</v>
      </c>
      <c r="C1618" s="756"/>
      <c r="D1618" s="756"/>
      <c r="E1618" s="756"/>
      <c r="F1618" s="757"/>
      <c r="G1618" s="758"/>
      <c r="H1618" s="763"/>
      <c r="I1618" s="760"/>
      <c r="J1618" s="761"/>
      <c r="K1618" s="761"/>
      <c r="L1618" s="761"/>
      <c r="M1618" s="761"/>
      <c r="N1618" s="761"/>
      <c r="O1618" s="762"/>
    </row>
    <row r="1619">
      <c r="A1619" s="828"/>
      <c r="B1619" s="755" t="s">
        <v>259</v>
      </c>
      <c r="C1619" s="756"/>
      <c r="D1619" s="756"/>
      <c r="E1619" s="756"/>
      <c r="F1619" s="757"/>
      <c r="G1619" s="758"/>
      <c r="H1619" s="763"/>
      <c r="I1619" s="760"/>
      <c r="J1619" s="761"/>
      <c r="K1619" s="761"/>
      <c r="L1619" s="761"/>
      <c r="M1619" s="761"/>
      <c r="N1619" s="761"/>
      <c r="O1619" s="762"/>
    </row>
    <row r="1620">
      <c r="A1620" s="828"/>
      <c r="B1620" s="755" t="s">
        <v>260</v>
      </c>
      <c r="C1620" s="756"/>
      <c r="D1620" s="756"/>
      <c r="E1620" s="756"/>
      <c r="F1620" s="757"/>
      <c r="G1620" s="758"/>
      <c r="H1620" s="763"/>
      <c r="I1620" s="760"/>
      <c r="J1620" s="761"/>
      <c r="K1620" s="761"/>
      <c r="L1620" s="761"/>
      <c r="M1620" s="761"/>
      <c r="N1620" s="761"/>
      <c r="O1620" s="762"/>
    </row>
    <row r="1621">
      <c r="A1621" s="828"/>
      <c r="B1621" s="755" t="s">
        <v>261</v>
      </c>
      <c r="C1621" s="756"/>
      <c r="D1621" s="756"/>
      <c r="E1621" s="756"/>
      <c r="F1621" s="757"/>
      <c r="G1621" s="758"/>
      <c r="H1621" s="763"/>
      <c r="I1621" s="758"/>
      <c r="J1621" s="759"/>
      <c r="K1621" s="759"/>
      <c r="L1621" s="759"/>
      <c r="M1621" s="759"/>
      <c r="N1621" s="759"/>
      <c r="O1621" s="764"/>
    </row>
    <row r="1622">
      <c r="A1622" s="829"/>
      <c r="B1622" s="999" t="s">
        <v>262</v>
      </c>
      <c r="C1622" s="1000"/>
      <c r="D1622" s="1000"/>
      <c r="E1622" s="1000"/>
      <c r="F1622" s="1001"/>
      <c r="G1622" s="803"/>
      <c r="H1622" s="989"/>
      <c r="I1622" s="769"/>
      <c r="J1622" s="770"/>
      <c r="K1622" s="770"/>
      <c r="L1622" s="770"/>
      <c r="M1622" s="770"/>
      <c r="N1622" s="770"/>
      <c r="O1622" s="771"/>
    </row>
    <row r="1623">
      <c r="A1623" s="830" t="s">
        <v>263</v>
      </c>
      <c r="B1623" s="773" t="s">
        <v>264</v>
      </c>
      <c r="C1623" s="774"/>
      <c r="D1623" s="774"/>
      <c r="E1623" s="774"/>
      <c r="F1623" s="775"/>
      <c r="G1623" s="776" t="s">
        <v>265</v>
      </c>
      <c r="H1623" s="777"/>
      <c r="I1623" s="773" t="s">
        <v>264</v>
      </c>
      <c r="J1623" s="774"/>
      <c r="K1623" s="774"/>
      <c r="L1623" s="774"/>
      <c r="M1623" s="774"/>
      <c r="N1623" s="775"/>
      <c r="O1623" s="778" t="s">
        <v>265</v>
      </c>
    </row>
    <row r="1624">
      <c r="A1624" s="828"/>
      <c r="B1624" s="766" t="s">
        <v>266</v>
      </c>
      <c r="C1624" s="767"/>
      <c r="D1624" s="767"/>
      <c r="E1624" s="767"/>
      <c r="F1624" s="768"/>
      <c r="G1624" s="779"/>
      <c r="H1624" s="780"/>
      <c r="I1624" s="766" t="s">
        <v>267</v>
      </c>
      <c r="J1624" s="767"/>
      <c r="K1624" s="767"/>
      <c r="L1624" s="767"/>
      <c r="M1624" s="767"/>
      <c r="N1624" s="768"/>
      <c r="O1624" s="781"/>
    </row>
    <row r="1625">
      <c r="A1625" s="828"/>
      <c r="B1625" s="766" t="s">
        <v>268</v>
      </c>
      <c r="C1625" s="767"/>
      <c r="D1625" s="767"/>
      <c r="E1625" s="767"/>
      <c r="F1625" s="768"/>
      <c r="G1625" s="779"/>
      <c r="H1625" s="780"/>
      <c r="I1625" s="766" t="s">
        <v>269</v>
      </c>
      <c r="J1625" s="767"/>
      <c r="K1625" s="767"/>
      <c r="L1625" s="767"/>
      <c r="M1625" s="767"/>
      <c r="N1625" s="768"/>
      <c r="O1625" s="781"/>
    </row>
    <row r="1626">
      <c r="A1626" s="828"/>
      <c r="B1626" s="766" t="s">
        <v>270</v>
      </c>
      <c r="C1626" s="767"/>
      <c r="D1626" s="767"/>
      <c r="E1626" s="767"/>
      <c r="F1626" s="768"/>
      <c r="G1626" s="779"/>
      <c r="H1626" s="780"/>
      <c r="I1626" s="766" t="s">
        <v>271</v>
      </c>
      <c r="J1626" s="767"/>
      <c r="K1626" s="767"/>
      <c r="L1626" s="767"/>
      <c r="M1626" s="767"/>
      <c r="N1626" s="768"/>
      <c r="O1626" s="781"/>
    </row>
    <row r="1627">
      <c r="A1627" s="828"/>
      <c r="B1627" s="766" t="s">
        <v>272</v>
      </c>
      <c r="C1627" s="767"/>
      <c r="D1627" s="767"/>
      <c r="E1627" s="767"/>
      <c r="F1627" s="768"/>
      <c r="G1627" s="779"/>
      <c r="H1627" s="780"/>
      <c r="I1627" s="766" t="s">
        <v>273</v>
      </c>
      <c r="J1627" s="767"/>
      <c r="K1627" s="767"/>
      <c r="L1627" s="767"/>
      <c r="M1627" s="767"/>
      <c r="N1627" s="768"/>
      <c r="O1627" s="781"/>
    </row>
    <row r="1628">
      <c r="A1628" s="828"/>
      <c r="B1628" s="766" t="s">
        <v>274</v>
      </c>
      <c r="C1628" s="767"/>
      <c r="D1628" s="767"/>
      <c r="E1628" s="767"/>
      <c r="F1628" s="768"/>
      <c r="G1628" s="779"/>
      <c r="H1628" s="780"/>
      <c r="I1628" s="766" t="s">
        <v>275</v>
      </c>
      <c r="J1628" s="767"/>
      <c r="K1628" s="767"/>
      <c r="L1628" s="767"/>
      <c r="M1628" s="767"/>
      <c r="N1628" s="768"/>
      <c r="O1628" s="781"/>
    </row>
    <row r="1629">
      <c r="A1629" s="828"/>
      <c r="B1629" s="766" t="s">
        <v>276</v>
      </c>
      <c r="C1629" s="767"/>
      <c r="D1629" s="767"/>
      <c r="E1629" s="767"/>
      <c r="F1629" s="768"/>
      <c r="G1629" s="779"/>
      <c r="H1629" s="780"/>
      <c r="I1629" s="766" t="s">
        <v>277</v>
      </c>
      <c r="J1629" s="767"/>
      <c r="K1629" s="767"/>
      <c r="L1629" s="767"/>
      <c r="M1629" s="767"/>
      <c r="N1629" s="768"/>
      <c r="O1629" s="781"/>
    </row>
    <row r="1630">
      <c r="A1630" s="828"/>
      <c r="B1630" s="766" t="s">
        <v>278</v>
      </c>
      <c r="C1630" s="767"/>
      <c r="D1630" s="767"/>
      <c r="E1630" s="767"/>
      <c r="F1630" s="768"/>
      <c r="G1630" s="779"/>
      <c r="H1630" s="780"/>
      <c r="I1630" s="766" t="s">
        <v>279</v>
      </c>
      <c r="J1630" s="767"/>
      <c r="K1630" s="767"/>
      <c r="L1630" s="767"/>
      <c r="M1630" s="767"/>
      <c r="N1630" s="768"/>
      <c r="O1630" s="781"/>
    </row>
    <row r="1631">
      <c r="A1631" s="828"/>
      <c r="B1631" s="766" t="s">
        <v>280</v>
      </c>
      <c r="C1631" s="767"/>
      <c r="D1631" s="767"/>
      <c r="E1631" s="767"/>
      <c r="F1631" s="768"/>
      <c r="G1631" s="779"/>
      <c r="H1631" s="780"/>
      <c r="I1631" s="766" t="s">
        <v>281</v>
      </c>
      <c r="J1631" s="767"/>
      <c r="K1631" s="767"/>
      <c r="L1631" s="767"/>
      <c r="M1631" s="767"/>
      <c r="N1631" s="768"/>
      <c r="O1631" s="781"/>
    </row>
    <row r="1632">
      <c r="A1632" s="828"/>
      <c r="B1632" s="766" t="s">
        <v>282</v>
      </c>
      <c r="C1632" s="767"/>
      <c r="D1632" s="767"/>
      <c r="E1632" s="767"/>
      <c r="F1632" s="768"/>
      <c r="G1632" s="779"/>
      <c r="H1632" s="780"/>
      <c r="I1632" s="766" t="s">
        <v>283</v>
      </c>
      <c r="J1632" s="767"/>
      <c r="K1632" s="767"/>
      <c r="L1632" s="767"/>
      <c r="M1632" s="767"/>
      <c r="N1632" s="768"/>
      <c r="O1632" s="781"/>
    </row>
    <row r="1633">
      <c r="A1633" s="828"/>
      <c r="B1633" s="766" t="s">
        <v>284</v>
      </c>
      <c r="C1633" s="767"/>
      <c r="D1633" s="767"/>
      <c r="E1633" s="767"/>
      <c r="F1633" s="768"/>
      <c r="G1633" s="779"/>
      <c r="H1633" s="780"/>
      <c r="I1633" s="766" t="s">
        <v>285</v>
      </c>
      <c r="J1633" s="767"/>
      <c r="K1633" s="767"/>
      <c r="L1633" s="767"/>
      <c r="M1633" s="767"/>
      <c r="N1633" s="768"/>
      <c r="O1633" s="790"/>
    </row>
    <row r="1634">
      <c r="A1634" s="829"/>
      <c r="B1634" s="793" t="s">
        <v>286</v>
      </c>
      <c r="C1634" s="794"/>
      <c r="D1634" s="794"/>
      <c r="E1634" s="794"/>
      <c r="F1634" s="795"/>
      <c r="G1634" s="791"/>
      <c r="H1634" s="792"/>
      <c r="I1634" s="793" t="s">
        <v>287</v>
      </c>
      <c r="J1634" s="794"/>
      <c r="K1634" s="794"/>
      <c r="L1634" s="794"/>
      <c r="M1634" s="794"/>
      <c r="N1634" s="795"/>
      <c r="O1634" s="796">
        <f>SUM(G1624:H1634,O1624:O1633)</f>
        <v>0</v>
      </c>
    </row>
    <row r="1635">
      <c r="A1635" s="837" t="s">
        <v>288</v>
      </c>
      <c r="B1635" s="798" t="s">
        <v>331</v>
      </c>
      <c r="C1635" s="799"/>
      <c r="D1635" s="799"/>
      <c r="E1635" s="799"/>
      <c r="F1635" s="799"/>
      <c r="G1635" s="799"/>
      <c r="H1635" s="799"/>
      <c r="I1635" s="799"/>
      <c r="J1635" s="799"/>
      <c r="K1635" s="799"/>
      <c r="L1635" s="799"/>
      <c r="M1635" s="799"/>
      <c r="N1635" s="799"/>
      <c r="O1635" s="800"/>
    </row>
    <row r="1636">
      <c r="A1636" s="841"/>
      <c r="B1636" s="758"/>
      <c r="C1636" s="759"/>
      <c r="D1636" s="759"/>
      <c r="E1636" s="759"/>
      <c r="F1636" s="759"/>
      <c r="G1636" s="759"/>
      <c r="H1636" s="759"/>
      <c r="I1636" s="759"/>
      <c r="J1636" s="759"/>
      <c r="K1636" s="759"/>
      <c r="L1636" s="759"/>
      <c r="M1636" s="759"/>
      <c r="N1636" s="759"/>
      <c r="O1636" s="764"/>
    </row>
    <row r="1637">
      <c r="A1637" s="841"/>
      <c r="B1637" s="758"/>
      <c r="C1637" s="759"/>
      <c r="D1637" s="759"/>
      <c r="E1637" s="759"/>
      <c r="F1637" s="759"/>
      <c r="G1637" s="759"/>
      <c r="H1637" s="759"/>
      <c r="I1637" s="759"/>
      <c r="J1637" s="759"/>
      <c r="K1637" s="759"/>
      <c r="L1637" s="759"/>
      <c r="M1637" s="759"/>
      <c r="N1637" s="759"/>
      <c r="O1637" s="764"/>
    </row>
    <row r="1638">
      <c r="A1638" s="841"/>
      <c r="B1638" s="758"/>
      <c r="C1638" s="759"/>
      <c r="D1638" s="759"/>
      <c r="E1638" s="759"/>
      <c r="F1638" s="759"/>
      <c r="G1638" s="759"/>
      <c r="H1638" s="759"/>
      <c r="I1638" s="759"/>
      <c r="J1638" s="759"/>
      <c r="K1638" s="759"/>
      <c r="L1638" s="759"/>
      <c r="M1638" s="759"/>
      <c r="N1638" s="759"/>
      <c r="O1638" s="764"/>
    </row>
    <row r="1639">
      <c r="A1639" s="841"/>
      <c r="B1639" s="758"/>
      <c r="C1639" s="759"/>
      <c r="D1639" s="759"/>
      <c r="E1639" s="759"/>
      <c r="F1639" s="759"/>
      <c r="G1639" s="759"/>
      <c r="H1639" s="759"/>
      <c r="I1639" s="759"/>
      <c r="J1639" s="759"/>
      <c r="K1639" s="759"/>
      <c r="L1639" s="759"/>
      <c r="M1639" s="759"/>
      <c r="N1639" s="759"/>
      <c r="O1639" s="764"/>
    </row>
    <row r="1640">
      <c r="A1640" s="841"/>
      <c r="B1640" s="758"/>
      <c r="C1640" s="759"/>
      <c r="D1640" s="759"/>
      <c r="E1640" s="759"/>
      <c r="F1640" s="759"/>
      <c r="G1640" s="759"/>
      <c r="H1640" s="759"/>
      <c r="I1640" s="759"/>
      <c r="J1640" s="759"/>
      <c r="K1640" s="759"/>
      <c r="L1640" s="759"/>
      <c r="M1640" s="759"/>
      <c r="N1640" s="759"/>
      <c r="O1640" s="764"/>
    </row>
    <row r="1641">
      <c r="A1641" s="841"/>
      <c r="B1641" s="758"/>
      <c r="C1641" s="759"/>
      <c r="D1641" s="759"/>
      <c r="E1641" s="759"/>
      <c r="F1641" s="759"/>
      <c r="G1641" s="759"/>
      <c r="H1641" s="759"/>
      <c r="I1641" s="759"/>
      <c r="J1641" s="759"/>
      <c r="K1641" s="759"/>
      <c r="L1641" s="759"/>
      <c r="M1641" s="759"/>
      <c r="N1641" s="759"/>
      <c r="O1641" s="764"/>
    </row>
    <row r="1642">
      <c r="A1642" s="841"/>
      <c r="B1642" s="758"/>
      <c r="C1642" s="759"/>
      <c r="D1642" s="759"/>
      <c r="E1642" s="759"/>
      <c r="F1642" s="759"/>
      <c r="G1642" s="759"/>
      <c r="H1642" s="759"/>
      <c r="I1642" s="759"/>
      <c r="J1642" s="759"/>
      <c r="K1642" s="759"/>
      <c r="L1642" s="759"/>
      <c r="M1642" s="759"/>
      <c r="N1642" s="759"/>
      <c r="O1642" s="764"/>
    </row>
    <row r="1643">
      <c r="A1643" s="841"/>
      <c r="B1643" s="758"/>
      <c r="C1643" s="759"/>
      <c r="D1643" s="759"/>
      <c r="E1643" s="759"/>
      <c r="F1643" s="759"/>
      <c r="G1643" s="759"/>
      <c r="H1643" s="759"/>
      <c r="I1643" s="759"/>
      <c r="J1643" s="759"/>
      <c r="K1643" s="759"/>
      <c r="L1643" s="759"/>
      <c r="M1643" s="759"/>
      <c r="N1643" s="759"/>
      <c r="O1643" s="764"/>
    </row>
    <row r="1644">
      <c r="A1644" s="841"/>
      <c r="B1644" s="758"/>
      <c r="C1644" s="759"/>
      <c r="D1644" s="759"/>
      <c r="E1644" s="759"/>
      <c r="F1644" s="759"/>
      <c r="G1644" s="759"/>
      <c r="H1644" s="759"/>
      <c r="I1644" s="759"/>
      <c r="J1644" s="759"/>
      <c r="K1644" s="759"/>
      <c r="L1644" s="759"/>
      <c r="M1644" s="759"/>
      <c r="N1644" s="759"/>
      <c r="O1644" s="764"/>
    </row>
    <row r="1645">
      <c r="A1645" s="841"/>
      <c r="B1645" s="758"/>
      <c r="C1645" s="759"/>
      <c r="D1645" s="759"/>
      <c r="E1645" s="759"/>
      <c r="F1645" s="759"/>
      <c r="G1645" s="759"/>
      <c r="H1645" s="759"/>
      <c r="I1645" s="759"/>
      <c r="J1645" s="759"/>
      <c r="K1645" s="759"/>
      <c r="L1645" s="759"/>
      <c r="M1645" s="759"/>
      <c r="N1645" s="759"/>
      <c r="O1645" s="764"/>
    </row>
    <row r="1646">
      <c r="A1646" s="841"/>
      <c r="B1646" s="758"/>
      <c r="C1646" s="759"/>
      <c r="D1646" s="759"/>
      <c r="E1646" s="759"/>
      <c r="F1646" s="759"/>
      <c r="G1646" s="759"/>
      <c r="H1646" s="763"/>
      <c r="I1646" s="986" t="s">
        <v>0</v>
      </c>
      <c r="J1646" s="987"/>
      <c r="K1646" s="987"/>
      <c r="L1646" s="987"/>
      <c r="M1646" s="987"/>
      <c r="N1646" s="987"/>
      <c r="O1646" s="988"/>
    </row>
    <row r="1647">
      <c r="A1647" s="841"/>
      <c r="B1647" s="758"/>
      <c r="C1647" s="759"/>
      <c r="D1647" s="759"/>
      <c r="E1647" s="759"/>
      <c r="F1647" s="759"/>
      <c r="G1647" s="759"/>
      <c r="H1647" s="763"/>
      <c r="I1647" s="3"/>
      <c r="J1647" s="3"/>
      <c r="K1647" s="3"/>
      <c r="L1647" s="3"/>
      <c r="M1647" s="3"/>
      <c r="N1647" s="3"/>
      <c r="O1647" s="3"/>
    </row>
    <row r="1648">
      <c r="A1648" s="841"/>
      <c r="B1648" s="758"/>
      <c r="C1648" s="759"/>
      <c r="D1648" s="759"/>
      <c r="E1648" s="759"/>
      <c r="F1648" s="759"/>
      <c r="G1648" s="759"/>
      <c r="H1648" s="763"/>
      <c r="I1648" s="3"/>
      <c r="J1648" s="3"/>
      <c r="K1648" s="3"/>
      <c r="L1648" s="3"/>
      <c r="M1648" s="3"/>
      <c r="N1648" s="3"/>
      <c r="O1648" s="3"/>
    </row>
    <row r="1649">
      <c r="A1649" s="842"/>
      <c r="B1649" s="803"/>
      <c r="C1649" s="804"/>
      <c r="D1649" s="804"/>
      <c r="E1649" s="804"/>
      <c r="F1649" s="804"/>
      <c r="G1649" s="804"/>
      <c r="H1649" s="989"/>
      <c r="I1649" s="990"/>
      <c r="J1649" s="990"/>
      <c r="K1649" s="990"/>
      <c r="L1649" s="990"/>
      <c r="M1649" s="990"/>
      <c r="N1649" s="990"/>
      <c r="O1649" s="991"/>
    </row>
    <row r="1650">
      <c r="A1650" s="837" t="s">
        <v>291</v>
      </c>
      <c r="B1650" s="992"/>
      <c r="C1650" s="839"/>
      <c r="D1650" s="839"/>
      <c r="E1650" s="839"/>
      <c r="F1650" s="839"/>
      <c r="G1650" s="839"/>
      <c r="H1650" s="839"/>
      <c r="I1650" s="839"/>
      <c r="J1650" s="839"/>
      <c r="K1650" s="839"/>
      <c r="L1650" s="839"/>
      <c r="M1650" s="839"/>
      <c r="N1650" s="839"/>
      <c r="O1650" s="840"/>
    </row>
    <row r="1651">
      <c r="A1651" s="841"/>
      <c r="B1651" s="760"/>
      <c r="C1651" s="761"/>
      <c r="D1651" s="761"/>
      <c r="E1651" s="761"/>
      <c r="F1651" s="761"/>
      <c r="G1651" s="761"/>
      <c r="H1651" s="761"/>
      <c r="I1651" s="761"/>
      <c r="J1651" s="761"/>
      <c r="K1651" s="761"/>
      <c r="L1651" s="761"/>
      <c r="M1651" s="761"/>
      <c r="N1651" s="761"/>
      <c r="O1651" s="762"/>
    </row>
    <row r="1652">
      <c r="A1652" s="841"/>
      <c r="B1652" s="760"/>
      <c r="C1652" s="761"/>
      <c r="D1652" s="761"/>
      <c r="E1652" s="761"/>
      <c r="F1652" s="761"/>
      <c r="G1652" s="761"/>
      <c r="H1652" s="761"/>
      <c r="I1652" s="761"/>
      <c r="J1652" s="761"/>
      <c r="K1652" s="761"/>
      <c r="L1652" s="761"/>
      <c r="M1652" s="761"/>
      <c r="N1652" s="761"/>
      <c r="O1652" s="762"/>
    </row>
    <row r="1653">
      <c r="A1653" s="841"/>
      <c r="B1653" s="760"/>
      <c r="C1653" s="761"/>
      <c r="D1653" s="761"/>
      <c r="E1653" s="761"/>
      <c r="F1653" s="761"/>
      <c r="G1653" s="761"/>
      <c r="H1653" s="761"/>
      <c r="I1653" s="761"/>
      <c r="J1653" s="761"/>
      <c r="K1653" s="761"/>
      <c r="L1653" s="761"/>
      <c r="M1653" s="761"/>
      <c r="N1653" s="761"/>
      <c r="O1653" s="762"/>
    </row>
    <row r="1654">
      <c r="A1654" s="841"/>
      <c r="B1654" s="760"/>
      <c r="C1654" s="761"/>
      <c r="D1654" s="761"/>
      <c r="E1654" s="761"/>
      <c r="F1654" s="761"/>
      <c r="G1654" s="761"/>
      <c r="H1654" s="761"/>
      <c r="I1654" s="761"/>
      <c r="J1654" s="761"/>
      <c r="K1654" s="761"/>
      <c r="L1654" s="761"/>
      <c r="M1654" s="761"/>
      <c r="N1654" s="761"/>
      <c r="O1654" s="762"/>
    </row>
    <row r="1655">
      <c r="A1655" s="841"/>
      <c r="B1655" s="760"/>
      <c r="C1655" s="761"/>
      <c r="D1655" s="761"/>
      <c r="E1655" s="761"/>
      <c r="F1655" s="761"/>
      <c r="G1655" s="761"/>
      <c r="H1655" s="761"/>
      <c r="I1655" s="761"/>
      <c r="J1655" s="761"/>
      <c r="K1655" s="761"/>
      <c r="L1655" s="761"/>
      <c r="M1655" s="761"/>
      <c r="N1655" s="761"/>
      <c r="O1655" s="762"/>
    </row>
    <row r="1656">
      <c r="A1656" s="841"/>
      <c r="B1656" s="760"/>
      <c r="C1656" s="761"/>
      <c r="D1656" s="761"/>
      <c r="E1656" s="761"/>
      <c r="F1656" s="761"/>
      <c r="G1656" s="761"/>
      <c r="H1656" s="761"/>
      <c r="I1656" s="761"/>
      <c r="J1656" s="761"/>
      <c r="K1656" s="761"/>
      <c r="L1656" s="761"/>
      <c r="M1656" s="761"/>
      <c r="N1656" s="761"/>
      <c r="O1656" s="762"/>
    </row>
    <row r="1657">
      <c r="A1657" s="841"/>
      <c r="B1657" s="760"/>
      <c r="C1657" s="761"/>
      <c r="D1657" s="761"/>
      <c r="E1657" s="761"/>
      <c r="F1657" s="761"/>
      <c r="G1657" s="761"/>
      <c r="H1657" s="761"/>
      <c r="I1657" s="761"/>
      <c r="J1657" s="761"/>
      <c r="K1657" s="761"/>
      <c r="L1657" s="761"/>
      <c r="M1657" s="761"/>
      <c r="N1657" s="761"/>
      <c r="O1657" s="762"/>
    </row>
    <row r="1658">
      <c r="A1658" s="841"/>
      <c r="B1658" s="758"/>
      <c r="C1658" s="759"/>
      <c r="D1658" s="759"/>
      <c r="E1658" s="759"/>
      <c r="F1658" s="759"/>
      <c r="G1658" s="759"/>
      <c r="H1658" s="763"/>
      <c r="I1658" s="986" t="s">
        <v>292</v>
      </c>
      <c r="J1658" s="987"/>
      <c r="K1658" s="987"/>
      <c r="L1658" s="987"/>
      <c r="M1658" s="987"/>
      <c r="N1658" s="987"/>
      <c r="O1658" s="988"/>
    </row>
    <row r="1659">
      <c r="A1659" s="841"/>
      <c r="B1659" s="758"/>
      <c r="C1659" s="759"/>
      <c r="D1659" s="759"/>
      <c r="E1659" s="759"/>
      <c r="F1659" s="759"/>
      <c r="G1659" s="759"/>
      <c r="H1659" s="763"/>
      <c r="I1659" s="3"/>
      <c r="J1659" s="3"/>
      <c r="K1659" s="3"/>
      <c r="L1659" s="3"/>
      <c r="M1659" s="3"/>
      <c r="N1659" s="3"/>
      <c r="O1659" s="3"/>
    </row>
    <row r="1660">
      <c r="A1660" s="841"/>
      <c r="B1660" s="758"/>
      <c r="C1660" s="759"/>
      <c r="D1660" s="759"/>
      <c r="E1660" s="759"/>
      <c r="F1660" s="759"/>
      <c r="G1660" s="759"/>
      <c r="H1660" s="763"/>
      <c r="I1660" s="3"/>
      <c r="J1660" s="3"/>
      <c r="K1660" s="3"/>
      <c r="L1660" s="3"/>
      <c r="M1660" s="3"/>
      <c r="N1660" s="3"/>
      <c r="O1660" s="3"/>
    </row>
    <row r="1661">
      <c r="A1661" s="842"/>
      <c r="B1661" s="803"/>
      <c r="C1661" s="804"/>
      <c r="D1661" s="804"/>
      <c r="E1661" s="804"/>
      <c r="F1661" s="804"/>
      <c r="G1661" s="804"/>
      <c r="H1661" s="989"/>
      <c r="I1661" s="3"/>
      <c r="J1661" s="3"/>
      <c r="K1661" s="3"/>
      <c r="L1661" s="3"/>
      <c r="M1661" s="3"/>
      <c r="N1661" s="3"/>
      <c r="O1661" s="1030"/>
    </row>
  </sheetData>
  <mergeCells count="3164">
    <mergeCell ref="A1650:A1661"/>
    <mergeCell ref="B1650:O1650"/>
    <mergeCell ref="B1651:O1651"/>
    <mergeCell ref="B1652:O1652"/>
    <mergeCell ref="B1653:O1653"/>
    <mergeCell ref="B1654:O1654"/>
    <mergeCell ref="B1655:O1655"/>
    <mergeCell ref="B1656:O1656"/>
    <mergeCell ref="B1657:O1657"/>
    <mergeCell ref="B1658:H1658"/>
    <mergeCell ref="I1658:O1661"/>
    <mergeCell ref="B1659:H1659"/>
    <mergeCell ref="B1660:H1660"/>
    <mergeCell ref="B1661:H1661"/>
    <mergeCell ref="G1633:H1633"/>
    <mergeCell ref="I1633:N1633"/>
    <mergeCell ref="B1634:F1634"/>
    <mergeCell ref="G1634:H1634"/>
    <mergeCell ref="I1634:N1634"/>
    <mergeCell ref="A1635:A1649"/>
    <mergeCell ref="B1635:O1635"/>
    <mergeCell ref="B1636:O1636"/>
    <mergeCell ref="B1637:O1637"/>
    <mergeCell ref="B1638:O1638"/>
    <mergeCell ref="B1639:O1639"/>
    <mergeCell ref="B1640:O1640"/>
    <mergeCell ref="B1641:O1641"/>
    <mergeCell ref="B1642:O1642"/>
    <mergeCell ref="B1643:O1643"/>
    <mergeCell ref="B1644:O1644"/>
    <mergeCell ref="B1645:O1645"/>
    <mergeCell ref="B1646:H1646"/>
    <mergeCell ref="I1646:O1649"/>
    <mergeCell ref="B1647:H1647"/>
    <mergeCell ref="B1648:H1648"/>
    <mergeCell ref="B1649:H1649"/>
    <mergeCell ref="A1623:A1634"/>
    <mergeCell ref="B1623:F1623"/>
    <mergeCell ref="G1623:H1623"/>
    <mergeCell ref="I1623:N1623"/>
    <mergeCell ref="B1624:F1624"/>
    <mergeCell ref="G1624:H1624"/>
    <mergeCell ref="I1624:N1624"/>
    <mergeCell ref="B1625:F1625"/>
    <mergeCell ref="G1625:H1625"/>
    <mergeCell ref="I1625:N1625"/>
    <mergeCell ref="B1626:F1626"/>
    <mergeCell ref="G1626:H1626"/>
    <mergeCell ref="I1626:N1626"/>
    <mergeCell ref="B1627:F1627"/>
    <mergeCell ref="G1627:H1627"/>
    <mergeCell ref="I1627:N1627"/>
    <mergeCell ref="B1628:F1628"/>
    <mergeCell ref="G1628:H1628"/>
    <mergeCell ref="I1628:N1628"/>
    <mergeCell ref="B1629:F1629"/>
    <mergeCell ref="G1629:H1629"/>
    <mergeCell ref="I1629:N1629"/>
    <mergeCell ref="B1630:F1630"/>
    <mergeCell ref="G1630:H1630"/>
    <mergeCell ref="I1630:N1630"/>
    <mergeCell ref="B1631:F1631"/>
    <mergeCell ref="G1631:H1631"/>
    <mergeCell ref="I1631:N1631"/>
    <mergeCell ref="B1632:F1632"/>
    <mergeCell ref="G1632:H1632"/>
    <mergeCell ref="I1632:N1632"/>
    <mergeCell ref="B1633:F1633"/>
    <mergeCell ref="D1613:F1613"/>
    <mergeCell ref="G1613:H1613"/>
    <mergeCell ref="I1613:M1613"/>
    <mergeCell ref="A1614:A1615"/>
    <mergeCell ref="B1614:J1615"/>
    <mergeCell ref="M1614:N1614"/>
    <mergeCell ref="M1615:N1615"/>
    <mergeCell ref="F1616:G1616"/>
    <mergeCell ref="M1616:N1616"/>
    <mergeCell ref="A1617:A1622"/>
    <mergeCell ref="B1617:F1617"/>
    <mergeCell ref="G1617:H1617"/>
    <mergeCell ref="I1617:O1617"/>
    <mergeCell ref="B1618:F1618"/>
    <mergeCell ref="G1618:H1618"/>
    <mergeCell ref="I1618:O1618"/>
    <mergeCell ref="B1619:F1619"/>
    <mergeCell ref="G1619:H1619"/>
    <mergeCell ref="I1619:O1619"/>
    <mergeCell ref="B1620:F1620"/>
    <mergeCell ref="G1620:H1620"/>
    <mergeCell ref="I1620:O1620"/>
    <mergeCell ref="B1621:F1621"/>
    <mergeCell ref="G1621:H1621"/>
    <mergeCell ref="I1621:O1621"/>
    <mergeCell ref="B1622:F1622"/>
    <mergeCell ref="G1622:H1622"/>
    <mergeCell ref="I1622:O1622"/>
    <mergeCell ref="A1598:A1609"/>
    <mergeCell ref="B1598:O1598"/>
    <mergeCell ref="B1599:O1599"/>
    <mergeCell ref="B1600:O1600"/>
    <mergeCell ref="B1601:O1601"/>
    <mergeCell ref="B1602:O1602"/>
    <mergeCell ref="B1603:O1603"/>
    <mergeCell ref="B1604:O1604"/>
    <mergeCell ref="B1605:O1605"/>
    <mergeCell ref="B1606:H1606"/>
    <mergeCell ref="I1606:O1609"/>
    <mergeCell ref="B1607:H1607"/>
    <mergeCell ref="B1608:H1608"/>
    <mergeCell ref="B1609:H1609"/>
    <mergeCell ref="B1610:O1610"/>
    <mergeCell ref="B1611:O1611"/>
    <mergeCell ref="A1612:O1612"/>
    <mergeCell ref="G1581:H1581"/>
    <mergeCell ref="I1581:N1581"/>
    <mergeCell ref="B1582:F1582"/>
    <mergeCell ref="G1582:H1582"/>
    <mergeCell ref="I1582:N1582"/>
    <mergeCell ref="A1583:A1597"/>
    <mergeCell ref="B1583:O1583"/>
    <mergeCell ref="B1584:O1584"/>
    <mergeCell ref="B1585:O1585"/>
    <mergeCell ref="B1586:O1586"/>
    <mergeCell ref="B1587:O1587"/>
    <mergeCell ref="B1588:O1588"/>
    <mergeCell ref="B1589:O1589"/>
    <mergeCell ref="B1590:O1590"/>
    <mergeCell ref="B1591:O1591"/>
    <mergeCell ref="B1592:O1592"/>
    <mergeCell ref="B1593:O1593"/>
    <mergeCell ref="B1594:H1594"/>
    <mergeCell ref="I1594:O1597"/>
    <mergeCell ref="B1595:H1595"/>
    <mergeCell ref="B1596:H1596"/>
    <mergeCell ref="B1597:H1597"/>
    <mergeCell ref="A1571:A1582"/>
    <mergeCell ref="B1571:F1571"/>
    <mergeCell ref="G1571:H1571"/>
    <mergeCell ref="I1571:N1571"/>
    <mergeCell ref="B1572:F1572"/>
    <mergeCell ref="G1572:H1572"/>
    <mergeCell ref="I1572:N1572"/>
    <mergeCell ref="B1573:F1573"/>
    <mergeCell ref="G1573:H1573"/>
    <mergeCell ref="I1573:N1573"/>
    <mergeCell ref="B1574:F1574"/>
    <mergeCell ref="G1574:H1574"/>
    <mergeCell ref="I1574:N1574"/>
    <mergeCell ref="B1575:F1575"/>
    <mergeCell ref="G1575:H1575"/>
    <mergeCell ref="I1575:N1575"/>
    <mergeCell ref="B1576:F1576"/>
    <mergeCell ref="G1576:H1576"/>
    <mergeCell ref="I1576:N1576"/>
    <mergeCell ref="B1577:F1577"/>
    <mergeCell ref="G1577:H1577"/>
    <mergeCell ref="I1577:N1577"/>
    <mergeCell ref="B1578:F1578"/>
    <mergeCell ref="G1578:H1578"/>
    <mergeCell ref="I1578:N1578"/>
    <mergeCell ref="B1579:F1579"/>
    <mergeCell ref="G1579:H1579"/>
    <mergeCell ref="I1579:N1579"/>
    <mergeCell ref="B1580:F1580"/>
    <mergeCell ref="G1580:H1580"/>
    <mergeCell ref="I1580:N1580"/>
    <mergeCell ref="B1581:F1581"/>
    <mergeCell ref="D1561:F1561"/>
    <mergeCell ref="G1561:H1561"/>
    <mergeCell ref="I1561:M1561"/>
    <mergeCell ref="A1562:A1563"/>
    <mergeCell ref="B1562:J1563"/>
    <mergeCell ref="M1562:N1562"/>
    <mergeCell ref="M1563:N1563"/>
    <mergeCell ref="F1564:G1564"/>
    <mergeCell ref="M1564:N1564"/>
    <mergeCell ref="A1565:A1570"/>
    <mergeCell ref="B1565:F1565"/>
    <mergeCell ref="G1565:H1565"/>
    <mergeCell ref="I1565:O1565"/>
    <mergeCell ref="B1566:F1566"/>
    <mergeCell ref="G1566:H1566"/>
    <mergeCell ref="I1566:O1566"/>
    <mergeCell ref="B1567:F1567"/>
    <mergeCell ref="G1567:H1567"/>
    <mergeCell ref="I1567:O1567"/>
    <mergeCell ref="B1568:F1568"/>
    <mergeCell ref="G1568:H1568"/>
    <mergeCell ref="I1568:O1568"/>
    <mergeCell ref="B1569:F1569"/>
    <mergeCell ref="G1569:H1569"/>
    <mergeCell ref="I1569:O1569"/>
    <mergeCell ref="B1570:F1570"/>
    <mergeCell ref="G1570:H1570"/>
    <mergeCell ref="I1570:O1570"/>
    <mergeCell ref="A1546:A1557"/>
    <mergeCell ref="B1546:O1546"/>
    <mergeCell ref="B1547:O1547"/>
    <mergeCell ref="B1548:O1548"/>
    <mergeCell ref="B1549:O1549"/>
    <mergeCell ref="B1550:O1550"/>
    <mergeCell ref="B1551:O1551"/>
    <mergeCell ref="B1552:O1552"/>
    <mergeCell ref="B1553:O1553"/>
    <mergeCell ref="B1554:H1554"/>
    <mergeCell ref="I1554:O1557"/>
    <mergeCell ref="B1555:H1555"/>
    <mergeCell ref="B1556:H1556"/>
    <mergeCell ref="B1557:H1557"/>
    <mergeCell ref="B1558:O1558"/>
    <mergeCell ref="B1559:O1559"/>
    <mergeCell ref="A1560:O1560"/>
    <mergeCell ref="G1529:H1529"/>
    <mergeCell ref="I1529:N1529"/>
    <mergeCell ref="B1530:F1530"/>
    <mergeCell ref="G1530:H1530"/>
    <mergeCell ref="I1530:N1530"/>
    <mergeCell ref="A1531:A1545"/>
    <mergeCell ref="B1531:O1531"/>
    <mergeCell ref="B1532:O1532"/>
    <mergeCell ref="B1533:O1533"/>
    <mergeCell ref="B1534:O1534"/>
    <mergeCell ref="B1535:O1535"/>
    <mergeCell ref="B1536:O1536"/>
    <mergeCell ref="B1537:O1537"/>
    <mergeCell ref="B1538:O1538"/>
    <mergeCell ref="B1539:O1539"/>
    <mergeCell ref="B1540:O1540"/>
    <mergeCell ref="B1541:O1541"/>
    <mergeCell ref="B1542:H1542"/>
    <mergeCell ref="I1542:O1545"/>
    <mergeCell ref="B1543:H1543"/>
    <mergeCell ref="B1544:H1544"/>
    <mergeCell ref="B1545:H1545"/>
    <mergeCell ref="A1519:A1530"/>
    <mergeCell ref="B1519:F1519"/>
    <mergeCell ref="G1519:H1519"/>
    <mergeCell ref="I1519:N1519"/>
    <mergeCell ref="B1520:F1520"/>
    <mergeCell ref="G1520:H1520"/>
    <mergeCell ref="I1520:N1520"/>
    <mergeCell ref="B1521:F1521"/>
    <mergeCell ref="G1521:H1521"/>
    <mergeCell ref="I1521:N1521"/>
    <mergeCell ref="B1522:F1522"/>
    <mergeCell ref="G1522:H1522"/>
    <mergeCell ref="I1522:N1522"/>
    <mergeCell ref="B1523:F1523"/>
    <mergeCell ref="G1523:H1523"/>
    <mergeCell ref="I1523:N1523"/>
    <mergeCell ref="B1524:F1524"/>
    <mergeCell ref="G1524:H1524"/>
    <mergeCell ref="I1524:N1524"/>
    <mergeCell ref="B1525:F1525"/>
    <mergeCell ref="G1525:H1525"/>
    <mergeCell ref="I1525:N1525"/>
    <mergeCell ref="B1526:F1526"/>
    <mergeCell ref="G1526:H1526"/>
    <mergeCell ref="I1526:N1526"/>
    <mergeCell ref="B1527:F1527"/>
    <mergeCell ref="G1527:H1527"/>
    <mergeCell ref="I1527:N1527"/>
    <mergeCell ref="B1528:F1528"/>
    <mergeCell ref="G1528:H1528"/>
    <mergeCell ref="I1528:N1528"/>
    <mergeCell ref="B1529:F1529"/>
    <mergeCell ref="D1509:F1509"/>
    <mergeCell ref="G1509:H1509"/>
    <mergeCell ref="I1509:M1509"/>
    <mergeCell ref="A1510:A1511"/>
    <mergeCell ref="B1510:J1511"/>
    <mergeCell ref="M1510:N1510"/>
    <mergeCell ref="M1511:N1511"/>
    <mergeCell ref="F1512:G1512"/>
    <mergeCell ref="M1512:N1512"/>
    <mergeCell ref="A1513:A1518"/>
    <mergeCell ref="B1513:F1513"/>
    <mergeCell ref="G1513:H1513"/>
    <mergeCell ref="I1513:O1513"/>
    <mergeCell ref="B1514:F1514"/>
    <mergeCell ref="G1514:H1514"/>
    <mergeCell ref="I1514:O1514"/>
    <mergeCell ref="B1515:F1515"/>
    <mergeCell ref="G1515:H1515"/>
    <mergeCell ref="I1515:O1515"/>
    <mergeCell ref="B1516:F1516"/>
    <mergeCell ref="G1516:H1516"/>
    <mergeCell ref="I1516:O1516"/>
    <mergeCell ref="B1517:F1517"/>
    <mergeCell ref="G1517:H1517"/>
    <mergeCell ref="I1517:O1517"/>
    <mergeCell ref="B1518:F1518"/>
    <mergeCell ref="G1518:H1518"/>
    <mergeCell ref="I1518:O1518"/>
    <mergeCell ref="A1494:A1505"/>
    <mergeCell ref="B1494:O1494"/>
    <mergeCell ref="B1495:O1495"/>
    <mergeCell ref="B1496:O1496"/>
    <mergeCell ref="B1497:O1497"/>
    <mergeCell ref="B1498:O1498"/>
    <mergeCell ref="B1499:O1499"/>
    <mergeCell ref="B1500:O1500"/>
    <mergeCell ref="B1501:O1501"/>
    <mergeCell ref="B1502:H1502"/>
    <mergeCell ref="I1502:O1505"/>
    <mergeCell ref="B1503:H1503"/>
    <mergeCell ref="B1504:H1504"/>
    <mergeCell ref="B1505:H1505"/>
    <mergeCell ref="B1506:O1506"/>
    <mergeCell ref="B1507:O1507"/>
    <mergeCell ref="A1508:O1508"/>
    <mergeCell ref="G1477:H1477"/>
    <mergeCell ref="I1477:N1477"/>
    <mergeCell ref="B1478:F1478"/>
    <mergeCell ref="G1478:H1478"/>
    <mergeCell ref="I1478:N1478"/>
    <mergeCell ref="A1479:A1493"/>
    <mergeCell ref="B1479:O1479"/>
    <mergeCell ref="B1480:O1480"/>
    <mergeCell ref="B1481:O1481"/>
    <mergeCell ref="B1482:O1482"/>
    <mergeCell ref="B1483:O1483"/>
    <mergeCell ref="B1484:O1484"/>
    <mergeCell ref="B1485:O1485"/>
    <mergeCell ref="B1486:O1486"/>
    <mergeCell ref="B1487:O1487"/>
    <mergeCell ref="B1488:O1488"/>
    <mergeCell ref="B1489:O1489"/>
    <mergeCell ref="B1490:H1490"/>
    <mergeCell ref="I1490:O1493"/>
    <mergeCell ref="B1491:H1491"/>
    <mergeCell ref="B1492:H1492"/>
    <mergeCell ref="B1493:H1493"/>
    <mergeCell ref="A1467:A1478"/>
    <mergeCell ref="B1467:F1467"/>
    <mergeCell ref="G1467:H1467"/>
    <mergeCell ref="I1467:N1467"/>
    <mergeCell ref="B1468:F1468"/>
    <mergeCell ref="G1468:H1468"/>
    <mergeCell ref="I1468:N1468"/>
    <mergeCell ref="B1469:F1469"/>
    <mergeCell ref="G1469:H1469"/>
    <mergeCell ref="I1469:N1469"/>
    <mergeCell ref="B1470:F1470"/>
    <mergeCell ref="G1470:H1470"/>
    <mergeCell ref="I1470:N1470"/>
    <mergeCell ref="B1471:F1471"/>
    <mergeCell ref="G1471:H1471"/>
    <mergeCell ref="I1471:N1471"/>
    <mergeCell ref="B1472:F1472"/>
    <mergeCell ref="G1472:H1472"/>
    <mergeCell ref="I1472:N1472"/>
    <mergeCell ref="B1473:F1473"/>
    <mergeCell ref="G1473:H1473"/>
    <mergeCell ref="I1473:N1473"/>
    <mergeCell ref="B1474:F1474"/>
    <mergeCell ref="G1474:H1474"/>
    <mergeCell ref="I1474:N1474"/>
    <mergeCell ref="B1475:F1475"/>
    <mergeCell ref="G1475:H1475"/>
    <mergeCell ref="I1475:N1475"/>
    <mergeCell ref="B1476:F1476"/>
    <mergeCell ref="G1476:H1476"/>
    <mergeCell ref="I1476:N1476"/>
    <mergeCell ref="B1477:F1477"/>
    <mergeCell ref="D1457:F1457"/>
    <mergeCell ref="G1457:H1457"/>
    <mergeCell ref="I1457:M1457"/>
    <mergeCell ref="A1458:A1459"/>
    <mergeCell ref="B1458:J1459"/>
    <mergeCell ref="M1458:N1458"/>
    <mergeCell ref="M1459:N1459"/>
    <mergeCell ref="F1460:G1460"/>
    <mergeCell ref="M1460:N1460"/>
    <mergeCell ref="A1461:A1466"/>
    <mergeCell ref="B1461:F1461"/>
    <mergeCell ref="G1461:H1461"/>
    <mergeCell ref="I1461:O1461"/>
    <mergeCell ref="B1462:F1462"/>
    <mergeCell ref="G1462:H1462"/>
    <mergeCell ref="I1462:O1462"/>
    <mergeCell ref="B1463:F1463"/>
    <mergeCell ref="G1463:H1463"/>
    <mergeCell ref="I1463:O1463"/>
    <mergeCell ref="B1464:F1464"/>
    <mergeCell ref="G1464:H1464"/>
    <mergeCell ref="I1464:O1464"/>
    <mergeCell ref="B1465:F1465"/>
    <mergeCell ref="G1465:H1465"/>
    <mergeCell ref="I1465:O1465"/>
    <mergeCell ref="B1466:F1466"/>
    <mergeCell ref="G1466:H1466"/>
    <mergeCell ref="I1466:O1466"/>
    <mergeCell ref="A1442:A1453"/>
    <mergeCell ref="B1442:O1442"/>
    <mergeCell ref="B1443:O1443"/>
    <mergeCell ref="B1444:O1444"/>
    <mergeCell ref="B1445:O1445"/>
    <mergeCell ref="B1446:O1446"/>
    <mergeCell ref="B1447:O1447"/>
    <mergeCell ref="B1448:O1448"/>
    <mergeCell ref="B1449:O1449"/>
    <mergeCell ref="B1450:H1450"/>
    <mergeCell ref="I1450:O1453"/>
    <mergeCell ref="B1451:H1451"/>
    <mergeCell ref="B1452:H1452"/>
    <mergeCell ref="B1453:H1453"/>
    <mergeCell ref="B1454:O1454"/>
    <mergeCell ref="B1455:O1455"/>
    <mergeCell ref="A1456:O1456"/>
    <mergeCell ref="G1425:H1425"/>
    <mergeCell ref="I1425:N1425"/>
    <mergeCell ref="B1426:F1426"/>
    <mergeCell ref="G1426:H1426"/>
    <mergeCell ref="I1426:N1426"/>
    <mergeCell ref="A1427:A1441"/>
    <mergeCell ref="B1427:O1427"/>
    <mergeCell ref="B1428:O1428"/>
    <mergeCell ref="B1429:O1429"/>
    <mergeCell ref="B1430:O1430"/>
    <mergeCell ref="B1431:O1431"/>
    <mergeCell ref="B1432:O1432"/>
    <mergeCell ref="B1433:O1433"/>
    <mergeCell ref="B1434:O1434"/>
    <mergeCell ref="B1435:O1435"/>
    <mergeCell ref="B1436:O1436"/>
    <mergeCell ref="B1437:O1437"/>
    <mergeCell ref="B1438:H1438"/>
    <mergeCell ref="I1438:O1441"/>
    <mergeCell ref="B1439:H1439"/>
    <mergeCell ref="B1440:H1440"/>
    <mergeCell ref="B1441:H1441"/>
    <mergeCell ref="A1415:A1426"/>
    <mergeCell ref="B1415:F1415"/>
    <mergeCell ref="G1415:H1415"/>
    <mergeCell ref="I1415:N1415"/>
    <mergeCell ref="B1416:F1416"/>
    <mergeCell ref="G1416:H1416"/>
    <mergeCell ref="I1416:N1416"/>
    <mergeCell ref="B1417:F1417"/>
    <mergeCell ref="G1417:H1417"/>
    <mergeCell ref="I1417:N1417"/>
    <mergeCell ref="B1418:F1418"/>
    <mergeCell ref="G1418:H1418"/>
    <mergeCell ref="I1418:N1418"/>
    <mergeCell ref="B1419:F1419"/>
    <mergeCell ref="G1419:H1419"/>
    <mergeCell ref="I1419:N1419"/>
    <mergeCell ref="B1420:F1420"/>
    <mergeCell ref="G1420:H1420"/>
    <mergeCell ref="I1420:N1420"/>
    <mergeCell ref="B1421:F1421"/>
    <mergeCell ref="G1421:H1421"/>
    <mergeCell ref="I1421:N1421"/>
    <mergeCell ref="B1422:F1422"/>
    <mergeCell ref="G1422:H1422"/>
    <mergeCell ref="I1422:N1422"/>
    <mergeCell ref="B1423:F1423"/>
    <mergeCell ref="G1423:H1423"/>
    <mergeCell ref="I1423:N1423"/>
    <mergeCell ref="B1424:F1424"/>
    <mergeCell ref="G1424:H1424"/>
    <mergeCell ref="I1424:N1424"/>
    <mergeCell ref="B1425:F1425"/>
    <mergeCell ref="D1405:F1405"/>
    <mergeCell ref="G1405:H1405"/>
    <mergeCell ref="I1405:M1405"/>
    <mergeCell ref="A1406:A1407"/>
    <mergeCell ref="B1406:J1407"/>
    <mergeCell ref="M1406:N1406"/>
    <mergeCell ref="M1407:N1407"/>
    <mergeCell ref="F1408:G1408"/>
    <mergeCell ref="M1408:N1408"/>
    <mergeCell ref="A1409:A1414"/>
    <mergeCell ref="B1409:F1409"/>
    <mergeCell ref="G1409:H1409"/>
    <mergeCell ref="I1409:O1409"/>
    <mergeCell ref="B1410:F1410"/>
    <mergeCell ref="G1410:H1410"/>
    <mergeCell ref="I1410:O1410"/>
    <mergeCell ref="B1411:F1411"/>
    <mergeCell ref="G1411:H1411"/>
    <mergeCell ref="I1411:O1411"/>
    <mergeCell ref="B1412:F1412"/>
    <mergeCell ref="G1412:H1412"/>
    <mergeCell ref="I1412:O1412"/>
    <mergeCell ref="B1413:F1413"/>
    <mergeCell ref="G1413:H1413"/>
    <mergeCell ref="I1413:O1413"/>
    <mergeCell ref="B1414:F1414"/>
    <mergeCell ref="G1414:H1414"/>
    <mergeCell ref="I1414:O1414"/>
    <mergeCell ref="A1390:A1401"/>
    <mergeCell ref="B1390:O1390"/>
    <mergeCell ref="B1391:O1391"/>
    <mergeCell ref="B1392:O1392"/>
    <mergeCell ref="B1393:O1393"/>
    <mergeCell ref="B1394:O1394"/>
    <mergeCell ref="B1395:O1395"/>
    <mergeCell ref="B1396:O1396"/>
    <mergeCell ref="B1397:O1397"/>
    <mergeCell ref="B1398:H1398"/>
    <mergeCell ref="I1398:O1401"/>
    <mergeCell ref="B1399:H1399"/>
    <mergeCell ref="B1400:H1400"/>
    <mergeCell ref="B1401:H1401"/>
    <mergeCell ref="B1402:O1402"/>
    <mergeCell ref="B1403:O1403"/>
    <mergeCell ref="A1404:O1404"/>
    <mergeCell ref="G1373:H1373"/>
    <mergeCell ref="I1373:N1373"/>
    <mergeCell ref="B1374:F1374"/>
    <mergeCell ref="G1374:H1374"/>
    <mergeCell ref="I1374:N1374"/>
    <mergeCell ref="A1375:A1389"/>
    <mergeCell ref="B1375:O1375"/>
    <mergeCell ref="B1376:O1376"/>
    <mergeCell ref="B1377:O1377"/>
    <mergeCell ref="B1378:O1378"/>
    <mergeCell ref="B1379:O1379"/>
    <mergeCell ref="B1380:O1380"/>
    <mergeCell ref="B1381:O1381"/>
    <mergeCell ref="B1382:O1382"/>
    <mergeCell ref="B1383:O1383"/>
    <mergeCell ref="B1384:O1384"/>
    <mergeCell ref="B1385:O1385"/>
    <mergeCell ref="B1386:H1386"/>
    <mergeCell ref="I1386:O1389"/>
    <mergeCell ref="B1387:H1387"/>
    <mergeCell ref="B1388:H1388"/>
    <mergeCell ref="B1389:H1389"/>
    <mergeCell ref="A1363:A1374"/>
    <mergeCell ref="B1363:F1363"/>
    <mergeCell ref="G1363:H1363"/>
    <mergeCell ref="I1363:N1363"/>
    <mergeCell ref="B1364:F1364"/>
    <mergeCell ref="G1364:H1364"/>
    <mergeCell ref="I1364:N1364"/>
    <mergeCell ref="B1365:F1365"/>
    <mergeCell ref="G1365:H1365"/>
    <mergeCell ref="I1365:N1365"/>
    <mergeCell ref="B1366:F1366"/>
    <mergeCell ref="G1366:H1366"/>
    <mergeCell ref="I1366:N1366"/>
    <mergeCell ref="B1367:F1367"/>
    <mergeCell ref="G1367:H1367"/>
    <mergeCell ref="I1367:N1367"/>
    <mergeCell ref="B1368:F1368"/>
    <mergeCell ref="G1368:H1368"/>
    <mergeCell ref="I1368:N1368"/>
    <mergeCell ref="B1369:F1369"/>
    <mergeCell ref="G1369:H1369"/>
    <mergeCell ref="I1369:N1369"/>
    <mergeCell ref="B1370:F1370"/>
    <mergeCell ref="G1370:H1370"/>
    <mergeCell ref="I1370:N1370"/>
    <mergeCell ref="B1371:F1371"/>
    <mergeCell ref="G1371:H1371"/>
    <mergeCell ref="I1371:N1371"/>
    <mergeCell ref="B1372:F1372"/>
    <mergeCell ref="G1372:H1372"/>
    <mergeCell ref="I1372:N1372"/>
    <mergeCell ref="B1373:F1373"/>
    <mergeCell ref="D1353:F1353"/>
    <mergeCell ref="G1353:H1353"/>
    <mergeCell ref="I1353:M1353"/>
    <mergeCell ref="A1354:A1355"/>
    <mergeCell ref="B1354:J1355"/>
    <mergeCell ref="M1354:N1354"/>
    <mergeCell ref="M1355:N1355"/>
    <mergeCell ref="F1356:G1356"/>
    <mergeCell ref="M1356:N1356"/>
    <mergeCell ref="A1357:A1362"/>
    <mergeCell ref="B1357:F1357"/>
    <mergeCell ref="G1357:H1357"/>
    <mergeCell ref="I1357:O1357"/>
    <mergeCell ref="B1358:F1358"/>
    <mergeCell ref="G1358:H1358"/>
    <mergeCell ref="I1358:O1358"/>
    <mergeCell ref="B1359:F1359"/>
    <mergeCell ref="G1359:H1359"/>
    <mergeCell ref="I1359:O1359"/>
    <mergeCell ref="B1360:F1360"/>
    <mergeCell ref="G1360:H1360"/>
    <mergeCell ref="I1360:O1360"/>
    <mergeCell ref="B1361:F1361"/>
    <mergeCell ref="G1361:H1361"/>
    <mergeCell ref="I1361:O1361"/>
    <mergeCell ref="B1362:F1362"/>
    <mergeCell ref="G1362:H1362"/>
    <mergeCell ref="I1362:O1362"/>
    <mergeCell ref="A1338:A1349"/>
    <mergeCell ref="B1338:O1338"/>
    <mergeCell ref="B1339:O1339"/>
    <mergeCell ref="B1340:O1340"/>
    <mergeCell ref="B1341:O1341"/>
    <mergeCell ref="B1342:O1342"/>
    <mergeCell ref="B1343:O1343"/>
    <mergeCell ref="B1344:O1344"/>
    <mergeCell ref="B1345:O1345"/>
    <mergeCell ref="B1346:H1346"/>
    <mergeCell ref="I1346:O1349"/>
    <mergeCell ref="B1347:H1347"/>
    <mergeCell ref="B1348:H1348"/>
    <mergeCell ref="B1349:H1349"/>
    <mergeCell ref="B1350:O1350"/>
    <mergeCell ref="B1351:O1351"/>
    <mergeCell ref="A1352:O1352"/>
    <mergeCell ref="G1321:H1321"/>
    <mergeCell ref="I1321:N1321"/>
    <mergeCell ref="B1322:F1322"/>
    <mergeCell ref="G1322:H1322"/>
    <mergeCell ref="I1322:N1322"/>
    <mergeCell ref="A1323:A1337"/>
    <mergeCell ref="B1323:O1323"/>
    <mergeCell ref="B1324:O1324"/>
    <mergeCell ref="B1325:O1325"/>
    <mergeCell ref="B1326:O1326"/>
    <mergeCell ref="B1327:O1327"/>
    <mergeCell ref="B1328:O1328"/>
    <mergeCell ref="B1329:O1329"/>
    <mergeCell ref="B1330:O1330"/>
    <mergeCell ref="B1331:O1331"/>
    <mergeCell ref="B1332:O1332"/>
    <mergeCell ref="B1333:O1333"/>
    <mergeCell ref="B1334:H1334"/>
    <mergeCell ref="I1334:O1337"/>
    <mergeCell ref="B1335:H1335"/>
    <mergeCell ref="B1336:H1336"/>
    <mergeCell ref="B1337:H1337"/>
    <mergeCell ref="A1311:A1322"/>
    <mergeCell ref="B1311:F1311"/>
    <mergeCell ref="G1311:H1311"/>
    <mergeCell ref="I1311:N1311"/>
    <mergeCell ref="B1312:F1312"/>
    <mergeCell ref="G1312:H1312"/>
    <mergeCell ref="I1312:N1312"/>
    <mergeCell ref="B1313:F1313"/>
    <mergeCell ref="G1313:H1313"/>
    <mergeCell ref="I1313:N1313"/>
    <mergeCell ref="B1314:F1314"/>
    <mergeCell ref="G1314:H1314"/>
    <mergeCell ref="I1314:N1314"/>
    <mergeCell ref="B1315:F1315"/>
    <mergeCell ref="G1315:H1315"/>
    <mergeCell ref="I1315:N1315"/>
    <mergeCell ref="B1316:F1316"/>
    <mergeCell ref="G1316:H1316"/>
    <mergeCell ref="I1316:N1316"/>
    <mergeCell ref="B1317:F1317"/>
    <mergeCell ref="G1317:H1317"/>
    <mergeCell ref="I1317:N1317"/>
    <mergeCell ref="B1318:F1318"/>
    <mergeCell ref="G1318:H1318"/>
    <mergeCell ref="I1318:N1318"/>
    <mergeCell ref="B1319:F1319"/>
    <mergeCell ref="G1319:H1319"/>
    <mergeCell ref="I1319:N1319"/>
    <mergeCell ref="B1320:F1320"/>
    <mergeCell ref="G1320:H1320"/>
    <mergeCell ref="I1320:N1320"/>
    <mergeCell ref="B1321:F1321"/>
    <mergeCell ref="D1301:F1301"/>
    <mergeCell ref="G1301:H1301"/>
    <mergeCell ref="I1301:M1301"/>
    <mergeCell ref="A1302:A1303"/>
    <mergeCell ref="B1302:J1303"/>
    <mergeCell ref="M1302:N1302"/>
    <mergeCell ref="M1303:N1303"/>
    <mergeCell ref="F1304:G1304"/>
    <mergeCell ref="M1304:N1304"/>
    <mergeCell ref="A1305:A1310"/>
    <mergeCell ref="B1305:F1305"/>
    <mergeCell ref="G1305:H1305"/>
    <mergeCell ref="I1305:O1305"/>
    <mergeCell ref="B1306:F1306"/>
    <mergeCell ref="G1306:H1306"/>
    <mergeCell ref="I1306:O1306"/>
    <mergeCell ref="B1307:F1307"/>
    <mergeCell ref="G1307:H1307"/>
    <mergeCell ref="I1307:O1307"/>
    <mergeCell ref="B1308:F1308"/>
    <mergeCell ref="G1308:H1308"/>
    <mergeCell ref="I1308:O1308"/>
    <mergeCell ref="B1309:F1309"/>
    <mergeCell ref="G1309:H1309"/>
    <mergeCell ref="I1309:O1309"/>
    <mergeCell ref="B1310:F1310"/>
    <mergeCell ref="G1310:H1310"/>
    <mergeCell ref="I1310:O1310"/>
    <mergeCell ref="A1286:A1297"/>
    <mergeCell ref="B1286:O1286"/>
    <mergeCell ref="B1287:O1287"/>
    <mergeCell ref="B1288:O1288"/>
    <mergeCell ref="B1289:O1289"/>
    <mergeCell ref="B1290:O1290"/>
    <mergeCell ref="B1291:O1291"/>
    <mergeCell ref="B1292:O1292"/>
    <mergeCell ref="B1293:O1293"/>
    <mergeCell ref="B1294:H1294"/>
    <mergeCell ref="I1294:O1297"/>
    <mergeCell ref="B1295:H1295"/>
    <mergeCell ref="B1296:H1296"/>
    <mergeCell ref="B1297:H1297"/>
    <mergeCell ref="B1298:O1298"/>
    <mergeCell ref="B1299:O1299"/>
    <mergeCell ref="A1300:O1300"/>
    <mergeCell ref="G1269:H1269"/>
    <mergeCell ref="I1269:N1269"/>
    <mergeCell ref="B1270:F1270"/>
    <mergeCell ref="G1270:H1270"/>
    <mergeCell ref="I1270:N1270"/>
    <mergeCell ref="A1271:A1285"/>
    <mergeCell ref="B1271:O1271"/>
    <mergeCell ref="B1272:O1272"/>
    <mergeCell ref="B1273:O1273"/>
    <mergeCell ref="B1274:O1274"/>
    <mergeCell ref="B1275:O1275"/>
    <mergeCell ref="B1276:O1276"/>
    <mergeCell ref="B1277:O1277"/>
    <mergeCell ref="B1278:O1278"/>
    <mergeCell ref="B1279:O1279"/>
    <mergeCell ref="B1280:O1280"/>
    <mergeCell ref="B1281:O1281"/>
    <mergeCell ref="B1282:H1282"/>
    <mergeCell ref="I1282:O1285"/>
    <mergeCell ref="B1283:H1283"/>
    <mergeCell ref="B1284:H1284"/>
    <mergeCell ref="B1285:H1285"/>
    <mergeCell ref="A1259:A1270"/>
    <mergeCell ref="B1259:F1259"/>
    <mergeCell ref="G1259:H1259"/>
    <mergeCell ref="I1259:N1259"/>
    <mergeCell ref="B1260:F1260"/>
    <mergeCell ref="G1260:H1260"/>
    <mergeCell ref="I1260:N1260"/>
    <mergeCell ref="B1261:F1261"/>
    <mergeCell ref="G1261:H1261"/>
    <mergeCell ref="I1261:N1261"/>
    <mergeCell ref="B1262:F1262"/>
    <mergeCell ref="G1262:H1262"/>
    <mergeCell ref="I1262:N1262"/>
    <mergeCell ref="B1263:F1263"/>
    <mergeCell ref="G1263:H1263"/>
    <mergeCell ref="I1263:N1263"/>
    <mergeCell ref="B1264:F1264"/>
    <mergeCell ref="G1264:H1264"/>
    <mergeCell ref="I1264:N1264"/>
    <mergeCell ref="B1265:F1265"/>
    <mergeCell ref="G1265:H1265"/>
    <mergeCell ref="I1265:N1265"/>
    <mergeCell ref="B1266:F1266"/>
    <mergeCell ref="G1266:H1266"/>
    <mergeCell ref="I1266:N1266"/>
    <mergeCell ref="B1267:F1267"/>
    <mergeCell ref="G1267:H1267"/>
    <mergeCell ref="I1267:N1267"/>
    <mergeCell ref="B1268:F1268"/>
    <mergeCell ref="G1268:H1268"/>
    <mergeCell ref="I1268:N1268"/>
    <mergeCell ref="B1269:F1269"/>
    <mergeCell ref="D1249:F1249"/>
    <mergeCell ref="G1249:H1249"/>
    <mergeCell ref="I1249:M1249"/>
    <mergeCell ref="A1250:A1251"/>
    <mergeCell ref="B1250:J1251"/>
    <mergeCell ref="M1250:N1250"/>
    <mergeCell ref="M1251:N1251"/>
    <mergeCell ref="F1252:G1252"/>
    <mergeCell ref="M1252:N1252"/>
    <mergeCell ref="A1253:A1258"/>
    <mergeCell ref="B1253:F1253"/>
    <mergeCell ref="G1253:H1253"/>
    <mergeCell ref="I1253:O1253"/>
    <mergeCell ref="B1254:F1254"/>
    <mergeCell ref="G1254:H1254"/>
    <mergeCell ref="I1254:O1254"/>
    <mergeCell ref="B1255:F1255"/>
    <mergeCell ref="G1255:H1255"/>
    <mergeCell ref="I1255:O1255"/>
    <mergeCell ref="B1256:F1256"/>
    <mergeCell ref="G1256:H1256"/>
    <mergeCell ref="I1256:O1256"/>
    <mergeCell ref="B1257:F1257"/>
    <mergeCell ref="G1257:H1257"/>
    <mergeCell ref="I1257:O1257"/>
    <mergeCell ref="B1258:F1258"/>
    <mergeCell ref="G1258:H1258"/>
    <mergeCell ref="I1258:O1258"/>
    <mergeCell ref="A1234:A1245"/>
    <mergeCell ref="B1234:O1234"/>
    <mergeCell ref="B1235:O1235"/>
    <mergeCell ref="B1236:O1236"/>
    <mergeCell ref="B1237:O1237"/>
    <mergeCell ref="B1238:O1238"/>
    <mergeCell ref="B1239:O1239"/>
    <mergeCell ref="B1240:O1240"/>
    <mergeCell ref="B1241:O1241"/>
    <mergeCell ref="B1242:H1242"/>
    <mergeCell ref="I1242:O1245"/>
    <mergeCell ref="B1243:H1243"/>
    <mergeCell ref="B1244:H1244"/>
    <mergeCell ref="B1245:H1245"/>
    <mergeCell ref="B1246:O1246"/>
    <mergeCell ref="B1247:O1247"/>
    <mergeCell ref="A1248:O1248"/>
    <mergeCell ref="G1217:H1217"/>
    <mergeCell ref="I1217:N1217"/>
    <mergeCell ref="B1218:F1218"/>
    <mergeCell ref="G1218:H1218"/>
    <mergeCell ref="I1218:N1218"/>
    <mergeCell ref="A1219:A1233"/>
    <mergeCell ref="B1219:O1219"/>
    <mergeCell ref="B1220:O1220"/>
    <mergeCell ref="B1221:O1221"/>
    <mergeCell ref="B1222:O1222"/>
    <mergeCell ref="B1223:O1223"/>
    <mergeCell ref="B1224:O1224"/>
    <mergeCell ref="B1225:O1225"/>
    <mergeCell ref="B1226:O1226"/>
    <mergeCell ref="B1227:O1227"/>
    <mergeCell ref="B1228:O1228"/>
    <mergeCell ref="B1229:O1229"/>
    <mergeCell ref="B1230:H1230"/>
    <mergeCell ref="I1230:O1233"/>
    <mergeCell ref="B1231:H1231"/>
    <mergeCell ref="B1232:H1232"/>
    <mergeCell ref="B1233:H1233"/>
    <mergeCell ref="A1207:A1218"/>
    <mergeCell ref="B1207:F1207"/>
    <mergeCell ref="G1207:H1207"/>
    <mergeCell ref="I1207:N1207"/>
    <mergeCell ref="B1208:F1208"/>
    <mergeCell ref="G1208:H1208"/>
    <mergeCell ref="I1208:N1208"/>
    <mergeCell ref="B1209:F1209"/>
    <mergeCell ref="G1209:H1209"/>
    <mergeCell ref="I1209:N1209"/>
    <mergeCell ref="B1210:F1210"/>
    <mergeCell ref="G1210:H1210"/>
    <mergeCell ref="I1210:N1210"/>
    <mergeCell ref="B1211:F1211"/>
    <mergeCell ref="G1211:H1211"/>
    <mergeCell ref="I1211:N1211"/>
    <mergeCell ref="B1212:F1212"/>
    <mergeCell ref="G1212:H1212"/>
    <mergeCell ref="I1212:N1212"/>
    <mergeCell ref="B1213:F1213"/>
    <mergeCell ref="G1213:H1213"/>
    <mergeCell ref="I1213:N1213"/>
    <mergeCell ref="B1214:F1214"/>
    <mergeCell ref="G1214:H1214"/>
    <mergeCell ref="I1214:N1214"/>
    <mergeCell ref="B1215:F1215"/>
    <mergeCell ref="G1215:H1215"/>
    <mergeCell ref="I1215:N1215"/>
    <mergeCell ref="B1216:F1216"/>
    <mergeCell ref="G1216:H1216"/>
    <mergeCell ref="I1216:N1216"/>
    <mergeCell ref="B1217:F1217"/>
    <mergeCell ref="D1197:F1197"/>
    <mergeCell ref="G1197:H1197"/>
    <mergeCell ref="I1197:M1197"/>
    <mergeCell ref="A1198:A1199"/>
    <mergeCell ref="B1198:J1199"/>
    <mergeCell ref="M1198:N1198"/>
    <mergeCell ref="M1199:N1199"/>
    <mergeCell ref="F1200:G1200"/>
    <mergeCell ref="M1200:N1200"/>
    <mergeCell ref="A1201:A1206"/>
    <mergeCell ref="B1201:F1201"/>
    <mergeCell ref="G1201:H1201"/>
    <mergeCell ref="I1201:O1201"/>
    <mergeCell ref="B1202:F1202"/>
    <mergeCell ref="G1202:H1202"/>
    <mergeCell ref="I1202:O1202"/>
    <mergeCell ref="B1203:F1203"/>
    <mergeCell ref="G1203:H1203"/>
    <mergeCell ref="I1203:O1203"/>
    <mergeCell ref="B1204:F1204"/>
    <mergeCell ref="G1204:H1204"/>
    <mergeCell ref="I1204:O1204"/>
    <mergeCell ref="B1205:F1205"/>
    <mergeCell ref="G1205:H1205"/>
    <mergeCell ref="I1205:O1205"/>
    <mergeCell ref="B1206:F1206"/>
    <mergeCell ref="G1206:H1206"/>
    <mergeCell ref="I1206:O1206"/>
    <mergeCell ref="A1182:A1193"/>
    <mergeCell ref="B1182:O1182"/>
    <mergeCell ref="B1183:O1183"/>
    <mergeCell ref="B1184:O1184"/>
    <mergeCell ref="B1185:O1185"/>
    <mergeCell ref="B1186:O1186"/>
    <mergeCell ref="B1187:O1187"/>
    <mergeCell ref="B1188:O1188"/>
    <mergeCell ref="B1189:O1189"/>
    <mergeCell ref="B1190:H1190"/>
    <mergeCell ref="I1190:O1193"/>
    <mergeCell ref="B1191:H1191"/>
    <mergeCell ref="B1192:H1192"/>
    <mergeCell ref="B1193:H1193"/>
    <mergeCell ref="B1194:O1194"/>
    <mergeCell ref="B1195:O1195"/>
    <mergeCell ref="A1196:O1196"/>
    <mergeCell ref="G1165:H1165"/>
    <mergeCell ref="I1165:N1165"/>
    <mergeCell ref="B1166:F1166"/>
    <mergeCell ref="G1166:H1166"/>
    <mergeCell ref="I1166:N1166"/>
    <mergeCell ref="A1167:A1181"/>
    <mergeCell ref="B1167:O1167"/>
    <mergeCell ref="B1168:O1168"/>
    <mergeCell ref="B1169:O1169"/>
    <mergeCell ref="B1170:O1170"/>
    <mergeCell ref="B1171:O1171"/>
    <mergeCell ref="B1172:O1172"/>
    <mergeCell ref="B1173:O1173"/>
    <mergeCell ref="B1174:O1174"/>
    <mergeCell ref="B1175:O1175"/>
    <mergeCell ref="B1176:O1176"/>
    <mergeCell ref="B1177:O1177"/>
    <mergeCell ref="B1178:H1178"/>
    <mergeCell ref="I1178:O1181"/>
    <mergeCell ref="B1179:H1179"/>
    <mergeCell ref="B1180:H1180"/>
    <mergeCell ref="B1181:H1181"/>
    <mergeCell ref="A1155:A1166"/>
    <mergeCell ref="B1155:F1155"/>
    <mergeCell ref="G1155:H1155"/>
    <mergeCell ref="I1155:N1155"/>
    <mergeCell ref="B1156:F1156"/>
    <mergeCell ref="G1156:H1156"/>
    <mergeCell ref="I1156:N1156"/>
    <mergeCell ref="B1157:F1157"/>
    <mergeCell ref="G1157:H1157"/>
    <mergeCell ref="I1157:N1157"/>
    <mergeCell ref="B1158:F1158"/>
    <mergeCell ref="G1158:H1158"/>
    <mergeCell ref="I1158:N1158"/>
    <mergeCell ref="B1159:F1159"/>
    <mergeCell ref="G1159:H1159"/>
    <mergeCell ref="I1159:N1159"/>
    <mergeCell ref="B1160:F1160"/>
    <mergeCell ref="G1160:H1160"/>
    <mergeCell ref="I1160:N1160"/>
    <mergeCell ref="B1161:F1161"/>
    <mergeCell ref="G1161:H1161"/>
    <mergeCell ref="I1161:N1161"/>
    <mergeCell ref="B1162:F1162"/>
    <mergeCell ref="G1162:H1162"/>
    <mergeCell ref="I1162:N1162"/>
    <mergeCell ref="B1163:F1163"/>
    <mergeCell ref="G1163:H1163"/>
    <mergeCell ref="I1163:N1163"/>
    <mergeCell ref="B1164:F1164"/>
    <mergeCell ref="G1164:H1164"/>
    <mergeCell ref="I1164:N1164"/>
    <mergeCell ref="B1165:F1165"/>
    <mergeCell ref="D1145:F1145"/>
    <mergeCell ref="G1145:H1145"/>
    <mergeCell ref="I1145:M1145"/>
    <mergeCell ref="A1146:A1147"/>
    <mergeCell ref="B1146:J1147"/>
    <mergeCell ref="M1146:N1146"/>
    <mergeCell ref="M1147:N1147"/>
    <mergeCell ref="F1148:G1148"/>
    <mergeCell ref="M1148:N1148"/>
    <mergeCell ref="A1149:A1154"/>
    <mergeCell ref="B1149:F1149"/>
    <mergeCell ref="G1149:H1149"/>
    <mergeCell ref="I1149:O1149"/>
    <mergeCell ref="B1150:F1150"/>
    <mergeCell ref="G1150:H1150"/>
    <mergeCell ref="I1150:O1150"/>
    <mergeCell ref="B1151:F1151"/>
    <mergeCell ref="G1151:H1151"/>
    <mergeCell ref="I1151:O1151"/>
    <mergeCell ref="B1152:F1152"/>
    <mergeCell ref="G1152:H1152"/>
    <mergeCell ref="I1152:O1152"/>
    <mergeCell ref="B1153:F1153"/>
    <mergeCell ref="G1153:H1153"/>
    <mergeCell ref="I1153:O1153"/>
    <mergeCell ref="B1154:F1154"/>
    <mergeCell ref="G1154:H1154"/>
    <mergeCell ref="I1154:O1154"/>
    <mergeCell ref="A1130:A1141"/>
    <mergeCell ref="B1130:O1130"/>
    <mergeCell ref="B1131:O1131"/>
    <mergeCell ref="B1132:O1132"/>
    <mergeCell ref="B1133:O1133"/>
    <mergeCell ref="B1134:O1134"/>
    <mergeCell ref="B1135:O1135"/>
    <mergeCell ref="B1136:O1136"/>
    <mergeCell ref="B1137:O1137"/>
    <mergeCell ref="B1138:H1138"/>
    <mergeCell ref="I1138:O1141"/>
    <mergeCell ref="B1139:H1139"/>
    <mergeCell ref="B1140:H1140"/>
    <mergeCell ref="B1141:H1141"/>
    <mergeCell ref="B1142:O1142"/>
    <mergeCell ref="B1143:O1143"/>
    <mergeCell ref="A1144:O1144"/>
    <mergeCell ref="G1113:H1113"/>
    <mergeCell ref="I1113:N1113"/>
    <mergeCell ref="B1114:F1114"/>
    <mergeCell ref="G1114:H1114"/>
    <mergeCell ref="I1114:N1114"/>
    <mergeCell ref="A1115:A1129"/>
    <mergeCell ref="B1115:O1115"/>
    <mergeCell ref="B1116:O1116"/>
    <mergeCell ref="B1117:O1117"/>
    <mergeCell ref="B1118:O1118"/>
    <mergeCell ref="B1119:O1119"/>
    <mergeCell ref="B1120:O1120"/>
    <mergeCell ref="B1121:O1121"/>
    <mergeCell ref="B1122:O1122"/>
    <mergeCell ref="B1123:O1123"/>
    <mergeCell ref="B1124:O1124"/>
    <mergeCell ref="B1125:O1125"/>
    <mergeCell ref="B1126:H1126"/>
    <mergeCell ref="I1126:O1129"/>
    <mergeCell ref="B1127:H1127"/>
    <mergeCell ref="B1128:H1128"/>
    <mergeCell ref="B1129:H1129"/>
    <mergeCell ref="A1103:A1114"/>
    <mergeCell ref="B1103:F1103"/>
    <mergeCell ref="G1103:H1103"/>
    <mergeCell ref="I1103:N1103"/>
    <mergeCell ref="B1104:F1104"/>
    <mergeCell ref="G1104:H1104"/>
    <mergeCell ref="I1104:N1104"/>
    <mergeCell ref="B1105:F1105"/>
    <mergeCell ref="G1105:H1105"/>
    <mergeCell ref="I1105:N1105"/>
    <mergeCell ref="B1106:F1106"/>
    <mergeCell ref="G1106:H1106"/>
    <mergeCell ref="I1106:N1106"/>
    <mergeCell ref="B1107:F1107"/>
    <mergeCell ref="G1107:H1107"/>
    <mergeCell ref="I1107:N1107"/>
    <mergeCell ref="B1108:F1108"/>
    <mergeCell ref="G1108:H1108"/>
    <mergeCell ref="I1108:N1108"/>
    <mergeCell ref="B1109:F1109"/>
    <mergeCell ref="G1109:H1109"/>
    <mergeCell ref="I1109:N1109"/>
    <mergeCell ref="B1110:F1110"/>
    <mergeCell ref="G1110:H1110"/>
    <mergeCell ref="I1110:N1110"/>
    <mergeCell ref="B1111:F1111"/>
    <mergeCell ref="G1111:H1111"/>
    <mergeCell ref="I1111:N1111"/>
    <mergeCell ref="B1112:F1112"/>
    <mergeCell ref="G1112:H1112"/>
    <mergeCell ref="I1112:N1112"/>
    <mergeCell ref="B1113:F1113"/>
    <mergeCell ref="D1093:F1093"/>
    <mergeCell ref="G1093:H1093"/>
    <mergeCell ref="I1093:M1093"/>
    <mergeCell ref="A1094:A1095"/>
    <mergeCell ref="B1094:J1095"/>
    <mergeCell ref="M1094:N1094"/>
    <mergeCell ref="M1095:N1095"/>
    <mergeCell ref="F1096:G1096"/>
    <mergeCell ref="M1096:N1096"/>
    <mergeCell ref="A1097:A1102"/>
    <mergeCell ref="B1097:F1097"/>
    <mergeCell ref="G1097:H1097"/>
    <mergeCell ref="I1097:O1097"/>
    <mergeCell ref="B1098:F1098"/>
    <mergeCell ref="G1098:H1098"/>
    <mergeCell ref="I1098:O1098"/>
    <mergeCell ref="B1099:F1099"/>
    <mergeCell ref="G1099:H1099"/>
    <mergeCell ref="I1099:O1099"/>
    <mergeCell ref="B1100:F1100"/>
    <mergeCell ref="G1100:H1100"/>
    <mergeCell ref="I1100:O1100"/>
    <mergeCell ref="B1101:F1101"/>
    <mergeCell ref="G1101:H1101"/>
    <mergeCell ref="I1101:O1101"/>
    <mergeCell ref="B1102:F1102"/>
    <mergeCell ref="G1102:H1102"/>
    <mergeCell ref="I1102:O1102"/>
    <mergeCell ref="A1078:A1089"/>
    <mergeCell ref="B1078:O1078"/>
    <mergeCell ref="B1079:O1079"/>
    <mergeCell ref="B1080:O1080"/>
    <mergeCell ref="B1081:O1081"/>
    <mergeCell ref="B1082:O1082"/>
    <mergeCell ref="B1083:O1083"/>
    <mergeCell ref="B1084:O1084"/>
    <mergeCell ref="B1085:O1085"/>
    <mergeCell ref="B1086:H1086"/>
    <mergeCell ref="I1086:O1089"/>
    <mergeCell ref="B1087:H1087"/>
    <mergeCell ref="B1088:H1088"/>
    <mergeCell ref="B1089:H1089"/>
    <mergeCell ref="B1090:O1090"/>
    <mergeCell ref="B1091:O1091"/>
    <mergeCell ref="A1092:O1092"/>
    <mergeCell ref="G1061:H1061"/>
    <mergeCell ref="I1061:N1061"/>
    <mergeCell ref="B1062:F1062"/>
    <mergeCell ref="G1062:H1062"/>
    <mergeCell ref="I1062:N1062"/>
    <mergeCell ref="A1063:A1077"/>
    <mergeCell ref="B1063:O1063"/>
    <mergeCell ref="B1064:O1064"/>
    <mergeCell ref="B1065:O1065"/>
    <mergeCell ref="B1066:O1066"/>
    <mergeCell ref="B1067:O1067"/>
    <mergeCell ref="B1068:O1068"/>
    <mergeCell ref="B1069:O1069"/>
    <mergeCell ref="B1070:O1070"/>
    <mergeCell ref="B1071:O1071"/>
    <mergeCell ref="B1072:O1072"/>
    <mergeCell ref="B1073:O1073"/>
    <mergeCell ref="B1074:H1074"/>
    <mergeCell ref="I1074:O1077"/>
    <mergeCell ref="B1075:H1075"/>
    <mergeCell ref="B1076:H1076"/>
    <mergeCell ref="B1077:H1077"/>
    <mergeCell ref="A1051:A1062"/>
    <mergeCell ref="B1051:F1051"/>
    <mergeCell ref="G1051:H1051"/>
    <mergeCell ref="I1051:N1051"/>
    <mergeCell ref="B1052:F1052"/>
    <mergeCell ref="G1052:H1052"/>
    <mergeCell ref="I1052:N1052"/>
    <mergeCell ref="B1053:F1053"/>
    <mergeCell ref="G1053:H1053"/>
    <mergeCell ref="I1053:N1053"/>
    <mergeCell ref="B1054:F1054"/>
    <mergeCell ref="G1054:H1054"/>
    <mergeCell ref="I1054:N1054"/>
    <mergeCell ref="B1055:F1055"/>
    <mergeCell ref="G1055:H1055"/>
    <mergeCell ref="I1055:N1055"/>
    <mergeCell ref="B1056:F1056"/>
    <mergeCell ref="G1056:H1056"/>
    <mergeCell ref="I1056:N1056"/>
    <mergeCell ref="B1057:F1057"/>
    <mergeCell ref="G1057:H1057"/>
    <mergeCell ref="I1057:N1057"/>
    <mergeCell ref="B1058:F1058"/>
    <mergeCell ref="G1058:H1058"/>
    <mergeCell ref="I1058:N1058"/>
    <mergeCell ref="B1059:F1059"/>
    <mergeCell ref="G1059:H1059"/>
    <mergeCell ref="I1059:N1059"/>
    <mergeCell ref="B1060:F1060"/>
    <mergeCell ref="G1060:H1060"/>
    <mergeCell ref="I1060:N1060"/>
    <mergeCell ref="B1061:F1061"/>
    <mergeCell ref="D1041:F1041"/>
    <mergeCell ref="G1041:H1041"/>
    <mergeCell ref="I1041:M1041"/>
    <mergeCell ref="A1042:A1043"/>
    <mergeCell ref="B1042:J1043"/>
    <mergeCell ref="M1042:N1042"/>
    <mergeCell ref="M1043:N1043"/>
    <mergeCell ref="F1044:G1044"/>
    <mergeCell ref="M1044:N1044"/>
    <mergeCell ref="A1045:A1050"/>
    <mergeCell ref="B1045:F1045"/>
    <mergeCell ref="G1045:H1045"/>
    <mergeCell ref="I1045:O1045"/>
    <mergeCell ref="B1046:F1046"/>
    <mergeCell ref="G1046:H1046"/>
    <mergeCell ref="I1046:O1046"/>
    <mergeCell ref="B1047:F1047"/>
    <mergeCell ref="G1047:H1047"/>
    <mergeCell ref="I1047:O1047"/>
    <mergeCell ref="B1048:F1048"/>
    <mergeCell ref="G1048:H1048"/>
    <mergeCell ref="I1048:O1048"/>
    <mergeCell ref="B1049:F1049"/>
    <mergeCell ref="G1049:H1049"/>
    <mergeCell ref="I1049:O1049"/>
    <mergeCell ref="B1050:F1050"/>
    <mergeCell ref="G1050:H1050"/>
    <mergeCell ref="I1050:O1050"/>
    <mergeCell ref="A1026:A1037"/>
    <mergeCell ref="B1026:O1026"/>
    <mergeCell ref="B1027:O1027"/>
    <mergeCell ref="B1028:O1028"/>
    <mergeCell ref="B1029:O1029"/>
    <mergeCell ref="B1030:O1030"/>
    <mergeCell ref="B1031:O1031"/>
    <mergeCell ref="B1032:O1032"/>
    <mergeCell ref="B1033:O1033"/>
    <mergeCell ref="B1034:H1034"/>
    <mergeCell ref="I1034:O1037"/>
    <mergeCell ref="B1035:H1035"/>
    <mergeCell ref="B1036:H1036"/>
    <mergeCell ref="B1037:H1037"/>
    <mergeCell ref="B1038:O1038"/>
    <mergeCell ref="B1039:O1039"/>
    <mergeCell ref="A1040:O1040"/>
    <mergeCell ref="G1009:H1009"/>
    <mergeCell ref="I1009:N1009"/>
    <mergeCell ref="B1010:F1010"/>
    <mergeCell ref="G1010:H1010"/>
    <mergeCell ref="I1010:N1010"/>
    <mergeCell ref="A1011:A1025"/>
    <mergeCell ref="B1011:O1011"/>
    <mergeCell ref="B1012:O1012"/>
    <mergeCell ref="B1013:O1013"/>
    <mergeCell ref="B1014:O1014"/>
    <mergeCell ref="B1015:O1015"/>
    <mergeCell ref="B1016:O1016"/>
    <mergeCell ref="B1017:O1017"/>
    <mergeCell ref="B1018:O1018"/>
    <mergeCell ref="B1019:O1019"/>
    <mergeCell ref="B1020:O1020"/>
    <mergeCell ref="B1021:O1021"/>
    <mergeCell ref="B1022:H1022"/>
    <mergeCell ref="I1022:O1025"/>
    <mergeCell ref="B1023:H1023"/>
    <mergeCell ref="B1024:H1024"/>
    <mergeCell ref="B1025:H1025"/>
    <mergeCell ref="A999:A1010"/>
    <mergeCell ref="B999:F999"/>
    <mergeCell ref="G999:H999"/>
    <mergeCell ref="I999:N999"/>
    <mergeCell ref="B1000:F1000"/>
    <mergeCell ref="G1000:H1000"/>
    <mergeCell ref="I1000:N1000"/>
    <mergeCell ref="B1001:F1001"/>
    <mergeCell ref="G1001:H1001"/>
    <mergeCell ref="I1001:N1001"/>
    <mergeCell ref="B1002:F1002"/>
    <mergeCell ref="G1002:H1002"/>
    <mergeCell ref="I1002:N1002"/>
    <mergeCell ref="B1003:F1003"/>
    <mergeCell ref="G1003:H1003"/>
    <mergeCell ref="I1003:N1003"/>
    <mergeCell ref="B1004:F1004"/>
    <mergeCell ref="G1004:H1004"/>
    <mergeCell ref="I1004:N1004"/>
    <mergeCell ref="B1005:F1005"/>
    <mergeCell ref="G1005:H1005"/>
    <mergeCell ref="I1005:N1005"/>
    <mergeCell ref="B1006:F1006"/>
    <mergeCell ref="G1006:H1006"/>
    <mergeCell ref="I1006:N1006"/>
    <mergeCell ref="B1007:F1007"/>
    <mergeCell ref="G1007:H1007"/>
    <mergeCell ref="I1007:N1007"/>
    <mergeCell ref="B1008:F1008"/>
    <mergeCell ref="G1008:H1008"/>
    <mergeCell ref="I1008:N1008"/>
    <mergeCell ref="B1009:F1009"/>
    <mergeCell ref="D989:F989"/>
    <mergeCell ref="G989:H989"/>
    <mergeCell ref="I989:M989"/>
    <mergeCell ref="A990:A991"/>
    <mergeCell ref="B990:J991"/>
    <mergeCell ref="M990:N990"/>
    <mergeCell ref="M991:N991"/>
    <mergeCell ref="F992:G992"/>
    <mergeCell ref="M992:N992"/>
    <mergeCell ref="A993:A998"/>
    <mergeCell ref="B993:F993"/>
    <mergeCell ref="G993:H993"/>
    <mergeCell ref="I993:O993"/>
    <mergeCell ref="B994:F994"/>
    <mergeCell ref="G994:H994"/>
    <mergeCell ref="I994:O994"/>
    <mergeCell ref="B995:F995"/>
    <mergeCell ref="G995:H995"/>
    <mergeCell ref="I995:O995"/>
    <mergeCell ref="B996:F996"/>
    <mergeCell ref="G996:H996"/>
    <mergeCell ref="I996:O996"/>
    <mergeCell ref="B997:F997"/>
    <mergeCell ref="G997:H997"/>
    <mergeCell ref="I997:O997"/>
    <mergeCell ref="B998:F998"/>
    <mergeCell ref="G998:H998"/>
    <mergeCell ref="I998:O998"/>
    <mergeCell ref="A974:A985"/>
    <mergeCell ref="B974:O974"/>
    <mergeCell ref="B975:O975"/>
    <mergeCell ref="B976:O976"/>
    <mergeCell ref="B977:O977"/>
    <mergeCell ref="B978:O978"/>
    <mergeCell ref="B979:O979"/>
    <mergeCell ref="B980:O980"/>
    <mergeCell ref="B981:O981"/>
    <mergeCell ref="B982:H982"/>
    <mergeCell ref="I982:O985"/>
    <mergeCell ref="B983:H983"/>
    <mergeCell ref="B984:H984"/>
    <mergeCell ref="B985:H985"/>
    <mergeCell ref="B986:O986"/>
    <mergeCell ref="B987:O987"/>
    <mergeCell ref="A988:O988"/>
    <mergeCell ref="G957:H957"/>
    <mergeCell ref="I957:N957"/>
    <mergeCell ref="B958:F958"/>
    <mergeCell ref="G958:H958"/>
    <mergeCell ref="I958:N958"/>
    <mergeCell ref="A959:A973"/>
    <mergeCell ref="B959:O959"/>
    <mergeCell ref="B960:O960"/>
    <mergeCell ref="B961:O961"/>
    <mergeCell ref="B962:O962"/>
    <mergeCell ref="B963:O963"/>
    <mergeCell ref="B964:O964"/>
    <mergeCell ref="B965:O965"/>
    <mergeCell ref="B966:O966"/>
    <mergeCell ref="B967:O967"/>
    <mergeCell ref="B968:O968"/>
    <mergeCell ref="B969:O969"/>
    <mergeCell ref="B970:H970"/>
    <mergeCell ref="I970:O973"/>
    <mergeCell ref="B971:H971"/>
    <mergeCell ref="B972:H972"/>
    <mergeCell ref="B973:H973"/>
    <mergeCell ref="A947:A958"/>
    <mergeCell ref="B947:F947"/>
    <mergeCell ref="G947:H947"/>
    <mergeCell ref="I947:N947"/>
    <mergeCell ref="B948:F948"/>
    <mergeCell ref="G948:H948"/>
    <mergeCell ref="I948:N948"/>
    <mergeCell ref="B949:F949"/>
    <mergeCell ref="G949:H949"/>
    <mergeCell ref="I949:N949"/>
    <mergeCell ref="B950:F950"/>
    <mergeCell ref="G950:H950"/>
    <mergeCell ref="I950:N950"/>
    <mergeCell ref="B951:F951"/>
    <mergeCell ref="G951:H951"/>
    <mergeCell ref="I951:N951"/>
    <mergeCell ref="B952:F952"/>
    <mergeCell ref="G952:H952"/>
    <mergeCell ref="I952:N952"/>
    <mergeCell ref="B953:F953"/>
    <mergeCell ref="G953:H953"/>
    <mergeCell ref="I953:N953"/>
    <mergeCell ref="B954:F954"/>
    <mergeCell ref="G954:H954"/>
    <mergeCell ref="I954:N954"/>
    <mergeCell ref="B955:F955"/>
    <mergeCell ref="G955:H955"/>
    <mergeCell ref="I955:N955"/>
    <mergeCell ref="B956:F956"/>
    <mergeCell ref="G956:H956"/>
    <mergeCell ref="I956:N956"/>
    <mergeCell ref="B957:F957"/>
    <mergeCell ref="D937:F937"/>
    <mergeCell ref="G937:H937"/>
    <mergeCell ref="I937:M937"/>
    <mergeCell ref="A938:A939"/>
    <mergeCell ref="B938:J939"/>
    <mergeCell ref="M938:N938"/>
    <mergeCell ref="M939:N939"/>
    <mergeCell ref="F940:G940"/>
    <mergeCell ref="M940:N940"/>
    <mergeCell ref="A941:A946"/>
    <mergeCell ref="B941:F941"/>
    <mergeCell ref="G941:H941"/>
    <mergeCell ref="I941:O941"/>
    <mergeCell ref="B942:F942"/>
    <mergeCell ref="G942:H942"/>
    <mergeCell ref="I942:O942"/>
    <mergeCell ref="B943:F943"/>
    <mergeCell ref="G943:H943"/>
    <mergeCell ref="I943:O943"/>
    <mergeCell ref="B944:F944"/>
    <mergeCell ref="G944:H944"/>
    <mergeCell ref="I944:O944"/>
    <mergeCell ref="B945:F945"/>
    <mergeCell ref="G945:H945"/>
    <mergeCell ref="I945:O945"/>
    <mergeCell ref="B946:F946"/>
    <mergeCell ref="G946:H946"/>
    <mergeCell ref="I946:O946"/>
    <mergeCell ref="A922:A933"/>
    <mergeCell ref="B922:O922"/>
    <mergeCell ref="B923:O923"/>
    <mergeCell ref="B924:O924"/>
    <mergeCell ref="B925:O925"/>
    <mergeCell ref="B926:O926"/>
    <mergeCell ref="B927:O927"/>
    <mergeCell ref="B928:O928"/>
    <mergeCell ref="B929:O929"/>
    <mergeCell ref="B930:H930"/>
    <mergeCell ref="I930:O933"/>
    <mergeCell ref="B931:H931"/>
    <mergeCell ref="B932:H932"/>
    <mergeCell ref="B933:H933"/>
    <mergeCell ref="B934:O934"/>
    <mergeCell ref="B935:O935"/>
    <mergeCell ref="A936:O936"/>
    <mergeCell ref="G905:H905"/>
    <mergeCell ref="I905:N905"/>
    <mergeCell ref="B906:F906"/>
    <mergeCell ref="G906:H906"/>
    <mergeCell ref="I906:N906"/>
    <mergeCell ref="A907:A921"/>
    <mergeCell ref="B907:O907"/>
    <mergeCell ref="B908:O908"/>
    <mergeCell ref="B909:O909"/>
    <mergeCell ref="B910:O910"/>
    <mergeCell ref="B911:O911"/>
    <mergeCell ref="B912:O912"/>
    <mergeCell ref="B913:O913"/>
    <mergeCell ref="B914:O914"/>
    <mergeCell ref="B915:O915"/>
    <mergeCell ref="B916:O916"/>
    <mergeCell ref="B917:O917"/>
    <mergeCell ref="B918:H918"/>
    <mergeCell ref="I918:O921"/>
    <mergeCell ref="B919:H919"/>
    <mergeCell ref="B920:H920"/>
    <mergeCell ref="B921:H921"/>
    <mergeCell ref="A895:A906"/>
    <mergeCell ref="B895:F895"/>
    <mergeCell ref="G895:H895"/>
    <mergeCell ref="I895:N895"/>
    <mergeCell ref="B896:F896"/>
    <mergeCell ref="G896:H896"/>
    <mergeCell ref="I896:N896"/>
    <mergeCell ref="B897:F897"/>
    <mergeCell ref="G897:H897"/>
    <mergeCell ref="I897:N897"/>
    <mergeCell ref="B898:F898"/>
    <mergeCell ref="G898:H898"/>
    <mergeCell ref="I898:N898"/>
    <mergeCell ref="B899:F899"/>
    <mergeCell ref="G899:H899"/>
    <mergeCell ref="I899:N899"/>
    <mergeCell ref="B900:F900"/>
    <mergeCell ref="G900:H900"/>
    <mergeCell ref="I900:N900"/>
    <mergeCell ref="B901:F901"/>
    <mergeCell ref="G901:H901"/>
    <mergeCell ref="I901:N901"/>
    <mergeCell ref="B902:F902"/>
    <mergeCell ref="G902:H902"/>
    <mergeCell ref="I902:N902"/>
    <mergeCell ref="B903:F903"/>
    <mergeCell ref="G903:H903"/>
    <mergeCell ref="I903:N903"/>
    <mergeCell ref="B904:F904"/>
    <mergeCell ref="G904:H904"/>
    <mergeCell ref="I904:N904"/>
    <mergeCell ref="B905:F905"/>
    <mergeCell ref="D885:F885"/>
    <mergeCell ref="G885:H885"/>
    <mergeCell ref="I885:M885"/>
    <mergeCell ref="A886:A887"/>
    <mergeCell ref="B886:J887"/>
    <mergeCell ref="M886:N886"/>
    <mergeCell ref="M887:N887"/>
    <mergeCell ref="F888:G888"/>
    <mergeCell ref="M888:N888"/>
    <mergeCell ref="A889:A894"/>
    <mergeCell ref="B889:F889"/>
    <mergeCell ref="G889:H889"/>
    <mergeCell ref="I889:O889"/>
    <mergeCell ref="B890:F890"/>
    <mergeCell ref="G890:H890"/>
    <mergeCell ref="I890:O890"/>
    <mergeCell ref="B891:F891"/>
    <mergeCell ref="G891:H891"/>
    <mergeCell ref="I891:O891"/>
    <mergeCell ref="B892:F892"/>
    <mergeCell ref="G892:H892"/>
    <mergeCell ref="I892:O892"/>
    <mergeCell ref="B893:F893"/>
    <mergeCell ref="G893:H893"/>
    <mergeCell ref="I893:O893"/>
    <mergeCell ref="B894:F894"/>
    <mergeCell ref="G894:H894"/>
    <mergeCell ref="I894:O894"/>
    <mergeCell ref="A870:A881"/>
    <mergeCell ref="B870:O870"/>
    <mergeCell ref="B871:O871"/>
    <mergeCell ref="B872:O872"/>
    <mergeCell ref="B873:O873"/>
    <mergeCell ref="B874:O874"/>
    <mergeCell ref="B875:O875"/>
    <mergeCell ref="B876:O876"/>
    <mergeCell ref="B877:O877"/>
    <mergeCell ref="B878:H878"/>
    <mergeCell ref="I878:O881"/>
    <mergeCell ref="B879:H879"/>
    <mergeCell ref="B880:H880"/>
    <mergeCell ref="B881:H881"/>
    <mergeCell ref="B882:O882"/>
    <mergeCell ref="B883:O883"/>
    <mergeCell ref="A884:O884"/>
    <mergeCell ref="G853:H853"/>
    <mergeCell ref="I853:N853"/>
    <mergeCell ref="B854:F854"/>
    <mergeCell ref="G854:H854"/>
    <mergeCell ref="I854:N854"/>
    <mergeCell ref="A855:A869"/>
    <mergeCell ref="B855:O855"/>
    <mergeCell ref="B856:O856"/>
    <mergeCell ref="B857:O857"/>
    <mergeCell ref="B858:O858"/>
    <mergeCell ref="B859:O859"/>
    <mergeCell ref="B860:O860"/>
    <mergeCell ref="B861:O861"/>
    <mergeCell ref="B862:O862"/>
    <mergeCell ref="B863:O863"/>
    <mergeCell ref="B864:O864"/>
    <mergeCell ref="B865:O865"/>
    <mergeCell ref="B866:H866"/>
    <mergeCell ref="I866:O869"/>
    <mergeCell ref="B867:H867"/>
    <mergeCell ref="B868:H868"/>
    <mergeCell ref="B869:H869"/>
    <mergeCell ref="A843:A854"/>
    <mergeCell ref="B843:F843"/>
    <mergeCell ref="G843:H843"/>
    <mergeCell ref="I843:N843"/>
    <mergeCell ref="B844:F844"/>
    <mergeCell ref="G844:H844"/>
    <mergeCell ref="I844:N844"/>
    <mergeCell ref="B845:F845"/>
    <mergeCell ref="G845:H845"/>
    <mergeCell ref="I845:N845"/>
    <mergeCell ref="B846:F846"/>
    <mergeCell ref="G846:H846"/>
    <mergeCell ref="I846:N846"/>
    <mergeCell ref="B847:F847"/>
    <mergeCell ref="G847:H847"/>
    <mergeCell ref="I847:N847"/>
    <mergeCell ref="B848:F848"/>
    <mergeCell ref="G848:H848"/>
    <mergeCell ref="I848:N848"/>
    <mergeCell ref="B849:F849"/>
    <mergeCell ref="G849:H849"/>
    <mergeCell ref="I849:N849"/>
    <mergeCell ref="B850:F850"/>
    <mergeCell ref="G850:H850"/>
    <mergeCell ref="I850:N850"/>
    <mergeCell ref="B851:F851"/>
    <mergeCell ref="G851:H851"/>
    <mergeCell ref="I851:N851"/>
    <mergeCell ref="B852:F852"/>
    <mergeCell ref="G852:H852"/>
    <mergeCell ref="I852:N852"/>
    <mergeCell ref="B853:F853"/>
    <mergeCell ref="D833:F833"/>
    <mergeCell ref="G833:H833"/>
    <mergeCell ref="I833:M833"/>
    <mergeCell ref="A834:A835"/>
    <mergeCell ref="B834:J835"/>
    <mergeCell ref="M834:N834"/>
    <mergeCell ref="M835:N835"/>
    <mergeCell ref="F836:G836"/>
    <mergeCell ref="M836:N836"/>
    <mergeCell ref="A837:A842"/>
    <mergeCell ref="B837:F837"/>
    <mergeCell ref="G837:H837"/>
    <mergeCell ref="I837:O837"/>
    <mergeCell ref="B838:F838"/>
    <mergeCell ref="G838:H838"/>
    <mergeCell ref="I838:O838"/>
    <mergeCell ref="B839:F839"/>
    <mergeCell ref="G839:H839"/>
    <mergeCell ref="I839:O839"/>
    <mergeCell ref="B840:F840"/>
    <mergeCell ref="G840:H840"/>
    <mergeCell ref="I840:O840"/>
    <mergeCell ref="B841:F841"/>
    <mergeCell ref="G841:H841"/>
    <mergeCell ref="I841:O841"/>
    <mergeCell ref="B842:F842"/>
    <mergeCell ref="G842:H842"/>
    <mergeCell ref="I842:O842"/>
    <mergeCell ref="A818:A829"/>
    <mergeCell ref="B818:O818"/>
    <mergeCell ref="B819:O819"/>
    <mergeCell ref="B820:O820"/>
    <mergeCell ref="B821:O821"/>
    <mergeCell ref="B822:O822"/>
    <mergeCell ref="B823:O823"/>
    <mergeCell ref="B824:O824"/>
    <mergeCell ref="B825:O825"/>
    <mergeCell ref="B826:H826"/>
    <mergeCell ref="I826:O829"/>
    <mergeCell ref="B827:H827"/>
    <mergeCell ref="B828:H828"/>
    <mergeCell ref="B829:H829"/>
    <mergeCell ref="B830:O830"/>
    <mergeCell ref="B831:O831"/>
    <mergeCell ref="A832:O832"/>
    <mergeCell ref="G801:H801"/>
    <mergeCell ref="I801:N801"/>
    <mergeCell ref="B802:F802"/>
    <mergeCell ref="G802:H802"/>
    <mergeCell ref="I802:N802"/>
    <mergeCell ref="A803:A817"/>
    <mergeCell ref="B803:O803"/>
    <mergeCell ref="B804:O804"/>
    <mergeCell ref="B805:O805"/>
    <mergeCell ref="B806:O806"/>
    <mergeCell ref="B807:O807"/>
    <mergeCell ref="B808:O808"/>
    <mergeCell ref="B809:O809"/>
    <mergeCell ref="B810:O810"/>
    <mergeCell ref="B811:O811"/>
    <mergeCell ref="B812:O812"/>
    <mergeCell ref="B813:O813"/>
    <mergeCell ref="B814:H814"/>
    <mergeCell ref="I814:O817"/>
    <mergeCell ref="B815:H815"/>
    <mergeCell ref="B816:H816"/>
    <mergeCell ref="B817:H817"/>
    <mergeCell ref="A791:A802"/>
    <mergeCell ref="B791:F791"/>
    <mergeCell ref="G791:H791"/>
    <mergeCell ref="I791:N791"/>
    <mergeCell ref="B792:F792"/>
    <mergeCell ref="G792:H792"/>
    <mergeCell ref="I792:N792"/>
    <mergeCell ref="B793:F793"/>
    <mergeCell ref="G793:H793"/>
    <mergeCell ref="I793:N793"/>
    <mergeCell ref="B794:F794"/>
    <mergeCell ref="G794:H794"/>
    <mergeCell ref="I794:N794"/>
    <mergeCell ref="B795:F795"/>
    <mergeCell ref="G795:H795"/>
    <mergeCell ref="I795:N795"/>
    <mergeCell ref="B796:F796"/>
    <mergeCell ref="G796:H796"/>
    <mergeCell ref="I796:N796"/>
    <mergeCell ref="B797:F797"/>
    <mergeCell ref="G797:H797"/>
    <mergeCell ref="I797:N797"/>
    <mergeCell ref="B798:F798"/>
    <mergeCell ref="G798:H798"/>
    <mergeCell ref="I798:N798"/>
    <mergeCell ref="B799:F799"/>
    <mergeCell ref="G799:H799"/>
    <mergeCell ref="I799:N799"/>
    <mergeCell ref="B800:F800"/>
    <mergeCell ref="G800:H800"/>
    <mergeCell ref="I800:N800"/>
    <mergeCell ref="B801:F801"/>
    <mergeCell ref="D781:F781"/>
    <mergeCell ref="G781:H781"/>
    <mergeCell ref="I781:M781"/>
    <mergeCell ref="A782:A783"/>
    <mergeCell ref="B782:J783"/>
    <mergeCell ref="M782:N782"/>
    <mergeCell ref="M783:N783"/>
    <mergeCell ref="F784:G784"/>
    <mergeCell ref="M784:N784"/>
    <mergeCell ref="A785:A790"/>
    <mergeCell ref="B785:F785"/>
    <mergeCell ref="G785:H785"/>
    <mergeCell ref="I785:O785"/>
    <mergeCell ref="B786:F786"/>
    <mergeCell ref="G786:H786"/>
    <mergeCell ref="I786:O786"/>
    <mergeCell ref="B787:F787"/>
    <mergeCell ref="G787:H787"/>
    <mergeCell ref="I787:O787"/>
    <mergeCell ref="B788:F788"/>
    <mergeCell ref="G788:H788"/>
    <mergeCell ref="I788:O788"/>
    <mergeCell ref="B789:F789"/>
    <mergeCell ref="G789:H789"/>
    <mergeCell ref="I789:O789"/>
    <mergeCell ref="B790:F790"/>
    <mergeCell ref="G790:H790"/>
    <mergeCell ref="I790:O790"/>
    <mergeCell ref="A766:A777"/>
    <mergeCell ref="B766:O766"/>
    <mergeCell ref="B767:O767"/>
    <mergeCell ref="B768:O768"/>
    <mergeCell ref="B769:O769"/>
    <mergeCell ref="B770:O770"/>
    <mergeCell ref="B771:O771"/>
    <mergeCell ref="B772:O772"/>
    <mergeCell ref="B773:O773"/>
    <mergeCell ref="B774:H774"/>
    <mergeCell ref="I774:O777"/>
    <mergeCell ref="B775:H775"/>
    <mergeCell ref="B776:H776"/>
    <mergeCell ref="B777:H777"/>
    <mergeCell ref="B778:O778"/>
    <mergeCell ref="B779:O779"/>
    <mergeCell ref="A780:O780"/>
    <mergeCell ref="G749:H749"/>
    <mergeCell ref="I749:N749"/>
    <mergeCell ref="B750:F750"/>
    <mergeCell ref="G750:H750"/>
    <mergeCell ref="I750:N750"/>
    <mergeCell ref="A751:A765"/>
    <mergeCell ref="B751:O751"/>
    <mergeCell ref="B752:O752"/>
    <mergeCell ref="B753:O753"/>
    <mergeCell ref="B754:O754"/>
    <mergeCell ref="B755:O755"/>
    <mergeCell ref="B756:O756"/>
    <mergeCell ref="B757:O757"/>
    <mergeCell ref="B758:O758"/>
    <mergeCell ref="B759:O759"/>
    <mergeCell ref="B760:O760"/>
    <mergeCell ref="B761:O761"/>
    <mergeCell ref="B762:H762"/>
    <mergeCell ref="I762:O765"/>
    <mergeCell ref="B763:H763"/>
    <mergeCell ref="B764:H764"/>
    <mergeCell ref="B765:H765"/>
    <mergeCell ref="A739:A750"/>
    <mergeCell ref="B739:F739"/>
    <mergeCell ref="G739:H739"/>
    <mergeCell ref="I739:N739"/>
    <mergeCell ref="B740:F740"/>
    <mergeCell ref="G740:H740"/>
    <mergeCell ref="I740:N740"/>
    <mergeCell ref="B741:F741"/>
    <mergeCell ref="G741:H741"/>
    <mergeCell ref="I741:N741"/>
    <mergeCell ref="B742:F742"/>
    <mergeCell ref="G742:H742"/>
    <mergeCell ref="I742:N742"/>
    <mergeCell ref="B743:F743"/>
    <mergeCell ref="G743:H743"/>
    <mergeCell ref="I743:N743"/>
    <mergeCell ref="B744:F744"/>
    <mergeCell ref="G744:H744"/>
    <mergeCell ref="I744:N744"/>
    <mergeCell ref="B745:F745"/>
    <mergeCell ref="G745:H745"/>
    <mergeCell ref="I745:N745"/>
    <mergeCell ref="B746:F746"/>
    <mergeCell ref="G746:H746"/>
    <mergeCell ref="I746:N746"/>
    <mergeCell ref="B747:F747"/>
    <mergeCell ref="G747:H747"/>
    <mergeCell ref="I747:N747"/>
    <mergeCell ref="B748:F748"/>
    <mergeCell ref="G748:H748"/>
    <mergeCell ref="I748:N748"/>
    <mergeCell ref="B749:F749"/>
    <mergeCell ref="D729:F729"/>
    <mergeCell ref="G729:H729"/>
    <mergeCell ref="I729:M729"/>
    <mergeCell ref="A730:A731"/>
    <mergeCell ref="B730:J731"/>
    <mergeCell ref="M730:N730"/>
    <mergeCell ref="M731:N731"/>
    <mergeCell ref="F732:G732"/>
    <mergeCell ref="M732:N732"/>
    <mergeCell ref="A733:A738"/>
    <mergeCell ref="B733:F733"/>
    <mergeCell ref="G733:H733"/>
    <mergeCell ref="I733:O733"/>
    <mergeCell ref="B734:F734"/>
    <mergeCell ref="G734:H734"/>
    <mergeCell ref="I734:O734"/>
    <mergeCell ref="B735:F735"/>
    <mergeCell ref="G735:H735"/>
    <mergeCell ref="I735:O735"/>
    <mergeCell ref="B736:F736"/>
    <mergeCell ref="G736:H736"/>
    <mergeCell ref="I736:O736"/>
    <mergeCell ref="B737:F737"/>
    <mergeCell ref="G737:H737"/>
    <mergeCell ref="I737:O737"/>
    <mergeCell ref="B738:F738"/>
    <mergeCell ref="G738:H738"/>
    <mergeCell ref="I738:O738"/>
    <mergeCell ref="A714:A725"/>
    <mergeCell ref="B714:O714"/>
    <mergeCell ref="B715:O715"/>
    <mergeCell ref="B716:O716"/>
    <mergeCell ref="B717:O717"/>
    <mergeCell ref="B718:O718"/>
    <mergeCell ref="B719:O719"/>
    <mergeCell ref="B720:O720"/>
    <mergeCell ref="B721:O721"/>
    <mergeCell ref="B722:H722"/>
    <mergeCell ref="I722:O725"/>
    <mergeCell ref="B723:H723"/>
    <mergeCell ref="B724:H724"/>
    <mergeCell ref="B725:H725"/>
    <mergeCell ref="B726:O726"/>
    <mergeCell ref="B727:O727"/>
    <mergeCell ref="A728:O728"/>
    <mergeCell ref="G697:H697"/>
    <mergeCell ref="I697:N697"/>
    <mergeCell ref="B698:F698"/>
    <mergeCell ref="G698:H698"/>
    <mergeCell ref="I698:N698"/>
    <mergeCell ref="A699:A713"/>
    <mergeCell ref="B699:O699"/>
    <mergeCell ref="B700:O700"/>
    <mergeCell ref="B701:O701"/>
    <mergeCell ref="B702:O702"/>
    <mergeCell ref="B703:O703"/>
    <mergeCell ref="B704:O704"/>
    <mergeCell ref="B705:O705"/>
    <mergeCell ref="B706:O706"/>
    <mergeCell ref="B707:O707"/>
    <mergeCell ref="B708:O708"/>
    <mergeCell ref="B709:O709"/>
    <mergeCell ref="B710:H710"/>
    <mergeCell ref="I710:O713"/>
    <mergeCell ref="B711:H711"/>
    <mergeCell ref="B712:H712"/>
    <mergeCell ref="B713:H713"/>
    <mergeCell ref="A687:A698"/>
    <mergeCell ref="B687:F687"/>
    <mergeCell ref="G687:H687"/>
    <mergeCell ref="I687:N687"/>
    <mergeCell ref="B688:F688"/>
    <mergeCell ref="G688:H688"/>
    <mergeCell ref="I688:N688"/>
    <mergeCell ref="B689:F689"/>
    <mergeCell ref="G689:H689"/>
    <mergeCell ref="I689:N689"/>
    <mergeCell ref="B690:F690"/>
    <mergeCell ref="G690:H690"/>
    <mergeCell ref="I690:N690"/>
    <mergeCell ref="B691:F691"/>
    <mergeCell ref="G691:H691"/>
    <mergeCell ref="I691:N691"/>
    <mergeCell ref="B692:F692"/>
    <mergeCell ref="G692:H692"/>
    <mergeCell ref="I692:N692"/>
    <mergeCell ref="B693:F693"/>
    <mergeCell ref="G693:H693"/>
    <mergeCell ref="I693:N693"/>
    <mergeCell ref="B694:F694"/>
    <mergeCell ref="G694:H694"/>
    <mergeCell ref="I694:N694"/>
    <mergeCell ref="B695:F695"/>
    <mergeCell ref="G695:H695"/>
    <mergeCell ref="I695:N695"/>
    <mergeCell ref="B696:F696"/>
    <mergeCell ref="G696:H696"/>
    <mergeCell ref="I696:N696"/>
    <mergeCell ref="B697:F697"/>
    <mergeCell ref="D677:F677"/>
    <mergeCell ref="G677:H677"/>
    <mergeCell ref="I677:M677"/>
    <mergeCell ref="A678:A679"/>
    <mergeCell ref="B678:J679"/>
    <mergeCell ref="M678:N678"/>
    <mergeCell ref="M679:N679"/>
    <mergeCell ref="F680:G680"/>
    <mergeCell ref="M680:N680"/>
    <mergeCell ref="A681:A686"/>
    <mergeCell ref="B681:F681"/>
    <mergeCell ref="G681:H681"/>
    <mergeCell ref="I681:O681"/>
    <mergeCell ref="B682:F682"/>
    <mergeCell ref="G682:H682"/>
    <mergeCell ref="I682:O682"/>
    <mergeCell ref="B683:F683"/>
    <mergeCell ref="G683:H683"/>
    <mergeCell ref="I683:O683"/>
    <mergeCell ref="B684:F684"/>
    <mergeCell ref="G684:H684"/>
    <mergeCell ref="I684:O684"/>
    <mergeCell ref="B685:F685"/>
    <mergeCell ref="G685:H685"/>
    <mergeCell ref="I685:O685"/>
    <mergeCell ref="B686:F686"/>
    <mergeCell ref="G686:H686"/>
    <mergeCell ref="I686:O686"/>
    <mergeCell ref="A662:A673"/>
    <mergeCell ref="B662:O662"/>
    <mergeCell ref="B663:O663"/>
    <mergeCell ref="B664:O664"/>
    <mergeCell ref="B665:O665"/>
    <mergeCell ref="B666:O666"/>
    <mergeCell ref="B667:O667"/>
    <mergeCell ref="B668:O668"/>
    <mergeCell ref="B669:O669"/>
    <mergeCell ref="B670:H670"/>
    <mergeCell ref="I670:O673"/>
    <mergeCell ref="B671:H671"/>
    <mergeCell ref="B672:H672"/>
    <mergeCell ref="B673:H673"/>
    <mergeCell ref="B674:O674"/>
    <mergeCell ref="B675:O675"/>
    <mergeCell ref="A676:O676"/>
    <mergeCell ref="G645:H645"/>
    <mergeCell ref="I645:N645"/>
    <mergeCell ref="B646:F646"/>
    <mergeCell ref="G646:H646"/>
    <mergeCell ref="I646:N646"/>
    <mergeCell ref="A647:A661"/>
    <mergeCell ref="B647:O647"/>
    <mergeCell ref="B648:O648"/>
    <mergeCell ref="B649:O649"/>
    <mergeCell ref="B650:O650"/>
    <mergeCell ref="B651:O651"/>
    <mergeCell ref="B652:O652"/>
    <mergeCell ref="B653:O653"/>
    <mergeCell ref="B654:O654"/>
    <mergeCell ref="B655:O655"/>
    <mergeCell ref="B656:O656"/>
    <mergeCell ref="B657:O657"/>
    <mergeCell ref="B658:H658"/>
    <mergeCell ref="I658:O661"/>
    <mergeCell ref="B659:H659"/>
    <mergeCell ref="B660:H660"/>
    <mergeCell ref="B661:H661"/>
    <mergeCell ref="A635:A646"/>
    <mergeCell ref="B635:F635"/>
    <mergeCell ref="G635:H635"/>
    <mergeCell ref="I635:N635"/>
    <mergeCell ref="B636:F636"/>
    <mergeCell ref="G636:H636"/>
    <mergeCell ref="I636:N636"/>
    <mergeCell ref="B637:F637"/>
    <mergeCell ref="G637:H637"/>
    <mergeCell ref="I637:N637"/>
    <mergeCell ref="B638:F638"/>
    <mergeCell ref="G638:H638"/>
    <mergeCell ref="I638:N638"/>
    <mergeCell ref="B639:F639"/>
    <mergeCell ref="G639:H639"/>
    <mergeCell ref="I639:N639"/>
    <mergeCell ref="B640:F640"/>
    <mergeCell ref="G640:H640"/>
    <mergeCell ref="I640:N640"/>
    <mergeCell ref="B641:F641"/>
    <mergeCell ref="G641:H641"/>
    <mergeCell ref="I641:N641"/>
    <mergeCell ref="B642:F642"/>
    <mergeCell ref="G642:H642"/>
    <mergeCell ref="I642:N642"/>
    <mergeCell ref="B643:F643"/>
    <mergeCell ref="G643:H643"/>
    <mergeCell ref="I643:N643"/>
    <mergeCell ref="B644:F644"/>
    <mergeCell ref="G644:H644"/>
    <mergeCell ref="I644:N644"/>
    <mergeCell ref="B645:F645"/>
    <mergeCell ref="D625:F625"/>
    <mergeCell ref="G625:H625"/>
    <mergeCell ref="I625:M625"/>
    <mergeCell ref="A626:A627"/>
    <mergeCell ref="B626:J627"/>
    <mergeCell ref="M626:N626"/>
    <mergeCell ref="M627:N627"/>
    <mergeCell ref="F628:G628"/>
    <mergeCell ref="M628:N628"/>
    <mergeCell ref="A629:A634"/>
    <mergeCell ref="B629:F629"/>
    <mergeCell ref="G629:H629"/>
    <mergeCell ref="I629:O629"/>
    <mergeCell ref="B630:F630"/>
    <mergeCell ref="G630:H630"/>
    <mergeCell ref="I630:O630"/>
    <mergeCell ref="B631:F631"/>
    <mergeCell ref="G631:H631"/>
    <mergeCell ref="I631:O631"/>
    <mergeCell ref="B632:F632"/>
    <mergeCell ref="G632:H632"/>
    <mergeCell ref="I632:O632"/>
    <mergeCell ref="B633:F633"/>
    <mergeCell ref="G633:H633"/>
    <mergeCell ref="I633:O633"/>
    <mergeCell ref="B634:F634"/>
    <mergeCell ref="G634:H634"/>
    <mergeCell ref="I634:O634"/>
    <mergeCell ref="A610:A621"/>
    <mergeCell ref="B610:O610"/>
    <mergeCell ref="B611:O611"/>
    <mergeCell ref="B612:O612"/>
    <mergeCell ref="B613:O613"/>
    <mergeCell ref="B614:O614"/>
    <mergeCell ref="B615:O615"/>
    <mergeCell ref="B616:O616"/>
    <mergeCell ref="B617:O617"/>
    <mergeCell ref="B618:H618"/>
    <mergeCell ref="I618:O621"/>
    <mergeCell ref="B619:H619"/>
    <mergeCell ref="B620:H620"/>
    <mergeCell ref="B621:H621"/>
    <mergeCell ref="B622:O622"/>
    <mergeCell ref="B623:O623"/>
    <mergeCell ref="A624:O624"/>
    <mergeCell ref="G593:H593"/>
    <mergeCell ref="I593:N593"/>
    <mergeCell ref="B594:F594"/>
    <mergeCell ref="G594:H594"/>
    <mergeCell ref="I594:N594"/>
    <mergeCell ref="A595:A609"/>
    <mergeCell ref="B595:O596"/>
    <mergeCell ref="B597:O597"/>
    <mergeCell ref="B598:O598"/>
    <mergeCell ref="B599:O599"/>
    <mergeCell ref="B600:O600"/>
    <mergeCell ref="B601:O601"/>
    <mergeCell ref="B602:O602"/>
    <mergeCell ref="B603:O603"/>
    <mergeCell ref="B604:O604"/>
    <mergeCell ref="B605:O605"/>
    <mergeCell ref="B606:H606"/>
    <mergeCell ref="I606:O609"/>
    <mergeCell ref="B607:H607"/>
    <mergeCell ref="B608:H608"/>
    <mergeCell ref="B609:H609"/>
    <mergeCell ref="A583:A594"/>
    <mergeCell ref="B583:F583"/>
    <mergeCell ref="G583:H583"/>
    <mergeCell ref="I583:N583"/>
    <mergeCell ref="B584:F584"/>
    <mergeCell ref="G584:H584"/>
    <mergeCell ref="I584:N584"/>
    <mergeCell ref="B585:F585"/>
    <mergeCell ref="G585:H585"/>
    <mergeCell ref="I585:N585"/>
    <mergeCell ref="B586:F586"/>
    <mergeCell ref="G586:H586"/>
    <mergeCell ref="I586:N586"/>
    <mergeCell ref="B587:F587"/>
    <mergeCell ref="G587:H587"/>
    <mergeCell ref="I587:N587"/>
    <mergeCell ref="B588:F588"/>
    <mergeCell ref="G588:H588"/>
    <mergeCell ref="I588:N588"/>
    <mergeCell ref="B589:F589"/>
    <mergeCell ref="G589:H589"/>
    <mergeCell ref="I589:N589"/>
    <mergeCell ref="B590:F590"/>
    <mergeCell ref="G590:H590"/>
    <mergeCell ref="I590:N590"/>
    <mergeCell ref="B591:F591"/>
    <mergeCell ref="G591:H591"/>
    <mergeCell ref="I591:N591"/>
    <mergeCell ref="B592:F592"/>
    <mergeCell ref="G592:H592"/>
    <mergeCell ref="I592:N592"/>
    <mergeCell ref="B593:F593"/>
    <mergeCell ref="D573:F573"/>
    <mergeCell ref="G573:H573"/>
    <mergeCell ref="I573:M573"/>
    <mergeCell ref="A574:A575"/>
    <mergeCell ref="B574:J575"/>
    <mergeCell ref="M574:N574"/>
    <mergeCell ref="M575:N575"/>
    <mergeCell ref="F576:G576"/>
    <mergeCell ref="M576:N576"/>
    <mergeCell ref="A577:A582"/>
    <mergeCell ref="B577:F577"/>
    <mergeCell ref="G577:H577"/>
    <mergeCell ref="I577:O577"/>
    <mergeCell ref="B578:F578"/>
    <mergeCell ref="G578:H578"/>
    <mergeCell ref="I578:O578"/>
    <mergeCell ref="B579:F579"/>
    <mergeCell ref="G579:H579"/>
    <mergeCell ref="I579:O579"/>
    <mergeCell ref="B580:F580"/>
    <mergeCell ref="G580:H580"/>
    <mergeCell ref="I580:O580"/>
    <mergeCell ref="B581:F581"/>
    <mergeCell ref="G581:H581"/>
    <mergeCell ref="I581:O581"/>
    <mergeCell ref="B582:F582"/>
    <mergeCell ref="G582:H582"/>
    <mergeCell ref="I582:O582"/>
    <mergeCell ref="A558:A569"/>
    <mergeCell ref="B558:O558"/>
    <mergeCell ref="B559:O559"/>
    <mergeCell ref="B560:O560"/>
    <mergeCell ref="B561:O561"/>
    <mergeCell ref="B562:O562"/>
    <mergeCell ref="B563:O563"/>
    <mergeCell ref="B564:O564"/>
    <mergeCell ref="B565:O565"/>
    <mergeCell ref="B566:H566"/>
    <mergeCell ref="I566:O569"/>
    <mergeCell ref="B567:H567"/>
    <mergeCell ref="B568:H568"/>
    <mergeCell ref="B569:H569"/>
    <mergeCell ref="B570:O570"/>
    <mergeCell ref="B571:O571"/>
    <mergeCell ref="A572:O572"/>
    <mergeCell ref="G541:H541"/>
    <mergeCell ref="I541:N541"/>
    <mergeCell ref="B542:F542"/>
    <mergeCell ref="G542:H542"/>
    <mergeCell ref="I542:N542"/>
    <mergeCell ref="A543:A557"/>
    <mergeCell ref="B543:O543"/>
    <mergeCell ref="B544:O544"/>
    <mergeCell ref="B545:O545"/>
    <mergeCell ref="B546:O546"/>
    <mergeCell ref="B547:O547"/>
    <mergeCell ref="B548:O548"/>
    <mergeCell ref="B549:O549"/>
    <mergeCell ref="B550:O550"/>
    <mergeCell ref="B551:O551"/>
    <mergeCell ref="B552:O552"/>
    <mergeCell ref="B553:O553"/>
    <mergeCell ref="B554:H554"/>
    <mergeCell ref="I554:O557"/>
    <mergeCell ref="B555:H555"/>
    <mergeCell ref="B556:H556"/>
    <mergeCell ref="B557:H557"/>
    <mergeCell ref="A531:A542"/>
    <mergeCell ref="B531:F531"/>
    <mergeCell ref="G531:H531"/>
    <mergeCell ref="I531:N531"/>
    <mergeCell ref="B532:F532"/>
    <mergeCell ref="G532:H532"/>
    <mergeCell ref="I532:N532"/>
    <mergeCell ref="B533:F533"/>
    <mergeCell ref="G533:H533"/>
    <mergeCell ref="I533:N533"/>
    <mergeCell ref="B534:F534"/>
    <mergeCell ref="G534:H534"/>
    <mergeCell ref="I534:N534"/>
    <mergeCell ref="B535:F535"/>
    <mergeCell ref="G535:H535"/>
    <mergeCell ref="I535:N535"/>
    <mergeCell ref="B536:F536"/>
    <mergeCell ref="G536:H536"/>
    <mergeCell ref="I536:N536"/>
    <mergeCell ref="B537:F537"/>
    <mergeCell ref="G537:H537"/>
    <mergeCell ref="I537:N537"/>
    <mergeCell ref="B538:F538"/>
    <mergeCell ref="G538:H538"/>
    <mergeCell ref="I538:N538"/>
    <mergeCell ref="B539:F539"/>
    <mergeCell ref="G539:H539"/>
    <mergeCell ref="I539:N539"/>
    <mergeCell ref="B540:F540"/>
    <mergeCell ref="G540:H540"/>
    <mergeCell ref="I540:N540"/>
    <mergeCell ref="B541:F541"/>
    <mergeCell ref="D521:F521"/>
    <mergeCell ref="G521:H521"/>
    <mergeCell ref="I521:M521"/>
    <mergeCell ref="A522:A523"/>
    <mergeCell ref="B522:J523"/>
    <mergeCell ref="M522:N522"/>
    <mergeCell ref="M523:N523"/>
    <mergeCell ref="F524:G524"/>
    <mergeCell ref="M524:N524"/>
    <mergeCell ref="A525:A530"/>
    <mergeCell ref="B525:F525"/>
    <mergeCell ref="G525:H525"/>
    <mergeCell ref="I525:O525"/>
    <mergeCell ref="B526:F526"/>
    <mergeCell ref="G526:H526"/>
    <mergeCell ref="I526:O526"/>
    <mergeCell ref="B527:F527"/>
    <mergeCell ref="G527:H527"/>
    <mergeCell ref="I527:O527"/>
    <mergeCell ref="B528:F528"/>
    <mergeCell ref="G528:H528"/>
    <mergeCell ref="I528:O528"/>
    <mergeCell ref="B529:F529"/>
    <mergeCell ref="G529:H529"/>
    <mergeCell ref="I529:O529"/>
    <mergeCell ref="B530:F530"/>
    <mergeCell ref="G530:H530"/>
    <mergeCell ref="I530:O530"/>
    <mergeCell ref="A506:A517"/>
    <mergeCell ref="B506:O506"/>
    <mergeCell ref="B507:O507"/>
    <mergeCell ref="B508:O508"/>
    <mergeCell ref="B509:O509"/>
    <mergeCell ref="B510:O510"/>
    <mergeCell ref="B511:O511"/>
    <mergeCell ref="B512:O512"/>
    <mergeCell ref="B513:O513"/>
    <mergeCell ref="B514:H514"/>
    <mergeCell ref="I514:O517"/>
    <mergeCell ref="B515:H515"/>
    <mergeCell ref="B516:H516"/>
    <mergeCell ref="B517:H517"/>
    <mergeCell ref="B518:O518"/>
    <mergeCell ref="B519:O519"/>
    <mergeCell ref="A520:O520"/>
    <mergeCell ref="G489:H489"/>
    <mergeCell ref="I489:N489"/>
    <mergeCell ref="B490:F490"/>
    <mergeCell ref="G490:H490"/>
    <mergeCell ref="I490:N490"/>
    <mergeCell ref="A491:A505"/>
    <mergeCell ref="B491:O491"/>
    <mergeCell ref="B492:O492"/>
    <mergeCell ref="B493:O493"/>
    <mergeCell ref="B494:O494"/>
    <mergeCell ref="B495:O495"/>
    <mergeCell ref="B496:O496"/>
    <mergeCell ref="B497:O497"/>
    <mergeCell ref="B498:O498"/>
    <mergeCell ref="B499:O499"/>
    <mergeCell ref="B500:O500"/>
    <mergeCell ref="B501:O501"/>
    <mergeCell ref="B502:H502"/>
    <mergeCell ref="I502:O505"/>
    <mergeCell ref="B503:H503"/>
    <mergeCell ref="B504:H504"/>
    <mergeCell ref="B505:H505"/>
    <mergeCell ref="A479:A490"/>
    <mergeCell ref="B479:F479"/>
    <mergeCell ref="G479:H479"/>
    <mergeCell ref="I479:N479"/>
    <mergeCell ref="B480:F480"/>
    <mergeCell ref="G480:H480"/>
    <mergeCell ref="I480:N480"/>
    <mergeCell ref="B481:F481"/>
    <mergeCell ref="G481:H481"/>
    <mergeCell ref="I481:N481"/>
    <mergeCell ref="B482:F482"/>
    <mergeCell ref="G482:H482"/>
    <mergeCell ref="I482:N482"/>
    <mergeCell ref="B483:F483"/>
    <mergeCell ref="G483:H483"/>
    <mergeCell ref="I483:N483"/>
    <mergeCell ref="B484:F484"/>
    <mergeCell ref="G484:H484"/>
    <mergeCell ref="I484:N484"/>
    <mergeCell ref="B485:F485"/>
    <mergeCell ref="G485:H485"/>
    <mergeCell ref="I485:N485"/>
    <mergeCell ref="B486:F486"/>
    <mergeCell ref="G486:H486"/>
    <mergeCell ref="I486:N486"/>
    <mergeCell ref="B487:F487"/>
    <mergeCell ref="G487:H487"/>
    <mergeCell ref="I487:N487"/>
    <mergeCell ref="B488:F488"/>
    <mergeCell ref="G488:H488"/>
    <mergeCell ref="I488:N488"/>
    <mergeCell ref="B489:F489"/>
    <mergeCell ref="D469:F469"/>
    <mergeCell ref="G469:H469"/>
    <mergeCell ref="I469:M469"/>
    <mergeCell ref="A470:A471"/>
    <mergeCell ref="B470:J471"/>
    <mergeCell ref="M470:N470"/>
    <mergeCell ref="M471:N471"/>
    <mergeCell ref="F472:G472"/>
    <mergeCell ref="M472:N472"/>
    <mergeCell ref="A473:A478"/>
    <mergeCell ref="B473:F473"/>
    <mergeCell ref="G473:H473"/>
    <mergeCell ref="I473:O473"/>
    <mergeCell ref="B474:F474"/>
    <mergeCell ref="G474:H474"/>
    <mergeCell ref="I474:O474"/>
    <mergeCell ref="B475:F475"/>
    <mergeCell ref="G475:H475"/>
    <mergeCell ref="I475:O475"/>
    <mergeCell ref="B476:F476"/>
    <mergeCell ref="G476:H476"/>
    <mergeCell ref="I476:O476"/>
    <mergeCell ref="B477:F477"/>
    <mergeCell ref="G477:H477"/>
    <mergeCell ref="I477:O477"/>
    <mergeCell ref="B478:F478"/>
    <mergeCell ref="G478:H478"/>
    <mergeCell ref="I478:O478"/>
    <mergeCell ref="A454:A465"/>
    <mergeCell ref="B454:O454"/>
    <mergeCell ref="B455:O455"/>
    <mergeCell ref="B456:O456"/>
    <mergeCell ref="B457:O457"/>
    <mergeCell ref="B458:O458"/>
    <mergeCell ref="B459:O459"/>
    <mergeCell ref="B460:O460"/>
    <mergeCell ref="B461:O461"/>
    <mergeCell ref="B462:H462"/>
    <mergeCell ref="I462:O465"/>
    <mergeCell ref="B463:H463"/>
    <mergeCell ref="B464:H464"/>
    <mergeCell ref="B465:H465"/>
    <mergeCell ref="B466:O466"/>
    <mergeCell ref="B467:O467"/>
    <mergeCell ref="A468:O468"/>
    <mergeCell ref="G437:H437"/>
    <mergeCell ref="I437:N437"/>
    <mergeCell ref="B438:F438"/>
    <mergeCell ref="G438:H438"/>
    <mergeCell ref="I438:N438"/>
    <mergeCell ref="A439:A453"/>
    <mergeCell ref="B439:O439"/>
    <mergeCell ref="B440:O440"/>
    <mergeCell ref="B441:O441"/>
    <mergeCell ref="B442:O442"/>
    <mergeCell ref="B443:O443"/>
    <mergeCell ref="B444:O444"/>
    <mergeCell ref="B445:O445"/>
    <mergeCell ref="B446:O446"/>
    <mergeCell ref="B447:O447"/>
    <mergeCell ref="B448:O448"/>
    <mergeCell ref="B449:O449"/>
    <mergeCell ref="B450:H450"/>
    <mergeCell ref="I450:O453"/>
    <mergeCell ref="B451:H451"/>
    <mergeCell ref="B452:H452"/>
    <mergeCell ref="B453:H453"/>
    <mergeCell ref="A427:A438"/>
    <mergeCell ref="B427:F427"/>
    <mergeCell ref="G427:H427"/>
    <mergeCell ref="I427:N427"/>
    <mergeCell ref="B428:F428"/>
    <mergeCell ref="G428:H428"/>
    <mergeCell ref="I428:N428"/>
    <mergeCell ref="B429:F429"/>
    <mergeCell ref="G429:H429"/>
    <mergeCell ref="I429:N429"/>
    <mergeCell ref="B430:F430"/>
    <mergeCell ref="G430:H430"/>
    <mergeCell ref="I430:N430"/>
    <mergeCell ref="B431:F431"/>
    <mergeCell ref="G431:H431"/>
    <mergeCell ref="I431:N431"/>
    <mergeCell ref="B432:F432"/>
    <mergeCell ref="G432:H432"/>
    <mergeCell ref="I432:N432"/>
    <mergeCell ref="B433:F433"/>
    <mergeCell ref="G433:H433"/>
    <mergeCell ref="I433:N433"/>
    <mergeCell ref="B434:F434"/>
    <mergeCell ref="G434:H434"/>
    <mergeCell ref="I434:N434"/>
    <mergeCell ref="B435:F435"/>
    <mergeCell ref="G435:H435"/>
    <mergeCell ref="I435:N435"/>
    <mergeCell ref="B436:F436"/>
    <mergeCell ref="G436:H436"/>
    <mergeCell ref="I436:N436"/>
    <mergeCell ref="B437:F437"/>
    <mergeCell ref="D417:F417"/>
    <mergeCell ref="G417:H417"/>
    <mergeCell ref="I417:M417"/>
    <mergeCell ref="A418:A419"/>
    <mergeCell ref="B418:J419"/>
    <mergeCell ref="M418:N418"/>
    <mergeCell ref="M419:N419"/>
    <mergeCell ref="F420:G420"/>
    <mergeCell ref="M420:N420"/>
    <mergeCell ref="A421:A426"/>
    <mergeCell ref="B421:F421"/>
    <mergeCell ref="G421:H421"/>
    <mergeCell ref="I421:O421"/>
    <mergeCell ref="B422:F422"/>
    <mergeCell ref="G422:H422"/>
    <mergeCell ref="I422:O422"/>
    <mergeCell ref="B423:F423"/>
    <mergeCell ref="G423:H423"/>
    <mergeCell ref="I423:O423"/>
    <mergeCell ref="B424:F424"/>
    <mergeCell ref="G424:H424"/>
    <mergeCell ref="I424:O424"/>
    <mergeCell ref="B425:F425"/>
    <mergeCell ref="G425:H425"/>
    <mergeCell ref="I425:O425"/>
    <mergeCell ref="B426:F426"/>
    <mergeCell ref="G426:H426"/>
    <mergeCell ref="I426:O426"/>
    <mergeCell ref="A402:A413"/>
    <mergeCell ref="B402:O402"/>
    <mergeCell ref="B403:O403"/>
    <mergeCell ref="B404:O404"/>
    <mergeCell ref="B405:O405"/>
    <mergeCell ref="B406:O406"/>
    <mergeCell ref="B407:O407"/>
    <mergeCell ref="B408:O408"/>
    <mergeCell ref="B409:O409"/>
    <mergeCell ref="B410:H410"/>
    <mergeCell ref="I410:O413"/>
    <mergeCell ref="B411:H411"/>
    <mergeCell ref="B412:H412"/>
    <mergeCell ref="B413:H413"/>
    <mergeCell ref="B414:O414"/>
    <mergeCell ref="B415:O415"/>
    <mergeCell ref="A416:O416"/>
    <mergeCell ref="G385:H385"/>
    <mergeCell ref="I385:N385"/>
    <mergeCell ref="B386:F386"/>
    <mergeCell ref="G386:H386"/>
    <mergeCell ref="I386:N386"/>
    <mergeCell ref="A387:A401"/>
    <mergeCell ref="B387:O387"/>
    <mergeCell ref="B388:O388"/>
    <mergeCell ref="B389:O389"/>
    <mergeCell ref="B390:O390"/>
    <mergeCell ref="B391:O391"/>
    <mergeCell ref="B392:O392"/>
    <mergeCell ref="B393:O393"/>
    <mergeCell ref="B394:O394"/>
    <mergeCell ref="B395:O395"/>
    <mergeCell ref="B396:O396"/>
    <mergeCell ref="B397:O397"/>
    <mergeCell ref="B398:H398"/>
    <mergeCell ref="I398:O401"/>
    <mergeCell ref="B399:H399"/>
    <mergeCell ref="B400:H400"/>
    <mergeCell ref="B401:H401"/>
    <mergeCell ref="A375:A386"/>
    <mergeCell ref="B375:F375"/>
    <mergeCell ref="G375:H375"/>
    <mergeCell ref="I375:N375"/>
    <mergeCell ref="B376:F376"/>
    <mergeCell ref="G376:H376"/>
    <mergeCell ref="I376:N376"/>
    <mergeCell ref="B377:F377"/>
    <mergeCell ref="G377:H377"/>
    <mergeCell ref="I377:N377"/>
    <mergeCell ref="B378:F378"/>
    <mergeCell ref="G378:H378"/>
    <mergeCell ref="I378:N378"/>
    <mergeCell ref="B379:F379"/>
    <mergeCell ref="G379:H379"/>
    <mergeCell ref="I379:N379"/>
    <mergeCell ref="B380:F380"/>
    <mergeCell ref="G380:H380"/>
    <mergeCell ref="I380:N380"/>
    <mergeCell ref="B381:F381"/>
    <mergeCell ref="G381:H381"/>
    <mergeCell ref="I381:N381"/>
    <mergeCell ref="B382:F382"/>
    <mergeCell ref="G382:H382"/>
    <mergeCell ref="I382:N382"/>
    <mergeCell ref="B383:F383"/>
    <mergeCell ref="G383:H383"/>
    <mergeCell ref="I383:N383"/>
    <mergeCell ref="B384:F384"/>
    <mergeCell ref="G384:H384"/>
    <mergeCell ref="I384:N384"/>
    <mergeCell ref="B385:F385"/>
    <mergeCell ref="D365:F365"/>
    <mergeCell ref="G365:H365"/>
    <mergeCell ref="I365:M365"/>
    <mergeCell ref="A366:A367"/>
    <mergeCell ref="B366:J367"/>
    <mergeCell ref="M366:N366"/>
    <mergeCell ref="M367:N367"/>
    <mergeCell ref="F368:G368"/>
    <mergeCell ref="M368:N368"/>
    <mergeCell ref="A369:A374"/>
    <mergeCell ref="B369:F369"/>
    <mergeCell ref="G369:H369"/>
    <mergeCell ref="I369:O369"/>
    <mergeCell ref="B370:F370"/>
    <mergeCell ref="G370:H370"/>
    <mergeCell ref="I370:O370"/>
    <mergeCell ref="B371:F371"/>
    <mergeCell ref="G371:H371"/>
    <mergeCell ref="I371:O371"/>
    <mergeCell ref="B372:F372"/>
    <mergeCell ref="G372:H372"/>
    <mergeCell ref="I372:O372"/>
    <mergeCell ref="B373:F373"/>
    <mergeCell ref="G373:H373"/>
    <mergeCell ref="I373:O373"/>
    <mergeCell ref="B374:F374"/>
    <mergeCell ref="G374:H374"/>
    <mergeCell ref="I374:O374"/>
    <mergeCell ref="A350:A361"/>
    <mergeCell ref="B350:O350"/>
    <mergeCell ref="B351:O351"/>
    <mergeCell ref="B352:O352"/>
    <mergeCell ref="B353:O353"/>
    <mergeCell ref="B354:O354"/>
    <mergeCell ref="B355:O355"/>
    <mergeCell ref="B356:O356"/>
    <mergeCell ref="B357:O357"/>
    <mergeCell ref="B358:H358"/>
    <mergeCell ref="I358:O361"/>
    <mergeCell ref="B359:H359"/>
    <mergeCell ref="B360:H360"/>
    <mergeCell ref="B361:H361"/>
    <mergeCell ref="B362:O362"/>
    <mergeCell ref="B363:O363"/>
    <mergeCell ref="A364:O364"/>
    <mergeCell ref="G333:H333"/>
    <mergeCell ref="I333:N333"/>
    <mergeCell ref="B334:F334"/>
    <mergeCell ref="G334:H334"/>
    <mergeCell ref="I334:N334"/>
    <mergeCell ref="A335:A349"/>
    <mergeCell ref="B335:O335"/>
    <mergeCell ref="B336:O336"/>
    <mergeCell ref="B337:O337"/>
    <mergeCell ref="B338:O338"/>
    <mergeCell ref="B339:O339"/>
    <mergeCell ref="B340:O340"/>
    <mergeCell ref="B341:O341"/>
    <mergeCell ref="B342:O342"/>
    <mergeCell ref="B343:O343"/>
    <mergeCell ref="B344:O344"/>
    <mergeCell ref="B345:O345"/>
    <mergeCell ref="B346:H346"/>
    <mergeCell ref="I346:O349"/>
    <mergeCell ref="B347:H347"/>
    <mergeCell ref="B348:H348"/>
    <mergeCell ref="B349:H349"/>
    <mergeCell ref="A323:A334"/>
    <mergeCell ref="B323:F323"/>
    <mergeCell ref="G323:H323"/>
    <mergeCell ref="I323:N323"/>
    <mergeCell ref="B324:F324"/>
    <mergeCell ref="G324:H324"/>
    <mergeCell ref="I324:N324"/>
    <mergeCell ref="B325:F325"/>
    <mergeCell ref="G325:H325"/>
    <mergeCell ref="I325:N325"/>
    <mergeCell ref="B326:F326"/>
    <mergeCell ref="G326:H326"/>
    <mergeCell ref="I326:N326"/>
    <mergeCell ref="B327:F327"/>
    <mergeCell ref="G327:H327"/>
    <mergeCell ref="I327:N327"/>
    <mergeCell ref="B328:F328"/>
    <mergeCell ref="G328:H328"/>
    <mergeCell ref="I328:N328"/>
    <mergeCell ref="B329:F329"/>
    <mergeCell ref="G329:H329"/>
    <mergeCell ref="I329:N329"/>
    <mergeCell ref="B330:F330"/>
    <mergeCell ref="G330:H330"/>
    <mergeCell ref="I330:N330"/>
    <mergeCell ref="B331:F331"/>
    <mergeCell ref="G331:H331"/>
    <mergeCell ref="I331:N331"/>
    <mergeCell ref="B332:F332"/>
    <mergeCell ref="G332:H332"/>
    <mergeCell ref="I332:N332"/>
    <mergeCell ref="B333:F333"/>
    <mergeCell ref="D313:F313"/>
    <mergeCell ref="G313:H313"/>
    <mergeCell ref="I313:M313"/>
    <mergeCell ref="A314:A315"/>
    <mergeCell ref="B314:J315"/>
    <mergeCell ref="M314:N314"/>
    <mergeCell ref="M315:N315"/>
    <mergeCell ref="F316:G316"/>
    <mergeCell ref="M316:N316"/>
    <mergeCell ref="A317:A322"/>
    <mergeCell ref="B317:F317"/>
    <mergeCell ref="G317:H317"/>
    <mergeCell ref="I317:O317"/>
    <mergeCell ref="B318:F318"/>
    <mergeCell ref="G318:H318"/>
    <mergeCell ref="I318:O318"/>
    <mergeCell ref="B319:F319"/>
    <mergeCell ref="G319:H319"/>
    <mergeCell ref="I319:O319"/>
    <mergeCell ref="B320:F320"/>
    <mergeCell ref="G320:H320"/>
    <mergeCell ref="I320:O320"/>
    <mergeCell ref="B321:F321"/>
    <mergeCell ref="G321:H321"/>
    <mergeCell ref="I321:O321"/>
    <mergeCell ref="B322:F322"/>
    <mergeCell ref="G322:H322"/>
    <mergeCell ref="I322:O322"/>
    <mergeCell ref="A298:A309"/>
    <mergeCell ref="B298:O298"/>
    <mergeCell ref="B299:O299"/>
    <mergeCell ref="B300:O300"/>
    <mergeCell ref="B301:O301"/>
    <mergeCell ref="B302:O302"/>
    <mergeCell ref="B303:O303"/>
    <mergeCell ref="B304:O304"/>
    <mergeCell ref="B305:O305"/>
    <mergeCell ref="B306:H306"/>
    <mergeCell ref="I306:O309"/>
    <mergeCell ref="B307:H307"/>
    <mergeCell ref="B308:H308"/>
    <mergeCell ref="B309:H309"/>
    <mergeCell ref="B310:O310"/>
    <mergeCell ref="B311:O311"/>
    <mergeCell ref="A312:O312"/>
    <mergeCell ref="G281:H281"/>
    <mergeCell ref="I281:N281"/>
    <mergeCell ref="B282:F282"/>
    <mergeCell ref="G282:H282"/>
    <mergeCell ref="I282:N282"/>
    <mergeCell ref="A283:A297"/>
    <mergeCell ref="B283:O283"/>
    <mergeCell ref="B284:O284"/>
    <mergeCell ref="B285:O285"/>
    <mergeCell ref="B286:O286"/>
    <mergeCell ref="B287:O287"/>
    <mergeCell ref="B288:O288"/>
    <mergeCell ref="B289:O289"/>
    <mergeCell ref="B290:O290"/>
    <mergeCell ref="B291:O291"/>
    <mergeCell ref="B292:O292"/>
    <mergeCell ref="B293:O293"/>
    <mergeCell ref="B294:H294"/>
    <mergeCell ref="I294:O297"/>
    <mergeCell ref="B295:H295"/>
    <mergeCell ref="B296:H296"/>
    <mergeCell ref="B297:H297"/>
    <mergeCell ref="A271:A282"/>
    <mergeCell ref="B271:F271"/>
    <mergeCell ref="G271:H271"/>
    <mergeCell ref="I271:N271"/>
    <mergeCell ref="B272:F272"/>
    <mergeCell ref="G272:H272"/>
    <mergeCell ref="I272:N272"/>
    <mergeCell ref="B273:F273"/>
    <mergeCell ref="G273:H273"/>
    <mergeCell ref="I273:N273"/>
    <mergeCell ref="B274:F274"/>
    <mergeCell ref="G274:H274"/>
    <mergeCell ref="I274:N274"/>
    <mergeCell ref="B275:F275"/>
    <mergeCell ref="G275:H275"/>
    <mergeCell ref="I275:N275"/>
    <mergeCell ref="B276:F276"/>
    <mergeCell ref="G276:H276"/>
    <mergeCell ref="I276:N276"/>
    <mergeCell ref="B277:F277"/>
    <mergeCell ref="G277:H277"/>
    <mergeCell ref="I277:N277"/>
    <mergeCell ref="B278:F278"/>
    <mergeCell ref="G278:H278"/>
    <mergeCell ref="I278:N278"/>
    <mergeCell ref="B279:F279"/>
    <mergeCell ref="G279:H279"/>
    <mergeCell ref="I279:N279"/>
    <mergeCell ref="B280:F280"/>
    <mergeCell ref="G280:H280"/>
    <mergeCell ref="I280:N280"/>
    <mergeCell ref="B281:F281"/>
    <mergeCell ref="D261:F261"/>
    <mergeCell ref="G261:H261"/>
    <mergeCell ref="I261:M261"/>
    <mergeCell ref="A262:A263"/>
    <mergeCell ref="B262:J263"/>
    <mergeCell ref="M262:N262"/>
    <mergeCell ref="M263:N263"/>
    <mergeCell ref="F264:G264"/>
    <mergeCell ref="M264:N264"/>
    <mergeCell ref="A265:A270"/>
    <mergeCell ref="B265:F265"/>
    <mergeCell ref="G265:H265"/>
    <mergeCell ref="I265:O265"/>
    <mergeCell ref="B266:F266"/>
    <mergeCell ref="G266:H266"/>
    <mergeCell ref="I266:O266"/>
    <mergeCell ref="B267:F267"/>
    <mergeCell ref="G267:H267"/>
    <mergeCell ref="I267:O267"/>
    <mergeCell ref="B268:F268"/>
    <mergeCell ref="G268:H268"/>
    <mergeCell ref="I268:O268"/>
    <mergeCell ref="B269:F269"/>
    <mergeCell ref="G269:H269"/>
    <mergeCell ref="I269:O269"/>
    <mergeCell ref="B270:F270"/>
    <mergeCell ref="G270:H270"/>
    <mergeCell ref="I270:O270"/>
    <mergeCell ref="A246:A257"/>
    <mergeCell ref="B246:O246"/>
    <mergeCell ref="B247:O247"/>
    <mergeCell ref="B248:O248"/>
    <mergeCell ref="B249:O249"/>
    <mergeCell ref="B250:O250"/>
    <mergeCell ref="B251:O251"/>
    <mergeCell ref="B252:O252"/>
    <mergeCell ref="B253:O253"/>
    <mergeCell ref="B254:H254"/>
    <mergeCell ref="I254:O257"/>
    <mergeCell ref="B255:H255"/>
    <mergeCell ref="B256:H256"/>
    <mergeCell ref="B257:H257"/>
    <mergeCell ref="B258:O258"/>
    <mergeCell ref="B259:O259"/>
    <mergeCell ref="A260:O260"/>
    <mergeCell ref="G229:H229"/>
    <mergeCell ref="I229:N229"/>
    <mergeCell ref="B230:F230"/>
    <mergeCell ref="G230:H230"/>
    <mergeCell ref="I230:N230"/>
    <mergeCell ref="A231:A245"/>
    <mergeCell ref="B231:O231"/>
    <mergeCell ref="B232:O232"/>
    <mergeCell ref="B233:O233"/>
    <mergeCell ref="B234:O234"/>
    <mergeCell ref="B235:O235"/>
    <mergeCell ref="B236:O236"/>
    <mergeCell ref="B237:O237"/>
    <mergeCell ref="B238:O238"/>
    <mergeCell ref="B239:O239"/>
    <mergeCell ref="B240:O240"/>
    <mergeCell ref="B241:O241"/>
    <mergeCell ref="B242:H242"/>
    <mergeCell ref="I242:O245"/>
    <mergeCell ref="B243:H243"/>
    <mergeCell ref="B244:H244"/>
    <mergeCell ref="B245:H245"/>
    <mergeCell ref="A219:A230"/>
    <mergeCell ref="B219:F219"/>
    <mergeCell ref="G219:H219"/>
    <mergeCell ref="I219:N219"/>
    <mergeCell ref="B220:F220"/>
    <mergeCell ref="G220:H220"/>
    <mergeCell ref="I220:N220"/>
    <mergeCell ref="B221:F221"/>
    <mergeCell ref="G221:H221"/>
    <mergeCell ref="I221:N221"/>
    <mergeCell ref="B222:F222"/>
    <mergeCell ref="G222:H222"/>
    <mergeCell ref="I222:N222"/>
    <mergeCell ref="B223:F223"/>
    <mergeCell ref="G223:H223"/>
    <mergeCell ref="I223:N223"/>
    <mergeCell ref="B224:F224"/>
    <mergeCell ref="G224:H224"/>
    <mergeCell ref="I224:N224"/>
    <mergeCell ref="B225:F225"/>
    <mergeCell ref="G225:H225"/>
    <mergeCell ref="I225:N225"/>
    <mergeCell ref="B226:F226"/>
    <mergeCell ref="G226:H226"/>
    <mergeCell ref="I226:N226"/>
    <mergeCell ref="B227:F227"/>
    <mergeCell ref="G227:H227"/>
    <mergeCell ref="I227:N227"/>
    <mergeCell ref="B228:F228"/>
    <mergeCell ref="G228:H228"/>
    <mergeCell ref="I228:N228"/>
    <mergeCell ref="B229:F229"/>
    <mergeCell ref="D209:F209"/>
    <mergeCell ref="G209:H209"/>
    <mergeCell ref="I209:M209"/>
    <mergeCell ref="A210:A211"/>
    <mergeCell ref="B210:J211"/>
    <mergeCell ref="M210:N210"/>
    <mergeCell ref="M211:N211"/>
    <mergeCell ref="F212:G212"/>
    <mergeCell ref="M212:N212"/>
    <mergeCell ref="A213:A218"/>
    <mergeCell ref="B213:F213"/>
    <mergeCell ref="G213:H213"/>
    <mergeCell ref="I213:O213"/>
    <mergeCell ref="B214:F214"/>
    <mergeCell ref="G214:H214"/>
    <mergeCell ref="I214:O214"/>
    <mergeCell ref="B215:F215"/>
    <mergeCell ref="G215:H215"/>
    <mergeCell ref="I215:O215"/>
    <mergeCell ref="B216:F216"/>
    <mergeCell ref="G216:H216"/>
    <mergeCell ref="I216:O216"/>
    <mergeCell ref="B217:F217"/>
    <mergeCell ref="G217:H217"/>
    <mergeCell ref="I217:O217"/>
    <mergeCell ref="B218:F218"/>
    <mergeCell ref="G218:H218"/>
    <mergeCell ref="I218:O218"/>
    <mergeCell ref="A194:A205"/>
    <mergeCell ref="B194:O194"/>
    <mergeCell ref="B195:O195"/>
    <mergeCell ref="B196:O196"/>
    <mergeCell ref="B197:O197"/>
    <mergeCell ref="B198:O198"/>
    <mergeCell ref="B199:O199"/>
    <mergeCell ref="B200:O200"/>
    <mergeCell ref="B201:O201"/>
    <mergeCell ref="B202:H202"/>
    <mergeCell ref="I202:O205"/>
    <mergeCell ref="B203:H203"/>
    <mergeCell ref="B204:H204"/>
    <mergeCell ref="B205:H205"/>
    <mergeCell ref="B206:O206"/>
    <mergeCell ref="B207:O207"/>
    <mergeCell ref="A208:O208"/>
    <mergeCell ref="G177:H177"/>
    <mergeCell ref="I177:N177"/>
    <mergeCell ref="B178:F178"/>
    <mergeCell ref="G178:H178"/>
    <mergeCell ref="I178:N178"/>
    <mergeCell ref="A179:A193"/>
    <mergeCell ref="B179:O179"/>
    <mergeCell ref="B180:O180"/>
    <mergeCell ref="B181:O181"/>
    <mergeCell ref="B182:O182"/>
    <mergeCell ref="B183:O183"/>
    <mergeCell ref="B184:O184"/>
    <mergeCell ref="B185:O185"/>
    <mergeCell ref="B186:O186"/>
    <mergeCell ref="B187:O187"/>
    <mergeCell ref="B188:O188"/>
    <mergeCell ref="B189:O189"/>
    <mergeCell ref="B190:H190"/>
    <mergeCell ref="I190:O193"/>
    <mergeCell ref="B191:H191"/>
    <mergeCell ref="B192:H192"/>
    <mergeCell ref="B193:H193"/>
    <mergeCell ref="A167:A178"/>
    <mergeCell ref="B167:F167"/>
    <mergeCell ref="G167:H167"/>
    <mergeCell ref="I167:N167"/>
    <mergeCell ref="B168:F168"/>
    <mergeCell ref="G168:H168"/>
    <mergeCell ref="I168:N168"/>
    <mergeCell ref="B169:F169"/>
    <mergeCell ref="G169:H169"/>
    <mergeCell ref="I169:N169"/>
    <mergeCell ref="B170:F170"/>
    <mergeCell ref="G170:H170"/>
    <mergeCell ref="I170:N170"/>
    <mergeCell ref="B171:F171"/>
    <mergeCell ref="G171:H171"/>
    <mergeCell ref="I171:N171"/>
    <mergeCell ref="B172:F172"/>
    <mergeCell ref="G172:H172"/>
    <mergeCell ref="I172:N172"/>
    <mergeCell ref="B173:F173"/>
    <mergeCell ref="G173:H173"/>
    <mergeCell ref="I173:N173"/>
    <mergeCell ref="B174:F174"/>
    <mergeCell ref="G174:H174"/>
    <mergeCell ref="I174:N174"/>
    <mergeCell ref="B175:F175"/>
    <mergeCell ref="G175:H175"/>
    <mergeCell ref="I175:N175"/>
    <mergeCell ref="B176:F176"/>
    <mergeCell ref="G176:H176"/>
    <mergeCell ref="I176:N176"/>
    <mergeCell ref="B177:F177"/>
    <mergeCell ref="D157:F157"/>
    <mergeCell ref="G157:H157"/>
    <mergeCell ref="I157:M157"/>
    <mergeCell ref="A158:A159"/>
    <mergeCell ref="B158:J159"/>
    <mergeCell ref="M158:N158"/>
    <mergeCell ref="M159:N159"/>
    <mergeCell ref="F160:G160"/>
    <mergeCell ref="M160:N160"/>
    <mergeCell ref="A161:A166"/>
    <mergeCell ref="B161:F161"/>
    <mergeCell ref="G161:H161"/>
    <mergeCell ref="I161:O161"/>
    <mergeCell ref="B162:F162"/>
    <mergeCell ref="G162:H162"/>
    <mergeCell ref="I162:O162"/>
    <mergeCell ref="B163:F163"/>
    <mergeCell ref="G163:H163"/>
    <mergeCell ref="I163:O163"/>
    <mergeCell ref="B164:F164"/>
    <mergeCell ref="G164:H164"/>
    <mergeCell ref="I164:O164"/>
    <mergeCell ref="B165:F165"/>
    <mergeCell ref="G165:H165"/>
    <mergeCell ref="I165:O165"/>
    <mergeCell ref="B166:F166"/>
    <mergeCell ref="G166:H166"/>
    <mergeCell ref="I166:O166"/>
    <mergeCell ref="A142:A153"/>
    <mergeCell ref="B142:O142"/>
    <mergeCell ref="B143:O143"/>
    <mergeCell ref="B144:O144"/>
    <mergeCell ref="B145:O145"/>
    <mergeCell ref="B146:O146"/>
    <mergeCell ref="B147:O147"/>
    <mergeCell ref="B148:O148"/>
    <mergeCell ref="B149:O149"/>
    <mergeCell ref="B150:H150"/>
    <mergeCell ref="I150:O153"/>
    <mergeCell ref="B151:H151"/>
    <mergeCell ref="B152:H152"/>
    <mergeCell ref="B153:H153"/>
    <mergeCell ref="B154:O154"/>
    <mergeCell ref="B155:O155"/>
    <mergeCell ref="A156:O156"/>
    <mergeCell ref="G125:H125"/>
    <mergeCell ref="I125:N125"/>
    <mergeCell ref="B126:F126"/>
    <mergeCell ref="G126:H126"/>
    <mergeCell ref="I126:N126"/>
    <mergeCell ref="A127:A141"/>
    <mergeCell ref="B127:O127"/>
    <mergeCell ref="B128:O128"/>
    <mergeCell ref="B129:O129"/>
    <mergeCell ref="B130:O130"/>
    <mergeCell ref="B131:O131"/>
    <mergeCell ref="B132:O132"/>
    <mergeCell ref="B133:O133"/>
    <mergeCell ref="B134:O134"/>
    <mergeCell ref="B135:O135"/>
    <mergeCell ref="B136:O136"/>
    <mergeCell ref="B137:O137"/>
    <mergeCell ref="B138:H138"/>
    <mergeCell ref="I138:O141"/>
    <mergeCell ref="B139:H139"/>
    <mergeCell ref="B140:H140"/>
    <mergeCell ref="B141:H141"/>
    <mergeCell ref="A115:A126"/>
    <mergeCell ref="B115:F115"/>
    <mergeCell ref="G115:H115"/>
    <mergeCell ref="I115:N115"/>
    <mergeCell ref="B116:F116"/>
    <mergeCell ref="G116:H116"/>
    <mergeCell ref="I116:N116"/>
    <mergeCell ref="B117:F117"/>
    <mergeCell ref="G117:H117"/>
    <mergeCell ref="I117:N117"/>
    <mergeCell ref="B118:F118"/>
    <mergeCell ref="G118:H118"/>
    <mergeCell ref="I118:N118"/>
    <mergeCell ref="B119:F119"/>
    <mergeCell ref="G119:H119"/>
    <mergeCell ref="I119:N119"/>
    <mergeCell ref="B120:F120"/>
    <mergeCell ref="G120:H120"/>
    <mergeCell ref="I120:N120"/>
    <mergeCell ref="B121:F121"/>
    <mergeCell ref="G121:H121"/>
    <mergeCell ref="I121:N121"/>
    <mergeCell ref="B122:F122"/>
    <mergeCell ref="G122:H122"/>
    <mergeCell ref="I122:N122"/>
    <mergeCell ref="B123:F123"/>
    <mergeCell ref="G123:H123"/>
    <mergeCell ref="I123:N123"/>
    <mergeCell ref="B124:F124"/>
    <mergeCell ref="G124:H124"/>
    <mergeCell ref="I124:N124"/>
    <mergeCell ref="B125:F125"/>
    <mergeCell ref="D105:F105"/>
    <mergeCell ref="G105:H105"/>
    <mergeCell ref="I105:M105"/>
    <mergeCell ref="A106:A107"/>
    <mergeCell ref="B106:J107"/>
    <mergeCell ref="M106:N106"/>
    <mergeCell ref="M107:N107"/>
    <mergeCell ref="F108:G108"/>
    <mergeCell ref="M108:N108"/>
    <mergeCell ref="A109:A114"/>
    <mergeCell ref="B109:F109"/>
    <mergeCell ref="G109:H109"/>
    <mergeCell ref="I109:O109"/>
    <mergeCell ref="B110:F110"/>
    <mergeCell ref="G110:H110"/>
    <mergeCell ref="I110:O110"/>
    <mergeCell ref="B111:F111"/>
    <mergeCell ref="G111:H111"/>
    <mergeCell ref="I111:O111"/>
    <mergeCell ref="B112:F112"/>
    <mergeCell ref="G112:H112"/>
    <mergeCell ref="I112:O112"/>
    <mergeCell ref="B113:F113"/>
    <mergeCell ref="G113:H113"/>
    <mergeCell ref="I113:O113"/>
    <mergeCell ref="B114:F114"/>
    <mergeCell ref="G114:H114"/>
    <mergeCell ref="I114:O114"/>
    <mergeCell ref="A90:A101"/>
    <mergeCell ref="B90:O90"/>
    <mergeCell ref="B91:O91"/>
    <mergeCell ref="B92:O92"/>
    <mergeCell ref="B93:O93"/>
    <mergeCell ref="B94:O94"/>
    <mergeCell ref="B95:O95"/>
    <mergeCell ref="B96:O96"/>
    <mergeCell ref="B97:O97"/>
    <mergeCell ref="B98:H98"/>
    <mergeCell ref="I98:O101"/>
    <mergeCell ref="B99:H99"/>
    <mergeCell ref="B100:H100"/>
    <mergeCell ref="B101:H101"/>
    <mergeCell ref="B102:O102"/>
    <mergeCell ref="B103:O103"/>
    <mergeCell ref="A104:O104"/>
    <mergeCell ref="B74:F74"/>
    <mergeCell ref="G74:H74"/>
    <mergeCell ref="I74:N74"/>
    <mergeCell ref="A75:A89"/>
    <mergeCell ref="B75:O75"/>
    <mergeCell ref="B76:O76"/>
    <mergeCell ref="B77:O77"/>
    <mergeCell ref="B78:O78"/>
    <mergeCell ref="B79:O79"/>
    <mergeCell ref="B80:O80"/>
    <mergeCell ref="B81:O81"/>
    <mergeCell ref="B82:O82"/>
    <mergeCell ref="B83:O83"/>
    <mergeCell ref="B84:O84"/>
    <mergeCell ref="B85:O85"/>
    <mergeCell ref="B86:H86"/>
    <mergeCell ref="I86:O89"/>
    <mergeCell ref="B87:H87"/>
    <mergeCell ref="B88:H88"/>
    <mergeCell ref="B89:H89"/>
    <mergeCell ref="A63:A74"/>
    <mergeCell ref="B63:F63"/>
    <mergeCell ref="G63:H63"/>
    <mergeCell ref="I63:N63"/>
    <mergeCell ref="B64:F64"/>
    <mergeCell ref="G64:H64"/>
    <mergeCell ref="I64:N64"/>
    <mergeCell ref="B65:F65"/>
    <mergeCell ref="G65:H65"/>
    <mergeCell ref="I65:N65"/>
    <mergeCell ref="B67:F67"/>
    <mergeCell ref="G67:H67"/>
    <mergeCell ref="B68:F68"/>
    <mergeCell ref="G68:H68"/>
    <mergeCell ref="I68:N68"/>
    <mergeCell ref="B69:F69"/>
    <mergeCell ref="G69:H69"/>
    <mergeCell ref="I69:N69"/>
    <mergeCell ref="B70:F70"/>
    <mergeCell ref="G70:H70"/>
    <mergeCell ref="I70:N70"/>
    <mergeCell ref="B71:F71"/>
    <mergeCell ref="G71:H71"/>
    <mergeCell ref="I71:N71"/>
    <mergeCell ref="G73:H73"/>
    <mergeCell ref="I73:N73"/>
    <mergeCell ref="B72:F72"/>
    <mergeCell ref="G72:H72"/>
    <mergeCell ref="I72:N72"/>
    <mergeCell ref="B73:F73"/>
    <mergeCell ref="I57:O57"/>
    <mergeCell ref="B58:F58"/>
    <mergeCell ref="G58:H58"/>
    <mergeCell ref="I58:O58"/>
    <mergeCell ref="B59:F59"/>
    <mergeCell ref="G59:H59"/>
    <mergeCell ref="I59:O59"/>
    <mergeCell ref="B60:F60"/>
    <mergeCell ref="G60:H60"/>
    <mergeCell ref="I60:O60"/>
    <mergeCell ref="B61:F61"/>
    <mergeCell ref="G61:H61"/>
    <mergeCell ref="I61:O61"/>
    <mergeCell ref="B62:F62"/>
    <mergeCell ref="G62:H62"/>
    <mergeCell ref="I62:O62"/>
    <mergeCell ref="I67:N67"/>
    <mergeCell ref="B15:F15"/>
    <mergeCell ref="G15:H15"/>
    <mergeCell ref="I15:N15"/>
    <mergeCell ref="B66:F66"/>
    <mergeCell ref="G66:H66"/>
    <mergeCell ref="I66:N66"/>
    <mergeCell ref="A41:A49"/>
    <mergeCell ref="B41:O41"/>
    <mergeCell ref="B42:O42"/>
    <mergeCell ref="B43:O43"/>
    <mergeCell ref="B44:O44"/>
    <mergeCell ref="B45:O45"/>
    <mergeCell ref="B46:H46"/>
    <mergeCell ref="I46:O49"/>
    <mergeCell ref="B47:H47"/>
    <mergeCell ref="B48:H48"/>
    <mergeCell ref="B49:H49"/>
    <mergeCell ref="B50:O50"/>
    <mergeCell ref="B51:O51"/>
    <mergeCell ref="A52:O52"/>
    <mergeCell ref="D53:F53"/>
    <mergeCell ref="G53:H53"/>
    <mergeCell ref="I53:M53"/>
    <mergeCell ref="A54:A55"/>
    <mergeCell ref="B54:J55"/>
    <mergeCell ref="M54:N54"/>
    <mergeCell ref="M55:N55"/>
    <mergeCell ref="F56:G56"/>
    <mergeCell ref="M56:N56"/>
    <mergeCell ref="A57:A62"/>
    <mergeCell ref="B57:F57"/>
    <mergeCell ref="G57:H57"/>
    <mergeCell ref="B13:F13"/>
    <mergeCell ref="G13:H13"/>
    <mergeCell ref="I13:O13"/>
    <mergeCell ref="B22:F22"/>
    <mergeCell ref="G22:H22"/>
    <mergeCell ref="I22:N22"/>
    <mergeCell ref="G24:H24"/>
    <mergeCell ref="I24:N24"/>
    <mergeCell ref="B25:F25"/>
    <mergeCell ref="G25:H25"/>
    <mergeCell ref="I25:N25"/>
    <mergeCell ref="A26:A40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H37"/>
    <mergeCell ref="I37:O40"/>
    <mergeCell ref="B38:H38"/>
    <mergeCell ref="B39:H39"/>
    <mergeCell ref="B40:H40"/>
    <mergeCell ref="A14:A25"/>
    <mergeCell ref="B14:F14"/>
    <mergeCell ref="G14:H14"/>
    <mergeCell ref="I14:N14"/>
    <mergeCell ref="B17:F17"/>
    <mergeCell ref="G17:H17"/>
    <mergeCell ref="I17:N17"/>
    <mergeCell ref="B18:F18"/>
    <mergeCell ref="G18:H18"/>
    <mergeCell ref="I18:N18"/>
    <mergeCell ref="B19:F19"/>
    <mergeCell ref="G19:H19"/>
    <mergeCell ref="I19:N19"/>
    <mergeCell ref="B20:F20"/>
    <mergeCell ref="G20:H20"/>
    <mergeCell ref="I20:N20"/>
    <mergeCell ref="B21:F21"/>
    <mergeCell ref="G21:H21"/>
    <mergeCell ref="I21:N21"/>
    <mergeCell ref="B16:F16"/>
    <mergeCell ref="G16:H16"/>
    <mergeCell ref="I16:N16"/>
    <mergeCell ref="B23:F23"/>
    <mergeCell ref="G23:H23"/>
    <mergeCell ref="I23:N23"/>
    <mergeCell ref="B24:F24"/>
    <mergeCell ref="B1:O1"/>
    <mergeCell ref="B2:O2"/>
    <mergeCell ref="A3:O3"/>
    <mergeCell ref="D4:F4"/>
    <mergeCell ref="G4:H4"/>
    <mergeCell ref="I4:M4"/>
    <mergeCell ref="A5:A6"/>
    <mergeCell ref="B5:J6"/>
    <mergeCell ref="M5:N5"/>
    <mergeCell ref="M6:N6"/>
    <mergeCell ref="F7:G7"/>
    <mergeCell ref="M7:N7"/>
    <mergeCell ref="A8:A13"/>
    <mergeCell ref="B8:F8"/>
    <mergeCell ref="G8:H8"/>
    <mergeCell ref="I8:O8"/>
    <mergeCell ref="B9:F9"/>
    <mergeCell ref="G9:H9"/>
    <mergeCell ref="I9:O9"/>
    <mergeCell ref="B10:F10"/>
    <mergeCell ref="G10:H10"/>
    <mergeCell ref="I10:O10"/>
    <mergeCell ref="B11:F11"/>
    <mergeCell ref="G11:H11"/>
    <mergeCell ref="I11:O11"/>
    <mergeCell ref="B12:F12"/>
    <mergeCell ref="G12:H12"/>
    <mergeCell ref="I12:O1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rowBreaks count="3" manualBreakCount="3">
    <brk id="49" man="1" max="16383"/>
    <brk id="89" man="1" max="16383" pt="1"/>
    <brk id="153" man="1" max="16383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Q13" activeCellId="0" sqref="Q13"/>
    </sheetView>
  </sheetViews>
  <sheetFormatPr defaultRowHeight="15"/>
  <cols>
    <col customWidth="1" min="1" max="1" width="15.5703125"/>
    <col customWidth="1" min="2" max="2" width="8.140625"/>
    <col customWidth="1" min="3" max="3" width="5.5703125"/>
    <col customWidth="1" min="4" max="4" width="13.7109375"/>
    <col customWidth="1" min="5" max="5" width="21.140625"/>
    <col customWidth="1" min="6" max="6" width="7.5703125"/>
    <col customWidth="1" min="7" max="7" width="2.42578125"/>
    <col customWidth="1" min="8" max="8" width="7.5703125"/>
    <col customWidth="1" min="9" max="9" width="4.7109375"/>
    <col customWidth="1" min="10" max="10" width="2.5703125"/>
    <col customWidth="1" min="11" max="11" width="10.140625"/>
    <col customWidth="1" min="12" max="12" width="6.140625"/>
    <col customWidth="1" min="13" max="13" width="2.28515625"/>
    <col customWidth="1" min="14" max="14" width="10.28515625"/>
    <col customWidth="1" min="15" max="15" width="4.5703125"/>
    <col customWidth="1" min="16" max="16" width="5.140625"/>
    <col customWidth="1" min="17" max="17" width="11"/>
  </cols>
  <sheetData>
    <row r="1" ht="21.75" customHeight="1">
      <c r="A1" s="54" t="s">
        <v>0</v>
      </c>
      <c r="B1" s="70" t="s">
        <v>332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1031"/>
      <c r="O1" s="1032"/>
      <c r="P1" s="1033"/>
      <c r="Q1" s="1034"/>
    </row>
    <row r="2">
      <c r="A2" s="54" t="s">
        <v>3</v>
      </c>
      <c r="B2" s="70" t="s">
        <v>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031"/>
      <c r="O2" s="50"/>
      <c r="P2" s="50"/>
      <c r="Q2" s="50"/>
    </row>
    <row r="3">
      <c r="A3" s="54" t="s">
        <v>5</v>
      </c>
      <c r="B3" s="70" t="s">
        <v>299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1031"/>
      <c r="O3" s="50"/>
      <c r="P3" s="50"/>
      <c r="Q3" s="50"/>
    </row>
    <row r="4">
      <c r="A4" s="1035" t="s">
        <v>7</v>
      </c>
      <c r="B4" s="1036" t="s">
        <v>233</v>
      </c>
      <c r="C4" s="54" t="s">
        <v>195</v>
      </c>
      <c r="D4" s="55" t="s">
        <v>333</v>
      </c>
      <c r="E4" s="56" t="s">
        <v>197</v>
      </c>
      <c r="F4" s="1037" t="s">
        <v>334</v>
      </c>
      <c r="G4" s="1038"/>
      <c r="H4" s="1038"/>
      <c r="I4" s="1038"/>
      <c r="J4" s="1039"/>
      <c r="K4" s="1040" t="s">
        <v>199</v>
      </c>
      <c r="L4" s="1041"/>
      <c r="M4" s="1042"/>
      <c r="N4" s="58">
        <v>46081</v>
      </c>
      <c r="O4" s="50"/>
      <c r="P4" s="50"/>
      <c r="Q4" s="1043"/>
    </row>
    <row r="5">
      <c r="A5" s="73" t="s">
        <v>200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108"/>
    </row>
    <row r="6" ht="25.5">
      <c r="A6" s="65" t="s">
        <v>10</v>
      </c>
      <c r="B6" s="1044" t="s">
        <v>201</v>
      </c>
      <c r="C6" s="1045"/>
      <c r="D6" s="1045"/>
      <c r="E6" s="1046"/>
      <c r="F6" s="65" t="s">
        <v>202</v>
      </c>
      <c r="G6" s="65" t="s">
        <v>203</v>
      </c>
      <c r="H6" s="65" t="s">
        <v>204</v>
      </c>
      <c r="I6" s="65" t="s">
        <v>52</v>
      </c>
      <c r="J6" s="65" t="s">
        <v>203</v>
      </c>
      <c r="K6" s="65" t="s">
        <v>205</v>
      </c>
      <c r="L6" s="65" t="s">
        <v>52</v>
      </c>
      <c r="M6" s="65" t="s">
        <v>203</v>
      </c>
      <c r="N6" s="65" t="s">
        <v>206</v>
      </c>
      <c r="O6" s="66" t="s">
        <v>52</v>
      </c>
      <c r="P6" s="66" t="s">
        <v>207</v>
      </c>
      <c r="Q6" s="1047" t="s">
        <v>208</v>
      </c>
    </row>
    <row r="7">
      <c r="A7" s="1048">
        <f>'Planilha contratada'!A7</f>
        <v>1</v>
      </c>
      <c r="B7" s="1049" t="str">
        <f>'Planilha contratada'!B7</f>
        <v xml:space="preserve">SERVIÇOS GERAIS DO EMPREENDIMENTO</v>
      </c>
      <c r="C7" s="1050"/>
      <c r="D7" s="1050"/>
      <c r="E7" s="1051"/>
      <c r="F7" s="65"/>
      <c r="G7" s="65"/>
      <c r="H7" s="65"/>
      <c r="I7" s="65"/>
      <c r="J7" s="65"/>
      <c r="K7" s="65"/>
      <c r="L7" s="65"/>
      <c r="M7" s="65"/>
      <c r="N7" s="65"/>
      <c r="O7" s="66"/>
      <c r="P7" s="66"/>
      <c r="Q7" s="1047"/>
    </row>
    <row r="8">
      <c r="A8" s="1052" t="str">
        <f>'Planilha contratada'!A8</f>
        <v>01.01 </v>
      </c>
      <c r="B8" s="1053" t="str">
        <f>'Planilha contratada'!B8</f>
        <v xml:space="preserve">ADMINISTRAÇÃO LOCAL</v>
      </c>
      <c r="C8" s="1054"/>
      <c r="D8" s="1054"/>
      <c r="E8" s="1055"/>
      <c r="F8" s="1056"/>
      <c r="G8" s="1056"/>
      <c r="H8" s="1056"/>
      <c r="I8" s="1056"/>
      <c r="J8" s="1056"/>
      <c r="K8" s="1056"/>
      <c r="L8" s="1056"/>
      <c r="M8" s="1056"/>
      <c r="N8" s="1056"/>
      <c r="O8" s="1057"/>
      <c r="P8" s="1057"/>
      <c r="Q8" s="1058"/>
    </row>
    <row r="9" ht="40.5" customHeight="1">
      <c r="A9" s="1059" t="str">
        <f>'Planilha contratada'!A9</f>
        <v>01.01.001 </v>
      </c>
      <c r="B9" s="1060" t="str">
        <f>'Planilha contratada'!B9</f>
        <v xml:space="preserve">Mestre de obras com encargos complementares</v>
      </c>
      <c r="C9" s="1061"/>
      <c r="D9" s="1061"/>
      <c r="E9" s="1062"/>
      <c r="F9" s="1063" t="s">
        <v>335</v>
      </c>
      <c r="G9" s="1064"/>
      <c r="H9" s="1064"/>
      <c r="I9" s="1064"/>
      <c r="J9" s="1064"/>
      <c r="K9" s="1064"/>
      <c r="L9" s="1064"/>
      <c r="M9" s="1064"/>
      <c r="N9" s="1064"/>
      <c r="O9" s="1064"/>
      <c r="P9" s="1065"/>
      <c r="Q9" s="1066">
        <f>98.28*0.0535</f>
        <v>5.2579799999999999</v>
      </c>
    </row>
    <row r="10" ht="39.75" customHeight="1">
      <c r="A10" s="1059" t="str">
        <f>'Planilha contratada'!A10</f>
        <v>01.01.002 </v>
      </c>
      <c r="B10" s="1060" t="str">
        <f>'Planilha contratada'!B10</f>
        <v xml:space="preserve">Engenheiro civil de obra junior com encargos complementares</v>
      </c>
      <c r="C10" s="1061"/>
      <c r="D10" s="1061"/>
      <c r="E10" s="1062"/>
      <c r="F10" s="1063" t="s">
        <v>336</v>
      </c>
      <c r="G10" s="1064"/>
      <c r="H10" s="1064"/>
      <c r="I10" s="1064"/>
      <c r="J10" s="1064"/>
      <c r="K10" s="1064"/>
      <c r="L10" s="1064"/>
      <c r="M10" s="1064"/>
      <c r="N10" s="1064"/>
      <c r="O10" s="1064"/>
      <c r="P10" s="1064"/>
      <c r="Q10" s="23">
        <f>15.8515223059756*0.0535</f>
        <v>0.84805644336969455</v>
      </c>
    </row>
    <row r="11" ht="15.75" customHeight="1">
      <c r="A11" s="1059" t="str">
        <f>'Planilha contratada'!A11</f>
        <v>01.01.003 </v>
      </c>
      <c r="B11" s="1060" t="str">
        <f>'Planilha contratada'!B11</f>
        <v xml:space="preserve">Vigia diurno com encargos complementares</v>
      </c>
      <c r="C11" s="1061"/>
      <c r="D11" s="1061"/>
      <c r="E11" s="1062"/>
      <c r="F11" s="1063" t="s">
        <v>324</v>
      </c>
      <c r="G11" s="1064"/>
      <c r="H11" s="1064"/>
      <c r="I11" s="1064"/>
      <c r="J11" s="1064"/>
      <c r="K11" s="1064"/>
      <c r="L11" s="1064"/>
      <c r="M11" s="1064"/>
      <c r="N11" s="1064"/>
      <c r="O11" s="1064"/>
      <c r="P11" s="1064"/>
      <c r="Q11" s="1067"/>
    </row>
    <row r="12">
      <c r="A12" s="1052" t="str">
        <f>'Planilha contratada'!A12</f>
        <v>01.02 </v>
      </c>
      <c r="B12" s="1068" t="str">
        <f>'Planilha contratada'!B12</f>
        <v>MOBILIZAÇÃO/DESMOBILIZAÇÃO</v>
      </c>
      <c r="C12" s="1069"/>
      <c r="D12" s="1069"/>
      <c r="E12" s="1070"/>
      <c r="F12" s="1056"/>
      <c r="G12" s="1056"/>
      <c r="H12" s="1056"/>
      <c r="I12" s="1056"/>
      <c r="J12" s="1056"/>
      <c r="K12" s="1056"/>
      <c r="L12" s="1056"/>
      <c r="M12" s="1056"/>
      <c r="N12" s="1056"/>
      <c r="O12" s="1057"/>
      <c r="P12" s="1057"/>
      <c r="Q12" s="1058"/>
    </row>
    <row r="13" ht="30" customHeight="1">
      <c r="A13" s="1059" t="str">
        <f>'Planilha contratada'!A13</f>
        <v>01.02.001 </v>
      </c>
      <c r="B13" s="1060" t="str">
        <f>'Planilha contratada'!B13</f>
        <v xml:space="preserve">Transporte com caminhão carroceria 9t, em via urbana pavimentada, dmt até 30km (unidade: txkm). af_07/2020</v>
      </c>
      <c r="C13" s="1061"/>
      <c r="D13" s="1061"/>
      <c r="E13" s="1062"/>
      <c r="F13" s="1063"/>
      <c r="G13" s="1064"/>
      <c r="H13" s="1064"/>
      <c r="I13" s="1064"/>
      <c r="J13" s="1064"/>
      <c r="K13" s="1064"/>
      <c r="L13" s="1064"/>
      <c r="M13" s="1064"/>
      <c r="N13" s="1064"/>
      <c r="O13" s="1064"/>
      <c r="P13" s="1065"/>
      <c r="Q13" s="1071"/>
    </row>
    <row r="14">
      <c r="A14" s="1052" t="str">
        <f>'Planilha contratada'!A14</f>
        <v>01.03 </v>
      </c>
      <c r="B14" s="1068" t="str">
        <f>'Planilha contratada'!B14</f>
        <v xml:space="preserve">SERVIÇOS GERAIS</v>
      </c>
      <c r="C14" s="1069"/>
      <c r="D14" s="1069"/>
      <c r="E14" s="1070"/>
      <c r="F14" s="1056"/>
      <c r="G14" s="1056"/>
      <c r="H14" s="1056"/>
      <c r="I14" s="1056"/>
      <c r="J14" s="1056"/>
      <c r="K14" s="1056"/>
      <c r="L14" s="1056"/>
      <c r="M14" s="1056"/>
      <c r="N14" s="1056"/>
      <c r="O14" s="1057"/>
      <c r="P14" s="1057"/>
      <c r="Q14" s="1058"/>
    </row>
    <row r="15">
      <c r="A15" s="1059" t="str">
        <f>'Planilha contratada'!A15</f>
        <v>01.03.001 </v>
      </c>
      <c r="B15" s="1060" t="str">
        <f>'Planilha contratada'!B15</f>
        <v xml:space="preserve">Barracão para Obras de Médio Porte Reaproveitamento 2 vezes</v>
      </c>
      <c r="C15" s="1061"/>
      <c r="D15" s="1061"/>
      <c r="E15" s="1062"/>
      <c r="F15" s="1063"/>
      <c r="G15" s="1064"/>
      <c r="H15" s="1064"/>
      <c r="I15" s="1064"/>
      <c r="J15" s="1064"/>
      <c r="K15" s="1064"/>
      <c r="L15" s="1064"/>
      <c r="M15" s="1064"/>
      <c r="N15" s="1064"/>
      <c r="O15" s="1064"/>
      <c r="P15" s="1065"/>
      <c r="Q15" s="1071"/>
    </row>
    <row r="16" ht="27.75" customHeight="1">
      <c r="A16" s="1059" t="str">
        <f>'Planilha contratada'!A16</f>
        <v>01.03.002 </v>
      </c>
      <c r="B16" s="1060" t="str">
        <f>'Planilha contratada'!B16</f>
        <v xml:space="preserve">Tapume de proteção em tela de polietileno h=1,20 com bloco de concreto</v>
      </c>
      <c r="C16" s="1061"/>
      <c r="D16" s="1061"/>
      <c r="E16" s="1062"/>
      <c r="F16" s="1063" t="s">
        <v>337</v>
      </c>
      <c r="G16" s="1064"/>
      <c r="H16" s="1064"/>
      <c r="I16" s="1064"/>
      <c r="J16" s="1064"/>
      <c r="K16" s="1064"/>
      <c r="L16" s="1064"/>
      <c r="M16" s="1064"/>
      <c r="N16" s="1064"/>
      <c r="O16" s="1064"/>
      <c r="P16" s="1065"/>
      <c r="Q16" s="1071">
        <f>133.354</f>
        <v>133.35400000000001</v>
      </c>
    </row>
    <row r="17">
      <c r="A17" s="1052">
        <f>'Planilha contratada'!A17</f>
        <v>2</v>
      </c>
      <c r="B17" s="1068" t="str">
        <f>'Planilha contratada'!B17</f>
        <v xml:space="preserve">PRAÇA ALAMEDA - SEÇÃO 01</v>
      </c>
      <c r="C17" s="1069"/>
      <c r="D17" s="1069"/>
      <c r="E17" s="1070"/>
      <c r="F17" s="1072"/>
      <c r="G17" s="1072"/>
      <c r="H17" s="1072"/>
      <c r="I17" s="1072"/>
      <c r="J17" s="1072"/>
      <c r="K17" s="1072"/>
      <c r="L17" s="1072"/>
      <c r="M17" s="1072"/>
      <c r="N17" s="1072"/>
      <c r="O17" s="1073"/>
      <c r="P17" s="1073"/>
      <c r="Q17" s="1074"/>
    </row>
    <row r="18">
      <c r="A18" s="1052" t="str">
        <f>'Planilha contratada'!A18</f>
        <v>02.01 </v>
      </c>
      <c r="B18" s="1068" t="str">
        <f>'Planilha contratada'!B18</f>
        <v>PAVIMENTAÇÃO</v>
      </c>
      <c r="C18" s="1069"/>
      <c r="D18" s="1069"/>
      <c r="E18" s="1070"/>
      <c r="F18" s="1056"/>
      <c r="G18" s="1056"/>
      <c r="H18" s="1056"/>
      <c r="I18" s="1056"/>
      <c r="J18" s="1056"/>
      <c r="K18" s="1056"/>
      <c r="L18" s="1056"/>
      <c r="M18" s="1056"/>
      <c r="N18" s="1056"/>
      <c r="O18" s="1057"/>
      <c r="P18" s="1057"/>
      <c r="Q18" s="1058"/>
    </row>
    <row r="19">
      <c r="A19" s="1059" t="str">
        <f>'Planilha contratada'!A19</f>
        <v>02.01.005 </v>
      </c>
      <c r="B19" s="1075" t="str">
        <f>'Planilha contratada'!B19</f>
        <v xml:space="preserve">Acabamento de superfície de piso de concreto com polimento mecânico com acabadora simples - Rev 02</v>
      </c>
      <c r="C19" s="1076"/>
      <c r="D19" s="1076"/>
      <c r="E19" s="1077"/>
      <c r="F19" s="1063"/>
      <c r="G19" s="1064"/>
      <c r="H19" s="1064"/>
      <c r="I19" s="1064"/>
      <c r="J19" s="1064"/>
      <c r="K19" s="1064"/>
      <c r="L19" s="1064"/>
      <c r="M19" s="1064"/>
      <c r="N19" s="1064"/>
      <c r="O19" s="1064"/>
      <c r="P19" s="1065"/>
      <c r="Q19" s="1078"/>
    </row>
    <row r="20" ht="22.5" customHeight="1">
      <c r="A20" s="1059" t="str">
        <f>'Planilha contratada'!A20</f>
        <v>02.01.012 </v>
      </c>
      <c r="B20" s="1060" t="str">
        <f>'Planilha contratada'!B20</f>
        <v xml:space="preserve">Pintura de meio-fio com tinta branca a base de cal (caiação). af_05/2021</v>
      </c>
      <c r="C20" s="1061"/>
      <c r="D20" s="1061"/>
      <c r="E20" s="1062"/>
      <c r="F20" s="1063"/>
      <c r="G20" s="1064"/>
      <c r="H20" s="1064"/>
      <c r="I20" s="1064"/>
      <c r="J20" s="1064"/>
      <c r="K20" s="1064"/>
      <c r="L20" s="1064"/>
      <c r="M20" s="1064"/>
      <c r="N20" s="1064"/>
      <c r="O20" s="1064"/>
      <c r="P20" s="1065"/>
      <c r="Q20" s="1071"/>
    </row>
    <row r="21">
      <c r="A21" s="1052" t="str">
        <f>'Planilha contratada'!A21</f>
        <v>02.02 </v>
      </c>
      <c r="B21" s="1068" t="str">
        <f>'Planilha contratada'!B21</f>
        <v>PAISAGISMO</v>
      </c>
      <c r="C21" s="1069"/>
      <c r="D21" s="1069"/>
      <c r="E21" s="1070"/>
      <c r="F21" s="1072"/>
      <c r="G21" s="1072"/>
      <c r="H21" s="1072"/>
      <c r="I21" s="1072"/>
      <c r="J21" s="1072"/>
      <c r="K21" s="1072"/>
      <c r="L21" s="1072"/>
      <c r="M21" s="1072"/>
      <c r="N21" s="1072"/>
      <c r="O21" s="1073"/>
      <c r="P21" s="1073"/>
      <c r="Q21" s="1074"/>
    </row>
    <row r="22" ht="23.25" customHeight="1">
      <c r="A22" s="1059" t="str">
        <f>'Planilha contratada'!A22</f>
        <v>02.02.001 </v>
      </c>
      <c r="B22" s="1060" t="str">
        <f>'Planilha contratada'!B22</f>
        <v xml:space="preserve">Grama nativa capim de burro ou batatais, em placas, fornecimento e plantio</v>
      </c>
      <c r="C22" s="1061"/>
      <c r="D22" s="1061"/>
      <c r="E22" s="1062"/>
      <c r="F22" s="1063"/>
      <c r="G22" s="1064"/>
      <c r="H22" s="1064"/>
      <c r="I22" s="1064"/>
      <c r="J22" s="1064"/>
      <c r="K22" s="1064"/>
      <c r="L22" s="1064"/>
      <c r="M22" s="1064"/>
      <c r="N22" s="1064"/>
      <c r="O22" s="1064"/>
      <c r="P22" s="1065"/>
      <c r="Q22" s="1071"/>
    </row>
    <row r="23" ht="21" customHeight="1">
      <c r="A23" s="1059" t="str">
        <f>'Planilha contratada'!A23</f>
        <v>02.02.002 </v>
      </c>
      <c r="B23" s="1060" t="str">
        <f>'Planilha contratada'!B23</f>
        <v xml:space="preserve">Planta -ACEROLEIRA (malpighia emarginata), fornecimento e plantio</v>
      </c>
      <c r="C23" s="1061"/>
      <c r="D23" s="1061"/>
      <c r="E23" s="1062"/>
      <c r="F23" s="1063"/>
      <c r="G23" s="1064"/>
      <c r="H23" s="1064"/>
      <c r="I23" s="1064"/>
      <c r="J23" s="1064"/>
      <c r="K23" s="1064"/>
      <c r="L23" s="1064"/>
      <c r="M23" s="1064"/>
      <c r="N23" s="1064"/>
      <c r="O23" s="1064"/>
      <c r="P23" s="1065"/>
      <c r="Q23" s="1071"/>
    </row>
    <row r="24" ht="24" customHeight="1">
      <c r="A24" s="1059" t="str">
        <f>'Planilha contratada'!A24</f>
        <v>02.02.003 </v>
      </c>
      <c r="B24" s="1060" t="str">
        <f>'Planilha contratada'!B24</f>
        <v xml:space="preserve">Planta - Chuva de ouro (cassia ferruginea), fornecimento e plantio</v>
      </c>
      <c r="C24" s="1061"/>
      <c r="D24" s="1061"/>
      <c r="E24" s="1062"/>
      <c r="F24" s="1063"/>
      <c r="G24" s="1064"/>
      <c r="H24" s="1064"/>
      <c r="I24" s="1064"/>
      <c r="J24" s="1064"/>
      <c r="K24" s="1064"/>
      <c r="L24" s="1064"/>
      <c r="M24" s="1064"/>
      <c r="N24" s="1064"/>
      <c r="O24" s="1064"/>
      <c r="P24" s="1065"/>
      <c r="Q24" s="1071"/>
    </row>
    <row r="25">
      <c r="A25" s="1059" t="str">
        <f>'Planilha contratada'!A25</f>
        <v>02.02.004 </v>
      </c>
      <c r="B25" s="1060" t="str">
        <f>'Planilha contratada'!B25</f>
        <v xml:space="preserve">Planta -goiabeira  (psidium guajava), fornecimento e plantio</v>
      </c>
      <c r="C25" s="1061"/>
      <c r="D25" s="1061"/>
      <c r="E25" s="1062"/>
      <c r="F25" s="1063"/>
      <c r="G25" s="1064"/>
      <c r="H25" s="1064"/>
      <c r="I25" s="1064"/>
      <c r="J25" s="1064"/>
      <c r="K25" s="1064"/>
      <c r="L25" s="1064"/>
      <c r="M25" s="1064"/>
      <c r="N25" s="1064"/>
      <c r="O25" s="1064"/>
      <c r="P25" s="1065"/>
      <c r="Q25" s="1071"/>
    </row>
    <row r="26" ht="21.75" customHeight="1">
      <c r="A26" s="1059" t="str">
        <f>'Planilha contratada'!A26</f>
        <v>02.02.005 </v>
      </c>
      <c r="B26" s="1060" t="str">
        <f>'Planilha contratada'!B26</f>
        <v xml:space="preserve">Planta - Ipê amarelo (tabebuia chrysotricha) h=1,00m, fornecimento e plantio</v>
      </c>
      <c r="C26" s="1061"/>
      <c r="D26" s="1061"/>
      <c r="E26" s="1062"/>
      <c r="F26" s="1063"/>
      <c r="G26" s="1064"/>
      <c r="H26" s="1064"/>
      <c r="I26" s="1064"/>
      <c r="J26" s="1064"/>
      <c r="K26" s="1064"/>
      <c r="L26" s="1064"/>
      <c r="M26" s="1064"/>
      <c r="N26" s="1064"/>
      <c r="O26" s="1064"/>
      <c r="P26" s="1065"/>
      <c r="Q26" s="1071"/>
    </row>
    <row r="27" ht="27" customHeight="1">
      <c r="A27" s="1059" t="str">
        <f>'Planilha contratada'!A27</f>
        <v>02.02.006 </v>
      </c>
      <c r="B27" s="1060" t="str">
        <f>'Planilha contratada'!B27</f>
        <v xml:space="preserve">Planta -ipe rosa  (tabebuia impetiginosa), fornecimento e plantio</v>
      </c>
      <c r="C27" s="1061"/>
      <c r="D27" s="1061"/>
      <c r="E27" s="1062"/>
      <c r="F27" s="1063"/>
      <c r="G27" s="1064"/>
      <c r="H27" s="1064"/>
      <c r="I27" s="1064"/>
      <c r="J27" s="1064"/>
      <c r="K27" s="1064"/>
      <c r="L27" s="1064"/>
      <c r="M27" s="1064"/>
      <c r="N27" s="1064"/>
      <c r="O27" s="1064"/>
      <c r="P27" s="1065"/>
      <c r="Q27" s="1071"/>
    </row>
    <row r="28" ht="24" customHeight="1">
      <c r="A28" s="1059" t="str">
        <f>'Planilha contratada'!A28</f>
        <v>02.02.007 </v>
      </c>
      <c r="B28" s="1060" t="str">
        <f>'Planilha contratada'!B28</f>
        <v xml:space="preserve">Planta -ipe branco (tabebuia roseoalba), fornecimento e plantio, h=3,50m</v>
      </c>
      <c r="C28" s="1061"/>
      <c r="D28" s="1061"/>
      <c r="E28" s="1062"/>
      <c r="F28" s="1063"/>
      <c r="G28" s="1064"/>
      <c r="H28" s="1064"/>
      <c r="I28" s="1064"/>
      <c r="J28" s="1064"/>
      <c r="K28" s="1064"/>
      <c r="L28" s="1064"/>
      <c r="M28" s="1064"/>
      <c r="N28" s="1064"/>
      <c r="O28" s="1064"/>
      <c r="P28" s="1065"/>
      <c r="Q28" s="1071"/>
    </row>
    <row r="29" ht="28.5" customHeight="1">
      <c r="A29" s="1059" t="str">
        <f>'Planilha contratada'!A29</f>
        <v>02.02.008 </v>
      </c>
      <c r="B29" s="1060" t="str">
        <f>'Planilha contratada'!B29</f>
        <v xml:space="preserve">Planta - Ixora amarela (ixora coccinea yellow), fornecimento e plantio</v>
      </c>
      <c r="C29" s="1061"/>
      <c r="D29" s="1061"/>
      <c r="E29" s="1062"/>
      <c r="F29" s="1063"/>
      <c r="G29" s="1064"/>
      <c r="H29" s="1064"/>
      <c r="I29" s="1064"/>
      <c r="J29" s="1064"/>
      <c r="K29" s="1064"/>
      <c r="L29" s="1064"/>
      <c r="M29" s="1064"/>
      <c r="N29" s="1064"/>
      <c r="O29" s="1064"/>
      <c r="P29" s="1065"/>
      <c r="Q29" s="1071"/>
    </row>
    <row r="30" ht="24.75" customHeight="1">
      <c r="A30" s="1059" t="str">
        <f>'Planilha contratada'!A30</f>
        <v>02.02.009 </v>
      </c>
      <c r="B30" s="1060" t="str">
        <f>'Planilha contratada'!B30</f>
        <v xml:space="preserve">Planta - Agave azul (agave americana), fornecimento e plantio</v>
      </c>
      <c r="C30" s="1061"/>
      <c r="D30" s="1061"/>
      <c r="E30" s="1062"/>
      <c r="F30" s="1063"/>
      <c r="G30" s="1064"/>
      <c r="H30" s="1064"/>
      <c r="I30" s="1064"/>
      <c r="J30" s="1064"/>
      <c r="K30" s="1064"/>
      <c r="L30" s="1064"/>
      <c r="M30" s="1064"/>
      <c r="N30" s="1064"/>
      <c r="O30" s="1064"/>
      <c r="P30" s="1065"/>
      <c r="Q30" s="1078"/>
    </row>
    <row r="31">
      <c r="A31" s="1052" t="str">
        <f>'Planilha contratada'!A31</f>
        <v>02.03 </v>
      </c>
      <c r="B31" s="1068" t="str">
        <f>'Planilha contratada'!B31</f>
        <v xml:space="preserve">MOBILIÁRIO URBANO</v>
      </c>
      <c r="C31" s="1069"/>
      <c r="D31" s="1069"/>
      <c r="E31" s="1070"/>
      <c r="F31" s="1072"/>
      <c r="G31" s="1072"/>
      <c r="H31" s="1072"/>
      <c r="I31" s="1072"/>
      <c r="J31" s="1072"/>
      <c r="K31" s="1072"/>
      <c r="L31" s="1072"/>
      <c r="M31" s="1072"/>
      <c r="N31" s="1072"/>
      <c r="O31" s="1073"/>
      <c r="P31" s="1073"/>
      <c r="Q31" s="1074"/>
    </row>
    <row r="32" ht="21.75" customHeight="1">
      <c r="A32" s="1059" t="str">
        <f>'Planilha contratada'!A32</f>
        <v>02.03.001 </v>
      </c>
      <c r="B32" s="1060" t="str">
        <f>'Planilha contratada'!B32</f>
        <v xml:space="preserve">Balanço 3 lugares em aço industrial ou madeira, Sergipark ou similar</v>
      </c>
      <c r="C32" s="1061"/>
      <c r="D32" s="1061"/>
      <c r="E32" s="1062"/>
      <c r="F32" s="1063"/>
      <c r="G32" s="1064"/>
      <c r="H32" s="1064"/>
      <c r="I32" s="1064"/>
      <c r="J32" s="1064"/>
      <c r="K32" s="1064"/>
      <c r="L32" s="1064"/>
      <c r="M32" s="1064"/>
      <c r="N32" s="1064"/>
      <c r="O32" s="1064"/>
      <c r="P32" s="1065"/>
      <c r="Q32" s="1071"/>
    </row>
    <row r="33">
      <c r="A33" s="1059" t="str">
        <f>'Planilha contratada'!A33</f>
        <v>02.03.002 </v>
      </c>
      <c r="B33" s="1060" t="str">
        <f>'Planilha contratada'!B33</f>
        <v xml:space="preserve">Brinquedo - Escada de Cilindros</v>
      </c>
      <c r="C33" s="1061"/>
      <c r="D33" s="1061"/>
      <c r="E33" s="1062"/>
      <c r="F33" s="1063"/>
      <c r="G33" s="1064"/>
      <c r="H33" s="1064"/>
      <c r="I33" s="1064"/>
      <c r="J33" s="1064"/>
      <c r="K33" s="1064"/>
      <c r="L33" s="1064"/>
      <c r="M33" s="1064"/>
      <c r="N33" s="1064"/>
      <c r="O33" s="1064"/>
      <c r="P33" s="1065"/>
      <c r="Q33" s="1071"/>
    </row>
    <row r="34" ht="24" customHeight="1">
      <c r="A34" s="1059" t="str">
        <f>'Planilha contratada'!A34</f>
        <v>02.03.003 </v>
      </c>
      <c r="B34" s="1060" t="str">
        <f>'Planilha contratada'!B34</f>
        <v xml:space="preserve">Equipamento de ginástica - rotação diagonal duplo - galvanizado - Rev 01</v>
      </c>
      <c r="C34" s="1061"/>
      <c r="D34" s="1061"/>
      <c r="E34" s="1062"/>
      <c r="F34" s="1063"/>
      <c r="G34" s="1064"/>
      <c r="H34" s="1064"/>
      <c r="I34" s="1064"/>
      <c r="J34" s="1064"/>
      <c r="K34" s="1064"/>
      <c r="L34" s="1064"/>
      <c r="M34" s="1064"/>
      <c r="N34" s="1064"/>
      <c r="O34" s="1064"/>
      <c r="P34" s="1065"/>
      <c r="Q34" s="1071"/>
    </row>
    <row r="35" ht="37.5" customHeight="1">
      <c r="A35" s="1059" t="str">
        <f>'Planilha contratada'!A35</f>
        <v>02.03.004 </v>
      </c>
      <c r="B35" s="1060" t="str">
        <f>'Planilha contratada'!B35</f>
        <v xml:space="preserve">Brinquedo - Play Aventura, modelo M-205, da Lúdico Brinquedos Inteligentes ou similar - fornecimento e montagem</v>
      </c>
      <c r="C35" s="1061"/>
      <c r="D35" s="1061"/>
      <c r="E35" s="1062"/>
      <c r="F35" s="1063"/>
      <c r="G35" s="1064"/>
      <c r="H35" s="1064"/>
      <c r="I35" s="1064"/>
      <c r="J35" s="1064"/>
      <c r="K35" s="1064"/>
      <c r="L35" s="1064"/>
      <c r="M35" s="1064"/>
      <c r="N35" s="1064"/>
      <c r="O35" s="1064"/>
      <c r="P35" s="1065"/>
      <c r="Q35" s="1071"/>
    </row>
    <row r="36" ht="24" customHeight="1">
      <c r="A36" s="1059" t="str">
        <f>'Planilha contratada'!A36</f>
        <v>02.03.005 </v>
      </c>
      <c r="B36" s="1060" t="str">
        <f>'Planilha contratada'!B36</f>
        <v xml:space="preserve">Lixeira em fibra de vidro, com capacidade 20l cada, com tampa vai e vem</v>
      </c>
      <c r="C36" s="1061"/>
      <c r="D36" s="1061"/>
      <c r="E36" s="1062"/>
      <c r="F36" s="1063"/>
      <c r="G36" s="1064"/>
      <c r="H36" s="1064"/>
      <c r="I36" s="1064"/>
      <c r="J36" s="1064"/>
      <c r="K36" s="1064"/>
      <c r="L36" s="1064"/>
      <c r="M36" s="1064"/>
      <c r="N36" s="1064"/>
      <c r="O36" s="1064"/>
      <c r="P36" s="1065"/>
      <c r="Q36" s="1071"/>
    </row>
    <row r="37">
      <c r="A37" s="1059" t="str">
        <f>'Planilha contratada'!A37</f>
        <v>02.03.006 </v>
      </c>
      <c r="B37" s="1060" t="str">
        <f>'Planilha contratada'!B37</f>
        <v xml:space="preserve">Banco em madeira plastica 2,0m - ecologica</v>
      </c>
      <c r="C37" s="1061"/>
      <c r="D37" s="1061"/>
      <c r="E37" s="1062"/>
      <c r="F37" s="1063"/>
      <c r="G37" s="1064"/>
      <c r="H37" s="1064"/>
      <c r="I37" s="1064"/>
      <c r="J37" s="1064"/>
      <c r="K37" s="1064"/>
      <c r="L37" s="1064"/>
      <c r="M37" s="1064"/>
      <c r="N37" s="1064"/>
      <c r="O37" s="1064"/>
      <c r="P37" s="1065"/>
      <c r="Q37" s="1071"/>
    </row>
    <row r="38">
      <c r="A38" s="1052" t="str">
        <f>'Planilha contratada'!A38</f>
        <v>02.03.007 </v>
      </c>
      <c r="B38" s="1068" t="str">
        <f>'Planilha contratada'!B38</f>
        <v xml:space="preserve">LONGARINA EXISTENTE</v>
      </c>
      <c r="C38" s="1069"/>
      <c r="D38" s="1069"/>
      <c r="E38" s="1070"/>
      <c r="F38" s="1056"/>
      <c r="G38" s="1056"/>
      <c r="H38" s="1056"/>
      <c r="I38" s="1056"/>
      <c r="J38" s="1056"/>
      <c r="K38" s="1056"/>
      <c r="L38" s="1056"/>
      <c r="M38" s="1056"/>
      <c r="N38" s="1056"/>
      <c r="O38" s="1057"/>
      <c r="P38" s="1057"/>
      <c r="Q38" s="1058"/>
    </row>
    <row r="39" ht="27" customHeight="1">
      <c r="A39" s="1059" t="str">
        <f>'Planilha contratada'!A39</f>
        <v>02.03.007.001 </v>
      </c>
      <c r="B39" s="1075" t="str">
        <f>'Planilha contratada'!B39</f>
        <v xml:space="preserve">Chapisco aplicado em alvenarias e estruturas de concreto internas, com colher de pedreiro.  argamassa traço 1:3 com preparo em betoneira 400l. af_10/2022</v>
      </c>
      <c r="C39" s="1076"/>
      <c r="D39" s="1076"/>
      <c r="E39" s="1077"/>
      <c r="F39" s="1063"/>
      <c r="G39" s="1064"/>
      <c r="H39" s="1064"/>
      <c r="I39" s="1064"/>
      <c r="J39" s="1064"/>
      <c r="K39" s="1064"/>
      <c r="L39" s="1064"/>
      <c r="M39" s="1064"/>
      <c r="N39" s="1064"/>
      <c r="O39" s="1064"/>
      <c r="P39" s="1065"/>
      <c r="Q39" s="1071"/>
    </row>
    <row r="40">
      <c r="A40" s="1059" t="str">
        <f>'Planilha contratada'!A40</f>
        <v>02.03.007.002 </v>
      </c>
      <c r="B40" s="1075" t="str">
        <f>'Planilha contratada'!B40</f>
        <v xml:space="preserve">Massa única, em argamassa traço 1:2:8, preparo mecânico, aplicada manualmente em paredes internas de ambientes com área entre 5m² e 10m², e = 10mm, com taliscas. af_03/2024</v>
      </c>
      <c r="C40" s="1076"/>
      <c r="D40" s="1076"/>
      <c r="E40" s="1077"/>
      <c r="F40" s="1063"/>
      <c r="G40" s="1064"/>
      <c r="H40" s="1064"/>
      <c r="I40" s="1064"/>
      <c r="J40" s="1064"/>
      <c r="K40" s="1064"/>
      <c r="L40" s="1064"/>
      <c r="M40" s="1064"/>
      <c r="N40" s="1064"/>
      <c r="O40" s="1064"/>
      <c r="P40" s="1065"/>
      <c r="Q40" s="1071"/>
    </row>
    <row r="41">
      <c r="A41" s="1059" t="str">
        <f>'Planilha contratada'!A41</f>
        <v>02.03.007.003 </v>
      </c>
      <c r="B41" s="1060" t="str">
        <f>'Planilha contratada'!B41</f>
        <v xml:space="preserve">Tampo pré-moldado em concreto para bancos</v>
      </c>
      <c r="C41" s="1061"/>
      <c r="D41" s="1061"/>
      <c r="E41" s="1062"/>
      <c r="F41" s="1063"/>
      <c r="G41" s="1064"/>
      <c r="H41" s="1064"/>
      <c r="I41" s="1064"/>
      <c r="J41" s="1064"/>
      <c r="K41" s="1064"/>
      <c r="L41" s="1064"/>
      <c r="M41" s="1064"/>
      <c r="N41" s="1064"/>
      <c r="O41" s="1064"/>
      <c r="P41" s="1065"/>
      <c r="Q41" s="1071"/>
    </row>
    <row r="42" ht="27" customHeight="1">
      <c r="A42" s="1059" t="str">
        <f>'Planilha contratada'!A42</f>
        <v>02.03.007.004 </v>
      </c>
      <c r="B42" s="1060" t="str">
        <f>'Planilha contratada'!B42</f>
        <v xml:space="preserve">Pintura p/ piso c/ aplicação de 2 demãos tinta novacor, cores cerâmica, concreto, verde ou azul - aplicação c/ rôlo - R1</v>
      </c>
      <c r="C42" s="1061"/>
      <c r="D42" s="1061"/>
      <c r="E42" s="1062"/>
      <c r="F42" s="1063"/>
      <c r="G42" s="1064"/>
      <c r="H42" s="1064"/>
      <c r="I42" s="1064"/>
      <c r="J42" s="1064"/>
      <c r="K42" s="1064"/>
      <c r="L42" s="1064"/>
      <c r="M42" s="1064"/>
      <c r="N42" s="1064"/>
      <c r="O42" s="1064"/>
      <c r="P42" s="1065"/>
      <c r="Q42" s="1071"/>
    </row>
    <row r="43">
      <c r="A43" s="1079" t="str">
        <f>'Planilha contratada'!A43</f>
        <v>02.04 </v>
      </c>
      <c r="B43" s="1080" t="str">
        <f>'Planilha contratada'!B43</f>
        <v xml:space="preserve">INSTALAÇÕES ELETRICAS</v>
      </c>
      <c r="C43" s="1081"/>
      <c r="D43" s="1081"/>
      <c r="E43" s="1082"/>
      <c r="F43" s="1083"/>
      <c r="G43" s="1083"/>
      <c r="H43" s="1083"/>
      <c r="I43" s="1083"/>
      <c r="J43" s="1083"/>
      <c r="K43" s="1083"/>
      <c r="L43" s="1083"/>
      <c r="M43" s="1083"/>
      <c r="N43" s="1083"/>
      <c r="O43" s="1084"/>
      <c r="P43" s="1084"/>
      <c r="Q43" s="1085"/>
    </row>
    <row r="44">
      <c r="A44" s="1052" t="str">
        <f>'Planilha contratada'!A44</f>
        <v>02.04.001 </v>
      </c>
      <c r="B44" s="1068" t="str">
        <f>'Planilha contratada'!B44</f>
        <v xml:space="preserve">SEÇÃO  01</v>
      </c>
      <c r="C44" s="1069"/>
      <c r="D44" s="1069"/>
      <c r="E44" s="1070"/>
      <c r="F44" s="1056"/>
      <c r="G44" s="1056"/>
      <c r="H44" s="1056"/>
      <c r="I44" s="1056"/>
      <c r="J44" s="1056"/>
      <c r="K44" s="1056"/>
      <c r="L44" s="1056"/>
      <c r="M44" s="1056"/>
      <c r="N44" s="1056"/>
      <c r="O44" s="1057"/>
      <c r="P44" s="1057"/>
      <c r="Q44" s="1058"/>
    </row>
    <row r="45" ht="22.5" customHeight="1">
      <c r="A45" s="1059" t="str">
        <f>'Planilha contratada'!A45</f>
        <v>02.04.001.001 </v>
      </c>
      <c r="B45" s="1060" t="str">
        <f>'Planilha contratada'!B45</f>
        <v xml:space="preserve">Entrada de energia elétrica bifásica demanda entre 0 e 10,1 kw - Rev 01</v>
      </c>
      <c r="C45" s="1061"/>
      <c r="D45" s="1061"/>
      <c r="E45" s="1062"/>
      <c r="F45" s="1063"/>
      <c r="G45" s="1064"/>
      <c r="H45" s="1064"/>
      <c r="I45" s="1064"/>
      <c r="J45" s="1064"/>
      <c r="K45" s="1064"/>
      <c r="L45" s="1064"/>
      <c r="M45" s="1064"/>
      <c r="N45" s="1064"/>
      <c r="O45" s="1064"/>
      <c r="P45" s="1065"/>
      <c r="Q45" s="1071"/>
    </row>
    <row r="46" ht="33" customHeight="1">
      <c r="A46" s="1059" t="str">
        <f>'Planilha contratada'!A46</f>
        <v>02.04.001.002 </v>
      </c>
      <c r="B46" s="1060" t="str">
        <f>'Planilha contratada'!B46</f>
        <v xml:space="preserve">Poste de concreto duplo T (DT)  9/150 - fornecimento e assentamento</v>
      </c>
      <c r="C46" s="1061"/>
      <c r="D46" s="1061"/>
      <c r="E46" s="1062"/>
      <c r="F46" s="1063"/>
      <c r="G46" s="1064"/>
      <c r="H46" s="1064"/>
      <c r="I46" s="1064"/>
      <c r="J46" s="1064"/>
      <c r="K46" s="1064"/>
      <c r="L46" s="1064"/>
      <c r="M46" s="1064"/>
      <c r="N46" s="1064"/>
      <c r="O46" s="1064"/>
      <c r="P46" s="1065"/>
      <c r="Q46" s="1071"/>
    </row>
    <row r="47" ht="50.25" customHeight="1">
      <c r="A47" s="1059" t="str">
        <f>'Planilha contratada'!A47</f>
        <v>02.04.001.003 </v>
      </c>
      <c r="B47" s="1060" t="str">
        <f>'Planilha contratada'!B47</f>
        <v xml:space="preserve">QDCL-6 - Quadro / Painel em chapa de aço com pintura eletrostática a pó poliester na cor cinza ral, grau de proteção IP 54, com disjuntores, barramentos e acessórios de montagem - 500x400x200mm</v>
      </c>
      <c r="C47" s="1061"/>
      <c r="D47" s="1061"/>
      <c r="E47" s="1062"/>
      <c r="F47" s="1063"/>
      <c r="G47" s="1064"/>
      <c r="H47" s="1064"/>
      <c r="I47" s="1064"/>
      <c r="J47" s="1064"/>
      <c r="K47" s="1064"/>
      <c r="L47" s="1064"/>
      <c r="M47" s="1064"/>
      <c r="N47" s="1064"/>
      <c r="O47" s="1064"/>
      <c r="P47" s="1065"/>
      <c r="Q47" s="1071"/>
    </row>
    <row r="48">
      <c r="A48" s="1059" t="str">
        <f>'Planilha contratada'!A48</f>
        <v>02.04.001.004 </v>
      </c>
      <c r="B48" s="1060" t="str">
        <f>'Planilha contratada'!B48</f>
        <v xml:space="preserve">Eletricista com encargos complementares</v>
      </c>
      <c r="C48" s="1061"/>
      <c r="D48" s="1061"/>
      <c r="E48" s="1062"/>
      <c r="F48" s="1063"/>
      <c r="G48" s="1064"/>
      <c r="H48" s="1064"/>
      <c r="I48" s="1064"/>
      <c r="J48" s="1064"/>
      <c r="K48" s="1064"/>
      <c r="L48" s="1064"/>
      <c r="M48" s="1064"/>
      <c r="N48" s="1064"/>
      <c r="O48" s="1064"/>
      <c r="P48" s="1065"/>
      <c r="Q48" s="1071"/>
    </row>
    <row r="49">
      <c r="A49" s="1059" t="str">
        <f>'Planilha contratada'!A49</f>
        <v>02.04.001.005 </v>
      </c>
      <c r="B49" s="1060" t="str">
        <f>'Planilha contratada'!B49</f>
        <v xml:space="preserve">Auxiliar de eletricista com encargos complementares</v>
      </c>
      <c r="C49" s="1061"/>
      <c r="D49" s="1061"/>
      <c r="E49" s="1062"/>
      <c r="F49" s="1063"/>
      <c r="G49" s="1064"/>
      <c r="H49" s="1064"/>
      <c r="I49" s="1064"/>
      <c r="J49" s="1064"/>
      <c r="K49" s="1064"/>
      <c r="L49" s="1064"/>
      <c r="M49" s="1064"/>
      <c r="N49" s="1064"/>
      <c r="O49" s="1064"/>
      <c r="P49" s="1065"/>
      <c r="Q49" s="1071"/>
    </row>
    <row r="50">
      <c r="A50" s="1059" t="str">
        <f>'Planilha contratada'!A50</f>
        <v>02.04.001.006 </v>
      </c>
      <c r="B50" s="1060" t="str">
        <f>'Planilha contratada'!B50</f>
        <v xml:space="preserve">Eletroduto em ferro galvanizado pesado sem costura 1" x 3m</v>
      </c>
      <c r="C50" s="1061"/>
      <c r="D50" s="1061"/>
      <c r="E50" s="1062"/>
      <c r="F50" s="1063"/>
      <c r="G50" s="1064"/>
      <c r="H50" s="1064"/>
      <c r="I50" s="1064"/>
      <c r="J50" s="1064"/>
      <c r="K50" s="1064"/>
      <c r="L50" s="1064"/>
      <c r="M50" s="1064"/>
      <c r="N50" s="1064"/>
      <c r="O50" s="1064"/>
      <c r="P50" s="1065"/>
      <c r="Q50" s="1071"/>
    </row>
    <row r="51" ht="27" customHeight="1">
      <c r="A51" s="1059" t="str">
        <f>'Planilha contratada'!A51</f>
        <v>02.04.001.007 </v>
      </c>
      <c r="B51" s="1060" t="str">
        <f>'Planilha contratada'!B51</f>
        <v xml:space="preserve">Luva de emenda para eletroduto, aço galvanizado, dn 25 mm (1"), aparente, instalada em teto - fornecimento e instalaçâo</v>
      </c>
      <c r="C51" s="1061"/>
      <c r="D51" s="1061"/>
      <c r="E51" s="1062"/>
      <c r="F51" s="1063"/>
      <c r="G51" s="1064"/>
      <c r="H51" s="1064"/>
      <c r="I51" s="1064"/>
      <c r="J51" s="1064"/>
      <c r="K51" s="1064"/>
      <c r="L51" s="1064"/>
      <c r="M51" s="1064"/>
      <c r="N51" s="1064"/>
      <c r="O51" s="1064"/>
      <c r="P51" s="1065"/>
      <c r="Q51" s="1071"/>
    </row>
    <row r="52">
      <c r="A52" s="1059" t="str">
        <f>'Planilha contratada'!A52</f>
        <v>02.04.001.008 </v>
      </c>
      <c r="B52" s="1060" t="str">
        <f>'Planilha contratada'!B52</f>
        <v xml:space="preserve">Abraçadeira em ferro Galvanizado DN 150mm</v>
      </c>
      <c r="C52" s="1061"/>
      <c r="D52" s="1061"/>
      <c r="E52" s="1062"/>
      <c r="F52" s="1063"/>
      <c r="G52" s="1064"/>
      <c r="H52" s="1064"/>
      <c r="I52" s="1064"/>
      <c r="J52" s="1064"/>
      <c r="K52" s="1064"/>
      <c r="L52" s="1064"/>
      <c r="M52" s="1064"/>
      <c r="N52" s="1064"/>
      <c r="O52" s="1064"/>
      <c r="P52" s="1065"/>
      <c r="Q52" s="1066"/>
    </row>
    <row r="53" ht="40.5" customHeight="1">
      <c r="A53" s="1059" t="str">
        <f>'Planilha contratada'!A53</f>
        <v>02.04.001.009 </v>
      </c>
      <c r="B53" s="1060" t="str">
        <f>'Planilha contratada'!B53</f>
        <v xml:space="preserve">Duto corrugado flexível em PEAD Ø = 1.1/4', tipo Kanalex ou similar, lançado diretamente no solo, exclusive escavação e reaterro</v>
      </c>
      <c r="C53" s="1061"/>
      <c r="D53" s="1061"/>
      <c r="E53" s="1062"/>
      <c r="F53" s="1063"/>
      <c r="G53" s="1064"/>
      <c r="H53" s="1064"/>
      <c r="I53" s="1064"/>
      <c r="J53" s="1064"/>
      <c r="K53" s="1064"/>
      <c r="L53" s="1064"/>
      <c r="M53" s="1064"/>
      <c r="N53" s="1064"/>
      <c r="O53" s="1064"/>
      <c r="P53" s="1064"/>
      <c r="Q53" s="879"/>
    </row>
    <row r="54" ht="25.5" customHeight="1">
      <c r="A54" s="1059" t="str">
        <f>'Planilha contratada'!A54</f>
        <v>02.04.001.010 </v>
      </c>
      <c r="B54" s="1060" t="str">
        <f>'Planilha contratada'!B54</f>
        <v xml:space="preserve">Concreto simples fabricado na obra, fck=10 mpa, lançado e adensado</v>
      </c>
      <c r="C54" s="1061"/>
      <c r="D54" s="1061"/>
      <c r="E54" s="1062"/>
      <c r="F54" s="1063"/>
      <c r="G54" s="1064"/>
      <c r="H54" s="1064"/>
      <c r="I54" s="1064"/>
      <c r="J54" s="1064"/>
      <c r="K54" s="1064"/>
      <c r="L54" s="1064"/>
      <c r="M54" s="1064"/>
      <c r="N54" s="1064"/>
      <c r="O54" s="1064"/>
      <c r="P54" s="1064"/>
      <c r="Q54" s="879"/>
    </row>
    <row r="55" ht="38.25" customHeight="1">
      <c r="A55" s="1059" t="str">
        <f>'Planilha contratada'!A55</f>
        <v>02.04.001.011 </v>
      </c>
      <c r="B55" s="1060" t="str">
        <f>'Planilha contratada'!B55</f>
        <v xml:space="preserve">Poste de aço galvanizado cônico contíno reto, diâmetro superior 60mm, diâmetro da base 115mm, altura total 5m, Conipost ref. Série 0005/classe 60 da Conipost ou similar</v>
      </c>
      <c r="C55" s="1061"/>
      <c r="D55" s="1061"/>
      <c r="E55" s="1062"/>
      <c r="F55" s="1063" t="s">
        <v>338</v>
      </c>
      <c r="G55" s="1064"/>
      <c r="H55" s="1064"/>
      <c r="I55" s="1064"/>
      <c r="J55" s="1064"/>
      <c r="K55" s="1064"/>
      <c r="L55" s="1064"/>
      <c r="M55" s="1064"/>
      <c r="N55" s="1064"/>
      <c r="O55" s="1064"/>
      <c r="P55" s="1064"/>
      <c r="Q55" s="879">
        <v>17</v>
      </c>
    </row>
    <row r="56" ht="48.75" customHeight="1">
      <c r="A56" s="1059" t="str">
        <f>'Planilha contratada'!A56</f>
        <v>02.04.001.012 </v>
      </c>
      <c r="B56" s="1060" t="str">
        <f>'Planilha contratada'!B56</f>
        <v xml:space="preserve">Caixa de passagem em alvenaria de tijolos maciços esp. = 0,12m,  dim. int. =  0,30 x 0,30 x 0,40m</v>
      </c>
      <c r="C56" s="1061"/>
      <c r="D56" s="1061"/>
      <c r="E56" s="1062"/>
      <c r="F56" s="1063" t="s">
        <v>339</v>
      </c>
      <c r="G56" s="1064"/>
      <c r="H56" s="1064"/>
      <c r="I56" s="1064"/>
      <c r="J56" s="1064"/>
      <c r="K56" s="1064"/>
      <c r="L56" s="1064"/>
      <c r="M56" s="1064"/>
      <c r="N56" s="1064"/>
      <c r="O56" s="1064"/>
      <c r="P56" s="1064"/>
      <c r="Q56" s="1086">
        <v>19</v>
      </c>
    </row>
    <row r="57">
      <c r="A57" s="1052" t="str">
        <f>'Planilha contratada'!A57</f>
        <v>02.06 </v>
      </c>
      <c r="B57" s="1068" t="str">
        <f>'Planilha contratada'!B57</f>
        <v>DIVERSOS</v>
      </c>
      <c r="C57" s="1069"/>
      <c r="D57" s="1069"/>
      <c r="E57" s="1070"/>
      <c r="F57" s="1072"/>
      <c r="G57" s="1072"/>
      <c r="H57" s="1072"/>
      <c r="I57" s="1072"/>
      <c r="J57" s="1072"/>
      <c r="K57" s="1072"/>
      <c r="L57" s="1072"/>
      <c r="M57" s="1072"/>
      <c r="N57" s="1072"/>
      <c r="O57" s="1073"/>
      <c r="P57" s="1073"/>
      <c r="Q57" s="1074"/>
    </row>
    <row r="58">
      <c r="A58" s="1059" t="str">
        <f>'Planilha contratada'!A58</f>
        <v>02.06.001 </v>
      </c>
      <c r="B58" s="1060" t="str">
        <f>'Planilha contratada'!B58</f>
        <v xml:space="preserve">Limpeza de ruas (varrição e remoção de entulhos)</v>
      </c>
      <c r="C58" s="1061"/>
      <c r="D58" s="1061"/>
      <c r="E58" s="1062"/>
      <c r="F58" s="1063"/>
      <c r="G58" s="1064"/>
      <c r="H58" s="1064"/>
      <c r="I58" s="1064"/>
      <c r="J58" s="1064"/>
      <c r="K58" s="1064"/>
      <c r="L58" s="1064"/>
      <c r="M58" s="1064"/>
      <c r="N58" s="1064"/>
      <c r="O58" s="1064"/>
      <c r="P58" s="1065"/>
      <c r="Q58" s="1071"/>
    </row>
    <row r="59">
      <c r="A59" s="1079">
        <f>'Planilha contratada'!A59</f>
        <v>3</v>
      </c>
      <c r="B59" s="1080" t="str">
        <f>'Planilha contratada'!B59</f>
        <v xml:space="preserve">PRAÇA ALAMEDA - SEÇÃO 02</v>
      </c>
      <c r="C59" s="1081"/>
      <c r="D59" s="1081"/>
      <c r="E59" s="1082"/>
      <c r="F59" s="1087"/>
      <c r="G59" s="1087"/>
      <c r="H59" s="1087"/>
      <c r="I59" s="1087"/>
      <c r="J59" s="1087"/>
      <c r="K59" s="1087"/>
      <c r="L59" s="1087"/>
      <c r="M59" s="1087"/>
      <c r="N59" s="1087"/>
      <c r="O59" s="1088"/>
      <c r="P59" s="1088"/>
      <c r="Q59" s="1089"/>
    </row>
    <row r="60">
      <c r="A60" s="1052" t="str">
        <f>'Planilha contratada'!A60</f>
        <v>03.01 </v>
      </c>
      <c r="B60" s="1068" t="str">
        <f>'Planilha contratada'!B60</f>
        <v xml:space="preserve">PAVIMENTAÇÃO -SEÇÃO 02</v>
      </c>
      <c r="C60" s="1069"/>
      <c r="D60" s="1069"/>
      <c r="E60" s="1070"/>
      <c r="F60" s="1072"/>
      <c r="G60" s="1072"/>
      <c r="H60" s="1072"/>
      <c r="I60" s="1072"/>
      <c r="J60" s="1072"/>
      <c r="K60" s="1072"/>
      <c r="L60" s="1072"/>
      <c r="M60" s="1072"/>
      <c r="N60" s="1072"/>
      <c r="O60" s="1073"/>
      <c r="P60" s="1073"/>
      <c r="Q60" s="1074"/>
    </row>
    <row r="61" ht="22.5" customHeight="1">
      <c r="A61" s="1059" t="str">
        <f>'Planilha contratada'!A61</f>
        <v>03.01.005 </v>
      </c>
      <c r="B61" s="1060" t="str">
        <f>'Planilha contratada'!B61</f>
        <v xml:space="preserve">Acabamento de superfície de piso de concreto com polimento mecânico com acabadora simples - Rev 02</v>
      </c>
      <c r="C61" s="1061"/>
      <c r="D61" s="1061"/>
      <c r="E61" s="1062"/>
      <c r="F61" s="1063"/>
      <c r="G61" s="1064"/>
      <c r="H61" s="1064"/>
      <c r="I61" s="1064"/>
      <c r="J61" s="1064"/>
      <c r="K61" s="1064"/>
      <c r="L61" s="1064"/>
      <c r="M61" s="1064"/>
      <c r="N61" s="1064"/>
      <c r="O61" s="1064"/>
      <c r="P61" s="1065"/>
      <c r="Q61" s="1071"/>
    </row>
    <row r="62" ht="21" customHeight="1">
      <c r="A62" s="1059" t="str">
        <f>'Planilha contratada'!A62</f>
        <v>03.01.012 </v>
      </c>
      <c r="B62" s="1060" t="str">
        <f>'Planilha contratada'!B62</f>
        <v xml:space="preserve">Pintura de meio-fio com tinta branca a base de cal (caiação). af_05/2021</v>
      </c>
      <c r="C62" s="1061"/>
      <c r="D62" s="1061"/>
      <c r="E62" s="1062"/>
      <c r="F62" s="1063"/>
      <c r="G62" s="1064"/>
      <c r="H62" s="1064"/>
      <c r="I62" s="1064"/>
      <c r="J62" s="1064"/>
      <c r="K62" s="1064"/>
      <c r="L62" s="1064"/>
      <c r="M62" s="1064"/>
      <c r="N62" s="1064"/>
      <c r="O62" s="1064"/>
      <c r="P62" s="1065"/>
      <c r="Q62" s="1071"/>
    </row>
    <row r="63">
      <c r="A63" s="1052" t="str">
        <f>'Planilha contratada'!A63</f>
        <v>03.02 </v>
      </c>
      <c r="B63" s="1068" t="str">
        <f>'Planilha contratada'!B63</f>
        <v>PAISAGISMO</v>
      </c>
      <c r="C63" s="1069"/>
      <c r="D63" s="1069"/>
      <c r="E63" s="1070"/>
      <c r="F63" s="1072"/>
      <c r="G63" s="1072"/>
      <c r="H63" s="1072"/>
      <c r="I63" s="1072"/>
      <c r="J63" s="1072"/>
      <c r="K63" s="1072"/>
      <c r="L63" s="1072"/>
      <c r="M63" s="1072"/>
      <c r="N63" s="1072"/>
      <c r="O63" s="1073"/>
      <c r="P63" s="1073"/>
      <c r="Q63" s="1074"/>
    </row>
    <row r="64" ht="29.25" customHeight="1">
      <c r="A64" s="1059" t="str">
        <f>'Planilha contratada'!A64</f>
        <v>03.02.001 </v>
      </c>
      <c r="B64" s="1060" t="str">
        <f>'Planilha contratada'!B64</f>
        <v xml:space="preserve">Grama nativa capim de burro ou batatais, em placas, fornecimento e plantio</v>
      </c>
      <c r="C64" s="1061"/>
      <c r="D64" s="1061"/>
      <c r="E64" s="1062"/>
      <c r="F64" s="1063"/>
      <c r="G64" s="1064"/>
      <c r="H64" s="1064"/>
      <c r="I64" s="1064"/>
      <c r="J64" s="1064"/>
      <c r="K64" s="1064"/>
      <c r="L64" s="1064"/>
      <c r="M64" s="1064"/>
      <c r="N64" s="1064"/>
      <c r="O64" s="1064"/>
      <c r="P64" s="1065"/>
      <c r="Q64" s="1071"/>
    </row>
    <row r="65" ht="24.75" customHeight="1">
      <c r="A65" s="1059" t="str">
        <f>'Planilha contratada'!A65</f>
        <v>03.02.002 </v>
      </c>
      <c r="B65" s="1060" t="str">
        <f>'Planilha contratada'!B65</f>
        <v xml:space="preserve">Planta - Ipê amarelo (tabebuia chrysotricha) h=1,00m, fornecimento e plantio</v>
      </c>
      <c r="C65" s="1061"/>
      <c r="D65" s="1061"/>
      <c r="E65" s="1062"/>
      <c r="F65" s="1063"/>
      <c r="G65" s="1064"/>
      <c r="H65" s="1064"/>
      <c r="I65" s="1064"/>
      <c r="J65" s="1064"/>
      <c r="K65" s="1064"/>
      <c r="L65" s="1064"/>
      <c r="M65" s="1064"/>
      <c r="N65" s="1064"/>
      <c r="O65" s="1064"/>
      <c r="P65" s="1065"/>
      <c r="Q65" s="1071"/>
    </row>
    <row r="66" ht="26.25" customHeight="1">
      <c r="A66" s="1059" t="str">
        <f>'Planilha contratada'!A66</f>
        <v>03.02.003 </v>
      </c>
      <c r="B66" s="1060" t="str">
        <f>'Planilha contratada'!B66</f>
        <v xml:space="preserve">Planta - Chuva de ouro (cassia ferruginea), fornecimento e plantio</v>
      </c>
      <c r="C66" s="1061"/>
      <c r="D66" s="1061"/>
      <c r="E66" s="1062"/>
      <c r="F66" s="1063"/>
      <c r="G66" s="1064"/>
      <c r="H66" s="1064"/>
      <c r="I66" s="1064"/>
      <c r="J66" s="1064"/>
      <c r="K66" s="1064"/>
      <c r="L66" s="1064"/>
      <c r="M66" s="1064"/>
      <c r="N66" s="1064"/>
      <c r="O66" s="1064"/>
      <c r="P66" s="1065"/>
      <c r="Q66" s="1071"/>
    </row>
    <row r="67" ht="30" customHeight="1">
      <c r="A67" s="1059" t="str">
        <f>'Planilha contratada'!A67</f>
        <v>03.02.004 </v>
      </c>
      <c r="B67" s="1060" t="str">
        <f>'Planilha contratada'!B67</f>
        <v xml:space="preserve">Planta -ipe branco  (tabebuia roseoalba), fornecimento e plantio, h=3,50m</v>
      </c>
      <c r="C67" s="1061"/>
      <c r="D67" s="1061"/>
      <c r="E67" s="1062"/>
      <c r="F67" s="1063"/>
      <c r="G67" s="1064"/>
      <c r="H67" s="1064"/>
      <c r="I67" s="1064"/>
      <c r="J67" s="1064"/>
      <c r="K67" s="1064"/>
      <c r="L67" s="1064"/>
      <c r="M67" s="1064"/>
      <c r="N67" s="1064"/>
      <c r="O67" s="1064"/>
      <c r="P67" s="1065"/>
      <c r="Q67" s="1071"/>
    </row>
    <row r="68" ht="22.5" customHeight="1">
      <c r="A68" s="1059" t="str">
        <f>'Planilha contratada'!A68</f>
        <v>03.02.005 </v>
      </c>
      <c r="B68" s="1060" t="str">
        <f>'Planilha contratada'!B68</f>
        <v xml:space="preserve">Planta -ipe rosa  (tabebuia impetiginosa), fornecimento e plantio</v>
      </c>
      <c r="C68" s="1061"/>
      <c r="D68" s="1061"/>
      <c r="E68" s="1062"/>
      <c r="F68" s="1063"/>
      <c r="G68" s="1064"/>
      <c r="H68" s="1064"/>
      <c r="I68" s="1064"/>
      <c r="J68" s="1064"/>
      <c r="K68" s="1064"/>
      <c r="L68" s="1064"/>
      <c r="M68" s="1064"/>
      <c r="N68" s="1064"/>
      <c r="O68" s="1064"/>
      <c r="P68" s="1065"/>
      <c r="Q68" s="1071"/>
    </row>
    <row r="69">
      <c r="A69" s="1059" t="str">
        <f>'Planilha contratada'!A69</f>
        <v>03.02.006 </v>
      </c>
      <c r="B69" s="1060" t="str">
        <f>'Planilha contratada'!B69</f>
        <v xml:space="preserve">Planta -goiabeira  (psidium guajava), fornecimento e plantio</v>
      </c>
      <c r="C69" s="1061"/>
      <c r="D69" s="1061"/>
      <c r="E69" s="1062"/>
      <c r="F69" s="1063"/>
      <c r="G69" s="1064"/>
      <c r="H69" s="1064"/>
      <c r="I69" s="1064"/>
      <c r="J69" s="1064"/>
      <c r="K69" s="1064"/>
      <c r="L69" s="1064"/>
      <c r="M69" s="1064"/>
      <c r="N69" s="1064"/>
      <c r="O69" s="1064"/>
      <c r="P69" s="1065"/>
      <c r="Q69" s="1071"/>
    </row>
    <row r="70">
      <c r="A70" s="1059" t="str">
        <f>'Planilha contratada'!A70</f>
        <v>03.02.007 </v>
      </c>
      <c r="B70" s="1075" t="str">
        <f>'Planilha contratada'!B70</f>
        <v xml:space="preserve">Planta - Ixora amarela (ixora coccinea yellow), fornecimento e plantio</v>
      </c>
      <c r="C70" s="1076"/>
      <c r="D70" s="1076"/>
      <c r="E70" s="1077"/>
      <c r="F70" s="1063"/>
      <c r="G70" s="1064"/>
      <c r="H70" s="1064"/>
      <c r="I70" s="1064"/>
      <c r="J70" s="1064"/>
      <c r="K70" s="1064"/>
      <c r="L70" s="1064"/>
      <c r="M70" s="1064"/>
      <c r="N70" s="1064"/>
      <c r="O70" s="1064"/>
      <c r="P70" s="1065"/>
      <c r="Q70" s="1071"/>
    </row>
    <row r="71" ht="21" customHeight="1">
      <c r="A71" s="1059" t="str">
        <f>'Planilha contratada'!A71</f>
        <v>03.02.008 </v>
      </c>
      <c r="B71" s="1060" t="str">
        <f>'Planilha contratada'!B71</f>
        <v xml:space="preserve">Planta - Agave azul (agave americana), fornecimento e plantio</v>
      </c>
      <c r="C71" s="1061"/>
      <c r="D71" s="1061"/>
      <c r="E71" s="1062"/>
      <c r="F71" s="1063"/>
      <c r="G71" s="1064"/>
      <c r="H71" s="1064"/>
      <c r="I71" s="1064"/>
      <c r="J71" s="1064"/>
      <c r="K71" s="1064"/>
      <c r="L71" s="1064"/>
      <c r="M71" s="1064"/>
      <c r="N71" s="1064"/>
      <c r="O71" s="1064"/>
      <c r="P71" s="1065"/>
      <c r="Q71" s="1071"/>
    </row>
    <row r="72">
      <c r="A72" s="1059" t="str">
        <f>'Planilha contratada'!A72</f>
        <v>03.02.009 </v>
      </c>
      <c r="B72" s="1060" t="str">
        <f>'Planilha contratada'!B72</f>
        <v xml:space="preserve">Lastro de brita 1</v>
      </c>
      <c r="C72" s="1061"/>
      <c r="D72" s="1061"/>
      <c r="E72" s="1062"/>
      <c r="F72" s="1063"/>
      <c r="G72" s="1064"/>
      <c r="H72" s="1064"/>
      <c r="I72" s="1064"/>
      <c r="J72" s="1064"/>
      <c r="K72" s="1064"/>
      <c r="L72" s="1064"/>
      <c r="M72" s="1064"/>
      <c r="N72" s="1064"/>
      <c r="O72" s="1064"/>
      <c r="P72" s="1065"/>
      <c r="Q72" s="1071"/>
    </row>
    <row r="73">
      <c r="A73" s="1059" t="str">
        <f>'Planilha contratada'!A73</f>
        <v>03.02.010 </v>
      </c>
      <c r="B73" s="1060" t="str">
        <f>'Planilha contratada'!B73</f>
        <v xml:space="preserve">Lastro de brita 0</v>
      </c>
      <c r="C73" s="1061"/>
      <c r="D73" s="1061"/>
      <c r="E73" s="1062"/>
      <c r="F73" s="1063"/>
      <c r="G73" s="1064"/>
      <c r="H73" s="1064"/>
      <c r="I73" s="1064"/>
      <c r="J73" s="1064"/>
      <c r="K73" s="1064"/>
      <c r="L73" s="1064"/>
      <c r="M73" s="1064"/>
      <c r="N73" s="1064"/>
      <c r="O73" s="1064"/>
      <c r="P73" s="1065"/>
      <c r="Q73" s="1071"/>
    </row>
    <row r="74">
      <c r="A74" s="1052" t="str">
        <f>'Planilha contratada'!A74</f>
        <v>03.03 </v>
      </c>
      <c r="B74" s="1068" t="str">
        <f>'Planilha contratada'!B74</f>
        <v>ACESSIBILIDADE</v>
      </c>
      <c r="C74" s="1069"/>
      <c r="D74" s="1069"/>
      <c r="E74" s="1070"/>
      <c r="F74" s="1072"/>
      <c r="G74" s="1072"/>
      <c r="H74" s="1072"/>
      <c r="I74" s="1072"/>
      <c r="J74" s="1072"/>
      <c r="K74" s="1072"/>
      <c r="L74" s="1072"/>
      <c r="M74" s="1072"/>
      <c r="N74" s="1072"/>
      <c r="O74" s="1073"/>
      <c r="P74" s="1073"/>
      <c r="Q74" s="1074"/>
    </row>
    <row r="75">
      <c r="A75" s="54" t="str">
        <f>'Planilha contratada'!A75</f>
        <v>03.03.001 </v>
      </c>
      <c r="B75" s="1075" t="str">
        <f>'Planilha contratada'!B75</f>
        <v xml:space="preserve">Placa de sinalização, dim.: 60 x 80 cm,  - "Estacionamento Reservado - Deficiente/Idosos", incluso barrote para fixação - fornecimento e instalação</v>
      </c>
      <c r="C75" s="1076"/>
      <c r="D75" s="1076"/>
      <c r="E75" s="1077"/>
      <c r="F75" s="1063"/>
      <c r="G75" s="1064"/>
      <c r="H75" s="1064"/>
      <c r="I75" s="1064"/>
      <c r="J75" s="1064"/>
      <c r="K75" s="1064"/>
      <c r="L75" s="1064"/>
      <c r="M75" s="1064"/>
      <c r="N75" s="1064"/>
      <c r="O75" s="1064"/>
      <c r="P75" s="1065"/>
      <c r="Q75" s="1071"/>
    </row>
    <row r="76" ht="22.5" customHeight="1">
      <c r="A76" s="54" t="str">
        <f>'Planilha contratada'!A76</f>
        <v>03.03.002 </v>
      </c>
      <c r="B76" s="1060" t="str">
        <f>'Planilha contratada'!B76</f>
        <v xml:space="preserve">Pintura de símbolos e textos com tinta acrílica, demarcação com fita adesiva e aplicação com rolo. af_05/2021</v>
      </c>
      <c r="C76" s="1061"/>
      <c r="D76" s="1061"/>
      <c r="E76" s="1062"/>
      <c r="F76" s="1063"/>
      <c r="G76" s="1064"/>
      <c r="H76" s="1064"/>
      <c r="I76" s="1064"/>
      <c r="J76" s="1064"/>
      <c r="K76" s="1064"/>
      <c r="L76" s="1064"/>
      <c r="M76" s="1064"/>
      <c r="N76" s="1064"/>
      <c r="O76" s="1064"/>
      <c r="P76" s="1065"/>
      <c r="Q76" s="1090"/>
    </row>
    <row r="77">
      <c r="A77" s="1052" t="str">
        <f>'Planilha contratada'!A77</f>
        <v>03.04 </v>
      </c>
      <c r="B77" s="1068" t="str">
        <f>'Planilha contratada'!B77</f>
        <v xml:space="preserve">MOBILIÁRIO URBANO</v>
      </c>
      <c r="C77" s="1069"/>
      <c r="D77" s="1069"/>
      <c r="E77" s="1070"/>
      <c r="F77" s="1072"/>
      <c r="G77" s="1072"/>
      <c r="H77" s="1072"/>
      <c r="I77" s="1072"/>
      <c r="J77" s="1072"/>
      <c r="K77" s="1072"/>
      <c r="L77" s="1072"/>
      <c r="M77" s="1072"/>
      <c r="N77" s="1072"/>
      <c r="O77" s="1073"/>
      <c r="P77" s="1073"/>
      <c r="Q77" s="1074"/>
    </row>
    <row r="78" ht="23.25" customHeight="1">
      <c r="A78" s="54" t="str">
        <f>'Planilha contratada'!A78</f>
        <v>03.04.001 </v>
      </c>
      <c r="B78" s="1060" t="str">
        <f>'Planilha contratada'!B78</f>
        <v xml:space="preserve">Equipamento de ginástica - simulador de caminhada duplo - galvanizado - Rev 01</v>
      </c>
      <c r="C78" s="1061"/>
      <c r="D78" s="1061"/>
      <c r="E78" s="1062"/>
      <c r="F78" s="1063"/>
      <c r="G78" s="1064"/>
      <c r="H78" s="1064"/>
      <c r="I78" s="1064"/>
      <c r="J78" s="1064"/>
      <c r="K78" s="1064"/>
      <c r="L78" s="1064"/>
      <c r="M78" s="1064"/>
      <c r="N78" s="1064"/>
      <c r="O78" s="1064"/>
      <c r="P78" s="1065"/>
      <c r="Q78" s="1071"/>
    </row>
    <row r="79">
      <c r="A79" s="54" t="str">
        <f>'Planilha contratada'!A79</f>
        <v>03.04.002 </v>
      </c>
      <c r="B79" s="1060" t="str">
        <f>'Planilha contratada'!B79</f>
        <v xml:space="preserve">Equipamento de ginástica - leg press duplo - galvanizado - Rev 01</v>
      </c>
      <c r="C79" s="1061"/>
      <c r="D79" s="1061"/>
      <c r="E79" s="1062"/>
      <c r="F79" s="1063"/>
      <c r="G79" s="1064"/>
      <c r="H79" s="1064"/>
      <c r="I79" s="1064"/>
      <c r="J79" s="1064"/>
      <c r="K79" s="1064"/>
      <c r="L79" s="1064"/>
      <c r="M79" s="1064"/>
      <c r="N79" s="1064"/>
      <c r="O79" s="1064"/>
      <c r="P79" s="1065"/>
      <c r="Q79" s="1071"/>
    </row>
    <row r="80" ht="24" customHeight="1">
      <c r="A80" s="54" t="str">
        <f>'Planilha contratada'!A80</f>
        <v>03.04.003 </v>
      </c>
      <c r="B80" s="1060" t="str">
        <f>'Planilha contratada'!B80</f>
        <v xml:space="preserve">Equipamento de ginástica - rotação diagonal duplo - galvanizado - Rev 01</v>
      </c>
      <c r="C80" s="1061"/>
      <c r="D80" s="1061"/>
      <c r="E80" s="1062"/>
      <c r="F80" s="1063"/>
      <c r="G80" s="1064"/>
      <c r="H80" s="1064"/>
      <c r="I80" s="1064"/>
      <c r="J80" s="1064"/>
      <c r="K80" s="1064"/>
      <c r="L80" s="1064"/>
      <c r="M80" s="1064"/>
      <c r="N80" s="1064"/>
      <c r="O80" s="1064"/>
      <c r="P80" s="1065"/>
      <c r="Q80" s="1071"/>
    </row>
    <row r="81">
      <c r="A81" s="54" t="str">
        <f>'Planilha contratada'!A81</f>
        <v>03.04.004 </v>
      </c>
      <c r="B81" s="1075" t="str">
        <f>'Planilha contratada'!B81</f>
        <v xml:space="preserve">Bicicletário em tubo de aço galvanizado diam=2.1/2", para 6 bicicletas, chumbadas no piso, incluso pintura de acabamento com 02 demãos</v>
      </c>
      <c r="C81" s="1076"/>
      <c r="D81" s="1076"/>
      <c r="E81" s="1077"/>
      <c r="F81" s="1063"/>
      <c r="G81" s="1064"/>
      <c r="H81" s="1064"/>
      <c r="I81" s="1064"/>
      <c r="J81" s="1064"/>
      <c r="K81" s="1064"/>
      <c r="L81" s="1064"/>
      <c r="M81" s="1064"/>
      <c r="N81" s="1064"/>
      <c r="O81" s="1064"/>
      <c r="P81" s="1065"/>
      <c r="Q81" s="1071"/>
    </row>
    <row r="82">
      <c r="A82" s="54" t="str">
        <f>'Planilha contratada'!A82</f>
        <v>03.04.005 </v>
      </c>
      <c r="B82" s="1060" t="str">
        <f>'Planilha contratada'!B82</f>
        <v xml:space="preserve">Banco em madeira plastica 2,0m - ecologica</v>
      </c>
      <c r="C82" s="1061"/>
      <c r="D82" s="1061"/>
      <c r="E82" s="1062"/>
      <c r="F82" s="1063"/>
      <c r="G82" s="1064"/>
      <c r="H82" s="1064"/>
      <c r="I82" s="1064"/>
      <c r="J82" s="1064"/>
      <c r="K82" s="1064"/>
      <c r="L82" s="1064"/>
      <c r="M82" s="1064"/>
      <c r="N82" s="1064"/>
      <c r="O82" s="1064"/>
      <c r="P82" s="1065"/>
      <c r="Q82" s="1071"/>
    </row>
    <row r="83" ht="24" customHeight="1">
      <c r="A83" s="54" t="str">
        <f>'Planilha contratada'!A83</f>
        <v>03.04.006 </v>
      </c>
      <c r="B83" s="1060" t="str">
        <f>'Planilha contratada'!B83</f>
        <v xml:space="preserve">Lixeira em fibra de vidro, com capacidade 20l cada, com tampa vai e vem</v>
      </c>
      <c r="C83" s="1061"/>
      <c r="D83" s="1061"/>
      <c r="E83" s="1062"/>
      <c r="F83" s="1063"/>
      <c r="G83" s="1064"/>
      <c r="H83" s="1064"/>
      <c r="I83" s="1064"/>
      <c r="J83" s="1064"/>
      <c r="K83" s="1064"/>
      <c r="L83" s="1064"/>
      <c r="M83" s="1064"/>
      <c r="N83" s="1064"/>
      <c r="O83" s="1064"/>
      <c r="P83" s="1065"/>
      <c r="Q83" s="1071"/>
    </row>
    <row r="84" ht="21" customHeight="1">
      <c r="A84" s="1052" t="str">
        <f>'Planilha contratada'!A84</f>
        <v>03.05 </v>
      </c>
      <c r="B84" s="1068" t="str">
        <f>'Planilha contratada'!B84</f>
        <v xml:space="preserve">MESA E BANCOS EM CONCRETO ARMADO (03 CONJUNTOS)</v>
      </c>
      <c r="C84" s="1069"/>
      <c r="D84" s="1069"/>
      <c r="E84" s="1070"/>
      <c r="F84" s="1072"/>
      <c r="G84" s="1072"/>
      <c r="H84" s="1072"/>
      <c r="I84" s="1072"/>
      <c r="J84" s="1072"/>
      <c r="K84" s="1072"/>
      <c r="L84" s="1072"/>
      <c r="M84" s="1072"/>
      <c r="N84" s="1072"/>
      <c r="O84" s="1073"/>
      <c r="P84" s="1073"/>
      <c r="Q84" s="1074"/>
    </row>
    <row r="85" ht="45" customHeight="1">
      <c r="A85" s="54" t="str">
        <f>'Planilha contratada'!A85</f>
        <v>03.05.001 </v>
      </c>
      <c r="B85" s="1060" t="str">
        <f>'Planilha contratada'!B85</f>
        <v xml:space="preserve">Reaterro manual de valas, com placa vibratória. af_08/2023</v>
      </c>
      <c r="C85" s="1061"/>
      <c r="D85" s="1061"/>
      <c r="E85" s="1062"/>
      <c r="F85" s="1063" t="s">
        <v>340</v>
      </c>
      <c r="G85" s="1064"/>
      <c r="H85" s="1064"/>
      <c r="I85" s="1064"/>
      <c r="J85" s="1064"/>
      <c r="K85" s="1064"/>
      <c r="L85" s="1064"/>
      <c r="M85" s="1064"/>
      <c r="N85" s="1064"/>
      <c r="O85" s="1064"/>
      <c r="P85" s="1065"/>
      <c r="Q85" s="1066">
        <v>2.0699999999999998</v>
      </c>
    </row>
    <row r="86" ht="33" customHeight="1">
      <c r="A86" s="54" t="str">
        <f>'Planilha contratada'!A86</f>
        <v>03.05.002 </v>
      </c>
      <c r="B86" s="1060" t="str">
        <f>'Planilha contratada'!B86</f>
        <v xml:space="preserve">Escavação manual de vala com profundidade menor ou igual a 1,30 m. af_02/2021</v>
      </c>
      <c r="C86" s="1061"/>
      <c r="D86" s="1061"/>
      <c r="E86" s="1062"/>
      <c r="F86" s="1063" t="s">
        <v>341</v>
      </c>
      <c r="G86" s="1064"/>
      <c r="H86" s="1064"/>
      <c r="I86" s="1064"/>
      <c r="J86" s="1064"/>
      <c r="K86" s="1064"/>
      <c r="L86" s="1064"/>
      <c r="M86" s="1064"/>
      <c r="N86" s="1064"/>
      <c r="O86" s="1064"/>
      <c r="P86" s="1064"/>
      <c r="Q86" s="879">
        <v>2.6899999999999999</v>
      </c>
    </row>
    <row r="87" ht="29.25" customHeight="1">
      <c r="A87" s="54" t="str">
        <f>'Planilha contratada'!A87</f>
        <v>03.05.003 </v>
      </c>
      <c r="B87" s="1060" t="str">
        <f>'Planilha contratada'!B87</f>
        <v xml:space="preserve">Acabamento superficial de concreto com lixamento e polimento</v>
      </c>
      <c r="C87" s="1061"/>
      <c r="D87" s="1061"/>
      <c r="E87" s="1062"/>
      <c r="F87" s="1091" t="s">
        <v>342</v>
      </c>
      <c r="G87" s="1092"/>
      <c r="H87" s="1092"/>
      <c r="I87" s="1092"/>
      <c r="J87" s="1092"/>
      <c r="K87" s="1092"/>
      <c r="L87" s="1092"/>
      <c r="M87" s="1092"/>
      <c r="N87" s="1092"/>
      <c r="O87" s="1092"/>
      <c r="P87" s="1092"/>
      <c r="Q87" s="879">
        <v>19.949999999999999</v>
      </c>
    </row>
    <row r="88" ht="37.5" customHeight="1">
      <c r="A88" s="54" t="str">
        <f>'Planilha contratada'!A88</f>
        <v>03.05.004 </v>
      </c>
      <c r="B88" s="1075" t="str">
        <f>'Planilha contratada'!B88</f>
        <v xml:space="preserve">Concreto Armado fck=30,0MPa, usinado, bombeado, adensado e lançado, para uso Geral, com formas planas em compensado resinado 12mm (05 usos)</v>
      </c>
      <c r="C88" s="1076"/>
      <c r="D88" s="1076"/>
      <c r="E88" s="1077"/>
      <c r="F88" s="1063" t="s">
        <v>343</v>
      </c>
      <c r="G88" s="1064"/>
      <c r="H88" s="1064"/>
      <c r="I88" s="1064"/>
      <c r="J88" s="1064"/>
      <c r="K88" s="1064"/>
      <c r="L88" s="1064"/>
      <c r="M88" s="1064"/>
      <c r="N88" s="1064"/>
      <c r="O88" s="1064"/>
      <c r="P88" s="1064"/>
      <c r="Q88" s="1086">
        <v>1.7</v>
      </c>
    </row>
    <row r="89" ht="30" customHeight="1">
      <c r="A89" s="54" t="str">
        <f>'Planilha contratada'!A89</f>
        <v>03.05.005 </v>
      </c>
      <c r="B89" s="1060" t="str">
        <f>'Planilha contratada'!B89</f>
        <v xml:space="preserve">Aplicação manual de tinta látex acrílica em parede externas de casas, duas demãos. af_03/2024</v>
      </c>
      <c r="C89" s="1061"/>
      <c r="D89" s="1061"/>
      <c r="E89" s="1062"/>
      <c r="F89" s="1063"/>
      <c r="G89" s="1064"/>
      <c r="H89" s="1064"/>
      <c r="I89" s="1064"/>
      <c r="J89" s="1064"/>
      <c r="K89" s="1064"/>
      <c r="L89" s="1064"/>
      <c r="M89" s="1064"/>
      <c r="N89" s="1064"/>
      <c r="O89" s="1064"/>
      <c r="P89" s="1065"/>
      <c r="Q89" s="1071"/>
    </row>
    <row r="90">
      <c r="A90" s="1079" t="str">
        <f>'Planilha contratada'!A90</f>
        <v>03.06 </v>
      </c>
      <c r="B90" s="1080" t="str">
        <f>'Planilha contratada'!B90</f>
        <v xml:space="preserve">INSTALAÇÕES ELETRICAS</v>
      </c>
      <c r="C90" s="1081"/>
      <c r="D90" s="1081"/>
      <c r="E90" s="1082"/>
      <c r="F90" s="1087"/>
      <c r="G90" s="1087"/>
      <c r="H90" s="1087"/>
      <c r="I90" s="1087"/>
      <c r="J90" s="1087"/>
      <c r="K90" s="1087"/>
      <c r="L90" s="1087"/>
      <c r="M90" s="1087"/>
      <c r="N90" s="1087"/>
      <c r="O90" s="1088"/>
      <c r="P90" s="1088"/>
      <c r="Q90" s="1089"/>
    </row>
    <row r="91">
      <c r="A91" s="1052" t="str">
        <f>'Planilha contratada'!A91</f>
        <v>03.06.001 </v>
      </c>
      <c r="B91" s="1068" t="str">
        <f>'Planilha contratada'!B91</f>
        <v xml:space="preserve">SEÇÃO 02</v>
      </c>
      <c r="C91" s="1069"/>
      <c r="D91" s="1069"/>
      <c r="E91" s="1070"/>
      <c r="F91" s="1056"/>
      <c r="G91" s="1056"/>
      <c r="H91" s="1056"/>
      <c r="I91" s="1056"/>
      <c r="J91" s="1056"/>
      <c r="K91" s="1056"/>
      <c r="L91" s="1056"/>
      <c r="M91" s="1056"/>
      <c r="N91" s="1056"/>
      <c r="O91" s="1057"/>
      <c r="P91" s="1057"/>
      <c r="Q91" s="1058"/>
    </row>
    <row r="92" ht="23.25" customHeight="1">
      <c r="A92" s="54" t="str">
        <f>'Planilha contratada'!A92</f>
        <v>03.06.001.001 </v>
      </c>
      <c r="B92" s="1060" t="str">
        <f>'Planilha contratada'!B92</f>
        <v xml:space="preserve">Entrada de energia elétrica bifásica demanda entre 0 e 10,1 kw - Rev 01</v>
      </c>
      <c r="C92" s="1061"/>
      <c r="D92" s="1061"/>
      <c r="E92" s="1062"/>
      <c r="F92" s="1063"/>
      <c r="G92" s="1064"/>
      <c r="H92" s="1064"/>
      <c r="I92" s="1064"/>
      <c r="J92" s="1064"/>
      <c r="K92" s="1064"/>
      <c r="L92" s="1064"/>
      <c r="M92" s="1064"/>
      <c r="N92" s="1064"/>
      <c r="O92" s="1064"/>
      <c r="P92" s="1065"/>
      <c r="Q92" s="1071"/>
    </row>
    <row r="93" ht="25.5" customHeight="1">
      <c r="A93" s="54" t="str">
        <f>'Planilha contratada'!A93</f>
        <v>03.06.001.002 </v>
      </c>
      <c r="B93" s="1060" t="str">
        <f>'Planilha contratada'!B93</f>
        <v xml:space="preserve">Poste de concreto duplo T (DT)  9/150 - fornecimento e assentamento</v>
      </c>
      <c r="C93" s="1061"/>
      <c r="D93" s="1061"/>
      <c r="E93" s="1062"/>
      <c r="F93" s="1063"/>
      <c r="G93" s="1064"/>
      <c r="H93" s="1064"/>
      <c r="I93" s="1064"/>
      <c r="J93" s="1064"/>
      <c r="K93" s="1064"/>
      <c r="L93" s="1064"/>
      <c r="M93" s="1064"/>
      <c r="N93" s="1064"/>
      <c r="O93" s="1064"/>
      <c r="P93" s="1065"/>
      <c r="Q93" s="1090"/>
    </row>
    <row r="94" ht="49.5" customHeight="1">
      <c r="A94" s="54" t="str">
        <f>'Planilha contratada'!A94</f>
        <v>03.06.001.003 </v>
      </c>
      <c r="B94" s="1060" t="str">
        <f>'Planilha contratada'!B94</f>
        <v xml:space="preserve">QDCL-6 - Quadro / Painel em chapa de aço com pintura eletrostática a pó poliester na cor cinza ral, grau de proteção IP 54, com disjuntores, barramentos e acessórios de montagem - 500x400x200mm</v>
      </c>
      <c r="C94" s="1061"/>
      <c r="D94" s="1061"/>
      <c r="E94" s="1062"/>
      <c r="F94" s="1063"/>
      <c r="G94" s="1064"/>
      <c r="H94" s="1064"/>
      <c r="I94" s="1064"/>
      <c r="J94" s="1064"/>
      <c r="K94" s="1064"/>
      <c r="L94" s="1064"/>
      <c r="M94" s="1064"/>
      <c r="N94" s="1064"/>
      <c r="O94" s="1064"/>
      <c r="P94" s="1065"/>
      <c r="Q94" s="1090"/>
    </row>
    <row r="95">
      <c r="A95" s="54" t="str">
        <f>'Planilha contratada'!A95</f>
        <v>03.06.001.004 </v>
      </c>
      <c r="B95" s="1060" t="str">
        <f>'Planilha contratada'!B95</f>
        <v xml:space="preserve">Eletricista industrial com encargos complementares</v>
      </c>
      <c r="C95" s="1061"/>
      <c r="D95" s="1061"/>
      <c r="E95" s="1062"/>
      <c r="F95" s="1063"/>
      <c r="G95" s="1064"/>
      <c r="H95" s="1064"/>
      <c r="I95" s="1064"/>
      <c r="J95" s="1064"/>
      <c r="K95" s="1064"/>
      <c r="L95" s="1064"/>
      <c r="M95" s="1064"/>
      <c r="N95" s="1064"/>
      <c r="O95" s="1064"/>
      <c r="P95" s="1065"/>
      <c r="Q95" s="1071"/>
    </row>
    <row r="96">
      <c r="A96" s="54" t="str">
        <f>'Planilha contratada'!A96</f>
        <v>03.06.001.005 </v>
      </c>
      <c r="B96" s="1060" t="str">
        <f>'Planilha contratada'!B96</f>
        <v xml:space="preserve">Auxiliar de eletricista com encargos complementares</v>
      </c>
      <c r="C96" s="1061"/>
      <c r="D96" s="1061"/>
      <c r="E96" s="1062"/>
      <c r="F96" s="1063"/>
      <c r="G96" s="1064"/>
      <c r="H96" s="1064"/>
      <c r="I96" s="1064"/>
      <c r="J96" s="1064"/>
      <c r="K96" s="1064"/>
      <c r="L96" s="1064"/>
      <c r="M96" s="1064"/>
      <c r="N96" s="1064"/>
      <c r="O96" s="1064"/>
      <c r="P96" s="1065"/>
      <c r="Q96" s="1071"/>
    </row>
    <row r="97">
      <c r="A97" s="54" t="str">
        <f>'Planilha contratada'!A97</f>
        <v>03.06.001.006 </v>
      </c>
      <c r="B97" s="1060" t="str">
        <f>'Planilha contratada'!B97</f>
        <v xml:space="preserve">Eletroduto em ferro galvanizado pesado sem costura 1" x 3m</v>
      </c>
      <c r="C97" s="1061"/>
      <c r="D97" s="1061"/>
      <c r="E97" s="1062"/>
      <c r="F97" s="1063"/>
      <c r="G97" s="1064"/>
      <c r="H97" s="1064"/>
      <c r="I97" s="1064"/>
      <c r="J97" s="1064"/>
      <c r="K97" s="1064"/>
      <c r="L97" s="1064"/>
      <c r="M97" s="1064"/>
      <c r="N97" s="1064"/>
      <c r="O97" s="1064"/>
      <c r="P97" s="1065"/>
      <c r="Q97" s="1071"/>
    </row>
    <row r="98" ht="24" customHeight="1">
      <c r="A98" s="54" t="str">
        <f>'Planilha contratada'!A98</f>
        <v>03.06.001.007 </v>
      </c>
      <c r="B98" s="1060" t="str">
        <f>'Planilha contratada'!B98</f>
        <v xml:space="preserve">Luva de emenda para eletroduto, aço galvanizado, dn 25 mm (1"), aparente, instalada em teto - fornecimento e instalaçâo</v>
      </c>
      <c r="C98" s="1061"/>
      <c r="D98" s="1061"/>
      <c r="E98" s="1062"/>
      <c r="F98" s="1063"/>
      <c r="G98" s="1064"/>
      <c r="H98" s="1064"/>
      <c r="I98" s="1064"/>
      <c r="J98" s="1064"/>
      <c r="K98" s="1064"/>
      <c r="L98" s="1064"/>
      <c r="M98" s="1064"/>
      <c r="N98" s="1064"/>
      <c r="O98" s="1064"/>
      <c r="P98" s="1065"/>
      <c r="Q98" s="1090"/>
    </row>
    <row r="99">
      <c r="A99" s="54" t="str">
        <f>'Planilha contratada'!A99</f>
        <v>03.06.001.008 </v>
      </c>
      <c r="B99" s="1060" t="str">
        <f>'Planilha contratada'!B99</f>
        <v xml:space="preserve">Abraçadeira em ferro Galvanizado DN 150mm</v>
      </c>
      <c r="C99" s="1061"/>
      <c r="D99" s="1061"/>
      <c r="E99" s="1062"/>
      <c r="F99" s="1063"/>
      <c r="G99" s="1064"/>
      <c r="H99" s="1064"/>
      <c r="I99" s="1064"/>
      <c r="J99" s="1064"/>
      <c r="K99" s="1064"/>
      <c r="L99" s="1064"/>
      <c r="M99" s="1064"/>
      <c r="N99" s="1064"/>
      <c r="O99" s="1064"/>
      <c r="P99" s="1065"/>
      <c r="Q99" s="1071"/>
    </row>
    <row r="100" ht="24.75" customHeight="1">
      <c r="A100" s="54" t="str">
        <f>'Planilha contratada'!A100</f>
        <v>03.06.001.009 </v>
      </c>
      <c r="B100" s="1060" t="str">
        <f>'Planilha contratada'!B100</f>
        <v xml:space="preserve">Duto corrugado flexível em PEAD Ø = 1.1/4', tipo Kanalex ou similar, lançado diretamente no solo, exclusive escavação e reaterro</v>
      </c>
      <c r="C100" s="1061"/>
      <c r="D100" s="1061"/>
      <c r="E100" s="1062"/>
      <c r="F100" s="1063"/>
      <c r="G100" s="1064"/>
      <c r="H100" s="1064"/>
      <c r="I100" s="1064"/>
      <c r="J100" s="1064"/>
      <c r="K100" s="1064"/>
      <c r="L100" s="1064"/>
      <c r="M100" s="1064"/>
      <c r="N100" s="1064"/>
      <c r="O100" s="1064"/>
      <c r="P100" s="1065"/>
      <c r="Q100" s="1071"/>
    </row>
    <row r="101" ht="29.25" customHeight="1">
      <c r="A101" s="54" t="str">
        <f>'Planilha contratada'!A101</f>
        <v>03.06.001.010 </v>
      </c>
      <c r="B101" s="1060" t="str">
        <f>'Planilha contratada'!B101</f>
        <v xml:space="preserve">Concreto simples fabricado na obra, fck=10 mpa, lançado e adensado</v>
      </c>
      <c r="C101" s="1061"/>
      <c r="D101" s="1061"/>
      <c r="E101" s="1062"/>
      <c r="F101" s="1063"/>
      <c r="G101" s="1064"/>
      <c r="H101" s="1064"/>
      <c r="I101" s="1064"/>
      <c r="J101" s="1064"/>
      <c r="K101" s="1064"/>
      <c r="L101" s="1064"/>
      <c r="M101" s="1064"/>
      <c r="N101" s="1064"/>
      <c r="O101" s="1064"/>
      <c r="P101" s="1065"/>
      <c r="Q101" s="1071"/>
    </row>
    <row r="102" ht="45" customHeight="1">
      <c r="A102" s="54" t="str">
        <f>'Planilha contratada'!A102</f>
        <v>03.06.001.011 </v>
      </c>
      <c r="B102" s="1060" t="str">
        <f>'Planilha contratada'!B102</f>
        <v xml:space="preserve">Poste de aço galvanizado cônico contíno reto, diâmetro superior 60mm, diâmetro da base 115mm, altura total 5m, Conipost ref. Série 0005/classe 60 da Conipost ou similar</v>
      </c>
      <c r="C102" s="1061"/>
      <c r="D102" s="1061"/>
      <c r="E102" s="1062"/>
      <c r="F102" s="1063" t="s">
        <v>344</v>
      </c>
      <c r="G102" s="1064"/>
      <c r="H102" s="1064"/>
      <c r="I102" s="1064"/>
      <c r="J102" s="1064"/>
      <c r="K102" s="1064"/>
      <c r="L102" s="1064"/>
      <c r="M102" s="1064"/>
      <c r="N102" s="1064"/>
      <c r="O102" s="1064"/>
      <c r="P102" s="1065"/>
      <c r="Q102" s="1071">
        <v>5</v>
      </c>
    </row>
    <row r="103" ht="27" customHeight="1">
      <c r="A103" s="54" t="str">
        <f>'Planilha contratada'!A103</f>
        <v>03.06.001.012 </v>
      </c>
      <c r="B103" s="1060" t="str">
        <f>'Planilha contratada'!B103</f>
        <v xml:space="preserve">Caixa de passagem em alvenaria de tijolos maciços esp. = 0,12m,  dim. int. =  0,30 x 0,30 x 0,40m</v>
      </c>
      <c r="C103" s="1061"/>
      <c r="D103" s="1061"/>
      <c r="E103" s="1062"/>
      <c r="F103" s="1063"/>
      <c r="G103" s="1064"/>
      <c r="H103" s="1064"/>
      <c r="I103" s="1064"/>
      <c r="J103" s="1064"/>
      <c r="K103" s="1064"/>
      <c r="L103" s="1064"/>
      <c r="M103" s="1064"/>
      <c r="N103" s="1064"/>
      <c r="O103" s="1064"/>
      <c r="P103" s="1065"/>
      <c r="Q103" s="1071"/>
    </row>
    <row r="104">
      <c r="A104" s="1052" t="str">
        <f>'Planilha contratada'!A104</f>
        <v>03.07 </v>
      </c>
      <c r="B104" s="1068" t="str">
        <f>'Planilha contratada'!B104</f>
        <v>DIVERSOS</v>
      </c>
      <c r="C104" s="1069"/>
      <c r="D104" s="1069"/>
      <c r="E104" s="1070"/>
      <c r="F104" s="1072"/>
      <c r="G104" s="1072"/>
      <c r="H104" s="1072"/>
      <c r="I104" s="1072"/>
      <c r="J104" s="1072"/>
      <c r="K104" s="1072"/>
      <c r="L104" s="1072"/>
      <c r="M104" s="1072"/>
      <c r="N104" s="1072"/>
      <c r="O104" s="1073"/>
      <c r="P104" s="1073"/>
      <c r="Q104" s="1074"/>
    </row>
    <row r="105">
      <c r="A105" s="54" t="str">
        <f>'Planilha contratada'!A105</f>
        <v>03.07.001 </v>
      </c>
      <c r="B105" s="1060" t="str">
        <f>'Planilha contratada'!B105</f>
        <v xml:space="preserve">Limpeza de ruas (varrição e remoção de entulhos)</v>
      </c>
      <c r="C105" s="1061"/>
      <c r="D105" s="1061"/>
      <c r="E105" s="1062"/>
      <c r="F105" s="1063"/>
      <c r="G105" s="1064"/>
      <c r="H105" s="1064"/>
      <c r="I105" s="1064"/>
      <c r="J105" s="1064"/>
      <c r="K105" s="1064"/>
      <c r="L105" s="1064"/>
      <c r="M105" s="1064"/>
      <c r="N105" s="1064"/>
      <c r="O105" s="1064"/>
      <c r="P105" s="1065"/>
      <c r="Q105" s="1071"/>
    </row>
    <row r="106">
      <c r="A106" s="54" t="str">
        <f>'Planilha contratada'!A106</f>
        <v>03.07.002 </v>
      </c>
      <c r="B106" s="1075" t="str">
        <f>'Planilha contratada'!B106</f>
        <v xml:space="preserve">Mapa tátil em acrílico medindo 70 x 50cm, com suporte em chapa em ferro 1" e tubo de ferro galvanizado ø=4", pintados e placa em granito cinza andorinha</v>
      </c>
      <c r="C106" s="1076"/>
      <c r="D106" s="1076"/>
      <c r="E106" s="1077"/>
      <c r="F106" s="1063"/>
      <c r="G106" s="1064"/>
      <c r="H106" s="1064"/>
      <c r="I106" s="1064"/>
      <c r="J106" s="1064"/>
      <c r="K106" s="1064"/>
      <c r="L106" s="1064"/>
      <c r="M106" s="1064"/>
      <c r="N106" s="1064"/>
      <c r="O106" s="1064"/>
      <c r="P106" s="1065"/>
      <c r="Q106" s="1071"/>
    </row>
    <row r="107">
      <c r="A107" s="54" t="str">
        <f>'Planilha contratada'!A107</f>
        <v>03.07.003 </v>
      </c>
      <c r="B107" s="1060" t="str">
        <f>'Planilha contratada'!B107</f>
        <v xml:space="preserve">Marco Inaugural Padrão PMSC</v>
      </c>
      <c r="C107" s="1061"/>
      <c r="D107" s="1061"/>
      <c r="E107" s="1062"/>
      <c r="F107" s="1063"/>
      <c r="G107" s="1064"/>
      <c r="H107" s="1064"/>
      <c r="I107" s="1064"/>
      <c r="J107" s="1064"/>
      <c r="K107" s="1064"/>
      <c r="L107" s="1064"/>
      <c r="M107" s="1064"/>
      <c r="N107" s="1064"/>
      <c r="O107" s="1064"/>
      <c r="P107" s="1065"/>
      <c r="Q107" s="1071"/>
    </row>
    <row r="108">
      <c r="A108" s="1093"/>
      <c r="B108" s="1094"/>
      <c r="C108" s="1095"/>
      <c r="D108" s="1095"/>
      <c r="E108" s="1096"/>
      <c r="F108" s="1097"/>
      <c r="G108" s="1097"/>
      <c r="H108" s="1097"/>
      <c r="I108" s="1097"/>
      <c r="J108" s="1097"/>
      <c r="K108" s="1097"/>
      <c r="L108" s="1097"/>
      <c r="M108" s="1097"/>
      <c r="N108" s="1097"/>
      <c r="O108" s="1098"/>
      <c r="P108" s="1098"/>
      <c r="Q108" s="1099"/>
    </row>
    <row r="109">
      <c r="A109" s="116" t="s">
        <v>214</v>
      </c>
      <c r="B109" s="117"/>
      <c r="C109" s="117"/>
      <c r="D109" s="117"/>
      <c r="E109" s="117"/>
      <c r="F109" s="117"/>
      <c r="G109" s="118"/>
      <c r="H109" s="116" t="s">
        <v>215</v>
      </c>
      <c r="I109" s="117"/>
      <c r="J109" s="117"/>
      <c r="K109" s="117"/>
      <c r="L109" s="117"/>
      <c r="M109" s="117"/>
      <c r="N109" s="117"/>
      <c r="O109" s="117"/>
      <c r="P109" s="117"/>
      <c r="Q109" s="118"/>
    </row>
    <row r="110">
      <c r="A110" s="119"/>
      <c r="B110" s="120"/>
      <c r="C110" s="120"/>
      <c r="D110" s="120"/>
      <c r="E110" s="120"/>
      <c r="F110" s="120"/>
      <c r="G110" s="121"/>
      <c r="H110" s="119"/>
      <c r="I110" s="120"/>
      <c r="J110" s="120"/>
      <c r="K110" s="120"/>
      <c r="L110" s="120"/>
      <c r="M110" s="120"/>
      <c r="N110" s="120"/>
      <c r="O110" s="120"/>
      <c r="P110" s="120"/>
      <c r="Q110" s="121"/>
    </row>
    <row r="111">
      <c r="A111" s="119"/>
      <c r="B111" s="120"/>
      <c r="C111" s="120"/>
      <c r="D111" s="120"/>
      <c r="E111" s="120"/>
      <c r="F111" s="120"/>
      <c r="G111" s="121"/>
      <c r="H111" s="119"/>
      <c r="I111" s="120"/>
      <c r="J111" s="120"/>
      <c r="K111" s="120"/>
      <c r="L111" s="120"/>
      <c r="M111" s="120"/>
      <c r="N111" s="120"/>
      <c r="O111" s="120"/>
      <c r="P111" s="120"/>
      <c r="Q111" s="121"/>
    </row>
    <row r="112">
      <c r="A112" s="119"/>
      <c r="B112" s="120"/>
      <c r="C112" s="120"/>
      <c r="D112" s="120"/>
      <c r="E112" s="120"/>
      <c r="F112" s="120"/>
      <c r="G112" s="121"/>
      <c r="H112" s="119"/>
      <c r="I112" s="120"/>
      <c r="J112" s="120"/>
      <c r="K112" s="120"/>
      <c r="L112" s="120"/>
      <c r="M112" s="120"/>
      <c r="N112" s="120"/>
      <c r="O112" s="120"/>
      <c r="P112" s="120"/>
      <c r="Q112" s="121"/>
    </row>
    <row r="113">
      <c r="A113" s="119"/>
      <c r="B113" s="120"/>
      <c r="C113" s="120"/>
      <c r="D113" s="120"/>
      <c r="E113" s="120"/>
      <c r="F113" s="120"/>
      <c r="G113" s="121"/>
      <c r="H113" s="119"/>
      <c r="I113" s="120"/>
      <c r="J113" s="120"/>
      <c r="K113" s="120"/>
      <c r="L113" s="120"/>
      <c r="M113" s="120"/>
      <c r="N113" s="120"/>
      <c r="O113" s="120"/>
      <c r="P113" s="120"/>
      <c r="Q113" s="121"/>
    </row>
    <row r="114">
      <c r="A114" s="119"/>
      <c r="B114" s="120"/>
      <c r="C114" s="120"/>
      <c r="D114" s="120"/>
      <c r="E114" s="120"/>
      <c r="F114" s="120"/>
      <c r="G114" s="121"/>
      <c r="H114" s="119"/>
      <c r="I114" s="120"/>
      <c r="J114" s="120"/>
      <c r="K114" s="120"/>
      <c r="L114" s="120"/>
      <c r="M114" s="120"/>
      <c r="N114" s="120"/>
      <c r="O114" s="120"/>
      <c r="P114" s="120"/>
      <c r="Q114" s="121"/>
    </row>
    <row r="115">
      <c r="A115" s="119"/>
      <c r="B115" s="120"/>
      <c r="C115" s="120"/>
      <c r="D115" s="120"/>
      <c r="E115" s="120"/>
      <c r="F115" s="120"/>
      <c r="G115" s="121"/>
      <c r="H115" s="119"/>
      <c r="I115" s="120"/>
      <c r="J115" s="120"/>
      <c r="K115" s="120"/>
      <c r="L115" s="120"/>
      <c r="M115" s="120"/>
      <c r="N115" s="120"/>
      <c r="O115" s="120"/>
      <c r="P115" s="120"/>
      <c r="Q115" s="121"/>
    </row>
    <row r="116">
      <c r="A116" s="122"/>
      <c r="B116" s="123"/>
      <c r="C116" s="123"/>
      <c r="D116" s="123"/>
      <c r="E116" s="123"/>
      <c r="F116" s="123"/>
      <c r="G116" s="124"/>
      <c r="H116" s="122"/>
      <c r="I116" s="123"/>
      <c r="J116" s="123"/>
      <c r="K116" s="123"/>
      <c r="L116" s="123"/>
      <c r="M116" s="123"/>
      <c r="N116" s="123"/>
      <c r="O116" s="123"/>
      <c r="P116" s="123"/>
      <c r="Q116" s="124"/>
    </row>
  </sheetData>
  <mergeCells count="192">
    <mergeCell ref="B108:E108"/>
    <mergeCell ref="A109:G116"/>
    <mergeCell ref="H109:Q116"/>
    <mergeCell ref="B103:E103"/>
    <mergeCell ref="F103:P103"/>
    <mergeCell ref="B104:E104"/>
    <mergeCell ref="B105:E105"/>
    <mergeCell ref="F105:P105"/>
    <mergeCell ref="B106:E106"/>
    <mergeCell ref="F106:P106"/>
    <mergeCell ref="B107:E107"/>
    <mergeCell ref="F107:P107"/>
    <mergeCell ref="B98:E98"/>
    <mergeCell ref="F98:P98"/>
    <mergeCell ref="B99:E99"/>
    <mergeCell ref="F99:P99"/>
    <mergeCell ref="B100:E100"/>
    <mergeCell ref="F100:P100"/>
    <mergeCell ref="B101:E101"/>
    <mergeCell ref="F101:P101"/>
    <mergeCell ref="B102:E102"/>
    <mergeCell ref="F102:P102"/>
    <mergeCell ref="B93:E93"/>
    <mergeCell ref="F93:P93"/>
    <mergeCell ref="B94:E94"/>
    <mergeCell ref="F94:P94"/>
    <mergeCell ref="B95:E95"/>
    <mergeCell ref="F95:P95"/>
    <mergeCell ref="B96:E96"/>
    <mergeCell ref="F96:P96"/>
    <mergeCell ref="B97:E97"/>
    <mergeCell ref="F97:P97"/>
    <mergeCell ref="B87:E87"/>
    <mergeCell ref="F87:P87"/>
    <mergeCell ref="B88:E88"/>
    <mergeCell ref="F88:P88"/>
    <mergeCell ref="B89:E89"/>
    <mergeCell ref="F89:P89"/>
    <mergeCell ref="B90:E90"/>
    <mergeCell ref="B91:E91"/>
    <mergeCell ref="B92:E92"/>
    <mergeCell ref="F92:P92"/>
    <mergeCell ref="B82:E82"/>
    <mergeCell ref="F82:P82"/>
    <mergeCell ref="B83:E83"/>
    <mergeCell ref="F83:P83"/>
    <mergeCell ref="B84:E84"/>
    <mergeCell ref="B85:E85"/>
    <mergeCell ref="F85:P85"/>
    <mergeCell ref="B86:E86"/>
    <mergeCell ref="F86:P86"/>
    <mergeCell ref="B77:E77"/>
    <mergeCell ref="B78:E78"/>
    <mergeCell ref="F78:P78"/>
    <mergeCell ref="B79:E79"/>
    <mergeCell ref="F79:P79"/>
    <mergeCell ref="B80:E80"/>
    <mergeCell ref="F80:P80"/>
    <mergeCell ref="B81:E81"/>
    <mergeCell ref="F81:P81"/>
    <mergeCell ref="B72:E72"/>
    <mergeCell ref="F72:P72"/>
    <mergeCell ref="B73:E73"/>
    <mergeCell ref="F73:P73"/>
    <mergeCell ref="B74:E74"/>
    <mergeCell ref="B75:E75"/>
    <mergeCell ref="F75:P75"/>
    <mergeCell ref="B76:E76"/>
    <mergeCell ref="F76:P76"/>
    <mergeCell ref="B67:E67"/>
    <mergeCell ref="F67:P67"/>
    <mergeCell ref="B68:E68"/>
    <mergeCell ref="F68:P68"/>
    <mergeCell ref="B69:E69"/>
    <mergeCell ref="F69:P69"/>
    <mergeCell ref="B70:E70"/>
    <mergeCell ref="F70:P70"/>
    <mergeCell ref="B71:E71"/>
    <mergeCell ref="F71:P71"/>
    <mergeCell ref="B62:E62"/>
    <mergeCell ref="F62:P62"/>
    <mergeCell ref="B63:E63"/>
    <mergeCell ref="B64:E64"/>
    <mergeCell ref="F64:P64"/>
    <mergeCell ref="B65:E65"/>
    <mergeCell ref="F65:P65"/>
    <mergeCell ref="B66:E66"/>
    <mergeCell ref="F66:P66"/>
    <mergeCell ref="B56:E56"/>
    <mergeCell ref="F56:P56"/>
    <mergeCell ref="B57:E57"/>
    <mergeCell ref="B58:E58"/>
    <mergeCell ref="F58:P58"/>
    <mergeCell ref="B59:E59"/>
    <mergeCell ref="B60:E60"/>
    <mergeCell ref="B61:E61"/>
    <mergeCell ref="F61:P61"/>
    <mergeCell ref="B51:E51"/>
    <mergeCell ref="F51:P51"/>
    <mergeCell ref="B52:E52"/>
    <mergeCell ref="F52:P52"/>
    <mergeCell ref="B53:E53"/>
    <mergeCell ref="F53:P53"/>
    <mergeCell ref="B54:E54"/>
    <mergeCell ref="F54:P54"/>
    <mergeCell ref="B55:E55"/>
    <mergeCell ref="F55:P55"/>
    <mergeCell ref="B46:E46"/>
    <mergeCell ref="F46:P46"/>
    <mergeCell ref="B47:E47"/>
    <mergeCell ref="F47:P47"/>
    <mergeCell ref="B48:E48"/>
    <mergeCell ref="F48:P48"/>
    <mergeCell ref="B49:E49"/>
    <mergeCell ref="F49:P49"/>
    <mergeCell ref="B50:E50"/>
    <mergeCell ref="F50:P50"/>
    <mergeCell ref="B40:E40"/>
    <mergeCell ref="F40:P40"/>
    <mergeCell ref="B41:E41"/>
    <mergeCell ref="F41:P41"/>
    <mergeCell ref="B42:E42"/>
    <mergeCell ref="F42:P42"/>
    <mergeCell ref="B43:E43"/>
    <mergeCell ref="B44:E44"/>
    <mergeCell ref="B45:E45"/>
    <mergeCell ref="F45:P45"/>
    <mergeCell ref="B35:E35"/>
    <mergeCell ref="F35:P35"/>
    <mergeCell ref="B36:E36"/>
    <mergeCell ref="F36:P36"/>
    <mergeCell ref="B37:E37"/>
    <mergeCell ref="F37:P37"/>
    <mergeCell ref="B38:E38"/>
    <mergeCell ref="B39:E39"/>
    <mergeCell ref="F39:P39"/>
    <mergeCell ref="B30:E30"/>
    <mergeCell ref="F30:P30"/>
    <mergeCell ref="B31:E31"/>
    <mergeCell ref="B32:E32"/>
    <mergeCell ref="F32:P32"/>
    <mergeCell ref="B33:E33"/>
    <mergeCell ref="F33:P33"/>
    <mergeCell ref="B34:E34"/>
    <mergeCell ref="F34:P34"/>
    <mergeCell ref="B25:E25"/>
    <mergeCell ref="F25:P25"/>
    <mergeCell ref="B26:E26"/>
    <mergeCell ref="F26:P26"/>
    <mergeCell ref="B27:E27"/>
    <mergeCell ref="F27:P27"/>
    <mergeCell ref="B28:E28"/>
    <mergeCell ref="F28:P28"/>
    <mergeCell ref="B29:E29"/>
    <mergeCell ref="F29:P29"/>
    <mergeCell ref="B20:E20"/>
    <mergeCell ref="F20:P20"/>
    <mergeCell ref="B21:E21"/>
    <mergeCell ref="B22:E22"/>
    <mergeCell ref="F22:P22"/>
    <mergeCell ref="B23:E23"/>
    <mergeCell ref="F23:P23"/>
    <mergeCell ref="B24:E24"/>
    <mergeCell ref="F24:P24"/>
    <mergeCell ref="B14:E14"/>
    <mergeCell ref="B15:E15"/>
    <mergeCell ref="F15:P15"/>
    <mergeCell ref="B16:E16"/>
    <mergeCell ref="F16:P16"/>
    <mergeCell ref="B17:E17"/>
    <mergeCell ref="B18:E18"/>
    <mergeCell ref="B19:E19"/>
    <mergeCell ref="F19:P19"/>
    <mergeCell ref="B8:E8"/>
    <mergeCell ref="B9:E9"/>
    <mergeCell ref="F9:P9"/>
    <mergeCell ref="B10:E10"/>
    <mergeCell ref="F10:P10"/>
    <mergeCell ref="B11:E11"/>
    <mergeCell ref="F11:P11"/>
    <mergeCell ref="B12:E12"/>
    <mergeCell ref="B13:E13"/>
    <mergeCell ref="F13:P13"/>
    <mergeCell ref="B1:N1"/>
    <mergeCell ref="O1:Q4"/>
    <mergeCell ref="B2:N2"/>
    <mergeCell ref="B3:N3"/>
    <mergeCell ref="F4:J4"/>
    <mergeCell ref="K4:M4"/>
    <mergeCell ref="A5:Q5"/>
    <mergeCell ref="B6:E6"/>
    <mergeCell ref="B7:E7"/>
  </mergeCells>
  <printOptions headings="0" gridLines="0"/>
  <pageMargins left="0.25" right="0.25" top="0.75" bottom="0.75" header="0.29999999999999999" footer="0.29999999999999999"/>
  <pageSetup paperSize="9" scale="71" fitToWidth="1" fitToHeight="0" pageOrder="downThenOver" orientation="portrait" usePrinterDefaults="1" blackAndWhite="0" draft="0" cellComments="none" useFirstPageNumber="0" errors="displayed" horizontalDpi="600" verticalDpi="600" copies="1"/>
  <headerFooter/>
  <rowBreaks count="1" manualBreakCount="1">
    <brk id="96" man="1" max="16"/>
  </row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03" zoomScale="70" workbookViewId="0">
      <selection activeCell="Q23" activeCellId="0" sqref="Q23"/>
    </sheetView>
  </sheetViews>
  <sheetFormatPr defaultRowHeight="15"/>
  <cols>
    <col customWidth="1" min="1" max="1" width="16.28515625"/>
    <col customWidth="1" min="2" max="2" width="39.28515625"/>
    <col customWidth="1" min="3" max="3" width="8.42578125"/>
    <col customWidth="1" min="4" max="4" width="15.7109375"/>
    <col customWidth="1" min="5" max="5" width="13.85546875"/>
    <col customWidth="1" min="6" max="6" width="10.5703125"/>
    <col customWidth="1" min="7" max="7" width="15"/>
    <col customWidth="1" min="8" max="9" width="16.28515625"/>
    <col customWidth="1" min="10" max="10" width="19.140625"/>
    <col customWidth="1" min="11" max="11" width="16.140625"/>
    <col customWidth="1" min="12" max="12" width="16.28515625"/>
    <col customWidth="1" min="13" max="13" width="18"/>
    <col customWidth="1" min="14" max="14" width="17.85546875"/>
    <col customWidth="1" min="15" max="15" width="11.5703125"/>
    <col customWidth="1" min="16" max="16" width="15.140625"/>
    <col customWidth="1" min="17" max="17" width="16.28515625"/>
    <col customWidth="1" min="18" max="19" width="9.140625"/>
    <col bestFit="1" customWidth="1" min="20" max="20" width="13.5703125"/>
  </cols>
  <sheetData>
    <row r="1">
      <c r="A1" s="131" t="s">
        <v>0</v>
      </c>
      <c r="B1" s="132" t="s">
        <v>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4"/>
      <c r="P1" s="135"/>
      <c r="Q1" s="136"/>
      <c r="R1" s="1"/>
      <c r="S1" s="1"/>
      <c r="T1" s="1"/>
    </row>
    <row r="2">
      <c r="A2" s="137" t="s">
        <v>3</v>
      </c>
      <c r="B2" s="138" t="s">
        <v>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40"/>
      <c r="P2" s="141"/>
      <c r="Q2" s="142"/>
      <c r="R2" s="1"/>
      <c r="S2" s="1"/>
      <c r="T2" s="1"/>
    </row>
    <row r="3">
      <c r="A3" s="137" t="s">
        <v>5</v>
      </c>
      <c r="B3" s="138" t="s">
        <v>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40"/>
      <c r="P3" s="141"/>
      <c r="Q3" s="142"/>
      <c r="R3" s="1"/>
      <c r="S3" s="1"/>
      <c r="T3" s="1"/>
    </row>
    <row r="4">
      <c r="A4" s="143" t="s">
        <v>7</v>
      </c>
      <c r="B4" s="145" t="s">
        <v>8</v>
      </c>
      <c r="C4" s="887" t="s">
        <v>195</v>
      </c>
      <c r="D4" s="888" t="s">
        <v>333</v>
      </c>
      <c r="E4" s="147" t="s">
        <v>216</v>
      </c>
      <c r="F4" s="148"/>
      <c r="G4" s="149"/>
      <c r="H4" s="149"/>
      <c r="I4" s="149"/>
      <c r="J4" s="150"/>
      <c r="K4" s="151" t="s">
        <v>199</v>
      </c>
      <c r="L4" s="152"/>
      <c r="M4" s="889" t="s">
        <v>345</v>
      </c>
      <c r="N4" s="147" t="s">
        <v>217</v>
      </c>
      <c r="O4" s="154"/>
      <c r="P4" s="155"/>
      <c r="Q4" s="156"/>
      <c r="R4" s="1"/>
      <c r="S4" s="1"/>
      <c r="T4" s="1"/>
    </row>
    <row r="5">
      <c r="A5" s="1100" t="s">
        <v>218</v>
      </c>
      <c r="B5" s="1101"/>
      <c r="C5" s="1101"/>
      <c r="D5" s="1101"/>
      <c r="E5" s="1101"/>
      <c r="F5" s="1101"/>
      <c r="G5" s="1101"/>
      <c r="H5" s="1101"/>
      <c r="I5" s="1101"/>
      <c r="J5" s="1101"/>
      <c r="K5" s="1101"/>
      <c r="L5" s="1101"/>
      <c r="M5" s="1101"/>
      <c r="N5" s="1101"/>
      <c r="O5" s="1101"/>
      <c r="P5" s="1101"/>
      <c r="Q5" s="1102"/>
      <c r="R5" s="1"/>
      <c r="S5" s="1"/>
      <c r="T5" s="1"/>
    </row>
    <row r="6">
      <c r="A6" s="1103" t="s">
        <v>10</v>
      </c>
      <c r="B6" s="1104" t="s">
        <v>201</v>
      </c>
      <c r="C6" s="1105" t="s">
        <v>219</v>
      </c>
      <c r="D6" s="1106" t="s">
        <v>220</v>
      </c>
      <c r="E6" s="1107"/>
      <c r="F6" s="1107"/>
      <c r="G6" s="1107"/>
      <c r="H6" s="1108"/>
      <c r="I6" s="1109" t="s">
        <v>221</v>
      </c>
      <c r="J6" s="1106" t="s">
        <v>222</v>
      </c>
      <c r="K6" s="1107"/>
      <c r="L6" s="1107"/>
      <c r="M6" s="1107"/>
      <c r="N6" s="1108"/>
      <c r="O6" s="1106" t="s">
        <v>223</v>
      </c>
      <c r="P6" s="1107"/>
      <c r="Q6" s="1110"/>
      <c r="R6" s="1"/>
      <c r="S6" s="1"/>
      <c r="T6" s="1"/>
    </row>
    <row r="7" ht="26.25" customHeight="1">
      <c r="A7" s="1111"/>
      <c r="B7" s="1112"/>
      <c r="C7" s="1113"/>
      <c r="D7" s="169" t="s">
        <v>224</v>
      </c>
      <c r="E7" s="169" t="s">
        <v>225</v>
      </c>
      <c r="F7" s="169" t="s">
        <v>226</v>
      </c>
      <c r="G7" s="169" t="s">
        <v>227</v>
      </c>
      <c r="H7" s="169" t="s">
        <v>228</v>
      </c>
      <c r="I7" s="1114"/>
      <c r="J7" s="1115" t="s">
        <v>224</v>
      </c>
      <c r="K7" s="169" t="s">
        <v>225</v>
      </c>
      <c r="L7" s="169" t="s">
        <v>226</v>
      </c>
      <c r="M7" s="169" t="s">
        <v>227</v>
      </c>
      <c r="N7" s="169" t="s">
        <v>228</v>
      </c>
      <c r="O7" s="1114" t="s">
        <v>229</v>
      </c>
      <c r="P7" s="1114" t="s">
        <v>230</v>
      </c>
      <c r="Q7" s="1116" t="s">
        <v>231</v>
      </c>
      <c r="R7" s="1"/>
      <c r="S7" s="1"/>
      <c r="T7" s="1"/>
    </row>
    <row r="8">
      <c r="A8" s="11">
        <v>1</v>
      </c>
      <c r="B8" s="11" t="s">
        <v>16</v>
      </c>
      <c r="C8" s="609"/>
      <c r="D8" s="1117">
        <f>D9+D13+D15</f>
        <v>223.76910081201407</v>
      </c>
      <c r="E8" s="1117">
        <f>SUM(E9,E13,E15)</f>
        <v>65.939481477177665</v>
      </c>
      <c r="F8" s="1118"/>
      <c r="G8" s="1117">
        <f>G9+G13+G15</f>
        <v>72.045517920547354</v>
      </c>
      <c r="H8" s="1117">
        <f>SUM(H9,H13,H15)</f>
        <v>151.72358289146672</v>
      </c>
      <c r="I8" s="611">
        <f>SUM(I9,I13,I15)</f>
        <v>416.94999999999993</v>
      </c>
      <c r="J8" s="15">
        <v>21029.639470769056</v>
      </c>
      <c r="K8" s="1119">
        <f>'BM 03'!M8</f>
        <v>10941.700000000001</v>
      </c>
      <c r="L8" s="1119">
        <f>L9+L13+L15</f>
        <v>4152.8000000000002</v>
      </c>
      <c r="M8" s="1119">
        <f>M9+M13+M15</f>
        <v>15094.07</v>
      </c>
      <c r="N8" s="1119">
        <f>N9+N13+N15</f>
        <v>5935.5299999999997</v>
      </c>
      <c r="O8" s="1120">
        <f>SUM(O9,O13,O15)/3</f>
        <v>5.8403230895195189e-002</v>
      </c>
      <c r="P8" s="1120">
        <f>SUM(P9,P13,P15)/3</f>
        <v>0.33333333333333331</v>
      </c>
      <c r="Q8" s="1121">
        <f t="shared" ref="Q8:Q9" si="152">H8/D8</f>
        <v>0.67803634344908059</v>
      </c>
      <c r="R8" s="1"/>
      <c r="S8" s="1"/>
      <c r="T8" s="1"/>
    </row>
    <row r="9">
      <c r="A9" s="16" t="s">
        <v>17</v>
      </c>
      <c r="B9" s="16" t="s">
        <v>18</v>
      </c>
      <c r="C9" s="612"/>
      <c r="D9" s="188">
        <f t="shared" ref="D9:I9" si="153">SUM(D10:D12)</f>
        <v>213.76910081201407</v>
      </c>
      <c r="E9" s="188">
        <f t="shared" si="153"/>
        <v>65.939481477177665</v>
      </c>
      <c r="F9" s="188">
        <f t="shared" si="153"/>
        <v>6.1060364433696943</v>
      </c>
      <c r="G9" s="188">
        <f t="shared" si="153"/>
        <v>72.045517920547354</v>
      </c>
      <c r="H9" s="188">
        <f t="shared" si="153"/>
        <v>141.72358289146672</v>
      </c>
      <c r="I9" s="188">
        <f t="shared" si="153"/>
        <v>167.88999999999999</v>
      </c>
      <c r="J9" s="20">
        <v>7985.2994707690568</v>
      </c>
      <c r="K9" s="191">
        <f>SUM(K10:K12)</f>
        <v>1738.48</v>
      </c>
      <c r="L9" s="191">
        <f>SUM(L10:L12)</f>
        <v>333.54999999999995</v>
      </c>
      <c r="M9" s="191">
        <f>SUM(M10:M12)</f>
        <v>2072.04</v>
      </c>
      <c r="N9" s="191">
        <f>SUM(N10:N12)</f>
        <v>5913.2299999999996</v>
      </c>
      <c r="O9" s="614">
        <f>F9/D9</f>
        <v>2.8563699899450238e-002</v>
      </c>
      <c r="P9" s="614">
        <f>'BM 02'!G9/D9</f>
        <v>0</v>
      </c>
      <c r="Q9" s="615">
        <f t="shared" si="152"/>
        <v>0.66297506212601187</v>
      </c>
      <c r="R9" s="1"/>
      <c r="S9" s="1"/>
      <c r="T9" s="1"/>
    </row>
    <row r="10">
      <c r="A10" s="21" t="s">
        <v>19</v>
      </c>
      <c r="B10" s="21" t="s">
        <v>20</v>
      </c>
      <c r="C10" s="617" t="s">
        <v>21</v>
      </c>
      <c r="D10" s="23">
        <v>98.27943829704887</v>
      </c>
      <c r="E10" s="194">
        <f>'BM 03'!G10</f>
        <v>15.243228</v>
      </c>
      <c r="F10" s="194">
        <f>'MC 04'!Q9</f>
        <v>5.2579799999999999</v>
      </c>
      <c r="G10" s="194">
        <f t="shared" ref="G10:G12" si="154">E10+F10</f>
        <v>20.501207999999998</v>
      </c>
      <c r="H10" s="194">
        <f t="shared" ref="H10:H12" si="155">D10-G10</f>
        <v>77.778230297048879</v>
      </c>
      <c r="I10" s="24">
        <v>46.729999999999997</v>
      </c>
      <c r="J10" s="24">
        <v>4592.5981516210932</v>
      </c>
      <c r="K10" s="198">
        <f t="shared" ref="K10:K12" si="156">TRUNC(E10*I10,2)</f>
        <v>712.30999999999995</v>
      </c>
      <c r="L10" s="198">
        <f t="shared" ref="L10:L12" si="157">TRUNC(F10*I10,2)</f>
        <v>245.69999999999999</v>
      </c>
      <c r="M10" s="198">
        <f t="shared" ref="M10:M12" si="158">TRUNC(G10*I10,2)</f>
        <v>958.01999999999998</v>
      </c>
      <c r="N10" s="620">
        <f t="shared" ref="N10:N12" si="159">TRUNC(H10*I10,2)</f>
        <v>3634.5700000000002</v>
      </c>
      <c r="O10" s="621">
        <f t="shared" ref="O10:O14" si="160">F10/D10</f>
        <v>5.3500305772076096e-002</v>
      </c>
      <c r="P10" s="621">
        <f t="shared" ref="P10:P14" si="161">G10/D10</f>
        <v>0.20860119222532847</v>
      </c>
      <c r="Q10" s="622">
        <f t="shared" ref="Q10:Q14" si="162">H10/D10</f>
        <v>0.79139880777467164</v>
      </c>
      <c r="R10" s="1"/>
      <c r="S10" s="1"/>
      <c r="T10" s="1"/>
    </row>
    <row r="11" ht="26.25">
      <c r="A11" s="21" t="s">
        <v>22</v>
      </c>
      <c r="B11" s="21" t="s">
        <v>23</v>
      </c>
      <c r="C11" s="617" t="s">
        <v>21</v>
      </c>
      <c r="D11" s="23">
        <v>15.8515223059756</v>
      </c>
      <c r="E11" s="194">
        <f>'BM 03'!G11</f>
        <v>1.5746503541457924</v>
      </c>
      <c r="F11" s="194">
        <f>'MC 04'!Q10</f>
        <v>0.84805644336969455</v>
      </c>
      <c r="G11" s="194">
        <f t="shared" si="154"/>
        <v>2.4227067975154868</v>
      </c>
      <c r="H11" s="194">
        <f t="shared" si="155"/>
        <v>13.428815508460113</v>
      </c>
      <c r="I11" s="24">
        <v>103.59</v>
      </c>
      <c r="J11" s="24">
        <v>1642.059195676015</v>
      </c>
      <c r="K11" s="198">
        <f t="shared" si="156"/>
        <v>163.11000000000001</v>
      </c>
      <c r="L11" s="198">
        <f t="shared" si="157"/>
        <v>87.849999999999994</v>
      </c>
      <c r="M11" s="198">
        <f t="shared" si="158"/>
        <v>250.96000000000001</v>
      </c>
      <c r="N11" s="620">
        <f t="shared" si="159"/>
        <v>1391.0899999999999</v>
      </c>
      <c r="O11" s="621">
        <f t="shared" si="160"/>
        <v>5.3499999999999999e-002</v>
      </c>
      <c r="P11" s="621">
        <f t="shared" si="161"/>
        <v>0.15283748467503283</v>
      </c>
      <c r="Q11" s="622">
        <f t="shared" si="162"/>
        <v>0.84716251532496722</v>
      </c>
      <c r="R11" s="1"/>
      <c r="S11" s="1"/>
      <c r="T11" s="1"/>
    </row>
    <row r="12" ht="17.25" customHeight="1">
      <c r="A12" s="21" t="s">
        <v>24</v>
      </c>
      <c r="B12" s="21" t="s">
        <v>25</v>
      </c>
      <c r="C12" s="617" t="s">
        <v>21</v>
      </c>
      <c r="D12" s="23">
        <v>99.638140208989597</v>
      </c>
      <c r="E12" s="194">
        <f>'BM 03'!G12</f>
        <v>49.121603123031868</v>
      </c>
      <c r="F12" s="194">
        <f>'MC 04'!Q11</f>
        <v>0</v>
      </c>
      <c r="G12" s="194">
        <f t="shared" si="154"/>
        <v>49.121603123031868</v>
      </c>
      <c r="H12" s="194">
        <f t="shared" si="155"/>
        <v>50.516537085957729</v>
      </c>
      <c r="I12" s="24">
        <v>17.57</v>
      </c>
      <c r="J12" s="24">
        <v>1750.642123471948</v>
      </c>
      <c r="K12" s="198">
        <f t="shared" si="156"/>
        <v>863.05999999999995</v>
      </c>
      <c r="L12" s="198">
        <f t="shared" si="157"/>
        <v>0</v>
      </c>
      <c r="M12" s="198">
        <f t="shared" si="158"/>
        <v>863.05999999999995</v>
      </c>
      <c r="N12" s="620">
        <f t="shared" si="159"/>
        <v>887.57000000000005</v>
      </c>
      <c r="O12" s="621">
        <f t="shared" si="160"/>
        <v>0</v>
      </c>
      <c r="P12" s="621">
        <f t="shared" si="161"/>
        <v>0.49299999999999994</v>
      </c>
      <c r="Q12" s="622">
        <f t="shared" si="162"/>
        <v>0.50700000000000001</v>
      </c>
      <c r="R12" s="1"/>
      <c r="S12" s="1"/>
      <c r="T12" s="1"/>
    </row>
    <row r="13">
      <c r="A13" s="16" t="s">
        <v>26</v>
      </c>
      <c r="B13" s="16" t="s">
        <v>27</v>
      </c>
      <c r="C13" s="612"/>
      <c r="D13" s="188">
        <f>SUM(D14)</f>
        <v>10</v>
      </c>
      <c r="E13" s="1122">
        <f>'BM 03'!G13</f>
        <v>0</v>
      </c>
      <c r="F13" s="1122">
        <f>F14</f>
        <v>0</v>
      </c>
      <c r="G13" s="188">
        <f>SUM(G14)</f>
        <v>0</v>
      </c>
      <c r="H13" s="188">
        <f>SUM(H14)</f>
        <v>10</v>
      </c>
      <c r="I13" s="188">
        <f>SUM(I14)</f>
        <v>2.23</v>
      </c>
      <c r="J13" s="613">
        <v>22.300000000000001</v>
      </c>
      <c r="K13" s="191">
        <f>K14</f>
        <v>0</v>
      </c>
      <c r="L13" s="191">
        <f>L14</f>
        <v>0</v>
      </c>
      <c r="M13" s="191">
        <f>M14</f>
        <v>0</v>
      </c>
      <c r="N13" s="191">
        <f>N14</f>
        <v>22.300000000000001</v>
      </c>
      <c r="O13" s="614">
        <f t="shared" si="160"/>
        <v>0</v>
      </c>
      <c r="P13" s="614">
        <f t="shared" si="161"/>
        <v>0</v>
      </c>
      <c r="Q13" s="615">
        <f t="shared" si="162"/>
        <v>1</v>
      </c>
      <c r="R13" s="1"/>
      <c r="S13" s="1"/>
      <c r="T13" s="1"/>
    </row>
    <row r="14" ht="24" customHeight="1">
      <c r="A14" s="21" t="s">
        <v>28</v>
      </c>
      <c r="B14" s="940" t="s">
        <v>29</v>
      </c>
      <c r="C14" s="617" t="s">
        <v>30</v>
      </c>
      <c r="D14" s="892">
        <v>10</v>
      </c>
      <c r="E14" s="194">
        <f>'BM 03'!G14</f>
        <v>0</v>
      </c>
      <c r="F14" s="194">
        <f>'MC 04'!Q13</f>
        <v>0</v>
      </c>
      <c r="G14" s="626">
        <f>E14+F14</f>
        <v>0</v>
      </c>
      <c r="H14" s="626">
        <f>D14-G14</f>
        <v>10</v>
      </c>
      <c r="I14" s="893">
        <v>2.23</v>
      </c>
      <c r="J14" s="893">
        <v>22.300000000000001</v>
      </c>
      <c r="K14" s="628">
        <f>TRUNC(E14*I14,2)</f>
        <v>0</v>
      </c>
      <c r="L14" s="628">
        <f>TRUNC(F14*I14,2)</f>
        <v>0</v>
      </c>
      <c r="M14" s="628">
        <f>TRUNC(G14*I14,2)</f>
        <v>0</v>
      </c>
      <c r="N14" s="629">
        <f>TRUNC(H14*I14,2)</f>
        <v>22.300000000000001</v>
      </c>
      <c r="O14" s="630">
        <f t="shared" si="160"/>
        <v>0</v>
      </c>
      <c r="P14" s="630">
        <f t="shared" si="161"/>
        <v>0</v>
      </c>
      <c r="Q14" s="631">
        <f t="shared" si="162"/>
        <v>1</v>
      </c>
      <c r="R14" s="1"/>
      <c r="S14" s="1"/>
      <c r="T14" s="1"/>
    </row>
    <row r="15">
      <c r="A15" s="16" t="s">
        <v>31</v>
      </c>
      <c r="B15" s="16" t="s">
        <v>32</v>
      </c>
      <c r="C15" s="612"/>
      <c r="D15" s="188"/>
      <c r="E15" s="1122"/>
      <c r="F15" s="1122"/>
      <c r="G15" s="188"/>
      <c r="H15" s="188"/>
      <c r="I15" s="188">
        <f t="shared" ref="F15:N15" si="163">SUM(I16:I17)</f>
        <v>246.82999999999998</v>
      </c>
      <c r="J15" s="643">
        <f t="shared" si="163"/>
        <v>13022.040000000001</v>
      </c>
      <c r="K15" s="643">
        <f t="shared" si="163"/>
        <v>9202.7700000000004</v>
      </c>
      <c r="L15" s="643">
        <f t="shared" si="163"/>
        <v>3819.25</v>
      </c>
      <c r="M15" s="643">
        <f t="shared" si="163"/>
        <v>13022.030000000001</v>
      </c>
      <c r="N15" s="643">
        <f t="shared" si="163"/>
        <v>0</v>
      </c>
      <c r="O15" s="633">
        <f>SUM(O16:O17)/2</f>
        <v>0.14664599278613533</v>
      </c>
      <c r="P15" s="633">
        <f>SUM(P16:P17)/2</f>
        <v>1</v>
      </c>
      <c r="Q15" s="633">
        <f>(Q17+Q16)/2</f>
        <v>0</v>
      </c>
      <c r="R15" s="1"/>
      <c r="S15" s="1"/>
      <c r="T15" s="1"/>
    </row>
    <row r="16" ht="26.25">
      <c r="A16" s="21" t="s">
        <v>33</v>
      </c>
      <c r="B16" s="21" t="s">
        <v>34</v>
      </c>
      <c r="C16" s="617" t="s">
        <v>35</v>
      </c>
      <c r="D16" s="23">
        <v>0</v>
      </c>
      <c r="E16" s="194">
        <f>'BM 03'!G16</f>
        <v>0</v>
      </c>
      <c r="F16" s="194">
        <f>'MC 04'!Q15</f>
        <v>0</v>
      </c>
      <c r="G16" s="194">
        <f t="shared" ref="G16:G38" si="164">E16+F16</f>
        <v>0</v>
      </c>
      <c r="H16" s="194">
        <f t="shared" ref="H16:H38" si="165">D16-G16</f>
        <v>0</v>
      </c>
      <c r="I16" s="24">
        <v>218.19</v>
      </c>
      <c r="J16" s="24">
        <v>0</v>
      </c>
      <c r="K16" s="198">
        <f t="shared" ref="K16:K17" si="166">TRUNC(E16*I16,2)</f>
        <v>0</v>
      </c>
      <c r="L16" s="198">
        <f t="shared" ref="L16:L17" si="167">TRUNC(F16*I16,2)</f>
        <v>0</v>
      </c>
      <c r="M16" s="198">
        <f t="shared" ref="M16:M17" si="168">TRUNC(G16*I16,2)</f>
        <v>0</v>
      </c>
      <c r="N16" s="620">
        <f t="shared" ref="N16:N17" si="169">TRUNC(H16*I16,2)</f>
        <v>0</v>
      </c>
      <c r="O16" s="621">
        <v>0</v>
      </c>
      <c r="P16" s="621">
        <v>1</v>
      </c>
      <c r="Q16" s="622">
        <v>0</v>
      </c>
      <c r="R16" s="1"/>
      <c r="S16" s="1"/>
      <c r="T16" s="1"/>
    </row>
    <row r="17" ht="26.25">
      <c r="A17" s="21" t="s">
        <v>36</v>
      </c>
      <c r="B17" s="21" t="s">
        <v>37</v>
      </c>
      <c r="C17" s="617" t="s">
        <v>38</v>
      </c>
      <c r="D17" s="23">
        <v>454.68000000000001</v>
      </c>
      <c r="E17" s="194">
        <f>'BM 03'!G17</f>
        <v>321.32600000000002</v>
      </c>
      <c r="F17" s="194">
        <f>'MC 04'!Q16</f>
        <v>133.35400000000001</v>
      </c>
      <c r="G17" s="194">
        <f t="shared" si="164"/>
        <v>454.68000000000006</v>
      </c>
      <c r="H17" s="194">
        <f t="shared" si="165"/>
        <v>0</v>
      </c>
      <c r="I17" s="24">
        <v>28.640000000000001</v>
      </c>
      <c r="J17" s="24">
        <v>13022.040000000001</v>
      </c>
      <c r="K17" s="198">
        <f t="shared" si="166"/>
        <v>9202.7700000000004</v>
      </c>
      <c r="L17" s="198">
        <f t="shared" si="167"/>
        <v>3819.25</v>
      </c>
      <c r="M17" s="198">
        <f t="shared" si="168"/>
        <v>13022.030000000001</v>
      </c>
      <c r="N17" s="620">
        <f t="shared" si="169"/>
        <v>0</v>
      </c>
      <c r="O17" s="621">
        <f>F17/D17</f>
        <v>0.29329198557227065</v>
      </c>
      <c r="P17" s="621">
        <f>G17/D17</f>
        <v>1.0000000000000002</v>
      </c>
      <c r="Q17" s="622">
        <f>H17/D17</f>
        <v>0</v>
      </c>
      <c r="R17" s="1"/>
      <c r="S17" s="1"/>
      <c r="T17" s="1"/>
    </row>
    <row r="18">
      <c r="A18" s="11">
        <v>2</v>
      </c>
      <c r="B18" s="11" t="s">
        <v>39</v>
      </c>
      <c r="C18" s="609"/>
      <c r="D18" s="635"/>
      <c r="E18" s="1123"/>
      <c r="F18" s="1123"/>
      <c r="G18" s="635"/>
      <c r="H18" s="635"/>
      <c r="I18" s="635">
        <f>I19+I22+I32+I39+I58</f>
        <v>23471.869999999999</v>
      </c>
      <c r="J18" s="636">
        <v>81793.259999999995</v>
      </c>
      <c r="K18" s="210">
        <f>SUM(K19,K22,K32,K44,K58)</f>
        <v>5371.8800000000001</v>
      </c>
      <c r="L18" s="210">
        <f>SUM(L19,L22,L32,L44,L58)</f>
        <v>28136.82</v>
      </c>
      <c r="M18" s="210">
        <f>SUM(M19,M22,M32,M44,M58)</f>
        <v>33508.700000000004</v>
      </c>
      <c r="N18" s="210">
        <f>SUM(N19,N22,N32,N44,N58)</f>
        <v>48284.519999999997</v>
      </c>
      <c r="O18" s="638">
        <f>SUM(O19,O22,O32,O39,O58)/5</f>
        <v>0</v>
      </c>
      <c r="P18" s="638">
        <f>SUM(P19,P22,P32,P39,P58)/5</f>
        <v>0</v>
      </c>
      <c r="Q18" s="638">
        <f>SUM(Q19,Q22,Q32,Q39,Q44,Q58)/6</f>
        <v>0.99999884016015061</v>
      </c>
      <c r="R18" s="1"/>
      <c r="S18" s="1"/>
      <c r="T18" s="1"/>
    </row>
    <row r="19">
      <c r="A19" s="16" t="s">
        <v>40</v>
      </c>
      <c r="B19" s="16" t="s">
        <v>41</v>
      </c>
      <c r="C19" s="612"/>
      <c r="D19" s="188"/>
      <c r="E19" s="1122"/>
      <c r="F19" s="1122"/>
      <c r="G19" s="188"/>
      <c r="H19" s="188"/>
      <c r="I19" s="639">
        <f>SUM(I20:I21)</f>
        <v>5.4700000000000006</v>
      </c>
      <c r="J19" s="640">
        <v>5404.3500000000004</v>
      </c>
      <c r="K19" s="191">
        <f>SUM(K20:K21)</f>
        <v>0</v>
      </c>
      <c r="L19" s="191">
        <f>SUM(L20:L21)</f>
        <v>0</v>
      </c>
      <c r="M19" s="191">
        <f>SUM(M20:M21)</f>
        <v>0</v>
      </c>
      <c r="N19" s="191">
        <f>SUM(N20:N21)</f>
        <v>5404.3500000000004</v>
      </c>
      <c r="O19" s="633">
        <f>SUM(O20:O21)/2</f>
        <v>0</v>
      </c>
      <c r="P19" s="633">
        <f>SUM(P20:P21)/2</f>
        <v>0</v>
      </c>
      <c r="Q19" s="633">
        <f>SUM(Q20:Q21)/2</f>
        <v>1</v>
      </c>
      <c r="R19" s="1"/>
      <c r="S19" s="1"/>
      <c r="T19" s="1"/>
    </row>
    <row r="20" ht="39">
      <c r="A20" s="21" t="s">
        <v>42</v>
      </c>
      <c r="B20" s="21" t="s">
        <v>43</v>
      </c>
      <c r="C20" s="22" t="s">
        <v>35</v>
      </c>
      <c r="D20" s="23">
        <v>1197.8399999999999</v>
      </c>
      <c r="E20" s="194">
        <f>'BM 03'!G20</f>
        <v>0</v>
      </c>
      <c r="F20" s="194">
        <f>'MC 04'!Q19</f>
        <v>0</v>
      </c>
      <c r="G20" s="194">
        <f t="shared" si="164"/>
        <v>0</v>
      </c>
      <c r="H20" s="23">
        <v>1197.8399999999999</v>
      </c>
      <c r="I20" s="24">
        <v>3.9700000000000002</v>
      </c>
      <c r="J20" s="26">
        <v>4755.4200000000001</v>
      </c>
      <c r="K20" s="198">
        <f t="shared" ref="K20:K21" si="170">TRUNC(E20*I20,2)</f>
        <v>0</v>
      </c>
      <c r="L20" s="198">
        <f t="shared" ref="L20:L21" si="171">TRUNC(F20*I20,2)</f>
        <v>0</v>
      </c>
      <c r="M20" s="198">
        <f t="shared" ref="M20:M21" si="172">TRUNC(G20*I20,2)</f>
        <v>0</v>
      </c>
      <c r="N20" s="620">
        <f t="shared" ref="N20:N21" si="173">TRUNC(H20*I20,2)</f>
        <v>4755.4200000000001</v>
      </c>
      <c r="O20" s="621">
        <f t="shared" ref="O20:O38" si="174">F20/D20</f>
        <v>0</v>
      </c>
      <c r="P20" s="621">
        <f t="shared" ref="P20:P38" si="175">G20/D20</f>
        <v>0</v>
      </c>
      <c r="Q20" s="622">
        <f t="shared" ref="Q20:Q38" si="176">H20/D20</f>
        <v>1</v>
      </c>
      <c r="R20" s="1"/>
      <c r="S20" s="1"/>
      <c r="T20" s="1"/>
    </row>
    <row r="21" ht="26.25">
      <c r="A21" s="21" t="s">
        <v>44</v>
      </c>
      <c r="B21" s="21" t="s">
        <v>45</v>
      </c>
      <c r="C21" s="617" t="s">
        <v>38</v>
      </c>
      <c r="D21" s="30">
        <v>432.62</v>
      </c>
      <c r="E21" s="194">
        <f>'BM 03'!G21</f>
        <v>0</v>
      </c>
      <c r="F21" s="194">
        <f>'MC 04'!Q20</f>
        <v>0</v>
      </c>
      <c r="G21" s="194">
        <f t="shared" si="164"/>
        <v>0</v>
      </c>
      <c r="H21" s="194">
        <f t="shared" si="165"/>
        <v>432.62</v>
      </c>
      <c r="I21" s="24">
        <v>1.5</v>
      </c>
      <c r="J21" s="24">
        <v>648.92999999999995</v>
      </c>
      <c r="K21" s="198">
        <f t="shared" si="170"/>
        <v>0</v>
      </c>
      <c r="L21" s="198">
        <f t="shared" si="171"/>
        <v>0</v>
      </c>
      <c r="M21" s="198">
        <f t="shared" si="172"/>
        <v>0</v>
      </c>
      <c r="N21" s="620">
        <f t="shared" si="173"/>
        <v>648.92999999999995</v>
      </c>
      <c r="O21" s="621">
        <f t="shared" si="174"/>
        <v>0</v>
      </c>
      <c r="P21" s="621">
        <f t="shared" si="175"/>
        <v>0</v>
      </c>
      <c r="Q21" s="622">
        <f t="shared" si="176"/>
        <v>1</v>
      </c>
      <c r="R21" s="1"/>
      <c r="S21" s="1"/>
      <c r="T21" s="1"/>
    </row>
    <row r="22">
      <c r="A22" s="16" t="s">
        <v>46</v>
      </c>
      <c r="B22" s="16" t="s">
        <v>47</v>
      </c>
      <c r="C22" s="612"/>
      <c r="D22" s="188"/>
      <c r="E22" s="1122"/>
      <c r="F22" s="1122"/>
      <c r="G22" s="188"/>
      <c r="H22" s="188"/>
      <c r="I22" s="643">
        <f t="shared" ref="G22:N22" si="177">SUM(I23:I31)</f>
        <v>984.20999999999981</v>
      </c>
      <c r="J22" s="188">
        <f t="shared" si="177"/>
        <v>13406.969999999999</v>
      </c>
      <c r="K22" s="188">
        <f t="shared" si="177"/>
        <v>0</v>
      </c>
      <c r="L22" s="188">
        <f t="shared" si="177"/>
        <v>0</v>
      </c>
      <c r="M22" s="188">
        <f>SUM(M23:M31)</f>
        <v>0</v>
      </c>
      <c r="N22" s="188">
        <f t="shared" si="177"/>
        <v>13406.969999999999</v>
      </c>
      <c r="O22" s="614">
        <v>0</v>
      </c>
      <c r="P22" s="614">
        <v>0</v>
      </c>
      <c r="Q22" s="615">
        <v>1</v>
      </c>
      <c r="R22" s="1"/>
      <c r="S22" s="1"/>
      <c r="T22" s="1"/>
    </row>
    <row r="23" ht="26.25">
      <c r="A23" s="21" t="s">
        <v>48</v>
      </c>
      <c r="B23" s="21" t="s">
        <v>49</v>
      </c>
      <c r="C23" s="617" t="s">
        <v>35</v>
      </c>
      <c r="D23" s="23">
        <v>590.42999999999995</v>
      </c>
      <c r="E23" s="194">
        <f>'BM 03'!G23</f>
        <v>0</v>
      </c>
      <c r="F23" s="194">
        <f>'MC 04'!Q22</f>
        <v>0</v>
      </c>
      <c r="G23" s="194">
        <f t="shared" si="164"/>
        <v>0</v>
      </c>
      <c r="H23" s="194">
        <f t="shared" si="165"/>
        <v>590.42999999999995</v>
      </c>
      <c r="I23" s="24">
        <v>17.91</v>
      </c>
      <c r="J23" s="24">
        <v>10574.6</v>
      </c>
      <c r="K23" s="198">
        <f t="shared" ref="K23:K31" si="178">TRUNC(E23*I23,2)</f>
        <v>0</v>
      </c>
      <c r="L23" s="198">
        <f t="shared" ref="L23:L31" si="179">TRUNC(F23*I23,2)</f>
        <v>0</v>
      </c>
      <c r="M23" s="198">
        <f t="shared" ref="M23:M31" si="180">TRUNC(G23*I23,2)</f>
        <v>0</v>
      </c>
      <c r="N23" s="620">
        <f t="shared" ref="N23:N31" si="181">TRUNC(H23*I23,2)</f>
        <v>10574.6</v>
      </c>
      <c r="O23" s="621">
        <f t="shared" si="174"/>
        <v>0</v>
      </c>
      <c r="P23" s="621">
        <f t="shared" si="175"/>
        <v>0</v>
      </c>
      <c r="Q23" s="622">
        <f t="shared" si="176"/>
        <v>1</v>
      </c>
      <c r="R23" s="1"/>
      <c r="S23" s="1"/>
      <c r="T23" s="1"/>
    </row>
    <row r="24" ht="26.25">
      <c r="A24" s="21" t="s">
        <v>50</v>
      </c>
      <c r="B24" s="21" t="s">
        <v>51</v>
      </c>
      <c r="C24" s="617" t="s">
        <v>52</v>
      </c>
      <c r="D24" s="23">
        <v>3</v>
      </c>
      <c r="E24" s="194">
        <f>'BM 03'!G24</f>
        <v>0</v>
      </c>
      <c r="F24" s="194">
        <f>'MC 04'!Q23</f>
        <v>0</v>
      </c>
      <c r="G24" s="194">
        <f t="shared" si="164"/>
        <v>0</v>
      </c>
      <c r="H24" s="194">
        <f t="shared" si="165"/>
        <v>3</v>
      </c>
      <c r="I24" s="24">
        <v>97.980000000000004</v>
      </c>
      <c r="J24" s="24">
        <v>293.94</v>
      </c>
      <c r="K24" s="198">
        <f t="shared" si="178"/>
        <v>0</v>
      </c>
      <c r="L24" s="198">
        <f t="shared" si="179"/>
        <v>0</v>
      </c>
      <c r="M24" s="198">
        <f t="shared" si="180"/>
        <v>0</v>
      </c>
      <c r="N24" s="620">
        <f t="shared" si="181"/>
        <v>293.94</v>
      </c>
      <c r="O24" s="621">
        <f t="shared" si="174"/>
        <v>0</v>
      </c>
      <c r="P24" s="621">
        <f t="shared" si="175"/>
        <v>0</v>
      </c>
      <c r="Q24" s="622">
        <f t="shared" si="176"/>
        <v>1</v>
      </c>
      <c r="R24" s="1"/>
      <c r="S24" s="1"/>
      <c r="T24" s="1"/>
    </row>
    <row r="25" ht="26.25">
      <c r="A25" s="21" t="s">
        <v>53</v>
      </c>
      <c r="B25" s="21" t="s">
        <v>54</v>
      </c>
      <c r="C25" s="617" t="s">
        <v>52</v>
      </c>
      <c r="D25" s="23">
        <v>4</v>
      </c>
      <c r="E25" s="194">
        <f>'BM 03'!G25</f>
        <v>0</v>
      </c>
      <c r="F25" s="194">
        <f>'MC 04'!Q24</f>
        <v>0</v>
      </c>
      <c r="G25" s="194">
        <f t="shared" si="164"/>
        <v>0</v>
      </c>
      <c r="H25" s="194">
        <f t="shared" si="165"/>
        <v>4</v>
      </c>
      <c r="I25" s="24">
        <v>95.969999999999999</v>
      </c>
      <c r="J25" s="24">
        <v>383.88</v>
      </c>
      <c r="K25" s="198">
        <f t="shared" si="178"/>
        <v>0</v>
      </c>
      <c r="L25" s="198">
        <f t="shared" si="179"/>
        <v>0</v>
      </c>
      <c r="M25" s="198">
        <f t="shared" si="180"/>
        <v>0</v>
      </c>
      <c r="N25" s="620">
        <f t="shared" si="181"/>
        <v>383.88</v>
      </c>
      <c r="O25" s="621">
        <f t="shared" si="174"/>
        <v>0</v>
      </c>
      <c r="P25" s="621">
        <f t="shared" si="175"/>
        <v>0</v>
      </c>
      <c r="Q25" s="622">
        <f t="shared" si="176"/>
        <v>1</v>
      </c>
      <c r="R25" s="1"/>
      <c r="S25" s="1"/>
      <c r="T25" s="1"/>
    </row>
    <row r="26" ht="26.25">
      <c r="A26" s="21" t="s">
        <v>55</v>
      </c>
      <c r="B26" s="21" t="s">
        <v>56</v>
      </c>
      <c r="C26" s="617" t="s">
        <v>52</v>
      </c>
      <c r="D26" s="23">
        <v>3</v>
      </c>
      <c r="E26" s="194">
        <f>'BM 03'!G26</f>
        <v>0</v>
      </c>
      <c r="F26" s="194">
        <f>'MC 04'!Q25</f>
        <v>0</v>
      </c>
      <c r="G26" s="194">
        <f t="shared" si="164"/>
        <v>0</v>
      </c>
      <c r="H26" s="194">
        <f t="shared" si="165"/>
        <v>3</v>
      </c>
      <c r="I26" s="24">
        <v>103.66</v>
      </c>
      <c r="J26" s="24">
        <v>310.98000000000002</v>
      </c>
      <c r="K26" s="198">
        <f t="shared" si="178"/>
        <v>0</v>
      </c>
      <c r="L26" s="198">
        <f t="shared" si="179"/>
        <v>0</v>
      </c>
      <c r="M26" s="198">
        <f t="shared" si="180"/>
        <v>0</v>
      </c>
      <c r="N26" s="620">
        <f t="shared" si="181"/>
        <v>310.98000000000002</v>
      </c>
      <c r="O26" s="621">
        <f t="shared" si="174"/>
        <v>0</v>
      </c>
      <c r="P26" s="621">
        <f t="shared" si="175"/>
        <v>0</v>
      </c>
      <c r="Q26" s="622">
        <f t="shared" si="176"/>
        <v>1</v>
      </c>
      <c r="R26" s="1"/>
      <c r="S26" s="1"/>
      <c r="T26" s="1"/>
    </row>
    <row r="27" ht="24" customHeight="1">
      <c r="A27" s="21" t="s">
        <v>57</v>
      </c>
      <c r="B27" s="21" t="s">
        <v>58</v>
      </c>
      <c r="C27" s="617" t="s">
        <v>52</v>
      </c>
      <c r="D27" s="23">
        <v>1</v>
      </c>
      <c r="E27" s="194">
        <f>'BM 03'!G27</f>
        <v>0</v>
      </c>
      <c r="F27" s="194">
        <f>'MC 04'!Q26</f>
        <v>0</v>
      </c>
      <c r="G27" s="194">
        <f t="shared" si="164"/>
        <v>0</v>
      </c>
      <c r="H27" s="194">
        <f t="shared" si="165"/>
        <v>1</v>
      </c>
      <c r="I27" s="24">
        <v>95.75</v>
      </c>
      <c r="J27" s="24">
        <v>95.75</v>
      </c>
      <c r="K27" s="198">
        <f t="shared" si="178"/>
        <v>0</v>
      </c>
      <c r="L27" s="198">
        <f t="shared" si="179"/>
        <v>0</v>
      </c>
      <c r="M27" s="198">
        <f t="shared" si="180"/>
        <v>0</v>
      </c>
      <c r="N27" s="620">
        <f t="shared" si="181"/>
        <v>95.75</v>
      </c>
      <c r="O27" s="621">
        <f t="shared" si="174"/>
        <v>0</v>
      </c>
      <c r="P27" s="621">
        <f t="shared" si="175"/>
        <v>0</v>
      </c>
      <c r="Q27" s="622">
        <f t="shared" si="176"/>
        <v>1</v>
      </c>
      <c r="R27" s="1"/>
      <c r="S27" s="1"/>
      <c r="T27" s="1"/>
    </row>
    <row r="28" ht="26.25">
      <c r="A28" s="21" t="s">
        <v>59</v>
      </c>
      <c r="B28" s="21" t="s">
        <v>60</v>
      </c>
      <c r="C28" s="617" t="s">
        <v>52</v>
      </c>
      <c r="D28" s="23">
        <v>1</v>
      </c>
      <c r="E28" s="194">
        <f>'BM 03'!G28</f>
        <v>0</v>
      </c>
      <c r="F28" s="194">
        <f>'MC 04'!Q27</f>
        <v>0</v>
      </c>
      <c r="G28" s="194">
        <f t="shared" si="164"/>
        <v>0</v>
      </c>
      <c r="H28" s="194">
        <f t="shared" si="165"/>
        <v>1</v>
      </c>
      <c r="I28" s="24">
        <v>212.31</v>
      </c>
      <c r="J28" s="24">
        <v>212.31</v>
      </c>
      <c r="K28" s="198">
        <f t="shared" si="178"/>
        <v>0</v>
      </c>
      <c r="L28" s="198">
        <f t="shared" si="179"/>
        <v>0</v>
      </c>
      <c r="M28" s="198">
        <f t="shared" si="180"/>
        <v>0</v>
      </c>
      <c r="N28" s="620">
        <f t="shared" si="181"/>
        <v>212.31</v>
      </c>
      <c r="O28" s="621">
        <f t="shared" si="174"/>
        <v>0</v>
      </c>
      <c r="P28" s="621">
        <f t="shared" si="175"/>
        <v>0</v>
      </c>
      <c r="Q28" s="622">
        <f t="shared" si="176"/>
        <v>1</v>
      </c>
      <c r="R28" s="1"/>
      <c r="S28" s="1"/>
      <c r="T28" s="1"/>
    </row>
    <row r="29" ht="26.25">
      <c r="A29" s="21" t="s">
        <v>61</v>
      </c>
      <c r="B29" s="21" t="s">
        <v>62</v>
      </c>
      <c r="C29" s="617" t="s">
        <v>52</v>
      </c>
      <c r="D29" s="23">
        <v>1</v>
      </c>
      <c r="E29" s="194">
        <f>'BM 03'!G29</f>
        <v>0</v>
      </c>
      <c r="F29" s="194">
        <f>'MC 04'!Q28</f>
        <v>0</v>
      </c>
      <c r="G29" s="194">
        <f t="shared" si="164"/>
        <v>0</v>
      </c>
      <c r="H29" s="194">
        <f t="shared" si="165"/>
        <v>1</v>
      </c>
      <c r="I29" s="24">
        <v>212.31</v>
      </c>
      <c r="J29" s="24">
        <v>212.31</v>
      </c>
      <c r="K29" s="198">
        <f t="shared" si="178"/>
        <v>0</v>
      </c>
      <c r="L29" s="198">
        <f t="shared" si="179"/>
        <v>0</v>
      </c>
      <c r="M29" s="198">
        <f t="shared" si="180"/>
        <v>0</v>
      </c>
      <c r="N29" s="620">
        <f t="shared" si="181"/>
        <v>212.31</v>
      </c>
      <c r="O29" s="621">
        <f t="shared" si="174"/>
        <v>0</v>
      </c>
      <c r="P29" s="621">
        <f t="shared" si="175"/>
        <v>0</v>
      </c>
      <c r="Q29" s="622">
        <f t="shared" si="176"/>
        <v>1</v>
      </c>
      <c r="R29" s="1"/>
      <c r="S29" s="1"/>
      <c r="T29" s="1"/>
    </row>
    <row r="30" ht="26.25">
      <c r="A30" s="21" t="s">
        <v>63</v>
      </c>
      <c r="B30" s="21" t="s">
        <v>64</v>
      </c>
      <c r="C30" s="617" t="s">
        <v>52</v>
      </c>
      <c r="D30" s="23">
        <v>2</v>
      </c>
      <c r="E30" s="194">
        <f>'BM 03'!G30</f>
        <v>0</v>
      </c>
      <c r="F30" s="194">
        <f>'MC 04'!Q29</f>
        <v>0</v>
      </c>
      <c r="G30" s="194">
        <f t="shared" si="164"/>
        <v>0</v>
      </c>
      <c r="H30" s="194">
        <f t="shared" si="165"/>
        <v>2</v>
      </c>
      <c r="I30" s="24">
        <v>20</v>
      </c>
      <c r="J30" s="24">
        <v>40</v>
      </c>
      <c r="K30" s="198">
        <f t="shared" si="178"/>
        <v>0</v>
      </c>
      <c r="L30" s="198">
        <f t="shared" si="179"/>
        <v>0</v>
      </c>
      <c r="M30" s="198">
        <f t="shared" si="180"/>
        <v>0</v>
      </c>
      <c r="N30" s="620">
        <f t="shared" si="181"/>
        <v>40</v>
      </c>
      <c r="O30" s="621">
        <f t="shared" si="174"/>
        <v>0</v>
      </c>
      <c r="P30" s="621">
        <f t="shared" si="175"/>
        <v>0</v>
      </c>
      <c r="Q30" s="622">
        <f t="shared" si="176"/>
        <v>1</v>
      </c>
      <c r="R30" s="1"/>
      <c r="S30" s="1"/>
      <c r="T30" s="1"/>
    </row>
    <row r="31" ht="26.25">
      <c r="A31" s="21" t="s">
        <v>65</v>
      </c>
      <c r="B31" s="21" t="s">
        <v>66</v>
      </c>
      <c r="C31" s="617" t="s">
        <v>52</v>
      </c>
      <c r="D31" s="27">
        <v>10</v>
      </c>
      <c r="E31" s="194">
        <f>'BM 03'!G31</f>
        <v>0</v>
      </c>
      <c r="F31" s="194">
        <f>'MC 04'!Q30</f>
        <v>0</v>
      </c>
      <c r="G31" s="194">
        <f t="shared" si="164"/>
        <v>0</v>
      </c>
      <c r="H31" s="194">
        <f t="shared" si="165"/>
        <v>10</v>
      </c>
      <c r="I31" s="28">
        <v>128.31999999999999</v>
      </c>
      <c r="J31" s="29">
        <v>1283.2</v>
      </c>
      <c r="K31" s="198">
        <f t="shared" si="178"/>
        <v>0</v>
      </c>
      <c r="L31" s="198">
        <f t="shared" si="179"/>
        <v>0</v>
      </c>
      <c r="M31" s="198">
        <f t="shared" si="180"/>
        <v>0</v>
      </c>
      <c r="N31" s="620">
        <f t="shared" si="181"/>
        <v>1283.2</v>
      </c>
      <c r="O31" s="621">
        <f t="shared" si="174"/>
        <v>0</v>
      </c>
      <c r="P31" s="621">
        <f t="shared" si="175"/>
        <v>0</v>
      </c>
      <c r="Q31" s="622">
        <f t="shared" si="176"/>
        <v>1</v>
      </c>
      <c r="R31" s="1"/>
      <c r="S31" s="1"/>
      <c r="T31" s="1"/>
    </row>
    <row r="32">
      <c r="A32" s="16" t="s">
        <v>67</v>
      </c>
      <c r="B32" s="16" t="s">
        <v>68</v>
      </c>
      <c r="C32" s="612"/>
      <c r="D32" s="1124"/>
      <c r="E32" s="1122"/>
      <c r="F32" s="1122"/>
      <c r="G32" s="188"/>
      <c r="H32" s="188"/>
      <c r="I32" s="643">
        <f>SUM(I33:I38)</f>
        <v>19630.09</v>
      </c>
      <c r="J32" s="188">
        <f>SUM(J33:J38)</f>
        <v>20427.110000000001</v>
      </c>
      <c r="K32" s="188">
        <f>SUM(K33:K39)</f>
        <v>0</v>
      </c>
      <c r="L32" s="188">
        <f>SUM(L33:L39)</f>
        <v>0</v>
      </c>
      <c r="M32" s="188">
        <f>SUM(M33:M39)</f>
        <v>0</v>
      </c>
      <c r="N32" s="188">
        <f>SUM(N33:N39)</f>
        <v>23301.049999999999</v>
      </c>
      <c r="O32" s="614">
        <f>L32/J32</f>
        <v>0</v>
      </c>
      <c r="P32" s="614">
        <f>M32/J32</f>
        <v>0</v>
      </c>
      <c r="Q32" s="615">
        <v>1</v>
      </c>
      <c r="R32" s="1"/>
      <c r="S32" s="1"/>
      <c r="T32" s="1"/>
    </row>
    <row r="33" ht="26.25">
      <c r="A33" s="21" t="s">
        <v>69</v>
      </c>
      <c r="B33" s="21" t="s">
        <v>70</v>
      </c>
      <c r="C33" s="617" t="s">
        <v>52</v>
      </c>
      <c r="D33" s="23">
        <v>1</v>
      </c>
      <c r="E33" s="194">
        <f>'BM 03'!G33</f>
        <v>0</v>
      </c>
      <c r="F33" s="194">
        <f>'MC 04'!Q32</f>
        <v>0</v>
      </c>
      <c r="G33" s="194">
        <f t="shared" si="164"/>
        <v>0</v>
      </c>
      <c r="H33" s="194">
        <f t="shared" si="165"/>
        <v>1</v>
      </c>
      <c r="I33" s="24">
        <v>2422.6500000000001</v>
      </c>
      <c r="J33" s="24">
        <v>2422.6500000000001</v>
      </c>
      <c r="K33" s="198">
        <f t="shared" ref="K33:K38" si="182">TRUNC(E33*I33,2)</f>
        <v>0</v>
      </c>
      <c r="L33" s="198">
        <f t="shared" ref="L33:L38" si="183">TRUNC(F33*I33,2)</f>
        <v>0</v>
      </c>
      <c r="M33" s="198">
        <f t="shared" ref="M33:M38" si="184">TRUNC(G33*I33,2)</f>
        <v>0</v>
      </c>
      <c r="N33" s="620">
        <f t="shared" ref="N33:N38" si="185">TRUNC(H33*I33,2)</f>
        <v>2422.6500000000001</v>
      </c>
      <c r="O33" s="621">
        <f t="shared" si="174"/>
        <v>0</v>
      </c>
      <c r="P33" s="621">
        <f t="shared" si="175"/>
        <v>0</v>
      </c>
      <c r="Q33" s="622">
        <f t="shared" si="176"/>
        <v>1</v>
      </c>
      <c r="R33" s="1"/>
      <c r="S33" s="1"/>
      <c r="T33" s="1"/>
    </row>
    <row r="34">
      <c r="A34" s="21" t="s">
        <v>71</v>
      </c>
      <c r="B34" s="21" t="s">
        <v>72</v>
      </c>
      <c r="C34" s="617" t="s">
        <v>52</v>
      </c>
      <c r="D34" s="23">
        <v>1</v>
      </c>
      <c r="E34" s="194">
        <f>'BM 03'!G34</f>
        <v>0</v>
      </c>
      <c r="F34" s="194">
        <f>'MC 04'!Q33</f>
        <v>0</v>
      </c>
      <c r="G34" s="194">
        <f t="shared" si="164"/>
        <v>0</v>
      </c>
      <c r="H34" s="194">
        <f t="shared" si="165"/>
        <v>1</v>
      </c>
      <c r="I34" s="24">
        <v>3584.0100000000002</v>
      </c>
      <c r="J34" s="24">
        <v>3584.0100000000002</v>
      </c>
      <c r="K34" s="198">
        <f t="shared" si="182"/>
        <v>0</v>
      </c>
      <c r="L34" s="198">
        <f t="shared" si="183"/>
        <v>0</v>
      </c>
      <c r="M34" s="198">
        <f t="shared" si="184"/>
        <v>0</v>
      </c>
      <c r="N34" s="620">
        <f t="shared" si="185"/>
        <v>3584.0100000000002</v>
      </c>
      <c r="O34" s="621">
        <f t="shared" si="174"/>
        <v>0</v>
      </c>
      <c r="P34" s="621">
        <f t="shared" si="175"/>
        <v>0</v>
      </c>
      <c r="Q34" s="622">
        <f t="shared" si="176"/>
        <v>1</v>
      </c>
      <c r="R34" s="1"/>
      <c r="S34" s="1"/>
      <c r="T34" s="1"/>
    </row>
    <row r="35" ht="26.25">
      <c r="A35" s="21" t="s">
        <v>73</v>
      </c>
      <c r="B35" s="21" t="s">
        <v>74</v>
      </c>
      <c r="C35" s="617" t="s">
        <v>52</v>
      </c>
      <c r="D35" s="23">
        <v>1</v>
      </c>
      <c r="E35" s="194">
        <f>'BM 03'!G35</f>
        <v>0</v>
      </c>
      <c r="F35" s="194">
        <f>'MC 04'!Q34</f>
        <v>0</v>
      </c>
      <c r="G35" s="194">
        <f t="shared" si="164"/>
        <v>0</v>
      </c>
      <c r="H35" s="194">
        <f t="shared" si="165"/>
        <v>1</v>
      </c>
      <c r="I35" s="24">
        <v>2133.6599999999999</v>
      </c>
      <c r="J35" s="24">
        <v>2133.6599999999999</v>
      </c>
      <c r="K35" s="198">
        <f t="shared" si="182"/>
        <v>0</v>
      </c>
      <c r="L35" s="198">
        <f t="shared" si="183"/>
        <v>0</v>
      </c>
      <c r="M35" s="198">
        <f t="shared" si="184"/>
        <v>0</v>
      </c>
      <c r="N35" s="620">
        <f t="shared" si="185"/>
        <v>2133.6599999999999</v>
      </c>
      <c r="O35" s="621">
        <f t="shared" si="174"/>
        <v>0</v>
      </c>
      <c r="P35" s="621">
        <f t="shared" si="175"/>
        <v>0</v>
      </c>
      <c r="Q35" s="622">
        <f t="shared" si="176"/>
        <v>1</v>
      </c>
      <c r="R35" s="1"/>
      <c r="S35" s="1"/>
      <c r="T35" s="1"/>
    </row>
    <row r="36" ht="39">
      <c r="A36" s="21" t="s">
        <v>75</v>
      </c>
      <c r="B36" s="21" t="s">
        <v>76</v>
      </c>
      <c r="C36" s="617" t="s">
        <v>52</v>
      </c>
      <c r="D36" s="23">
        <v>1</v>
      </c>
      <c r="E36" s="194">
        <f>'BM 03'!G36</f>
        <v>0</v>
      </c>
      <c r="F36" s="194">
        <f>'MC 04'!Q35</f>
        <v>0</v>
      </c>
      <c r="G36" s="194">
        <f t="shared" si="164"/>
        <v>0</v>
      </c>
      <c r="H36" s="194">
        <f t="shared" si="165"/>
        <v>1</v>
      </c>
      <c r="I36" s="24">
        <v>10465.440000000001</v>
      </c>
      <c r="J36" s="24">
        <v>10465.440000000001</v>
      </c>
      <c r="K36" s="198">
        <f t="shared" si="182"/>
        <v>0</v>
      </c>
      <c r="L36" s="198">
        <f t="shared" si="183"/>
        <v>0</v>
      </c>
      <c r="M36" s="198">
        <f t="shared" si="184"/>
        <v>0</v>
      </c>
      <c r="N36" s="620">
        <f t="shared" si="185"/>
        <v>10465.440000000001</v>
      </c>
      <c r="O36" s="621">
        <f t="shared" si="174"/>
        <v>0</v>
      </c>
      <c r="P36" s="621">
        <f t="shared" si="175"/>
        <v>0</v>
      </c>
      <c r="Q36" s="622">
        <f t="shared" si="176"/>
        <v>1</v>
      </c>
      <c r="R36" s="1"/>
      <c r="S36" s="1"/>
      <c r="T36" s="1"/>
    </row>
    <row r="37" ht="26.25">
      <c r="A37" s="21" t="s">
        <v>77</v>
      </c>
      <c r="B37" s="21" t="s">
        <v>78</v>
      </c>
      <c r="C37" s="617" t="s">
        <v>52</v>
      </c>
      <c r="D37" s="23">
        <v>3</v>
      </c>
      <c r="E37" s="194">
        <f>'BM 03'!G37</f>
        <v>0</v>
      </c>
      <c r="F37" s="194">
        <f>'MC 04'!Q36</f>
        <v>0</v>
      </c>
      <c r="G37" s="194">
        <f t="shared" si="164"/>
        <v>0</v>
      </c>
      <c r="H37" s="194">
        <f t="shared" si="165"/>
        <v>3</v>
      </c>
      <c r="I37" s="24">
        <v>398.50999999999999</v>
      </c>
      <c r="J37" s="24">
        <v>1195.53</v>
      </c>
      <c r="K37" s="198">
        <f t="shared" si="182"/>
        <v>0</v>
      </c>
      <c r="L37" s="198">
        <f t="shared" si="183"/>
        <v>0</v>
      </c>
      <c r="M37" s="198">
        <f t="shared" si="184"/>
        <v>0</v>
      </c>
      <c r="N37" s="620">
        <f t="shared" si="185"/>
        <v>1195.53</v>
      </c>
      <c r="O37" s="621">
        <f t="shared" si="174"/>
        <v>0</v>
      </c>
      <c r="P37" s="621">
        <f t="shared" si="175"/>
        <v>0</v>
      </c>
      <c r="Q37" s="622">
        <f t="shared" si="176"/>
        <v>1</v>
      </c>
      <c r="R37" s="1"/>
      <c r="S37" s="1"/>
      <c r="T37" s="1"/>
    </row>
    <row r="38" ht="15" customHeight="1">
      <c r="A38" s="21" t="s">
        <v>79</v>
      </c>
      <c r="B38" s="21" t="s">
        <v>80</v>
      </c>
      <c r="C38" s="617" t="s">
        <v>52</v>
      </c>
      <c r="D38" s="23">
        <v>1</v>
      </c>
      <c r="E38" s="194">
        <f>'BM 03'!G38</f>
        <v>0</v>
      </c>
      <c r="F38" s="194">
        <f>'MC 04'!Q37</f>
        <v>0</v>
      </c>
      <c r="G38" s="194">
        <f t="shared" si="164"/>
        <v>0</v>
      </c>
      <c r="H38" s="194">
        <f t="shared" si="165"/>
        <v>1</v>
      </c>
      <c r="I38" s="24">
        <v>625.82000000000005</v>
      </c>
      <c r="J38" s="24">
        <v>625.82000000000005</v>
      </c>
      <c r="K38" s="198">
        <f t="shared" si="182"/>
        <v>0</v>
      </c>
      <c r="L38" s="198">
        <f t="shared" si="183"/>
        <v>0</v>
      </c>
      <c r="M38" s="198">
        <f t="shared" si="184"/>
        <v>0</v>
      </c>
      <c r="N38" s="620">
        <f t="shared" si="185"/>
        <v>625.82000000000005</v>
      </c>
      <c r="O38" s="621">
        <f t="shared" si="174"/>
        <v>0</v>
      </c>
      <c r="P38" s="621">
        <f t="shared" si="175"/>
        <v>0</v>
      </c>
      <c r="Q38" s="622">
        <f t="shared" si="176"/>
        <v>1</v>
      </c>
      <c r="R38" s="1"/>
      <c r="S38" s="1"/>
      <c r="T38" s="1"/>
    </row>
    <row r="39">
      <c r="A39" s="16" t="s">
        <v>81</v>
      </c>
      <c r="B39" s="16" t="s">
        <v>82</v>
      </c>
      <c r="C39" s="612"/>
      <c r="D39" s="188">
        <f>SUM(D40:D43)</f>
        <v>42.179999999999993</v>
      </c>
      <c r="E39" s="1122">
        <f>'BM 03'!G39</f>
        <v>0</v>
      </c>
      <c r="F39" s="1122">
        <f>'MC 04'!Q38</f>
        <v>0</v>
      </c>
      <c r="G39" s="188">
        <f t="shared" ref="G39:N39" si="186">SUM(G40:G43)</f>
        <v>0</v>
      </c>
      <c r="H39" s="188">
        <f t="shared" si="186"/>
        <v>42.179999999999993</v>
      </c>
      <c r="I39" s="188">
        <f t="shared" si="186"/>
        <v>2851.5099999999998</v>
      </c>
      <c r="J39" s="188">
        <f t="shared" si="186"/>
        <v>2873.96</v>
      </c>
      <c r="K39" s="188">
        <f t="shared" si="186"/>
        <v>0</v>
      </c>
      <c r="L39" s="188">
        <f t="shared" si="186"/>
        <v>0</v>
      </c>
      <c r="M39" s="188">
        <f>SUM(M40:M43)</f>
        <v>0</v>
      </c>
      <c r="N39" s="188">
        <f t="shared" si="186"/>
        <v>2873.9400000000001</v>
      </c>
      <c r="O39" s="614">
        <f t="shared" ref="O39:O40" si="187">L39/J39</f>
        <v>0</v>
      </c>
      <c r="P39" s="614">
        <f t="shared" ref="P39:P40" si="188">M39/J39</f>
        <v>0</v>
      </c>
      <c r="Q39" s="615">
        <f t="shared" ref="Q39:Q40" si="189">N39/J39</f>
        <v>0.99999304096090413</v>
      </c>
      <c r="R39" s="1"/>
      <c r="S39" s="1"/>
      <c r="T39" s="1"/>
    </row>
    <row r="40" ht="51.75">
      <c r="A40" s="21" t="s">
        <v>83</v>
      </c>
      <c r="B40" s="21" t="s">
        <v>84</v>
      </c>
      <c r="C40" s="617" t="s">
        <v>35</v>
      </c>
      <c r="D40" s="23">
        <v>13.789999999999999</v>
      </c>
      <c r="E40" s="194">
        <f>'BM 03'!G40</f>
        <v>0</v>
      </c>
      <c r="F40" s="194">
        <f>'MC 04'!Q39</f>
        <v>0</v>
      </c>
      <c r="G40" s="194">
        <v>0</v>
      </c>
      <c r="H40" s="23">
        <v>13.789999999999999</v>
      </c>
      <c r="I40" s="24">
        <v>4.8700000000000001</v>
      </c>
      <c r="J40" s="26">
        <v>67.159999999999997</v>
      </c>
      <c r="K40" s="198">
        <f t="shared" ref="K40:K43" si="190">TRUNC(E40*I40,2)</f>
        <v>0</v>
      </c>
      <c r="L40" s="198">
        <f t="shared" ref="L40:L43" si="191">TRUNC(F40*I40,2)</f>
        <v>0</v>
      </c>
      <c r="M40" s="198">
        <f t="shared" ref="M40:M43" si="192">TRUNC(G40*I40,2)</f>
        <v>0</v>
      </c>
      <c r="N40" s="620">
        <f t="shared" ref="N40:N43" si="193">TRUNC(H40*I40,2)</f>
        <v>67.150000000000006</v>
      </c>
      <c r="O40" s="621">
        <f t="shared" si="187"/>
        <v>0</v>
      </c>
      <c r="P40" s="621">
        <f t="shared" si="188"/>
        <v>0</v>
      </c>
      <c r="Q40" s="622">
        <f t="shared" si="189"/>
        <v>0.99985110184633719</v>
      </c>
      <c r="R40" s="1"/>
      <c r="S40" s="1"/>
      <c r="T40" s="1"/>
    </row>
    <row r="41" ht="49.5" customHeight="1">
      <c r="A41" s="21" t="s">
        <v>85</v>
      </c>
      <c r="B41" s="21" t="s">
        <v>86</v>
      </c>
      <c r="C41" s="617" t="s">
        <v>35</v>
      </c>
      <c r="D41" s="23">
        <v>13.789999999999999</v>
      </c>
      <c r="E41" s="194">
        <f>'BM 03'!G41</f>
        <v>0</v>
      </c>
      <c r="F41" s="194">
        <f>'MC 04'!Q40</f>
        <v>0</v>
      </c>
      <c r="G41" s="194">
        <f t="shared" ref="G41:G44" si="194">E41+F41</f>
        <v>0</v>
      </c>
      <c r="H41" s="194">
        <f t="shared" ref="H41:H44" si="195">D41-G41</f>
        <v>13.789999999999999</v>
      </c>
      <c r="I41" s="24">
        <v>29.670000000000002</v>
      </c>
      <c r="J41" s="24">
        <v>409.14999999999998</v>
      </c>
      <c r="K41" s="198">
        <f t="shared" si="190"/>
        <v>0</v>
      </c>
      <c r="L41" s="198">
        <f t="shared" si="191"/>
        <v>0</v>
      </c>
      <c r="M41" s="198">
        <f t="shared" si="192"/>
        <v>0</v>
      </c>
      <c r="N41" s="620">
        <f t="shared" si="193"/>
        <v>409.13999999999999</v>
      </c>
      <c r="O41" s="621">
        <f t="shared" ref="O41:O59" si="196">F41/D41</f>
        <v>0</v>
      </c>
      <c r="P41" s="621">
        <f t="shared" ref="P41:P59" si="197">G41/D41</f>
        <v>0</v>
      </c>
      <c r="Q41" s="622">
        <f t="shared" ref="Q41:Q99" si="198">H41/D41</f>
        <v>1</v>
      </c>
      <c r="R41" s="1"/>
      <c r="S41" s="1"/>
      <c r="T41" s="1"/>
    </row>
    <row r="42" ht="15" customHeight="1">
      <c r="A42" s="21" t="s">
        <v>87</v>
      </c>
      <c r="B42" s="21" t="s">
        <v>88</v>
      </c>
      <c r="C42" s="617" t="s">
        <v>89</v>
      </c>
      <c r="D42" s="23">
        <v>0.81000000000000005</v>
      </c>
      <c r="E42" s="194">
        <f>'BM 03'!G42</f>
        <v>0</v>
      </c>
      <c r="F42" s="194">
        <f>'MC 04'!Q41</f>
        <v>0</v>
      </c>
      <c r="G42" s="194">
        <f t="shared" si="194"/>
        <v>0</v>
      </c>
      <c r="H42" s="194">
        <f t="shared" si="195"/>
        <v>0.81000000000000005</v>
      </c>
      <c r="I42" s="24">
        <v>2808.04</v>
      </c>
      <c r="J42" s="24">
        <v>2274.5100000000002</v>
      </c>
      <c r="K42" s="198">
        <f t="shared" si="190"/>
        <v>0</v>
      </c>
      <c r="L42" s="198">
        <f t="shared" si="191"/>
        <v>0</v>
      </c>
      <c r="M42" s="198">
        <f t="shared" si="192"/>
        <v>0</v>
      </c>
      <c r="N42" s="620">
        <f t="shared" si="193"/>
        <v>2274.5100000000002</v>
      </c>
      <c r="O42" s="621">
        <f t="shared" si="196"/>
        <v>0</v>
      </c>
      <c r="P42" s="621">
        <f t="shared" si="197"/>
        <v>0</v>
      </c>
      <c r="Q42" s="622">
        <f t="shared" si="198"/>
        <v>1</v>
      </c>
      <c r="R42" s="1"/>
      <c r="S42" s="1"/>
      <c r="T42" s="1"/>
    </row>
    <row r="43" ht="39">
      <c r="A43" s="21" t="s">
        <v>90</v>
      </c>
      <c r="B43" s="21" t="s">
        <v>91</v>
      </c>
      <c r="C43" s="617" t="s">
        <v>35</v>
      </c>
      <c r="D43" s="23">
        <v>13.789999999999999</v>
      </c>
      <c r="E43" s="194">
        <f>'BM 03'!G43</f>
        <v>0</v>
      </c>
      <c r="F43" s="194">
        <f>'MC 04'!Q42</f>
        <v>0</v>
      </c>
      <c r="G43" s="194">
        <f t="shared" si="194"/>
        <v>0</v>
      </c>
      <c r="H43" s="194">
        <f t="shared" si="195"/>
        <v>13.789999999999999</v>
      </c>
      <c r="I43" s="24">
        <v>8.9299999999999997</v>
      </c>
      <c r="J43" s="24">
        <v>123.14</v>
      </c>
      <c r="K43" s="198">
        <f t="shared" si="190"/>
        <v>0</v>
      </c>
      <c r="L43" s="198">
        <f t="shared" si="191"/>
        <v>0</v>
      </c>
      <c r="M43" s="198">
        <f t="shared" si="192"/>
        <v>0</v>
      </c>
      <c r="N43" s="620">
        <f t="shared" si="193"/>
        <v>123.14</v>
      </c>
      <c r="O43" s="621">
        <f t="shared" si="196"/>
        <v>0</v>
      </c>
      <c r="P43" s="621">
        <f t="shared" si="197"/>
        <v>0</v>
      </c>
      <c r="Q43" s="622">
        <f t="shared" si="198"/>
        <v>1</v>
      </c>
      <c r="R43" s="1"/>
      <c r="S43" s="1"/>
      <c r="T43" s="1"/>
    </row>
    <row r="44">
      <c r="A44" s="11" t="s">
        <v>92</v>
      </c>
      <c r="B44" s="11" t="s">
        <v>93</v>
      </c>
      <c r="C44" s="609"/>
      <c r="D44" s="635">
        <f>D45</f>
        <v>250.19999999999999</v>
      </c>
      <c r="E44" s="1123">
        <f>'BM 03'!G44</f>
        <v>0</v>
      </c>
      <c r="F44" s="1122">
        <f>'MC 04'!Q43</f>
        <v>0</v>
      </c>
      <c r="G44" s="209">
        <f t="shared" si="194"/>
        <v>0</v>
      </c>
      <c r="H44" s="209">
        <f t="shared" si="195"/>
        <v>250.19999999999999</v>
      </c>
      <c r="I44" s="647">
        <f>I45</f>
        <v>7457.630000000001</v>
      </c>
      <c r="J44" s="647">
        <v>38974.139999999999</v>
      </c>
      <c r="K44" s="210">
        <f>K45</f>
        <v>5371.8800000000001</v>
      </c>
      <c r="L44" s="210">
        <f>L45</f>
        <v>28136.82</v>
      </c>
      <c r="M44" s="210">
        <f>M45</f>
        <v>33508.700000000004</v>
      </c>
      <c r="N44" s="210">
        <f>N45</f>
        <v>5465.4300000000012</v>
      </c>
      <c r="O44" s="183">
        <f t="shared" si="196"/>
        <v>0</v>
      </c>
      <c r="P44" s="183">
        <f t="shared" si="197"/>
        <v>0</v>
      </c>
      <c r="Q44" s="184">
        <f t="shared" si="198"/>
        <v>1</v>
      </c>
      <c r="R44" s="1"/>
      <c r="S44" s="1"/>
      <c r="T44" s="1"/>
    </row>
    <row r="45">
      <c r="A45" s="16" t="s">
        <v>94</v>
      </c>
      <c r="B45" s="16" t="s">
        <v>95</v>
      </c>
      <c r="C45" s="612"/>
      <c r="D45" s="648">
        <f>SUM(D46:D57)</f>
        <v>250.19999999999999</v>
      </c>
      <c r="E45" s="1122">
        <f>'BM 03'!G45</f>
        <v>203.19999999999999</v>
      </c>
      <c r="F45" s="1122">
        <f>'MC 04'!Q44</f>
        <v>0</v>
      </c>
      <c r="G45" s="187">
        <f>SUM(G46:G57)</f>
        <v>239.19999999999999</v>
      </c>
      <c r="H45" s="187">
        <f>SUM(H46:H57)</f>
        <v>11</v>
      </c>
      <c r="I45" s="632">
        <f>SUM(I46:I57)</f>
        <v>7457.630000000001</v>
      </c>
      <c r="J45" s="613">
        <v>38974.140000000007</v>
      </c>
      <c r="K45" s="191">
        <f>SUM(K46:K57)</f>
        <v>5371.8800000000001</v>
      </c>
      <c r="L45" s="191">
        <f>SUM(L46:L57)</f>
        <v>28136.82</v>
      </c>
      <c r="M45" s="191">
        <f>SUM(M46:M57)</f>
        <v>33508.700000000004</v>
      </c>
      <c r="N45" s="191">
        <f>SUM(N46:N57)</f>
        <v>5465.4300000000012</v>
      </c>
      <c r="O45" s="614">
        <f t="shared" si="196"/>
        <v>0</v>
      </c>
      <c r="P45" s="614">
        <f t="shared" si="197"/>
        <v>0.95603517186250997</v>
      </c>
      <c r="Q45" s="615">
        <f t="shared" si="198"/>
        <v>4.396482813749001e-002</v>
      </c>
      <c r="R45" s="1"/>
      <c r="S45" s="1"/>
      <c r="T45" s="1"/>
    </row>
    <row r="46" ht="26.25">
      <c r="A46" s="21" t="s">
        <v>96</v>
      </c>
      <c r="B46" s="21" t="s">
        <v>97</v>
      </c>
      <c r="C46" s="617" t="s">
        <v>52</v>
      </c>
      <c r="D46" s="23">
        <v>1</v>
      </c>
      <c r="E46" s="194">
        <f>'BM 03'!G46</f>
        <v>0</v>
      </c>
      <c r="F46" s="194">
        <f>'MC 04'!Q45</f>
        <v>0</v>
      </c>
      <c r="G46" s="194">
        <f t="shared" ref="G46:G60" si="199">E46+F46</f>
        <v>0</v>
      </c>
      <c r="H46" s="194">
        <f t="shared" ref="H46:H60" si="200">D46-G46</f>
        <v>1</v>
      </c>
      <c r="I46" s="24">
        <v>2256.8899999999999</v>
      </c>
      <c r="J46" s="24">
        <v>2256.8899999999999</v>
      </c>
      <c r="K46" s="198">
        <f t="shared" ref="K46:K57" si="201">TRUNC(E46*I46,2)</f>
        <v>0</v>
      </c>
      <c r="L46" s="198">
        <f t="shared" ref="L46:L57" si="202">TRUNC(F46*I46,2)</f>
        <v>0</v>
      </c>
      <c r="M46" s="198">
        <f t="shared" ref="M46:M57" si="203">TRUNC(G46*I46,2)</f>
        <v>0</v>
      </c>
      <c r="N46" s="620">
        <f t="shared" ref="N46:N57" si="204">TRUNC(H46*I46,2)</f>
        <v>2256.8899999999999</v>
      </c>
      <c r="O46" s="621">
        <f t="shared" si="196"/>
        <v>0</v>
      </c>
      <c r="P46" s="621">
        <f t="shared" si="197"/>
        <v>0</v>
      </c>
      <c r="Q46" s="622">
        <f t="shared" si="198"/>
        <v>1</v>
      </c>
      <c r="R46" s="1"/>
      <c r="S46" s="1"/>
      <c r="T46" s="1"/>
    </row>
    <row r="47" ht="26.25">
      <c r="A47" s="21" t="s">
        <v>98</v>
      </c>
      <c r="B47" s="21" t="s">
        <v>99</v>
      </c>
      <c r="C47" s="617" t="s">
        <v>52</v>
      </c>
      <c r="D47" s="23">
        <v>1</v>
      </c>
      <c r="E47" s="194">
        <f>'BM 03'!G47</f>
        <v>0</v>
      </c>
      <c r="F47" s="194">
        <f>'MC 04'!Q46</f>
        <v>0</v>
      </c>
      <c r="G47" s="194">
        <f t="shared" si="199"/>
        <v>0</v>
      </c>
      <c r="H47" s="194">
        <f t="shared" si="200"/>
        <v>1</v>
      </c>
      <c r="I47" s="24">
        <v>1314.99</v>
      </c>
      <c r="J47" s="24">
        <v>1314.99</v>
      </c>
      <c r="K47" s="198">
        <f t="shared" si="201"/>
        <v>0</v>
      </c>
      <c r="L47" s="198">
        <f t="shared" si="202"/>
        <v>0</v>
      </c>
      <c r="M47" s="198">
        <f t="shared" si="203"/>
        <v>0</v>
      </c>
      <c r="N47" s="620">
        <f t="shared" si="204"/>
        <v>1314.99</v>
      </c>
      <c r="O47" s="621">
        <f t="shared" si="196"/>
        <v>0</v>
      </c>
      <c r="P47" s="621">
        <f t="shared" si="197"/>
        <v>0</v>
      </c>
      <c r="Q47" s="622">
        <f t="shared" si="198"/>
        <v>1</v>
      </c>
      <c r="R47" s="1"/>
      <c r="S47" s="1"/>
      <c r="T47" s="1"/>
    </row>
    <row r="48" ht="60.75" customHeight="1">
      <c r="A48" s="21" t="s">
        <v>100</v>
      </c>
      <c r="B48" s="21" t="s">
        <v>101</v>
      </c>
      <c r="C48" s="617" t="s">
        <v>52</v>
      </c>
      <c r="D48" s="23">
        <v>1</v>
      </c>
      <c r="E48" s="194">
        <f>'BM 03'!G48</f>
        <v>0</v>
      </c>
      <c r="F48" s="194">
        <f>'MC 04'!Q47</f>
        <v>0</v>
      </c>
      <c r="G48" s="194">
        <f t="shared" si="199"/>
        <v>0</v>
      </c>
      <c r="H48" s="194">
        <f t="shared" si="200"/>
        <v>1</v>
      </c>
      <c r="I48" s="24">
        <v>1444.2</v>
      </c>
      <c r="J48" s="24">
        <v>1444.2</v>
      </c>
      <c r="K48" s="198">
        <f t="shared" si="201"/>
        <v>0</v>
      </c>
      <c r="L48" s="198">
        <f t="shared" si="202"/>
        <v>0</v>
      </c>
      <c r="M48" s="198">
        <f t="shared" si="203"/>
        <v>0</v>
      </c>
      <c r="N48" s="620">
        <f t="shared" si="204"/>
        <v>1444.2</v>
      </c>
      <c r="O48" s="621">
        <f t="shared" si="196"/>
        <v>0</v>
      </c>
      <c r="P48" s="621">
        <f t="shared" si="197"/>
        <v>0</v>
      </c>
      <c r="Q48" s="622">
        <f t="shared" si="198"/>
        <v>1</v>
      </c>
      <c r="R48" s="1"/>
      <c r="S48" s="1"/>
      <c r="T48" s="1"/>
    </row>
    <row r="49">
      <c r="A49" s="21" t="s">
        <v>102</v>
      </c>
      <c r="B49" s="21" t="s">
        <v>103</v>
      </c>
      <c r="C49" s="617" t="s">
        <v>21</v>
      </c>
      <c r="D49" s="23">
        <v>2</v>
      </c>
      <c r="E49" s="194">
        <f>'BM 03'!G49</f>
        <v>0</v>
      </c>
      <c r="F49" s="194">
        <f>'MC 04'!Q48</f>
        <v>0</v>
      </c>
      <c r="G49" s="194">
        <f t="shared" si="199"/>
        <v>0</v>
      </c>
      <c r="H49" s="194">
        <f t="shared" si="200"/>
        <v>2</v>
      </c>
      <c r="I49" s="24">
        <v>29.609999999999999</v>
      </c>
      <c r="J49" s="24">
        <v>59.219999999999999</v>
      </c>
      <c r="K49" s="198">
        <f t="shared" si="201"/>
        <v>0</v>
      </c>
      <c r="L49" s="198">
        <f t="shared" si="202"/>
        <v>0</v>
      </c>
      <c r="M49" s="198">
        <f t="shared" si="203"/>
        <v>0</v>
      </c>
      <c r="N49" s="620">
        <f t="shared" si="204"/>
        <v>59.219999999999999</v>
      </c>
      <c r="O49" s="621">
        <f t="shared" si="196"/>
        <v>0</v>
      </c>
      <c r="P49" s="621">
        <f t="shared" si="197"/>
        <v>0</v>
      </c>
      <c r="Q49" s="622">
        <f t="shared" si="198"/>
        <v>1</v>
      </c>
      <c r="R49" s="1"/>
      <c r="S49" s="1"/>
      <c r="T49" s="1"/>
    </row>
    <row r="50" ht="26.25">
      <c r="A50" s="21" t="s">
        <v>104</v>
      </c>
      <c r="B50" s="21" t="s">
        <v>105</v>
      </c>
      <c r="C50" s="617" t="s">
        <v>21</v>
      </c>
      <c r="D50" s="23">
        <v>2</v>
      </c>
      <c r="E50" s="194">
        <f>'BM 03'!G50</f>
        <v>0</v>
      </c>
      <c r="F50" s="194">
        <f>'MC 04'!Q49</f>
        <v>0</v>
      </c>
      <c r="G50" s="194">
        <f t="shared" si="199"/>
        <v>0</v>
      </c>
      <c r="H50" s="194">
        <f t="shared" si="200"/>
        <v>2</v>
      </c>
      <c r="I50" s="24">
        <v>22.77</v>
      </c>
      <c r="J50" s="24">
        <v>45.539999999999999</v>
      </c>
      <c r="K50" s="198">
        <f t="shared" si="201"/>
        <v>0</v>
      </c>
      <c r="L50" s="198">
        <f t="shared" si="202"/>
        <v>0</v>
      </c>
      <c r="M50" s="198">
        <f t="shared" si="203"/>
        <v>0</v>
      </c>
      <c r="N50" s="620">
        <f t="shared" si="204"/>
        <v>45.539999999999999</v>
      </c>
      <c r="O50" s="621">
        <f t="shared" si="196"/>
        <v>0</v>
      </c>
      <c r="P50" s="621">
        <f t="shared" si="197"/>
        <v>0</v>
      </c>
      <c r="Q50" s="622">
        <f t="shared" si="198"/>
        <v>1</v>
      </c>
      <c r="R50" s="1"/>
      <c r="S50" s="1"/>
      <c r="T50" s="1"/>
    </row>
    <row r="51" ht="26.25">
      <c r="A51" s="21" t="s">
        <v>106</v>
      </c>
      <c r="B51" s="21" t="s">
        <v>107</v>
      </c>
      <c r="C51" s="617" t="s">
        <v>52</v>
      </c>
      <c r="D51" s="23">
        <v>2</v>
      </c>
      <c r="E51" s="194">
        <f>'BM 03'!G51</f>
        <v>0</v>
      </c>
      <c r="F51" s="194">
        <f>'MC 04'!Q50</f>
        <v>0</v>
      </c>
      <c r="G51" s="194">
        <f t="shared" si="199"/>
        <v>0</v>
      </c>
      <c r="H51" s="194">
        <f t="shared" si="200"/>
        <v>2</v>
      </c>
      <c r="I51" s="24">
        <v>125.8</v>
      </c>
      <c r="J51" s="26">
        <v>251.59999999999999</v>
      </c>
      <c r="K51" s="198">
        <f t="shared" si="201"/>
        <v>0</v>
      </c>
      <c r="L51" s="198">
        <f t="shared" si="202"/>
        <v>0</v>
      </c>
      <c r="M51" s="198">
        <f t="shared" si="203"/>
        <v>0</v>
      </c>
      <c r="N51" s="620">
        <f t="shared" si="204"/>
        <v>251.59999999999999</v>
      </c>
      <c r="O51" s="621">
        <f t="shared" si="196"/>
        <v>0</v>
      </c>
      <c r="P51" s="621">
        <f t="shared" si="197"/>
        <v>0</v>
      </c>
      <c r="Q51" s="622">
        <f t="shared" si="198"/>
        <v>1</v>
      </c>
      <c r="R51" s="1"/>
      <c r="S51" s="1"/>
      <c r="T51" s="1"/>
    </row>
    <row r="52" ht="37.5" customHeight="1">
      <c r="A52" s="21" t="s">
        <v>108</v>
      </c>
      <c r="B52" s="21" t="s">
        <v>109</v>
      </c>
      <c r="C52" s="617" t="s">
        <v>52</v>
      </c>
      <c r="D52" s="30">
        <v>1</v>
      </c>
      <c r="E52" s="194">
        <f>'BM 03'!G52</f>
        <v>0</v>
      </c>
      <c r="F52" s="194">
        <f>'MC 04'!Q51</f>
        <v>0</v>
      </c>
      <c r="G52" s="194">
        <f t="shared" si="199"/>
        <v>0</v>
      </c>
      <c r="H52" s="194">
        <f t="shared" si="200"/>
        <v>1</v>
      </c>
      <c r="I52" s="31">
        <v>21.18</v>
      </c>
      <c r="J52" s="31">
        <v>21.18</v>
      </c>
      <c r="K52" s="198">
        <f t="shared" si="201"/>
        <v>0</v>
      </c>
      <c r="L52" s="198">
        <f t="shared" si="202"/>
        <v>0</v>
      </c>
      <c r="M52" s="198">
        <f t="shared" si="203"/>
        <v>0</v>
      </c>
      <c r="N52" s="620">
        <f t="shared" si="204"/>
        <v>21.18</v>
      </c>
      <c r="O52" s="621">
        <f t="shared" si="196"/>
        <v>0</v>
      </c>
      <c r="P52" s="621">
        <f t="shared" si="197"/>
        <v>0</v>
      </c>
      <c r="Q52" s="622">
        <f t="shared" si="198"/>
        <v>1</v>
      </c>
      <c r="R52" s="1"/>
      <c r="S52" s="1"/>
      <c r="T52" s="1"/>
    </row>
    <row r="53">
      <c r="A53" s="21" t="s">
        <v>110</v>
      </c>
      <c r="B53" s="21" t="s">
        <v>111</v>
      </c>
      <c r="C53" s="617" t="s">
        <v>52</v>
      </c>
      <c r="D53" s="30">
        <v>1</v>
      </c>
      <c r="E53" s="194">
        <f>'BM 03'!G53</f>
        <v>0</v>
      </c>
      <c r="F53" s="194">
        <f>'MC 04'!Q52</f>
        <v>0</v>
      </c>
      <c r="G53" s="194">
        <f t="shared" si="199"/>
        <v>0</v>
      </c>
      <c r="H53" s="194">
        <f t="shared" si="200"/>
        <v>1</v>
      </c>
      <c r="I53" s="31">
        <v>71.810000000000002</v>
      </c>
      <c r="J53" s="31">
        <v>71.810000000000002</v>
      </c>
      <c r="K53" s="198">
        <f t="shared" si="201"/>
        <v>0</v>
      </c>
      <c r="L53" s="198">
        <f t="shared" si="202"/>
        <v>0</v>
      </c>
      <c r="M53" s="198">
        <f t="shared" si="203"/>
        <v>0</v>
      </c>
      <c r="N53" s="620">
        <f t="shared" si="204"/>
        <v>71.810000000000002</v>
      </c>
      <c r="O53" s="621">
        <f t="shared" si="196"/>
        <v>0</v>
      </c>
      <c r="P53" s="621">
        <f t="shared" si="197"/>
        <v>0</v>
      </c>
      <c r="Q53" s="622">
        <f t="shared" si="198"/>
        <v>1</v>
      </c>
      <c r="R53" s="1"/>
      <c r="S53" s="1"/>
      <c r="T53" s="1"/>
    </row>
    <row r="54" ht="39">
      <c r="A54" s="21" t="s">
        <v>112</v>
      </c>
      <c r="B54" s="21" t="s">
        <v>113</v>
      </c>
      <c r="C54" s="617" t="s">
        <v>38</v>
      </c>
      <c r="D54" s="30">
        <v>200</v>
      </c>
      <c r="E54" s="194">
        <f>'BM 03'!G54</f>
        <v>200</v>
      </c>
      <c r="F54" s="194">
        <f>'MC 04'!Q53</f>
        <v>0</v>
      </c>
      <c r="G54" s="194">
        <f t="shared" si="199"/>
        <v>200</v>
      </c>
      <c r="H54" s="194">
        <f t="shared" si="200"/>
        <v>0</v>
      </c>
      <c r="I54" s="31">
        <v>18.57</v>
      </c>
      <c r="J54" s="32">
        <v>3714</v>
      </c>
      <c r="K54" s="198">
        <f t="shared" si="201"/>
        <v>3714</v>
      </c>
      <c r="L54" s="198">
        <f t="shared" si="202"/>
        <v>0</v>
      </c>
      <c r="M54" s="198">
        <f t="shared" si="203"/>
        <v>3714</v>
      </c>
      <c r="N54" s="620">
        <f t="shared" si="204"/>
        <v>0</v>
      </c>
      <c r="O54" s="621">
        <f t="shared" si="196"/>
        <v>0</v>
      </c>
      <c r="P54" s="621">
        <f t="shared" si="197"/>
        <v>1</v>
      </c>
      <c r="Q54" s="622">
        <f t="shared" si="198"/>
        <v>0</v>
      </c>
      <c r="R54" s="1"/>
      <c r="S54" s="1"/>
      <c r="T54" s="1"/>
    </row>
    <row r="55" ht="26.25">
      <c r="A55" s="21" t="s">
        <v>114</v>
      </c>
      <c r="B55" s="21" t="s">
        <v>115</v>
      </c>
      <c r="C55" s="617" t="s">
        <v>89</v>
      </c>
      <c r="D55" s="30">
        <v>3.2000000000000002</v>
      </c>
      <c r="E55" s="194">
        <f>'BM 03'!G55</f>
        <v>3.2000000000000002</v>
      </c>
      <c r="F55" s="194">
        <f>'MC 04'!Q54</f>
        <v>0</v>
      </c>
      <c r="G55" s="194">
        <f t="shared" si="199"/>
        <v>3.2000000000000002</v>
      </c>
      <c r="H55" s="194">
        <f t="shared" si="200"/>
        <v>0</v>
      </c>
      <c r="I55" s="31">
        <v>518.09000000000003</v>
      </c>
      <c r="J55" s="32">
        <v>1657.8900000000001</v>
      </c>
      <c r="K55" s="198">
        <f t="shared" si="201"/>
        <v>1657.8800000000001</v>
      </c>
      <c r="L55" s="198">
        <f t="shared" si="202"/>
        <v>0</v>
      </c>
      <c r="M55" s="198">
        <f t="shared" si="203"/>
        <v>1657.8800000000001</v>
      </c>
      <c r="N55" s="620">
        <f t="shared" si="204"/>
        <v>0</v>
      </c>
      <c r="O55" s="621">
        <f t="shared" si="196"/>
        <v>0</v>
      </c>
      <c r="P55" s="621">
        <f t="shared" si="197"/>
        <v>1</v>
      </c>
      <c r="Q55" s="622">
        <f t="shared" si="198"/>
        <v>0</v>
      </c>
      <c r="R55" s="1"/>
      <c r="S55" s="1"/>
      <c r="T55" s="1"/>
    </row>
    <row r="56" ht="50.25" customHeight="1">
      <c r="A56" s="21" t="s">
        <v>116</v>
      </c>
      <c r="B56" s="21" t="s">
        <v>117</v>
      </c>
      <c r="C56" s="617" t="s">
        <v>52</v>
      </c>
      <c r="D56" s="30">
        <v>17</v>
      </c>
      <c r="E56" s="194">
        <f>'BM 03'!G56</f>
        <v>0</v>
      </c>
      <c r="F56" s="194">
        <f>'MC 04'!Q55</f>
        <v>17</v>
      </c>
      <c r="G56" s="194">
        <f t="shared" si="199"/>
        <v>17</v>
      </c>
      <c r="H56" s="194">
        <f t="shared" si="200"/>
        <v>0</v>
      </c>
      <c r="I56" s="31">
        <v>1451.9300000000001</v>
      </c>
      <c r="J56" s="31">
        <v>24682.810000000001</v>
      </c>
      <c r="K56" s="198">
        <f t="shared" si="201"/>
        <v>0</v>
      </c>
      <c r="L56" s="198">
        <f t="shared" si="202"/>
        <v>24682.810000000001</v>
      </c>
      <c r="M56" s="198">
        <f t="shared" si="203"/>
        <v>24682.810000000001</v>
      </c>
      <c r="N56" s="620">
        <f t="shared" si="204"/>
        <v>0</v>
      </c>
      <c r="O56" s="621">
        <f t="shared" si="196"/>
        <v>1</v>
      </c>
      <c r="P56" s="621">
        <f t="shared" si="197"/>
        <v>1</v>
      </c>
      <c r="Q56" s="622">
        <f t="shared" si="198"/>
        <v>0</v>
      </c>
      <c r="R56" s="1"/>
      <c r="S56" s="1"/>
      <c r="T56" s="1"/>
    </row>
    <row r="57" ht="39">
      <c r="A57" s="21" t="s">
        <v>118</v>
      </c>
      <c r="B57" s="21" t="s">
        <v>119</v>
      </c>
      <c r="C57" s="617" t="s">
        <v>52</v>
      </c>
      <c r="D57" s="30">
        <v>19</v>
      </c>
      <c r="E57" s="194">
        <f>'BM 03'!G57</f>
        <v>0</v>
      </c>
      <c r="F57" s="194">
        <f>'MC 04'!Q56</f>
        <v>19</v>
      </c>
      <c r="G57" s="194">
        <f t="shared" si="199"/>
        <v>19</v>
      </c>
      <c r="H57" s="194">
        <f t="shared" si="200"/>
        <v>0</v>
      </c>
      <c r="I57" s="31">
        <v>181.78999999999999</v>
      </c>
      <c r="J57" s="31">
        <v>3454.0100000000002</v>
      </c>
      <c r="K57" s="198">
        <f t="shared" si="201"/>
        <v>0</v>
      </c>
      <c r="L57" s="198">
        <f t="shared" si="202"/>
        <v>3454.0100000000002</v>
      </c>
      <c r="M57" s="198">
        <f t="shared" si="203"/>
        <v>3454.0100000000002</v>
      </c>
      <c r="N57" s="620">
        <f t="shared" si="204"/>
        <v>0</v>
      </c>
      <c r="O57" s="621">
        <f t="shared" si="196"/>
        <v>1</v>
      </c>
      <c r="P57" s="621">
        <f t="shared" si="197"/>
        <v>1</v>
      </c>
      <c r="Q57" s="622">
        <f t="shared" si="198"/>
        <v>0</v>
      </c>
      <c r="R57" s="1"/>
      <c r="S57" s="1"/>
      <c r="T57" s="1"/>
    </row>
    <row r="58">
      <c r="A58" s="16" t="s">
        <v>120</v>
      </c>
      <c r="B58" s="16" t="s">
        <v>121</v>
      </c>
      <c r="C58" s="612"/>
      <c r="D58" s="653">
        <f>D59</f>
        <v>1197.8399999999999</v>
      </c>
      <c r="E58" s="1122">
        <f>'BM 03'!G58</f>
        <v>0</v>
      </c>
      <c r="F58" s="1122">
        <f>'MC 04'!Q57</f>
        <v>0</v>
      </c>
      <c r="G58" s="187">
        <f t="shared" si="199"/>
        <v>0</v>
      </c>
      <c r="H58" s="187">
        <f t="shared" si="200"/>
        <v>1197.8399999999999</v>
      </c>
      <c r="I58" s="654">
        <f>SUM(I59)</f>
        <v>0.58999999999999997</v>
      </c>
      <c r="J58" s="654">
        <v>706.73000000000002</v>
      </c>
      <c r="K58" s="191">
        <f>K59</f>
        <v>0</v>
      </c>
      <c r="L58" s="191">
        <f>L59</f>
        <v>0</v>
      </c>
      <c r="M58" s="191">
        <f>M59</f>
        <v>0</v>
      </c>
      <c r="N58" s="191">
        <f>N59</f>
        <v>706.72000000000003</v>
      </c>
      <c r="O58" s="614">
        <f t="shared" si="196"/>
        <v>0</v>
      </c>
      <c r="P58" s="614">
        <f t="shared" si="197"/>
        <v>0</v>
      </c>
      <c r="Q58" s="615">
        <f t="shared" si="198"/>
        <v>1</v>
      </c>
      <c r="R58" s="1"/>
      <c r="S58" s="1"/>
      <c r="T58" s="1"/>
    </row>
    <row r="59" ht="18" customHeight="1">
      <c r="A59" s="21" t="s">
        <v>122</v>
      </c>
      <c r="B59" s="21" t="s">
        <v>123</v>
      </c>
      <c r="C59" s="617" t="s">
        <v>124</v>
      </c>
      <c r="D59" s="30">
        <v>1197.8399999999999</v>
      </c>
      <c r="E59" s="194">
        <f>'BM 03'!G59</f>
        <v>0</v>
      </c>
      <c r="F59" s="194">
        <f>'MC 04'!Q58</f>
        <v>0</v>
      </c>
      <c r="G59" s="194">
        <f t="shared" si="199"/>
        <v>0</v>
      </c>
      <c r="H59" s="194">
        <f t="shared" si="200"/>
        <v>1197.8399999999999</v>
      </c>
      <c r="I59" s="31">
        <v>0.58999999999999997</v>
      </c>
      <c r="J59" s="31">
        <v>706.73000000000002</v>
      </c>
      <c r="K59" s="198">
        <f>TRUNC(E59*I59,2)</f>
        <v>0</v>
      </c>
      <c r="L59" s="198">
        <f>TRUNC(F59*I59,2)</f>
        <v>0</v>
      </c>
      <c r="M59" s="198">
        <f>TRUNC(G59*I59,2)</f>
        <v>0</v>
      </c>
      <c r="N59" s="620">
        <f>TRUNC(H59*I59,2)</f>
        <v>706.72000000000003</v>
      </c>
      <c r="O59" s="621">
        <f t="shared" si="196"/>
        <v>0</v>
      </c>
      <c r="P59" s="621">
        <f t="shared" si="197"/>
        <v>0</v>
      </c>
      <c r="Q59" s="622">
        <f t="shared" si="198"/>
        <v>1</v>
      </c>
      <c r="R59" s="1"/>
      <c r="S59" s="1"/>
      <c r="T59" s="1"/>
    </row>
    <row r="60">
      <c r="A60" s="11">
        <v>3</v>
      </c>
      <c r="B60" s="11" t="s">
        <v>125</v>
      </c>
      <c r="C60" s="609"/>
      <c r="D60" s="655">
        <f>D61+D64+D75+D78+D85+D91+D105</f>
        <v>4825.4699999999993</v>
      </c>
      <c r="E60" s="1123">
        <f>'BM 03'!G60</f>
        <v>1509.73</v>
      </c>
      <c r="F60" s="1122">
        <f>'MC 04'!Q59</f>
        <v>0</v>
      </c>
      <c r="G60" s="209">
        <f t="shared" si="199"/>
        <v>1509.73</v>
      </c>
      <c r="H60" s="209">
        <f t="shared" si="200"/>
        <v>3315.7399999999993</v>
      </c>
      <c r="I60" s="665">
        <f>SUM(I61,I64,I75,I78,I85,I91,I105,)</f>
        <v>33803.059999999998</v>
      </c>
      <c r="J60" s="894">
        <v>93931.849999999991</v>
      </c>
      <c r="K60" s="210">
        <f>SUM(K61,K64,K75,K78,K85,K91,K105)</f>
        <v>22530.530000000002</v>
      </c>
      <c r="L60" s="210">
        <f>SUM(L61,L64,L75,L78,L85,L91,L105)</f>
        <v>12564.029999999999</v>
      </c>
      <c r="M60" s="210">
        <f>SUM(M61,M64,M75,M78,M85,M91,M105)</f>
        <v>35094.559999999998</v>
      </c>
      <c r="N60" s="210">
        <f>SUM(N61,N64,N75,N78,N85,N91,N105)</f>
        <v>58837.209999999999</v>
      </c>
      <c r="O60" s="183">
        <f>L60/J60</f>
        <v>0.13375686734584702</v>
      </c>
      <c r="P60" s="183">
        <f>M60/J60</f>
        <v>0.37361725548895292</v>
      </c>
      <c r="Q60" s="184">
        <f>N60/J60</f>
        <v>0.62638189282974843</v>
      </c>
      <c r="R60" s="1"/>
      <c r="S60" s="1"/>
      <c r="T60" s="1"/>
    </row>
    <row r="61">
      <c r="A61" s="16" t="s">
        <v>126</v>
      </c>
      <c r="B61" s="16" t="s">
        <v>127</v>
      </c>
      <c r="C61" s="612"/>
      <c r="D61" s="187">
        <f>SUM(D62:D63)</f>
        <v>2131.6999999999998</v>
      </c>
      <c r="E61" s="1122">
        <f>'BM 03'!G61</f>
        <v>1499.3299999999999</v>
      </c>
      <c r="F61" s="1122">
        <f>'MC 04'!Q60</f>
        <v>0</v>
      </c>
      <c r="G61" s="187">
        <f>SUM(G62:G63)</f>
        <v>1499.3299999999999</v>
      </c>
      <c r="H61" s="187">
        <f>SUM(H62:H63)</f>
        <v>632.37</v>
      </c>
      <c r="I61" s="188">
        <f>E61-H61</f>
        <v>866.95999999999992</v>
      </c>
      <c r="J61" s="240">
        <v>6900.8900000000003</v>
      </c>
      <c r="K61" s="895">
        <f>SUM(K62:K63)</f>
        <v>5952.3400000000001</v>
      </c>
      <c r="L61" s="895">
        <f>SUM(L62:L63)</f>
        <v>0</v>
      </c>
      <c r="M61" s="895">
        <f>SUM(M62:M63)</f>
        <v>5952.3400000000001</v>
      </c>
      <c r="N61" s="895">
        <f>SUM(N62:N63)</f>
        <v>948.54999999999995</v>
      </c>
      <c r="O61" s="614">
        <f>SUM(O62:O63)/2</f>
        <v>0</v>
      </c>
      <c r="P61" s="614">
        <f>SUM(P62:P63)/2</f>
        <v>0.5</v>
      </c>
      <c r="Q61" s="615">
        <f t="shared" si="198"/>
        <v>0.29665056058544825</v>
      </c>
      <c r="R61" s="1"/>
      <c r="S61" s="1"/>
      <c r="T61" s="1"/>
    </row>
    <row r="62" ht="39">
      <c r="A62" s="21" t="s">
        <v>128</v>
      </c>
      <c r="B62" s="21" t="s">
        <v>43</v>
      </c>
      <c r="C62" s="617" t="s">
        <v>35</v>
      </c>
      <c r="D62" s="30">
        <v>1499.3299999999999</v>
      </c>
      <c r="E62" s="667">
        <f>'BM 03'!G62</f>
        <v>1499.3299999999999</v>
      </c>
      <c r="F62" s="194">
        <f>'MC 04'!Q61</f>
        <v>0</v>
      </c>
      <c r="G62" s="667">
        <f t="shared" ref="G62:G99" si="205">E62+F62</f>
        <v>1499.3299999999999</v>
      </c>
      <c r="H62" s="667">
        <f t="shared" ref="H62:H99" si="206">D62-G62</f>
        <v>0</v>
      </c>
      <c r="I62" s="31">
        <v>3.9700000000000002</v>
      </c>
      <c r="J62" s="235">
        <v>5952.3400000000001</v>
      </c>
      <c r="K62" s="668">
        <f t="shared" ref="K62:K63" si="207">TRUNC(E62*I62,2)</f>
        <v>5952.3400000000001</v>
      </c>
      <c r="L62" s="668">
        <f t="shared" ref="L62:L63" si="208">TRUNC(F62*I62,2)</f>
        <v>0</v>
      </c>
      <c r="M62" s="668">
        <f t="shared" ref="M62:M63" si="209">TRUNC(G62*I62,2)</f>
        <v>5952.3400000000001</v>
      </c>
      <c r="N62" s="896">
        <f t="shared" ref="N62:N63" si="210">TRUNC(H62*I62,2)</f>
        <v>0</v>
      </c>
      <c r="O62" s="669">
        <f t="shared" ref="O62:O90" si="211">F62/D62</f>
        <v>0</v>
      </c>
      <c r="P62" s="669">
        <f t="shared" ref="P62:P90" si="212">G62/D62</f>
        <v>1</v>
      </c>
      <c r="Q62" s="670">
        <f t="shared" si="198"/>
        <v>0</v>
      </c>
      <c r="R62" s="1"/>
      <c r="S62" s="1"/>
      <c r="T62" s="1"/>
    </row>
    <row r="63" ht="26.25">
      <c r="A63" s="21" t="s">
        <v>129</v>
      </c>
      <c r="B63" s="21" t="s">
        <v>45</v>
      </c>
      <c r="C63" s="617" t="s">
        <v>38</v>
      </c>
      <c r="D63" s="30">
        <v>632.37</v>
      </c>
      <c r="E63" s="194">
        <f>'BM 03'!G63</f>
        <v>0</v>
      </c>
      <c r="F63" s="194">
        <f>'MC 04'!Q62</f>
        <v>0</v>
      </c>
      <c r="G63" s="194">
        <f t="shared" si="205"/>
        <v>0</v>
      </c>
      <c r="H63" s="667">
        <f t="shared" si="206"/>
        <v>632.37</v>
      </c>
      <c r="I63" s="31">
        <v>1.5</v>
      </c>
      <c r="J63" s="235">
        <v>948.54999999999995</v>
      </c>
      <c r="K63" s="198">
        <f t="shared" si="207"/>
        <v>0</v>
      </c>
      <c r="L63" s="198">
        <f t="shared" si="208"/>
        <v>0</v>
      </c>
      <c r="M63" s="668">
        <f t="shared" si="209"/>
        <v>0</v>
      </c>
      <c r="N63" s="896">
        <f t="shared" si="210"/>
        <v>948.54999999999995</v>
      </c>
      <c r="O63" s="621">
        <f t="shared" si="211"/>
        <v>0</v>
      </c>
      <c r="P63" s="621">
        <f t="shared" si="212"/>
        <v>0</v>
      </c>
      <c r="Q63" s="622">
        <f t="shared" si="198"/>
        <v>1</v>
      </c>
      <c r="R63" s="1"/>
      <c r="S63" s="1"/>
      <c r="T63" s="1"/>
    </row>
    <row r="64">
      <c r="A64" s="16" t="s">
        <v>130</v>
      </c>
      <c r="B64" s="16" t="s">
        <v>47</v>
      </c>
      <c r="C64" s="612"/>
      <c r="D64" s="662">
        <f>SUM(D65:D74)</f>
        <v>932.42999999999995</v>
      </c>
      <c r="E64" s="1122">
        <f>'BM 03'!G64</f>
        <v>0</v>
      </c>
      <c r="F64" s="1122">
        <f>'MC 04'!Q63</f>
        <v>0</v>
      </c>
      <c r="G64" s="187">
        <f t="shared" si="205"/>
        <v>0</v>
      </c>
      <c r="H64" s="187">
        <f t="shared" si="206"/>
        <v>932.42999999999995</v>
      </c>
      <c r="I64" s="663">
        <f>SUM(I65:I74)</f>
        <v>1278.71</v>
      </c>
      <c r="J64" s="663">
        <v>20703.509999999998</v>
      </c>
      <c r="K64" s="191">
        <f>SUM(K65:K74)</f>
        <v>0</v>
      </c>
      <c r="L64" s="191">
        <f>SUM(L65:L74)</f>
        <v>0</v>
      </c>
      <c r="M64" s="191">
        <f>SUM(M65:M74)</f>
        <v>0</v>
      </c>
      <c r="N64" s="191">
        <f>SUM(N65:N74)</f>
        <v>20703.479999999996</v>
      </c>
      <c r="O64" s="614">
        <f t="shared" si="211"/>
        <v>0</v>
      </c>
      <c r="P64" s="614">
        <f t="shared" si="212"/>
        <v>0</v>
      </c>
      <c r="Q64" s="615">
        <f t="shared" si="198"/>
        <v>1</v>
      </c>
      <c r="R64" s="1"/>
      <c r="S64" s="1"/>
      <c r="T64" s="1"/>
    </row>
    <row r="65" ht="28.5" customHeight="1">
      <c r="A65" s="21" t="s">
        <v>131</v>
      </c>
      <c r="B65" s="21" t="s">
        <v>49</v>
      </c>
      <c r="C65" s="617" t="s">
        <v>35</v>
      </c>
      <c r="D65" s="30">
        <v>821.91999999999996</v>
      </c>
      <c r="E65" s="667">
        <f>'BM 03'!G65</f>
        <v>0</v>
      </c>
      <c r="F65" s="194">
        <f>'MC 04'!Q64</f>
        <v>0</v>
      </c>
      <c r="G65" s="667">
        <f t="shared" si="205"/>
        <v>0</v>
      </c>
      <c r="H65" s="667">
        <f t="shared" si="206"/>
        <v>821.91999999999996</v>
      </c>
      <c r="I65" s="31">
        <v>17.91</v>
      </c>
      <c r="J65" s="31">
        <v>14720.59</v>
      </c>
      <c r="K65" s="198">
        <f t="shared" ref="K65:K74" si="213">TRUNC(E65*I65,2)</f>
        <v>0</v>
      </c>
      <c r="L65" s="198">
        <f t="shared" ref="L65:L74" si="214">TRUNC(F65*I65,2)</f>
        <v>0</v>
      </c>
      <c r="M65" s="198">
        <f t="shared" ref="M65:M74" si="215">TRUNC(G65*I65,2)</f>
        <v>0</v>
      </c>
      <c r="N65" s="620">
        <f t="shared" ref="N65:N74" si="216">TRUNC(H65*I65,2)</f>
        <v>14720.58</v>
      </c>
      <c r="O65" s="621">
        <f t="shared" si="211"/>
        <v>0</v>
      </c>
      <c r="P65" s="621">
        <f t="shared" si="212"/>
        <v>0</v>
      </c>
      <c r="Q65" s="622">
        <f t="shared" si="198"/>
        <v>1</v>
      </c>
      <c r="R65" s="1"/>
      <c r="S65" s="1"/>
      <c r="T65" s="1"/>
    </row>
    <row r="66" ht="31.5" customHeight="1">
      <c r="A66" s="21" t="s">
        <v>132</v>
      </c>
      <c r="B66" s="21" t="s">
        <v>58</v>
      </c>
      <c r="C66" s="617" t="s">
        <v>52</v>
      </c>
      <c r="D66" s="30">
        <v>1</v>
      </c>
      <c r="E66" s="194">
        <f>'BM 03'!G66</f>
        <v>0</v>
      </c>
      <c r="F66" s="194">
        <f>'MC 04'!Q65</f>
        <v>0</v>
      </c>
      <c r="G66" s="194">
        <f t="shared" si="205"/>
        <v>0</v>
      </c>
      <c r="H66" s="194">
        <f t="shared" si="206"/>
        <v>1</v>
      </c>
      <c r="I66" s="31">
        <v>95.75</v>
      </c>
      <c r="J66" s="31">
        <v>95.75</v>
      </c>
      <c r="K66" s="198">
        <f t="shared" si="213"/>
        <v>0</v>
      </c>
      <c r="L66" s="198">
        <f t="shared" si="214"/>
        <v>0</v>
      </c>
      <c r="M66" s="198">
        <f t="shared" si="215"/>
        <v>0</v>
      </c>
      <c r="N66" s="620">
        <f t="shared" si="216"/>
        <v>95.75</v>
      </c>
      <c r="O66" s="621">
        <f t="shared" si="211"/>
        <v>0</v>
      </c>
      <c r="P66" s="621">
        <f t="shared" si="212"/>
        <v>0</v>
      </c>
      <c r="Q66" s="622">
        <f t="shared" si="198"/>
        <v>1</v>
      </c>
      <c r="R66" s="1"/>
      <c r="S66" s="1"/>
      <c r="T66" s="1"/>
    </row>
    <row r="67" ht="32.25" customHeight="1">
      <c r="A67" s="21" t="s">
        <v>133</v>
      </c>
      <c r="B67" s="21" t="s">
        <v>54</v>
      </c>
      <c r="C67" s="617" t="s">
        <v>52</v>
      </c>
      <c r="D67" s="30">
        <v>6</v>
      </c>
      <c r="E67" s="194">
        <f>'BM 03'!G67</f>
        <v>0</v>
      </c>
      <c r="F67" s="194">
        <f>'MC 04'!Q66</f>
        <v>0</v>
      </c>
      <c r="G67" s="194">
        <f t="shared" si="205"/>
        <v>0</v>
      </c>
      <c r="H67" s="194">
        <f t="shared" si="206"/>
        <v>6</v>
      </c>
      <c r="I67" s="31">
        <v>95.969999999999999</v>
      </c>
      <c r="J67" s="31">
        <v>575.82000000000005</v>
      </c>
      <c r="K67" s="198">
        <f t="shared" si="213"/>
        <v>0</v>
      </c>
      <c r="L67" s="198">
        <f t="shared" si="214"/>
        <v>0</v>
      </c>
      <c r="M67" s="198">
        <f t="shared" si="215"/>
        <v>0</v>
      </c>
      <c r="N67" s="620">
        <f t="shared" si="216"/>
        <v>575.82000000000005</v>
      </c>
      <c r="O67" s="621">
        <f t="shared" si="211"/>
        <v>0</v>
      </c>
      <c r="P67" s="621">
        <f t="shared" si="212"/>
        <v>0</v>
      </c>
      <c r="Q67" s="622">
        <f t="shared" si="198"/>
        <v>1</v>
      </c>
      <c r="R67" s="1"/>
      <c r="S67" s="1"/>
      <c r="T67" s="1"/>
    </row>
    <row r="68" ht="32.25" customHeight="1">
      <c r="A68" s="21" t="s">
        <v>134</v>
      </c>
      <c r="B68" s="21" t="s">
        <v>135</v>
      </c>
      <c r="C68" s="617" t="s">
        <v>52</v>
      </c>
      <c r="D68" s="30">
        <v>1</v>
      </c>
      <c r="E68" s="194">
        <f>'BM 03'!G68</f>
        <v>0</v>
      </c>
      <c r="F68" s="194">
        <f>'MC 04'!Q67</f>
        <v>0</v>
      </c>
      <c r="G68" s="194">
        <f t="shared" si="205"/>
        <v>0</v>
      </c>
      <c r="H68" s="194">
        <f t="shared" si="206"/>
        <v>1</v>
      </c>
      <c r="I68" s="31">
        <v>212.31</v>
      </c>
      <c r="J68" s="31">
        <v>212.31</v>
      </c>
      <c r="K68" s="198">
        <f t="shared" si="213"/>
        <v>0</v>
      </c>
      <c r="L68" s="198">
        <f t="shared" si="214"/>
        <v>0</v>
      </c>
      <c r="M68" s="198">
        <f t="shared" si="215"/>
        <v>0</v>
      </c>
      <c r="N68" s="620">
        <f t="shared" si="216"/>
        <v>212.31</v>
      </c>
      <c r="O68" s="621">
        <f t="shared" si="211"/>
        <v>0</v>
      </c>
      <c r="P68" s="621">
        <f t="shared" si="212"/>
        <v>0</v>
      </c>
      <c r="Q68" s="622">
        <f t="shared" si="198"/>
        <v>1</v>
      </c>
      <c r="R68" s="1"/>
      <c r="S68" s="1"/>
      <c r="T68" s="1"/>
    </row>
    <row r="69" ht="27" customHeight="1">
      <c r="A69" s="21" t="s">
        <v>136</v>
      </c>
      <c r="B69" s="21" t="s">
        <v>60</v>
      </c>
      <c r="C69" s="617" t="s">
        <v>52</v>
      </c>
      <c r="D69" s="30">
        <v>1</v>
      </c>
      <c r="E69" s="194">
        <f>'BM 03'!G69</f>
        <v>0</v>
      </c>
      <c r="F69" s="194">
        <f>'MC 04'!Q68</f>
        <v>0</v>
      </c>
      <c r="G69" s="194">
        <f t="shared" si="205"/>
        <v>0</v>
      </c>
      <c r="H69" s="194">
        <f t="shared" si="206"/>
        <v>1</v>
      </c>
      <c r="I69" s="31">
        <v>212.31</v>
      </c>
      <c r="J69" s="31">
        <v>212.31</v>
      </c>
      <c r="K69" s="198">
        <f t="shared" si="213"/>
        <v>0</v>
      </c>
      <c r="L69" s="198">
        <f t="shared" si="214"/>
        <v>0</v>
      </c>
      <c r="M69" s="198">
        <f t="shared" si="215"/>
        <v>0</v>
      </c>
      <c r="N69" s="620">
        <f t="shared" si="216"/>
        <v>212.31</v>
      </c>
      <c r="O69" s="621">
        <f t="shared" si="211"/>
        <v>0</v>
      </c>
      <c r="P69" s="621">
        <f t="shared" si="212"/>
        <v>0</v>
      </c>
      <c r="Q69" s="622">
        <f t="shared" si="198"/>
        <v>1</v>
      </c>
      <c r="R69" s="1"/>
      <c r="S69" s="1"/>
      <c r="T69" s="1"/>
    </row>
    <row r="70" ht="27" customHeight="1">
      <c r="A70" s="21" t="s">
        <v>137</v>
      </c>
      <c r="B70" s="21" t="s">
        <v>56</v>
      </c>
      <c r="C70" s="617" t="s">
        <v>52</v>
      </c>
      <c r="D70" s="30">
        <v>2</v>
      </c>
      <c r="E70" s="194">
        <f>'BM 03'!G70</f>
        <v>0</v>
      </c>
      <c r="F70" s="194">
        <f>'MC 04'!Q69</f>
        <v>0</v>
      </c>
      <c r="G70" s="194">
        <f t="shared" si="205"/>
        <v>0</v>
      </c>
      <c r="H70" s="194">
        <f t="shared" si="206"/>
        <v>2</v>
      </c>
      <c r="I70" s="31">
        <v>103.66</v>
      </c>
      <c r="J70" s="31">
        <v>207.31999999999999</v>
      </c>
      <c r="K70" s="198">
        <f t="shared" si="213"/>
        <v>0</v>
      </c>
      <c r="L70" s="198">
        <f t="shared" si="214"/>
        <v>0</v>
      </c>
      <c r="M70" s="198">
        <f t="shared" si="215"/>
        <v>0</v>
      </c>
      <c r="N70" s="620">
        <f t="shared" si="216"/>
        <v>207.31999999999999</v>
      </c>
      <c r="O70" s="621">
        <f t="shared" si="211"/>
        <v>0</v>
      </c>
      <c r="P70" s="621">
        <f t="shared" si="212"/>
        <v>0</v>
      </c>
      <c r="Q70" s="622">
        <f t="shared" si="198"/>
        <v>1</v>
      </c>
      <c r="R70" s="1"/>
      <c r="S70" s="1"/>
      <c r="T70" s="1"/>
    </row>
    <row r="71" ht="35.25" customHeight="1">
      <c r="A71" s="21" t="s">
        <v>138</v>
      </c>
      <c r="B71" s="21" t="s">
        <v>64</v>
      </c>
      <c r="C71" s="617" t="s">
        <v>52</v>
      </c>
      <c r="D71" s="30">
        <v>75</v>
      </c>
      <c r="E71" s="194">
        <f>'BM 03'!G71</f>
        <v>0</v>
      </c>
      <c r="F71" s="194">
        <f>'MC 04'!Q70</f>
        <v>0</v>
      </c>
      <c r="G71" s="194">
        <f t="shared" si="205"/>
        <v>0</v>
      </c>
      <c r="H71" s="194">
        <f t="shared" si="206"/>
        <v>75</v>
      </c>
      <c r="I71" s="31">
        <v>20</v>
      </c>
      <c r="J71" s="31">
        <v>1500</v>
      </c>
      <c r="K71" s="198">
        <f t="shared" si="213"/>
        <v>0</v>
      </c>
      <c r="L71" s="198">
        <f t="shared" si="214"/>
        <v>0</v>
      </c>
      <c r="M71" s="198">
        <f t="shared" si="215"/>
        <v>0</v>
      </c>
      <c r="N71" s="620">
        <f t="shared" si="216"/>
        <v>1500</v>
      </c>
      <c r="O71" s="621">
        <f t="shared" si="211"/>
        <v>0</v>
      </c>
      <c r="P71" s="621">
        <f t="shared" si="212"/>
        <v>0</v>
      </c>
      <c r="Q71" s="622">
        <f t="shared" si="198"/>
        <v>1</v>
      </c>
      <c r="R71" s="1"/>
      <c r="S71" s="1"/>
      <c r="T71" s="1"/>
    </row>
    <row r="72" ht="30.75" customHeight="1">
      <c r="A72" s="21" t="s">
        <v>139</v>
      </c>
      <c r="B72" s="21" t="s">
        <v>66</v>
      </c>
      <c r="C72" s="617" t="s">
        <v>52</v>
      </c>
      <c r="D72" s="30">
        <v>24</v>
      </c>
      <c r="E72" s="194">
        <f>'BM 03'!G72</f>
        <v>0</v>
      </c>
      <c r="F72" s="194">
        <f>'MC 04'!Q71</f>
        <v>0</v>
      </c>
      <c r="G72" s="194">
        <f t="shared" si="205"/>
        <v>0</v>
      </c>
      <c r="H72" s="194">
        <f t="shared" si="206"/>
        <v>24</v>
      </c>
      <c r="I72" s="31">
        <v>128.31999999999999</v>
      </c>
      <c r="J72" s="31">
        <v>3079.6799999999998</v>
      </c>
      <c r="K72" s="198">
        <f t="shared" si="213"/>
        <v>0</v>
      </c>
      <c r="L72" s="198">
        <f t="shared" si="214"/>
        <v>0</v>
      </c>
      <c r="M72" s="198">
        <f t="shared" si="215"/>
        <v>0</v>
      </c>
      <c r="N72" s="620">
        <f t="shared" si="216"/>
        <v>3079.6799999999998</v>
      </c>
      <c r="O72" s="621">
        <f t="shared" si="211"/>
        <v>0</v>
      </c>
      <c r="P72" s="621">
        <f t="shared" si="212"/>
        <v>0</v>
      </c>
      <c r="Q72" s="622">
        <f t="shared" si="198"/>
        <v>1</v>
      </c>
      <c r="R72" s="1"/>
      <c r="S72" s="1"/>
      <c r="T72" s="1"/>
    </row>
    <row r="73">
      <c r="A73" s="21" t="s">
        <v>140</v>
      </c>
      <c r="B73" s="21" t="s">
        <v>141</v>
      </c>
      <c r="C73" s="617" t="s">
        <v>89</v>
      </c>
      <c r="D73" s="30">
        <v>0.28000000000000003</v>
      </c>
      <c r="E73" s="194">
        <f>'BM 03'!G73</f>
        <v>0</v>
      </c>
      <c r="F73" s="194">
        <f>'MC 04'!Q72</f>
        <v>0</v>
      </c>
      <c r="G73" s="194">
        <f t="shared" si="205"/>
        <v>0</v>
      </c>
      <c r="H73" s="194">
        <f t="shared" si="206"/>
        <v>0.28000000000000003</v>
      </c>
      <c r="I73" s="31">
        <v>189.02000000000001</v>
      </c>
      <c r="J73" s="31">
        <v>52.93</v>
      </c>
      <c r="K73" s="198">
        <f t="shared" si="213"/>
        <v>0</v>
      </c>
      <c r="L73" s="198">
        <f t="shared" si="214"/>
        <v>0</v>
      </c>
      <c r="M73" s="198">
        <f t="shared" si="215"/>
        <v>0</v>
      </c>
      <c r="N73" s="620">
        <f t="shared" si="216"/>
        <v>52.920000000000002</v>
      </c>
      <c r="O73" s="621">
        <f t="shared" si="211"/>
        <v>0</v>
      </c>
      <c r="P73" s="621">
        <f t="shared" si="212"/>
        <v>0</v>
      </c>
      <c r="Q73" s="622">
        <f t="shared" si="198"/>
        <v>1</v>
      </c>
      <c r="R73" s="1"/>
      <c r="S73" s="1"/>
      <c r="T73" s="1"/>
    </row>
    <row r="74">
      <c r="A74" s="21" t="s">
        <v>142</v>
      </c>
      <c r="B74" s="21" t="s">
        <v>143</v>
      </c>
      <c r="C74" s="617" t="s">
        <v>89</v>
      </c>
      <c r="D74" s="30">
        <v>0.23000000000000001</v>
      </c>
      <c r="E74" s="194">
        <f>'BM 03'!G74</f>
        <v>0</v>
      </c>
      <c r="F74" s="194">
        <f>'MC 04'!Q73</f>
        <v>0</v>
      </c>
      <c r="G74" s="194">
        <f t="shared" si="205"/>
        <v>0</v>
      </c>
      <c r="H74" s="194">
        <f t="shared" si="206"/>
        <v>0.23000000000000001</v>
      </c>
      <c r="I74" s="31">
        <v>203.46000000000001</v>
      </c>
      <c r="J74" s="31">
        <v>46.799999999999997</v>
      </c>
      <c r="K74" s="198">
        <f t="shared" si="213"/>
        <v>0</v>
      </c>
      <c r="L74" s="198">
        <f t="shared" si="214"/>
        <v>0</v>
      </c>
      <c r="M74" s="198">
        <f t="shared" si="215"/>
        <v>0</v>
      </c>
      <c r="N74" s="620">
        <f t="shared" si="216"/>
        <v>46.789999999999999</v>
      </c>
      <c r="O74" s="621">
        <f t="shared" si="211"/>
        <v>0</v>
      </c>
      <c r="P74" s="621">
        <f t="shared" si="212"/>
        <v>0</v>
      </c>
      <c r="Q74" s="622">
        <f t="shared" si="198"/>
        <v>1</v>
      </c>
      <c r="R74" s="1"/>
      <c r="S74" s="1"/>
      <c r="T74" s="1"/>
    </row>
    <row r="75">
      <c r="A75" s="16" t="s">
        <v>144</v>
      </c>
      <c r="B75" s="16" t="s">
        <v>145</v>
      </c>
      <c r="C75" s="612"/>
      <c r="D75" s="653">
        <f>SUM(D76:D77)</f>
        <v>4.25</v>
      </c>
      <c r="E75" s="1122">
        <f>'BM 03'!G75</f>
        <v>0</v>
      </c>
      <c r="F75" s="1122">
        <f>'MC 04'!Q74</f>
        <v>0</v>
      </c>
      <c r="G75" s="187">
        <f t="shared" si="205"/>
        <v>0</v>
      </c>
      <c r="H75" s="187">
        <f t="shared" si="206"/>
        <v>4.25</v>
      </c>
      <c r="I75" s="654">
        <f>SUM(I76:I77)</f>
        <v>279.83999999999997</v>
      </c>
      <c r="J75" s="654">
        <v>569.46000000000004</v>
      </c>
      <c r="K75" s="191">
        <f>SUM(K76:K77)</f>
        <v>0</v>
      </c>
      <c r="L75" s="191">
        <f>SUM(L76:L77)</f>
        <v>0</v>
      </c>
      <c r="M75" s="191">
        <f>SUM(M76:M77)</f>
        <v>0</v>
      </c>
      <c r="N75" s="191">
        <f>SUM(N76:N77)</f>
        <v>569.46000000000004</v>
      </c>
      <c r="O75" s="614">
        <f t="shared" si="211"/>
        <v>0</v>
      </c>
      <c r="P75" s="614">
        <f t="shared" si="212"/>
        <v>0</v>
      </c>
      <c r="Q75" s="615">
        <f t="shared" si="198"/>
        <v>1</v>
      </c>
      <c r="R75" s="1"/>
      <c r="S75" s="1"/>
      <c r="T75" s="1"/>
    </row>
    <row r="76" ht="37.5" customHeight="1">
      <c r="A76" s="21" t="s">
        <v>146</v>
      </c>
      <c r="B76" s="21" t="s">
        <v>147</v>
      </c>
      <c r="C76" s="617" t="s">
        <v>52</v>
      </c>
      <c r="D76" s="30">
        <v>2</v>
      </c>
      <c r="E76" s="194">
        <f>'BM 03'!G76</f>
        <v>0</v>
      </c>
      <c r="F76" s="194">
        <f>'MC 04'!Q75</f>
        <v>0</v>
      </c>
      <c r="G76" s="194">
        <f t="shared" si="205"/>
        <v>0</v>
      </c>
      <c r="H76" s="194">
        <f t="shared" si="206"/>
        <v>2</v>
      </c>
      <c r="I76" s="31">
        <v>240.69999999999999</v>
      </c>
      <c r="J76" s="31">
        <v>481.39999999999998</v>
      </c>
      <c r="K76" s="198">
        <f t="shared" ref="K76:K77" si="217">TRUNC(E76*I76,2)</f>
        <v>0</v>
      </c>
      <c r="L76" s="198">
        <f t="shared" ref="L76:L77" si="218">TRUNC(F76*I76,2)</f>
        <v>0</v>
      </c>
      <c r="M76" s="198">
        <f t="shared" ref="M76:M77" si="219">TRUNC(G76*I76,2)</f>
        <v>0</v>
      </c>
      <c r="N76" s="620">
        <f t="shared" ref="N76:N77" si="220">TRUNC(H76*I76,2)</f>
        <v>481.39999999999998</v>
      </c>
      <c r="O76" s="621">
        <f t="shared" si="211"/>
        <v>0</v>
      </c>
      <c r="P76" s="621">
        <f t="shared" si="212"/>
        <v>0</v>
      </c>
      <c r="Q76" s="622">
        <f t="shared" si="198"/>
        <v>1</v>
      </c>
      <c r="R76" s="1"/>
      <c r="S76" s="1"/>
      <c r="T76" s="1"/>
    </row>
    <row r="77" ht="38.25" customHeight="1">
      <c r="A77" s="21" t="s">
        <v>148</v>
      </c>
      <c r="B77" s="21" t="s">
        <v>149</v>
      </c>
      <c r="C77" s="617" t="s">
        <v>35</v>
      </c>
      <c r="D77" s="30">
        <v>2.25</v>
      </c>
      <c r="E77" s="194">
        <f>'BM 03'!G77</f>
        <v>0</v>
      </c>
      <c r="F77" s="194">
        <f>'MC 04'!Q76</f>
        <v>0</v>
      </c>
      <c r="G77" s="194">
        <f t="shared" si="205"/>
        <v>0</v>
      </c>
      <c r="H77" s="194">
        <f t="shared" si="206"/>
        <v>2.25</v>
      </c>
      <c r="I77" s="31">
        <v>39.140000000000001</v>
      </c>
      <c r="J77" s="31">
        <v>88.060000000000002</v>
      </c>
      <c r="K77" s="198">
        <f t="shared" si="217"/>
        <v>0</v>
      </c>
      <c r="L77" s="198">
        <f t="shared" si="218"/>
        <v>0</v>
      </c>
      <c r="M77" s="198">
        <f t="shared" si="219"/>
        <v>0</v>
      </c>
      <c r="N77" s="620">
        <f t="shared" si="220"/>
        <v>88.060000000000002</v>
      </c>
      <c r="O77" s="621">
        <f t="shared" si="211"/>
        <v>0</v>
      </c>
      <c r="P77" s="621">
        <f t="shared" si="212"/>
        <v>0</v>
      </c>
      <c r="Q77" s="622">
        <f t="shared" si="198"/>
        <v>1</v>
      </c>
      <c r="R77" s="1"/>
      <c r="S77" s="1"/>
      <c r="T77" s="1"/>
    </row>
    <row r="78">
      <c r="A78" s="16" t="s">
        <v>150</v>
      </c>
      <c r="B78" s="16" t="s">
        <v>68</v>
      </c>
      <c r="C78" s="612"/>
      <c r="D78" s="662">
        <f>SUM(D79:D84)</f>
        <v>17</v>
      </c>
      <c r="E78" s="1122">
        <f>'BM 03'!G78</f>
        <v>0</v>
      </c>
      <c r="F78" s="1122">
        <f>'MC 04'!Q77</f>
        <v>0</v>
      </c>
      <c r="G78" s="1125">
        <f t="shared" si="205"/>
        <v>0</v>
      </c>
      <c r="H78" s="187">
        <f t="shared" si="206"/>
        <v>17</v>
      </c>
      <c r="I78" s="663">
        <f>SUM(I79:I84)</f>
        <v>13541.539999999999</v>
      </c>
      <c r="J78" s="663">
        <v>19289.009999999998</v>
      </c>
      <c r="K78" s="191">
        <f>SUM(K79:K84)</f>
        <v>0</v>
      </c>
      <c r="L78" s="191">
        <f>SUM(L79:L84)</f>
        <v>0</v>
      </c>
      <c r="M78" s="191">
        <f>SUM(M79:M84)</f>
        <v>0</v>
      </c>
      <c r="N78" s="191">
        <f>SUM(N79:N84)</f>
        <v>19289.009999999998</v>
      </c>
      <c r="O78" s="614">
        <f t="shared" si="211"/>
        <v>0</v>
      </c>
      <c r="P78" s="614">
        <f t="shared" si="212"/>
        <v>0</v>
      </c>
      <c r="Q78" s="615">
        <f t="shared" si="198"/>
        <v>1</v>
      </c>
      <c r="R78" s="1"/>
      <c r="S78" s="1"/>
      <c r="T78" s="1"/>
    </row>
    <row r="79" ht="36" customHeight="1">
      <c r="A79" s="21" t="s">
        <v>151</v>
      </c>
      <c r="B79" s="21" t="s">
        <v>152</v>
      </c>
      <c r="C79" s="617" t="s">
        <v>52</v>
      </c>
      <c r="D79" s="30">
        <v>1</v>
      </c>
      <c r="E79" s="194">
        <f>'BM 03'!G79</f>
        <v>0</v>
      </c>
      <c r="F79" s="194">
        <f>'MC 04'!Q78</f>
        <v>0</v>
      </c>
      <c r="G79" s="194">
        <f t="shared" si="205"/>
        <v>0</v>
      </c>
      <c r="H79" s="194">
        <f t="shared" si="206"/>
        <v>1</v>
      </c>
      <c r="I79" s="31">
        <v>4458.1099999999997</v>
      </c>
      <c r="J79" s="31">
        <v>4458.1099999999997</v>
      </c>
      <c r="K79" s="198">
        <f t="shared" ref="K79:K84" si="221">TRUNC(E79*I79,2)</f>
        <v>0</v>
      </c>
      <c r="L79" s="198">
        <f t="shared" ref="L79:L84" si="222">TRUNC(F79*I79,2)</f>
        <v>0</v>
      </c>
      <c r="M79" s="198">
        <f t="shared" ref="M79:M84" si="223">TRUNC(G79*I79,2)</f>
        <v>0</v>
      </c>
      <c r="N79" s="620">
        <f t="shared" ref="N79:N84" si="224">TRUNC(H79*I79,2)</f>
        <v>4458.1099999999997</v>
      </c>
      <c r="O79" s="621">
        <f t="shared" si="211"/>
        <v>0</v>
      </c>
      <c r="P79" s="621">
        <f t="shared" si="212"/>
        <v>0</v>
      </c>
      <c r="Q79" s="622">
        <f t="shared" si="198"/>
        <v>1</v>
      </c>
      <c r="R79" s="1"/>
      <c r="S79" s="1"/>
      <c r="T79" s="1"/>
    </row>
    <row r="80" ht="24.75" customHeight="1">
      <c r="A80" s="21" t="s">
        <v>153</v>
      </c>
      <c r="B80" s="21" t="s">
        <v>154</v>
      </c>
      <c r="C80" s="617" t="s">
        <v>52</v>
      </c>
      <c r="D80" s="30">
        <v>1</v>
      </c>
      <c r="E80" s="194">
        <f>'BM 03'!G80</f>
        <v>0</v>
      </c>
      <c r="F80" s="194">
        <f>'MC 04'!Q79</f>
        <v>0</v>
      </c>
      <c r="G80" s="194">
        <f t="shared" si="205"/>
        <v>0</v>
      </c>
      <c r="H80" s="194">
        <f t="shared" si="206"/>
        <v>1</v>
      </c>
      <c r="I80" s="31">
        <v>2464.6199999999999</v>
      </c>
      <c r="J80" s="31">
        <v>2464.6199999999999</v>
      </c>
      <c r="K80" s="198">
        <f t="shared" si="221"/>
        <v>0</v>
      </c>
      <c r="L80" s="198">
        <f t="shared" si="222"/>
        <v>0</v>
      </c>
      <c r="M80" s="198">
        <f t="shared" si="223"/>
        <v>0</v>
      </c>
      <c r="N80" s="620">
        <f t="shared" si="224"/>
        <v>2464.6199999999999</v>
      </c>
      <c r="O80" s="621">
        <f t="shared" si="211"/>
        <v>0</v>
      </c>
      <c r="P80" s="621">
        <f t="shared" si="212"/>
        <v>0</v>
      </c>
      <c r="Q80" s="622">
        <f t="shared" si="198"/>
        <v>1</v>
      </c>
      <c r="R80" s="1"/>
      <c r="S80" s="1"/>
      <c r="T80" s="1"/>
    </row>
    <row r="81" ht="27.75" customHeight="1">
      <c r="A81" s="21" t="s">
        <v>155</v>
      </c>
      <c r="B81" s="21" t="s">
        <v>74</v>
      </c>
      <c r="C81" s="617" t="s">
        <v>52</v>
      </c>
      <c r="D81" s="30">
        <v>1</v>
      </c>
      <c r="E81" s="194">
        <f>'BM 03'!G81</f>
        <v>0</v>
      </c>
      <c r="F81" s="194">
        <f>'MC 04'!Q80</f>
        <v>0</v>
      </c>
      <c r="G81" s="194">
        <f t="shared" si="205"/>
        <v>0</v>
      </c>
      <c r="H81" s="194">
        <f t="shared" si="206"/>
        <v>1</v>
      </c>
      <c r="I81" s="31">
        <v>2133.6599999999999</v>
      </c>
      <c r="J81" s="31">
        <v>2133.6599999999999</v>
      </c>
      <c r="K81" s="198">
        <f t="shared" si="221"/>
        <v>0</v>
      </c>
      <c r="L81" s="198">
        <f t="shared" si="222"/>
        <v>0</v>
      </c>
      <c r="M81" s="198">
        <f t="shared" si="223"/>
        <v>0</v>
      </c>
      <c r="N81" s="620">
        <f t="shared" si="224"/>
        <v>2133.6599999999999</v>
      </c>
      <c r="O81" s="621">
        <f t="shared" si="211"/>
        <v>0</v>
      </c>
      <c r="P81" s="621">
        <f t="shared" si="212"/>
        <v>0</v>
      </c>
      <c r="Q81" s="622">
        <f t="shared" si="198"/>
        <v>1</v>
      </c>
      <c r="R81" s="1"/>
      <c r="S81" s="1"/>
      <c r="T81" s="1"/>
    </row>
    <row r="82" ht="49.5" customHeight="1">
      <c r="A82" s="21" t="s">
        <v>156</v>
      </c>
      <c r="B82" s="21" t="s">
        <v>157</v>
      </c>
      <c r="C82" s="617" t="s">
        <v>52</v>
      </c>
      <c r="D82" s="30">
        <v>1</v>
      </c>
      <c r="E82" s="194">
        <f>'BM 03'!G82</f>
        <v>0</v>
      </c>
      <c r="F82" s="194">
        <f>'MC 04'!Q81</f>
        <v>0</v>
      </c>
      <c r="G82" s="194">
        <f t="shared" si="205"/>
        <v>0</v>
      </c>
      <c r="H82" s="194">
        <f t="shared" si="206"/>
        <v>1</v>
      </c>
      <c r="I82" s="31">
        <v>3460.8200000000002</v>
      </c>
      <c r="J82" s="31">
        <v>3460.8200000000002</v>
      </c>
      <c r="K82" s="198">
        <f t="shared" si="221"/>
        <v>0</v>
      </c>
      <c r="L82" s="198">
        <f t="shared" si="222"/>
        <v>0</v>
      </c>
      <c r="M82" s="198">
        <f t="shared" si="223"/>
        <v>0</v>
      </c>
      <c r="N82" s="620">
        <f t="shared" si="224"/>
        <v>3460.8200000000002</v>
      </c>
      <c r="O82" s="621">
        <f t="shared" si="211"/>
        <v>0</v>
      </c>
      <c r="P82" s="621">
        <f t="shared" si="212"/>
        <v>0</v>
      </c>
      <c r="Q82" s="622">
        <f t="shared" si="198"/>
        <v>1</v>
      </c>
      <c r="R82" s="1"/>
      <c r="S82" s="1"/>
      <c r="T82" s="1"/>
    </row>
    <row r="83" ht="23.25" customHeight="1">
      <c r="A83" s="21" t="s">
        <v>158</v>
      </c>
      <c r="B83" s="21" t="s">
        <v>80</v>
      </c>
      <c r="C83" s="617" t="s">
        <v>52</v>
      </c>
      <c r="D83" s="30">
        <v>7</v>
      </c>
      <c r="E83" s="194">
        <f>'BM 03'!G83</f>
        <v>0</v>
      </c>
      <c r="F83" s="194">
        <f>'MC 04'!Q82</f>
        <v>0</v>
      </c>
      <c r="G83" s="194">
        <f t="shared" si="205"/>
        <v>0</v>
      </c>
      <c r="H83" s="194">
        <f t="shared" si="206"/>
        <v>7</v>
      </c>
      <c r="I83" s="31">
        <v>625.82000000000005</v>
      </c>
      <c r="J83" s="31">
        <v>4380.7399999999998</v>
      </c>
      <c r="K83" s="198">
        <f t="shared" si="221"/>
        <v>0</v>
      </c>
      <c r="L83" s="198">
        <f t="shared" si="222"/>
        <v>0</v>
      </c>
      <c r="M83" s="198">
        <f t="shared" si="223"/>
        <v>0</v>
      </c>
      <c r="N83" s="620">
        <f t="shared" si="224"/>
        <v>4380.7399999999998</v>
      </c>
      <c r="O83" s="621">
        <f t="shared" si="211"/>
        <v>0</v>
      </c>
      <c r="P83" s="621">
        <f t="shared" si="212"/>
        <v>0</v>
      </c>
      <c r="Q83" s="622">
        <f t="shared" si="198"/>
        <v>1</v>
      </c>
      <c r="R83" s="1"/>
      <c r="S83" s="1"/>
      <c r="T83" s="1"/>
    </row>
    <row r="84" ht="27.75" customHeight="1">
      <c r="A84" s="21" t="s">
        <v>159</v>
      </c>
      <c r="B84" s="21" t="s">
        <v>78</v>
      </c>
      <c r="C84" s="617" t="s">
        <v>52</v>
      </c>
      <c r="D84" s="30">
        <v>6</v>
      </c>
      <c r="E84" s="194">
        <f>'BM 03'!G84</f>
        <v>0</v>
      </c>
      <c r="F84" s="194">
        <f>'MC 04'!Q83</f>
        <v>0</v>
      </c>
      <c r="G84" s="194">
        <f t="shared" si="205"/>
        <v>0</v>
      </c>
      <c r="H84" s="194">
        <f t="shared" si="206"/>
        <v>6</v>
      </c>
      <c r="I84" s="31">
        <v>398.50999999999999</v>
      </c>
      <c r="J84" s="31">
        <v>2391.0599999999999</v>
      </c>
      <c r="K84" s="198">
        <f t="shared" si="221"/>
        <v>0</v>
      </c>
      <c r="L84" s="198">
        <f t="shared" si="222"/>
        <v>0</v>
      </c>
      <c r="M84" s="198">
        <f t="shared" si="223"/>
        <v>0</v>
      </c>
      <c r="N84" s="620">
        <f t="shared" si="224"/>
        <v>2391.0599999999999</v>
      </c>
      <c r="O84" s="621">
        <f t="shared" si="211"/>
        <v>0</v>
      </c>
      <c r="P84" s="621">
        <f t="shared" si="212"/>
        <v>0</v>
      </c>
      <c r="Q84" s="622">
        <f t="shared" si="198"/>
        <v>1</v>
      </c>
      <c r="R84" s="1"/>
      <c r="S84" s="1"/>
      <c r="T84" s="1"/>
    </row>
    <row r="85" ht="21.75" customHeight="1">
      <c r="A85" s="16" t="s">
        <v>160</v>
      </c>
      <c r="B85" s="35" t="s">
        <v>161</v>
      </c>
      <c r="C85" s="612"/>
      <c r="D85" s="653">
        <f>SUM(D86:D90)</f>
        <v>46.359999999999999</v>
      </c>
      <c r="E85" s="1122">
        <f>'BM 03'!G85</f>
        <v>0</v>
      </c>
      <c r="F85" s="187"/>
      <c r="G85" s="187">
        <f t="shared" si="205"/>
        <v>0</v>
      </c>
      <c r="H85" s="187">
        <f t="shared" si="206"/>
        <v>46.359999999999999</v>
      </c>
      <c r="I85" s="654">
        <f>SUM(I86:I90)</f>
        <v>2927.7399999999998</v>
      </c>
      <c r="J85" s="654">
        <v>5586.1099999999997</v>
      </c>
      <c r="K85" s="191">
        <f>SUM(K86:K90)</f>
        <v>0</v>
      </c>
      <c r="L85" s="191">
        <f>SUM(L86:L90)</f>
        <v>5304.3799999999992</v>
      </c>
      <c r="M85" s="191">
        <f>SUM(M86:M90)</f>
        <v>5304.3799999999992</v>
      </c>
      <c r="N85" s="191">
        <f>SUM(N86:N90)</f>
        <v>281.69</v>
      </c>
      <c r="O85" s="614">
        <f>L85/J85</f>
        <v>0.9495659770394782</v>
      </c>
      <c r="P85" s="614">
        <f>M85/J85</f>
        <v>0.9495659770394782</v>
      </c>
      <c r="Q85" s="615">
        <f>N85/J85</f>
        <v>5.0426862342488783e-002</v>
      </c>
      <c r="R85" s="1"/>
      <c r="S85" s="1"/>
      <c r="T85" s="1"/>
    </row>
    <row r="86" ht="27.75" customHeight="1">
      <c r="A86" s="21" t="s">
        <v>162</v>
      </c>
      <c r="B86" s="21" t="s">
        <v>163</v>
      </c>
      <c r="C86" s="617" t="s">
        <v>89</v>
      </c>
      <c r="D86" s="30">
        <v>2.0699999999999998</v>
      </c>
      <c r="E86" s="194">
        <f>'BM 03'!G86</f>
        <v>0</v>
      </c>
      <c r="F86" s="194">
        <f>'MC 04'!Q85</f>
        <v>2.0699999999999998</v>
      </c>
      <c r="G86" s="194">
        <f t="shared" si="205"/>
        <v>2.0699999999999998</v>
      </c>
      <c r="H86" s="194">
        <f t="shared" si="206"/>
        <v>0</v>
      </c>
      <c r="I86" s="31">
        <v>22.670000000000002</v>
      </c>
      <c r="J86" s="31">
        <v>46.93</v>
      </c>
      <c r="K86" s="198">
        <f t="shared" ref="K86:K90" si="225">TRUNC(E86*I86,2)</f>
        <v>0</v>
      </c>
      <c r="L86" s="198">
        <f t="shared" ref="L86:L90" si="226">TRUNC(F86*I86,2)</f>
        <v>46.920000000000002</v>
      </c>
      <c r="M86" s="198">
        <f t="shared" ref="M86:M90" si="227">TRUNC(G86*I86,2)</f>
        <v>46.920000000000002</v>
      </c>
      <c r="N86" s="620">
        <f t="shared" ref="N86:N90" si="228">TRUNC(H86*I86,2)</f>
        <v>0</v>
      </c>
      <c r="O86" s="621">
        <f t="shared" si="211"/>
        <v>1</v>
      </c>
      <c r="P86" s="621">
        <f t="shared" si="212"/>
        <v>1</v>
      </c>
      <c r="Q86" s="622">
        <f t="shared" si="198"/>
        <v>0</v>
      </c>
      <c r="R86" s="1"/>
      <c r="S86" s="1"/>
      <c r="T86" s="1"/>
    </row>
    <row r="87" ht="24.75" customHeight="1">
      <c r="A87" s="21" t="s">
        <v>164</v>
      </c>
      <c r="B87" s="21" t="s">
        <v>165</v>
      </c>
      <c r="C87" s="617" t="s">
        <v>89</v>
      </c>
      <c r="D87" s="30">
        <v>2.6899999999999999</v>
      </c>
      <c r="E87" s="194">
        <f>'BM 03'!G87</f>
        <v>0</v>
      </c>
      <c r="F87" s="194">
        <f>'MC 04'!Q86</f>
        <v>2.6899999999999999</v>
      </c>
      <c r="G87" s="194">
        <f t="shared" si="205"/>
        <v>2.6899999999999999</v>
      </c>
      <c r="H87" s="194">
        <f t="shared" si="206"/>
        <v>0</v>
      </c>
      <c r="I87" s="31">
        <v>90.459999999999994</v>
      </c>
      <c r="J87" s="31">
        <v>243.34</v>
      </c>
      <c r="K87" s="198">
        <f t="shared" si="225"/>
        <v>0</v>
      </c>
      <c r="L87" s="198">
        <f t="shared" si="226"/>
        <v>243.33000000000001</v>
      </c>
      <c r="M87" s="198">
        <f t="shared" si="227"/>
        <v>243.33000000000001</v>
      </c>
      <c r="N87" s="620">
        <f t="shared" si="228"/>
        <v>0</v>
      </c>
      <c r="O87" s="621">
        <f t="shared" si="211"/>
        <v>1</v>
      </c>
      <c r="P87" s="621">
        <f t="shared" si="212"/>
        <v>1</v>
      </c>
      <c r="Q87" s="622">
        <f t="shared" si="198"/>
        <v>0</v>
      </c>
      <c r="R87" s="1"/>
      <c r="S87" s="1"/>
      <c r="T87" s="1"/>
    </row>
    <row r="88" ht="30" customHeight="1">
      <c r="A88" s="21" t="s">
        <v>166</v>
      </c>
      <c r="B88" s="21" t="s">
        <v>167</v>
      </c>
      <c r="C88" s="617" t="s">
        <v>124</v>
      </c>
      <c r="D88" s="30">
        <v>19.949999999999999</v>
      </c>
      <c r="E88" s="194">
        <f>'BM 03'!G88</f>
        <v>0</v>
      </c>
      <c r="F88" s="194">
        <f>'MC 04'!Q87</f>
        <v>19.949999999999999</v>
      </c>
      <c r="G88" s="194">
        <f t="shared" si="205"/>
        <v>19.949999999999999</v>
      </c>
      <c r="H88" s="194">
        <f t="shared" si="206"/>
        <v>0</v>
      </c>
      <c r="I88" s="31">
        <v>13.880000000000001</v>
      </c>
      <c r="J88" s="31">
        <v>276.91000000000003</v>
      </c>
      <c r="K88" s="198">
        <f t="shared" si="225"/>
        <v>0</v>
      </c>
      <c r="L88" s="198">
        <f t="shared" si="226"/>
        <v>276.89999999999998</v>
      </c>
      <c r="M88" s="198">
        <f t="shared" si="227"/>
        <v>276.89999999999998</v>
      </c>
      <c r="N88" s="620">
        <f t="shared" si="228"/>
        <v>0</v>
      </c>
      <c r="O88" s="621">
        <f t="shared" si="211"/>
        <v>1</v>
      </c>
      <c r="P88" s="621">
        <f t="shared" si="212"/>
        <v>1</v>
      </c>
      <c r="Q88" s="622">
        <f t="shared" si="198"/>
        <v>0</v>
      </c>
      <c r="R88" s="1"/>
      <c r="S88" s="1"/>
      <c r="T88" s="1"/>
    </row>
    <row r="89" ht="50.25" customHeight="1">
      <c r="A89" s="21" t="s">
        <v>168</v>
      </c>
      <c r="B89" s="21" t="s">
        <v>169</v>
      </c>
      <c r="C89" s="617" t="s">
        <v>89</v>
      </c>
      <c r="D89" s="30">
        <v>1.7</v>
      </c>
      <c r="E89" s="194">
        <f>'BM 03'!G89</f>
        <v>0</v>
      </c>
      <c r="F89" s="194">
        <f>'MC 04'!Q88</f>
        <v>1.7</v>
      </c>
      <c r="G89" s="194">
        <f t="shared" si="205"/>
        <v>1.7</v>
      </c>
      <c r="H89" s="194">
        <f t="shared" si="206"/>
        <v>0</v>
      </c>
      <c r="I89" s="31">
        <v>2786.6100000000001</v>
      </c>
      <c r="J89" s="31">
        <v>4737.2399999999998</v>
      </c>
      <c r="K89" s="198">
        <f t="shared" si="225"/>
        <v>0</v>
      </c>
      <c r="L89" s="198">
        <f t="shared" si="226"/>
        <v>4737.2299999999996</v>
      </c>
      <c r="M89" s="198">
        <f t="shared" si="227"/>
        <v>4737.2299999999996</v>
      </c>
      <c r="N89" s="620">
        <f t="shared" si="228"/>
        <v>0</v>
      </c>
      <c r="O89" s="621">
        <f t="shared" si="211"/>
        <v>1</v>
      </c>
      <c r="P89" s="621">
        <f t="shared" si="212"/>
        <v>1</v>
      </c>
      <c r="Q89" s="622">
        <f t="shared" si="198"/>
        <v>0</v>
      </c>
      <c r="R89" s="1"/>
      <c r="S89" s="1"/>
      <c r="T89" s="1"/>
    </row>
    <row r="90" ht="36" customHeight="1">
      <c r="A90" s="21" t="s">
        <v>170</v>
      </c>
      <c r="B90" s="21" t="s">
        <v>171</v>
      </c>
      <c r="C90" s="617" t="s">
        <v>35</v>
      </c>
      <c r="D90" s="30">
        <v>19.949999999999999</v>
      </c>
      <c r="E90" s="194">
        <f>'BM 03'!G90</f>
        <v>0</v>
      </c>
      <c r="F90" s="194">
        <f>'MC 04'!Q89</f>
        <v>0</v>
      </c>
      <c r="G90" s="194">
        <f t="shared" si="205"/>
        <v>0</v>
      </c>
      <c r="H90" s="194">
        <f t="shared" si="206"/>
        <v>19.949999999999999</v>
      </c>
      <c r="I90" s="31">
        <v>14.119999999999999</v>
      </c>
      <c r="J90" s="31">
        <v>281.69</v>
      </c>
      <c r="K90" s="198">
        <f t="shared" si="225"/>
        <v>0</v>
      </c>
      <c r="L90" s="198">
        <f t="shared" si="226"/>
        <v>0</v>
      </c>
      <c r="M90" s="198">
        <f t="shared" si="227"/>
        <v>0</v>
      </c>
      <c r="N90" s="620">
        <f t="shared" si="228"/>
        <v>281.69</v>
      </c>
      <c r="O90" s="621">
        <f t="shared" si="211"/>
        <v>0</v>
      </c>
      <c r="P90" s="621">
        <f t="shared" si="212"/>
        <v>0</v>
      </c>
      <c r="Q90" s="622">
        <f t="shared" si="198"/>
        <v>1</v>
      </c>
      <c r="R90" s="1"/>
      <c r="S90" s="1"/>
      <c r="T90" s="1"/>
    </row>
    <row r="91">
      <c r="A91" s="11" t="s">
        <v>172</v>
      </c>
      <c r="B91" s="11" t="s">
        <v>93</v>
      </c>
      <c r="C91" s="609"/>
      <c r="D91" s="655">
        <f>D92</f>
        <v>192.40000000000001</v>
      </c>
      <c r="E91" s="1123">
        <f>'BM 03'!G91</f>
        <v>160.40000000000001</v>
      </c>
      <c r="F91" s="209"/>
      <c r="G91" s="209">
        <f t="shared" si="205"/>
        <v>160.40000000000001</v>
      </c>
      <c r="H91" s="209">
        <f t="shared" si="206"/>
        <v>32</v>
      </c>
      <c r="I91" s="665">
        <f>SUM(I92)</f>
        <v>7457.630000000001</v>
      </c>
      <c r="J91" s="665">
        <v>32548.220000000001</v>
      </c>
      <c r="K91" s="210">
        <f t="shared" ref="K91:P91" si="229">K92</f>
        <v>16578.190000000002</v>
      </c>
      <c r="L91" s="210">
        <f t="shared" si="229"/>
        <v>7259.6499999999996</v>
      </c>
      <c r="M91" s="210">
        <f t="shared" si="229"/>
        <v>23837.84</v>
      </c>
      <c r="N91" s="210">
        <f t="shared" si="229"/>
        <v>8710.3700000000008</v>
      </c>
      <c r="O91" s="183">
        <f>O92</f>
        <v>0.2230429190905063</v>
      </c>
      <c r="P91" s="183">
        <f t="shared" si="229"/>
        <v>0.73238536546699018</v>
      </c>
      <c r="Q91" s="184">
        <f t="shared" si="198"/>
        <v>0.1663201663201663</v>
      </c>
      <c r="R91" s="1"/>
      <c r="S91" s="1"/>
      <c r="T91" s="1"/>
    </row>
    <row r="92">
      <c r="A92" s="16" t="s">
        <v>173</v>
      </c>
      <c r="B92" s="16" t="s">
        <v>174</v>
      </c>
      <c r="C92" s="612"/>
      <c r="D92" s="653">
        <f>SUM(D93:D104)</f>
        <v>192.40000000000001</v>
      </c>
      <c r="E92" s="1122">
        <f>'BM 03'!G92</f>
        <v>160.40000000000001</v>
      </c>
      <c r="F92" s="187"/>
      <c r="G92" s="187">
        <f t="shared" si="205"/>
        <v>160.40000000000001</v>
      </c>
      <c r="H92" s="187">
        <f t="shared" si="206"/>
        <v>32</v>
      </c>
      <c r="I92" s="654">
        <f>SUM(I93:I104)</f>
        <v>7457.630000000001</v>
      </c>
      <c r="J92" s="654">
        <v>32548.220000000001</v>
      </c>
      <c r="K92" s="191">
        <f>SUM(K93:K104)</f>
        <v>16578.190000000002</v>
      </c>
      <c r="L92" s="191">
        <f>SUM(L93:L104)</f>
        <v>7259.6499999999996</v>
      </c>
      <c r="M92" s="191">
        <f>SUM(M93:M104)</f>
        <v>23837.84</v>
      </c>
      <c r="N92" s="191">
        <f>SUM(N93:N104)</f>
        <v>8710.3700000000008</v>
      </c>
      <c r="O92" s="614">
        <f>L92/J92</f>
        <v>0.2230429190905063</v>
      </c>
      <c r="P92" s="614">
        <f>M92/J92</f>
        <v>0.73238536546699018</v>
      </c>
      <c r="Q92" s="615">
        <f>N92/J92</f>
        <v>0.26761432729654649</v>
      </c>
      <c r="R92" s="1"/>
      <c r="S92" s="1126"/>
      <c r="T92" s="1"/>
    </row>
    <row r="93" ht="30.75" customHeight="1">
      <c r="A93" s="21" t="s">
        <v>175</v>
      </c>
      <c r="B93" s="21" t="s">
        <v>97</v>
      </c>
      <c r="C93" s="617" t="s">
        <v>52</v>
      </c>
      <c r="D93" s="30">
        <v>1</v>
      </c>
      <c r="E93" s="194">
        <f>'BM 03'!G93</f>
        <v>0</v>
      </c>
      <c r="F93" s="194">
        <f>'MC 04'!Q92</f>
        <v>0</v>
      </c>
      <c r="G93" s="194">
        <f t="shared" si="205"/>
        <v>0</v>
      </c>
      <c r="H93" s="194">
        <f t="shared" si="206"/>
        <v>1</v>
      </c>
      <c r="I93" s="31">
        <v>2256.8899999999999</v>
      </c>
      <c r="J93" s="31">
        <v>2256.8899999999999</v>
      </c>
      <c r="K93" s="198">
        <f t="shared" ref="K93:K99" si="230">TRUNC(E93*I93,2)</f>
        <v>0</v>
      </c>
      <c r="L93" s="198">
        <f t="shared" ref="L93:L99" si="231">TRUNC(F93*I93,2)</f>
        <v>0</v>
      </c>
      <c r="M93" s="198">
        <f t="shared" ref="M93:M104" si="232">TRUNC(G93*I93,2)</f>
        <v>0</v>
      </c>
      <c r="N93" s="620">
        <f t="shared" ref="N93:N104" si="233">TRUNC(H93*I93,2)</f>
        <v>2256.8899999999999</v>
      </c>
      <c r="O93" s="621">
        <f t="shared" ref="O93:O99" si="234">F93/D93</f>
        <v>0</v>
      </c>
      <c r="P93" s="621">
        <f t="shared" ref="P93:P99" si="235">G93/D93</f>
        <v>0</v>
      </c>
      <c r="Q93" s="622">
        <f t="shared" si="198"/>
        <v>1</v>
      </c>
      <c r="R93" s="1"/>
      <c r="S93" s="1"/>
      <c r="T93" s="1"/>
    </row>
    <row r="94" ht="24.75" customHeight="1">
      <c r="A94" s="21" t="s">
        <v>176</v>
      </c>
      <c r="B94" s="21" t="s">
        <v>99</v>
      </c>
      <c r="C94" s="617" t="s">
        <v>52</v>
      </c>
      <c r="D94" s="30">
        <v>1</v>
      </c>
      <c r="E94" s="194">
        <f>'BM 03'!G94</f>
        <v>0</v>
      </c>
      <c r="F94" s="194">
        <f>'MC 04'!Q93</f>
        <v>0</v>
      </c>
      <c r="G94" s="194">
        <f t="shared" si="205"/>
        <v>0</v>
      </c>
      <c r="H94" s="194">
        <f t="shared" si="206"/>
        <v>1</v>
      </c>
      <c r="I94" s="31">
        <v>1314.99</v>
      </c>
      <c r="J94" s="31">
        <v>1314.99</v>
      </c>
      <c r="K94" s="198">
        <f t="shared" si="230"/>
        <v>0</v>
      </c>
      <c r="L94" s="198">
        <f t="shared" si="231"/>
        <v>0</v>
      </c>
      <c r="M94" s="198">
        <f t="shared" si="232"/>
        <v>0</v>
      </c>
      <c r="N94" s="620">
        <f t="shared" si="233"/>
        <v>1314.99</v>
      </c>
      <c r="O94" s="621">
        <f t="shared" si="234"/>
        <v>0</v>
      </c>
      <c r="P94" s="621">
        <f t="shared" si="235"/>
        <v>0</v>
      </c>
      <c r="Q94" s="622">
        <f t="shared" si="198"/>
        <v>1</v>
      </c>
      <c r="R94" s="1"/>
      <c r="S94" s="1"/>
      <c r="T94" s="1"/>
    </row>
    <row r="95" ht="60" customHeight="1">
      <c r="A95" s="21" t="s">
        <v>177</v>
      </c>
      <c r="B95" s="21" t="s">
        <v>101</v>
      </c>
      <c r="C95" s="617" t="s">
        <v>52</v>
      </c>
      <c r="D95" s="30">
        <v>1</v>
      </c>
      <c r="E95" s="194">
        <f>'BM 03'!G95</f>
        <v>0</v>
      </c>
      <c r="F95" s="194">
        <f>'MC 04'!Q94</f>
        <v>0</v>
      </c>
      <c r="G95" s="194">
        <f t="shared" si="205"/>
        <v>0</v>
      </c>
      <c r="H95" s="194">
        <f t="shared" si="206"/>
        <v>1</v>
      </c>
      <c r="I95" s="31">
        <v>1444.2</v>
      </c>
      <c r="J95" s="31">
        <v>1444.2</v>
      </c>
      <c r="K95" s="198">
        <f t="shared" si="230"/>
        <v>0</v>
      </c>
      <c r="L95" s="198">
        <f t="shared" si="231"/>
        <v>0</v>
      </c>
      <c r="M95" s="198">
        <f t="shared" si="232"/>
        <v>0</v>
      </c>
      <c r="N95" s="620">
        <f t="shared" si="233"/>
        <v>1444.2</v>
      </c>
      <c r="O95" s="621">
        <f t="shared" si="234"/>
        <v>0</v>
      </c>
      <c r="P95" s="621">
        <f t="shared" si="235"/>
        <v>0</v>
      </c>
      <c r="Q95" s="622">
        <f t="shared" si="198"/>
        <v>1</v>
      </c>
      <c r="R95" s="1"/>
      <c r="S95" s="1"/>
      <c r="T95" s="1"/>
    </row>
    <row r="96" ht="29.25" customHeight="1">
      <c r="A96" s="21" t="s">
        <v>178</v>
      </c>
      <c r="B96" s="21" t="s">
        <v>179</v>
      </c>
      <c r="C96" s="617" t="s">
        <v>21</v>
      </c>
      <c r="D96" s="30">
        <v>2</v>
      </c>
      <c r="E96" s="194">
        <f>'BM 03'!G96</f>
        <v>0</v>
      </c>
      <c r="F96" s="194">
        <f>'MC 04'!Q95</f>
        <v>0</v>
      </c>
      <c r="G96" s="194">
        <f t="shared" si="205"/>
        <v>0</v>
      </c>
      <c r="H96" s="194">
        <f t="shared" si="206"/>
        <v>2</v>
      </c>
      <c r="I96" s="31">
        <v>29.609999999999999</v>
      </c>
      <c r="J96" s="31">
        <v>59.219999999999999</v>
      </c>
      <c r="K96" s="198">
        <f t="shared" si="230"/>
        <v>0</v>
      </c>
      <c r="L96" s="198">
        <f t="shared" si="231"/>
        <v>0</v>
      </c>
      <c r="M96" s="198">
        <f t="shared" si="232"/>
        <v>0</v>
      </c>
      <c r="N96" s="620">
        <f t="shared" si="233"/>
        <v>59.219999999999999</v>
      </c>
      <c r="O96" s="621">
        <f t="shared" si="234"/>
        <v>0</v>
      </c>
      <c r="P96" s="621">
        <f t="shared" si="235"/>
        <v>0</v>
      </c>
      <c r="Q96" s="622">
        <f t="shared" si="198"/>
        <v>1</v>
      </c>
      <c r="R96" s="1"/>
      <c r="S96" s="1"/>
      <c r="T96" s="1"/>
    </row>
    <row r="97" ht="23.25" customHeight="1">
      <c r="A97" s="21" t="s">
        <v>180</v>
      </c>
      <c r="B97" s="21" t="s">
        <v>105</v>
      </c>
      <c r="C97" s="617" t="s">
        <v>21</v>
      </c>
      <c r="D97" s="30">
        <v>2</v>
      </c>
      <c r="E97" s="194">
        <f>'BM 03'!G97</f>
        <v>0</v>
      </c>
      <c r="F97" s="194">
        <f>'MC 04'!Q96</f>
        <v>0</v>
      </c>
      <c r="G97" s="194">
        <f t="shared" si="205"/>
        <v>0</v>
      </c>
      <c r="H97" s="194">
        <f t="shared" si="206"/>
        <v>2</v>
      </c>
      <c r="I97" s="31">
        <v>22.77</v>
      </c>
      <c r="J97" s="31">
        <v>45.539999999999999</v>
      </c>
      <c r="K97" s="198">
        <f t="shared" si="230"/>
        <v>0</v>
      </c>
      <c r="L97" s="198">
        <f t="shared" si="231"/>
        <v>0</v>
      </c>
      <c r="M97" s="198">
        <f t="shared" si="232"/>
        <v>0</v>
      </c>
      <c r="N97" s="620">
        <f t="shared" si="233"/>
        <v>45.539999999999999</v>
      </c>
      <c r="O97" s="621">
        <f t="shared" si="234"/>
        <v>0</v>
      </c>
      <c r="P97" s="621">
        <f t="shared" si="235"/>
        <v>0</v>
      </c>
      <c r="Q97" s="622">
        <f t="shared" si="198"/>
        <v>1</v>
      </c>
      <c r="R97" s="1"/>
      <c r="S97" s="1"/>
      <c r="T97" s="1"/>
    </row>
    <row r="98" ht="29.25" customHeight="1">
      <c r="A98" s="21" t="s">
        <v>181</v>
      </c>
      <c r="B98" s="21" t="s">
        <v>107</v>
      </c>
      <c r="C98" s="617" t="s">
        <v>52</v>
      </c>
      <c r="D98" s="30">
        <v>2</v>
      </c>
      <c r="E98" s="194">
        <f>'BM 03'!G98</f>
        <v>0</v>
      </c>
      <c r="F98" s="194">
        <f>'MC 04'!Q97</f>
        <v>0</v>
      </c>
      <c r="G98" s="194">
        <f t="shared" si="205"/>
        <v>0</v>
      </c>
      <c r="H98" s="194">
        <f t="shared" si="206"/>
        <v>2</v>
      </c>
      <c r="I98" s="31">
        <v>125.8</v>
      </c>
      <c r="J98" s="31">
        <v>251.59999999999999</v>
      </c>
      <c r="K98" s="198">
        <f t="shared" si="230"/>
        <v>0</v>
      </c>
      <c r="L98" s="198">
        <f t="shared" si="231"/>
        <v>0</v>
      </c>
      <c r="M98" s="198">
        <f t="shared" si="232"/>
        <v>0</v>
      </c>
      <c r="N98" s="620">
        <f t="shared" si="233"/>
        <v>251.59999999999999</v>
      </c>
      <c r="O98" s="621">
        <f t="shared" si="234"/>
        <v>0</v>
      </c>
      <c r="P98" s="621">
        <f t="shared" si="235"/>
        <v>0</v>
      </c>
      <c r="Q98" s="622">
        <f t="shared" si="198"/>
        <v>1</v>
      </c>
      <c r="R98" s="1"/>
      <c r="S98" s="1"/>
      <c r="T98" s="1"/>
    </row>
    <row r="99" ht="42" customHeight="1">
      <c r="A99" s="21" t="s">
        <v>182</v>
      </c>
      <c r="B99" s="21" t="s">
        <v>109</v>
      </c>
      <c r="C99" s="617" t="s">
        <v>52</v>
      </c>
      <c r="D99" s="30">
        <v>1</v>
      </c>
      <c r="E99" s="194">
        <f>'BM 03'!G99</f>
        <v>0</v>
      </c>
      <c r="F99" s="194">
        <f>'MC 04'!Q98</f>
        <v>0</v>
      </c>
      <c r="G99" s="194">
        <f t="shared" si="205"/>
        <v>0</v>
      </c>
      <c r="H99" s="194">
        <f t="shared" si="206"/>
        <v>1</v>
      </c>
      <c r="I99" s="31">
        <v>21.18</v>
      </c>
      <c r="J99" s="31">
        <v>21.18</v>
      </c>
      <c r="K99" s="198">
        <f t="shared" si="230"/>
        <v>0</v>
      </c>
      <c r="L99" s="198">
        <f t="shared" si="231"/>
        <v>0</v>
      </c>
      <c r="M99" s="198">
        <f t="shared" si="232"/>
        <v>0</v>
      </c>
      <c r="N99" s="620">
        <f t="shared" si="233"/>
        <v>21.18</v>
      </c>
      <c r="O99" s="621">
        <f t="shared" si="234"/>
        <v>0</v>
      </c>
      <c r="P99" s="621">
        <f t="shared" si="235"/>
        <v>0</v>
      </c>
      <c r="Q99" s="622">
        <f t="shared" si="198"/>
        <v>1</v>
      </c>
      <c r="R99" s="1"/>
      <c r="S99" s="1"/>
      <c r="T99" s="1"/>
    </row>
    <row r="100" ht="18" customHeight="1">
      <c r="A100" s="21" t="s">
        <v>183</v>
      </c>
      <c r="B100" s="21" t="s">
        <v>111</v>
      </c>
      <c r="C100" s="617" t="s">
        <v>52</v>
      </c>
      <c r="D100" s="30">
        <v>1</v>
      </c>
      <c r="E100" s="194">
        <f>'BM 03'!G100</f>
        <v>0</v>
      </c>
      <c r="F100" s="194">
        <f>'MC 04'!Q99</f>
        <v>0</v>
      </c>
      <c r="G100" s="194">
        <f t="shared" ref="G100:G104" si="236">E100+F100</f>
        <v>0</v>
      </c>
      <c r="H100" s="194">
        <f t="shared" ref="H100:H104" si="237">D100-G100</f>
        <v>1</v>
      </c>
      <c r="I100" s="31">
        <v>71.810000000000002</v>
      </c>
      <c r="J100" s="31">
        <v>71.810000000000002</v>
      </c>
      <c r="K100" s="198">
        <f t="shared" ref="K100:K104" si="238">TRUNC(E100*I100,2)</f>
        <v>0</v>
      </c>
      <c r="L100" s="198">
        <f t="shared" ref="L100:L104" si="239">TRUNC(F100*I100,2)</f>
        <v>0</v>
      </c>
      <c r="M100" s="198">
        <f t="shared" si="232"/>
        <v>0</v>
      </c>
      <c r="N100" s="620">
        <f t="shared" si="233"/>
        <v>71.810000000000002</v>
      </c>
      <c r="O100" s="621">
        <f t="shared" ref="O100:O108" si="240">F100/D100</f>
        <v>0</v>
      </c>
      <c r="P100" s="621">
        <f t="shared" ref="P100:P108" si="241">G100/D100</f>
        <v>0</v>
      </c>
      <c r="Q100" s="622">
        <f t="shared" ref="Q100:Q108" si="242">H100/D100</f>
        <v>1</v>
      </c>
      <c r="R100" s="1"/>
      <c r="S100" s="1"/>
      <c r="T100" s="1"/>
    </row>
    <row r="101" ht="41.25" customHeight="1">
      <c r="A101" s="21" t="s">
        <v>184</v>
      </c>
      <c r="B101" s="21" t="s">
        <v>113</v>
      </c>
      <c r="C101" s="617" t="s">
        <v>38</v>
      </c>
      <c r="D101" s="30">
        <v>150</v>
      </c>
      <c r="E101" s="194">
        <f>'BM 03'!G101</f>
        <v>150</v>
      </c>
      <c r="F101" s="194">
        <f>'MC 04'!Q100</f>
        <v>0</v>
      </c>
      <c r="G101" s="667">
        <f t="shared" si="236"/>
        <v>150</v>
      </c>
      <c r="H101" s="667">
        <f t="shared" si="237"/>
        <v>0</v>
      </c>
      <c r="I101" s="31">
        <v>18.57</v>
      </c>
      <c r="J101" s="31">
        <v>2785.5</v>
      </c>
      <c r="K101" s="668">
        <f t="shared" si="238"/>
        <v>2785.5</v>
      </c>
      <c r="L101" s="668">
        <f t="shared" si="239"/>
        <v>0</v>
      </c>
      <c r="M101" s="198">
        <f t="shared" si="232"/>
        <v>2785.5</v>
      </c>
      <c r="N101" s="620">
        <f>TRUNC(H101*I101,2)</f>
        <v>0</v>
      </c>
      <c r="O101" s="669">
        <f t="shared" si="240"/>
        <v>0</v>
      </c>
      <c r="P101" s="669">
        <f t="shared" si="241"/>
        <v>1</v>
      </c>
      <c r="Q101" s="670">
        <f t="shared" si="242"/>
        <v>0</v>
      </c>
      <c r="R101" s="1"/>
      <c r="S101" s="1"/>
      <c r="T101" s="1"/>
    </row>
    <row r="102" ht="27" customHeight="1">
      <c r="A102" s="21" t="s">
        <v>185</v>
      </c>
      <c r="B102" s="21" t="s">
        <v>115</v>
      </c>
      <c r="C102" s="617" t="s">
        <v>89</v>
      </c>
      <c r="D102" s="30">
        <v>2.3999999999999999</v>
      </c>
      <c r="E102" s="194">
        <f>'BM 03'!G102</f>
        <v>1.3999999999999999</v>
      </c>
      <c r="F102" s="194">
        <f>'MC 04'!Q101</f>
        <v>0</v>
      </c>
      <c r="G102" s="194">
        <f t="shared" si="236"/>
        <v>1.3999999999999999</v>
      </c>
      <c r="H102" s="194">
        <f t="shared" si="237"/>
        <v>1</v>
      </c>
      <c r="I102" s="31">
        <v>518.09000000000003</v>
      </c>
      <c r="J102" s="31">
        <v>1243.4200000000001</v>
      </c>
      <c r="K102" s="198">
        <f t="shared" si="238"/>
        <v>725.32000000000005</v>
      </c>
      <c r="L102" s="198">
        <f t="shared" si="239"/>
        <v>0</v>
      </c>
      <c r="M102" s="198">
        <f t="shared" si="232"/>
        <v>725.32000000000005</v>
      </c>
      <c r="N102" s="620">
        <f t="shared" si="233"/>
        <v>518.09000000000003</v>
      </c>
      <c r="O102" s="621">
        <f t="shared" si="240"/>
        <v>0</v>
      </c>
      <c r="P102" s="621">
        <f t="shared" si="241"/>
        <v>0.58333333333333337</v>
      </c>
      <c r="Q102" s="622">
        <f t="shared" si="242"/>
        <v>0.41666666666666669</v>
      </c>
      <c r="R102" s="1"/>
      <c r="S102" s="1"/>
      <c r="T102" s="1"/>
    </row>
    <row r="103" ht="51.75" customHeight="1">
      <c r="A103" s="21" t="s">
        <v>186</v>
      </c>
      <c r="B103" s="21" t="s">
        <v>117</v>
      </c>
      <c r="C103" s="617" t="s">
        <v>52</v>
      </c>
      <c r="D103" s="30">
        <v>14</v>
      </c>
      <c r="E103" s="194">
        <f>'BM 03'!G103</f>
        <v>9</v>
      </c>
      <c r="F103" s="194">
        <f>'MC 04'!Q102</f>
        <v>5</v>
      </c>
      <c r="G103" s="194">
        <f t="shared" si="236"/>
        <v>14</v>
      </c>
      <c r="H103" s="194">
        <f t="shared" si="237"/>
        <v>0</v>
      </c>
      <c r="I103" s="31">
        <v>1451.9300000000001</v>
      </c>
      <c r="J103" s="31">
        <v>20327.02</v>
      </c>
      <c r="K103" s="198">
        <f t="shared" si="238"/>
        <v>13067.370000000001</v>
      </c>
      <c r="L103" s="198">
        <f t="shared" si="239"/>
        <v>7259.6499999999996</v>
      </c>
      <c r="M103" s="198">
        <f t="shared" si="232"/>
        <v>20327.02</v>
      </c>
      <c r="N103" s="620">
        <f t="shared" si="233"/>
        <v>0</v>
      </c>
      <c r="O103" s="621">
        <f t="shared" si="240"/>
        <v>0.35714285714285715</v>
      </c>
      <c r="P103" s="621">
        <f t="shared" si="241"/>
        <v>1</v>
      </c>
      <c r="Q103" s="622">
        <f t="shared" si="242"/>
        <v>0</v>
      </c>
      <c r="R103" s="1"/>
      <c r="S103" s="1"/>
      <c r="T103" s="1"/>
    </row>
    <row r="104" ht="41.25" customHeight="1">
      <c r="A104" s="21" t="s">
        <v>187</v>
      </c>
      <c r="B104" s="21" t="s">
        <v>119</v>
      </c>
      <c r="C104" s="617" t="s">
        <v>52</v>
      </c>
      <c r="D104" s="30">
        <v>15</v>
      </c>
      <c r="E104" s="194">
        <f>'BM 03'!G104</f>
        <v>0</v>
      </c>
      <c r="F104" s="194">
        <f>'MC 04'!Q103</f>
        <v>0</v>
      </c>
      <c r="G104" s="194">
        <f t="shared" si="236"/>
        <v>0</v>
      </c>
      <c r="H104" s="194">
        <f t="shared" si="237"/>
        <v>15</v>
      </c>
      <c r="I104" s="31">
        <v>181.78999999999999</v>
      </c>
      <c r="J104" s="31">
        <v>2726.8499999999999</v>
      </c>
      <c r="K104" s="198">
        <f t="shared" si="238"/>
        <v>0</v>
      </c>
      <c r="L104" s="198">
        <f t="shared" si="239"/>
        <v>0</v>
      </c>
      <c r="M104" s="198">
        <f t="shared" si="232"/>
        <v>0</v>
      </c>
      <c r="N104" s="620">
        <f t="shared" si="233"/>
        <v>2726.8499999999999</v>
      </c>
      <c r="O104" s="621">
        <f t="shared" si="240"/>
        <v>0</v>
      </c>
      <c r="P104" s="621">
        <f t="shared" si="241"/>
        <v>0</v>
      </c>
      <c r="Q104" s="622">
        <f t="shared" si="242"/>
        <v>1</v>
      </c>
      <c r="R104" s="1"/>
      <c r="S104" s="1"/>
      <c r="T104" s="1"/>
    </row>
    <row r="105">
      <c r="A105" s="1127" t="s">
        <v>188</v>
      </c>
      <c r="B105" s="1127" t="s">
        <v>121</v>
      </c>
      <c r="C105" s="1128"/>
      <c r="D105" s="1129">
        <f>SUM(D106:D108)</f>
        <v>1501.3299999999999</v>
      </c>
      <c r="E105" s="1122">
        <f>'BM 03'!G105</f>
        <v>0</v>
      </c>
      <c r="F105" s="1122">
        <f>'MC 04'!Q104</f>
        <v>0</v>
      </c>
      <c r="G105" s="1129">
        <f t="shared" ref="G105:N105" si="243">SUM(G106:G108)</f>
        <v>0</v>
      </c>
      <c r="H105" s="1129">
        <f t="shared" si="243"/>
        <v>1501.3299999999999</v>
      </c>
      <c r="I105" s="1130">
        <f t="shared" si="243"/>
        <v>7450.6399999999994</v>
      </c>
      <c r="J105" s="1131">
        <f t="shared" si="243"/>
        <v>8334.6499999999996</v>
      </c>
      <c r="K105" s="1132">
        <f t="shared" si="243"/>
        <v>0</v>
      </c>
      <c r="L105" s="1132">
        <f t="shared" si="243"/>
        <v>0</v>
      </c>
      <c r="M105" s="1132">
        <f t="shared" si="243"/>
        <v>0</v>
      </c>
      <c r="N105" s="1132">
        <f t="shared" si="243"/>
        <v>8334.6499999999996</v>
      </c>
      <c r="O105" s="1133">
        <f t="shared" si="240"/>
        <v>0</v>
      </c>
      <c r="P105" s="1133">
        <f t="shared" si="241"/>
        <v>0</v>
      </c>
      <c r="Q105" s="1134">
        <f t="shared" si="242"/>
        <v>1</v>
      </c>
      <c r="R105" s="1"/>
      <c r="S105" s="1"/>
      <c r="T105" s="1"/>
    </row>
    <row r="106" ht="24.75" customHeight="1">
      <c r="A106" s="21" t="s">
        <v>189</v>
      </c>
      <c r="B106" s="21" t="s">
        <v>123</v>
      </c>
      <c r="C106" s="617" t="s">
        <v>124</v>
      </c>
      <c r="D106" s="30">
        <v>1499.3299999999999</v>
      </c>
      <c r="E106" s="194">
        <f>'BM 03'!G106</f>
        <v>0</v>
      </c>
      <c r="F106" s="194">
        <f>'MC 04'!Q105</f>
        <v>0</v>
      </c>
      <c r="G106" s="194">
        <f t="shared" ref="G106:G108" si="244">E106+F106</f>
        <v>0</v>
      </c>
      <c r="H106" s="194">
        <f t="shared" ref="H106:H108" si="245">D106-G106</f>
        <v>1499.3299999999999</v>
      </c>
      <c r="I106" s="31">
        <v>0.58999999999999997</v>
      </c>
      <c r="J106" s="31">
        <v>884.60000000000002</v>
      </c>
      <c r="K106" s="198">
        <f t="shared" ref="K106:K108" si="246">TRUNC(E106*I106,2)</f>
        <v>0</v>
      </c>
      <c r="L106" s="198">
        <f t="shared" ref="L106:L108" si="247">TRUNC(F106*I106,2)</f>
        <v>0</v>
      </c>
      <c r="M106" s="198">
        <f t="shared" ref="M106:M108" si="248">TRUNC(G106*I106,2)</f>
        <v>0</v>
      </c>
      <c r="N106" s="620">
        <f t="shared" ref="N106:N108" si="249">TRUNC(H106*I106,2)</f>
        <v>884.60000000000002</v>
      </c>
      <c r="O106" s="621">
        <f t="shared" si="240"/>
        <v>0</v>
      </c>
      <c r="P106" s="621">
        <f t="shared" si="241"/>
        <v>0</v>
      </c>
      <c r="Q106" s="622">
        <f t="shared" si="242"/>
        <v>1</v>
      </c>
      <c r="R106" s="1"/>
      <c r="S106" s="1"/>
      <c r="T106" s="1"/>
    </row>
    <row r="107" ht="16.5" customHeight="1">
      <c r="A107" s="21" t="s">
        <v>190</v>
      </c>
      <c r="B107" s="940" t="s">
        <v>191</v>
      </c>
      <c r="C107" s="617" t="s">
        <v>52</v>
      </c>
      <c r="D107" s="30">
        <v>1</v>
      </c>
      <c r="E107" s="667">
        <f>'BM 03'!G107</f>
        <v>0</v>
      </c>
      <c r="F107" s="194">
        <f>'MC 04'!Q106</f>
        <v>0</v>
      </c>
      <c r="G107" s="667">
        <f t="shared" si="244"/>
        <v>0</v>
      </c>
      <c r="H107" s="667">
        <f t="shared" si="245"/>
        <v>1</v>
      </c>
      <c r="I107" s="31">
        <v>3233.0700000000002</v>
      </c>
      <c r="J107" s="31">
        <v>3233.0700000000002</v>
      </c>
      <c r="K107" s="198">
        <f t="shared" si="246"/>
        <v>0</v>
      </c>
      <c r="L107" s="198">
        <f t="shared" si="247"/>
        <v>0</v>
      </c>
      <c r="M107" s="198">
        <f t="shared" si="248"/>
        <v>0</v>
      </c>
      <c r="N107" s="620">
        <f t="shared" si="249"/>
        <v>3233.0700000000002</v>
      </c>
      <c r="O107" s="621">
        <f t="shared" si="240"/>
        <v>0</v>
      </c>
      <c r="P107" s="621">
        <f t="shared" si="241"/>
        <v>0</v>
      </c>
      <c r="Q107" s="622">
        <f t="shared" si="242"/>
        <v>1</v>
      </c>
      <c r="R107" s="1"/>
      <c r="S107" s="1"/>
      <c r="T107" s="1"/>
    </row>
    <row r="108" ht="15" customHeight="1">
      <c r="A108" s="21" t="s">
        <v>192</v>
      </c>
      <c r="B108" s="21" t="s">
        <v>193</v>
      </c>
      <c r="C108" s="617" t="s">
        <v>52</v>
      </c>
      <c r="D108" s="30">
        <v>1</v>
      </c>
      <c r="E108" s="194">
        <f>'BM 03'!G108</f>
        <v>0</v>
      </c>
      <c r="F108" s="194">
        <f>'MC 04'!Q107</f>
        <v>0</v>
      </c>
      <c r="G108" s="194">
        <f t="shared" si="244"/>
        <v>0</v>
      </c>
      <c r="H108" s="194">
        <f t="shared" si="245"/>
        <v>1</v>
      </c>
      <c r="I108" s="31">
        <v>4216.9799999999996</v>
      </c>
      <c r="J108" s="31">
        <v>4216.9799999999996</v>
      </c>
      <c r="K108" s="198">
        <f t="shared" si="246"/>
        <v>0</v>
      </c>
      <c r="L108" s="198">
        <f t="shared" si="247"/>
        <v>0</v>
      </c>
      <c r="M108" s="198">
        <f t="shared" si="248"/>
        <v>0</v>
      </c>
      <c r="N108" s="620">
        <f t="shared" si="249"/>
        <v>4216.9799999999996</v>
      </c>
      <c r="O108" s="621">
        <f t="shared" si="240"/>
        <v>0</v>
      </c>
      <c r="P108" s="621">
        <f t="shared" si="241"/>
        <v>0</v>
      </c>
      <c r="Q108" s="622">
        <f t="shared" si="242"/>
        <v>1</v>
      </c>
      <c r="R108" s="1"/>
      <c r="S108" s="1"/>
      <c r="T108" s="898"/>
    </row>
    <row r="109" s="1135" customFormat="1">
      <c r="A109" s="1136"/>
      <c r="B109" s="1137" t="s">
        <v>194</v>
      </c>
      <c r="C109" s="1138"/>
      <c r="D109" s="678"/>
      <c r="E109" s="677"/>
      <c r="F109" s="1123"/>
      <c r="G109" s="677"/>
      <c r="H109" s="1139"/>
      <c r="I109" s="1140">
        <f>SUM(I60,I18,I8)</f>
        <v>57691.87999999999</v>
      </c>
      <c r="J109" s="1141">
        <v>196754.74947076902</v>
      </c>
      <c r="K109" s="1142">
        <f>K8+K18+K60</f>
        <v>38844.110000000001</v>
      </c>
      <c r="L109" s="1143">
        <f>L8+L18+L60</f>
        <v>44853.649999999994</v>
      </c>
      <c r="M109" s="1142">
        <f>M8+M18+M60-0.04</f>
        <v>83697.290000000008</v>
      </c>
      <c r="N109" s="1142">
        <f>N8+N18+N60</f>
        <v>113057.25999999999</v>
      </c>
      <c r="O109" s="1144">
        <f>L109/J109</f>
        <v>0.22796730508741139</v>
      </c>
      <c r="P109" s="1144">
        <f>M109/J109</f>
        <v>0.4253889180572718</v>
      </c>
      <c r="Q109" s="1145">
        <f>N109/J109</f>
        <v>0.57461006813864191</v>
      </c>
      <c r="R109" s="604"/>
      <c r="S109" s="604"/>
      <c r="T109" s="604"/>
    </row>
    <row r="110">
      <c r="A110" s="1146" t="s">
        <v>214</v>
      </c>
      <c r="B110" s="1147"/>
      <c r="C110" s="1147"/>
      <c r="D110" s="1147"/>
      <c r="E110" s="1147"/>
      <c r="F110" s="1147"/>
      <c r="G110" s="1148"/>
      <c r="H110" s="906" t="s">
        <v>215</v>
      </c>
      <c r="I110" s="904"/>
      <c r="J110" s="904"/>
      <c r="K110" s="904"/>
      <c r="L110" s="904"/>
      <c r="M110" s="904"/>
      <c r="N110" s="904"/>
      <c r="O110" s="904"/>
      <c r="P110" s="904"/>
      <c r="Q110" s="905"/>
      <c r="R110" s="1"/>
      <c r="S110" s="1"/>
      <c r="T110" s="1"/>
    </row>
    <row r="111">
      <c r="A111" s="902"/>
      <c r="B111" s="903"/>
      <c r="C111" s="903"/>
      <c r="D111" s="903"/>
      <c r="E111" s="903"/>
      <c r="F111" s="903"/>
      <c r="G111" s="907"/>
      <c r="H111" s="902"/>
      <c r="I111" s="903"/>
      <c r="J111" s="903"/>
      <c r="K111" s="903"/>
      <c r="L111" s="903"/>
      <c r="M111" s="903"/>
      <c r="N111" s="903"/>
      <c r="O111" s="903"/>
      <c r="P111" s="903"/>
      <c r="Q111" s="907"/>
      <c r="R111" s="1"/>
      <c r="S111" s="1"/>
      <c r="T111" s="1"/>
    </row>
    <row r="112">
      <c r="A112" s="902"/>
      <c r="B112" s="903"/>
      <c r="C112" s="903"/>
      <c r="D112" s="903"/>
      <c r="E112" s="903"/>
      <c r="F112" s="903"/>
      <c r="G112" s="907"/>
      <c r="H112" s="902"/>
      <c r="I112" s="903"/>
      <c r="J112" s="903"/>
      <c r="K112" s="903"/>
      <c r="L112" s="903"/>
      <c r="M112" s="903"/>
      <c r="N112" s="903"/>
      <c r="O112" s="903"/>
      <c r="P112" s="903"/>
      <c r="Q112" s="907"/>
      <c r="R112" s="1"/>
      <c r="S112" s="1"/>
      <c r="T112" s="1"/>
    </row>
    <row r="113">
      <c r="A113" s="909"/>
      <c r="B113" s="910"/>
      <c r="C113" s="910"/>
      <c r="D113" s="910"/>
      <c r="E113" s="910"/>
      <c r="F113" s="910"/>
      <c r="G113" s="911"/>
      <c r="H113" s="909"/>
      <c r="I113" s="910"/>
      <c r="J113" s="910"/>
      <c r="K113" s="910"/>
      <c r="L113" s="910"/>
      <c r="M113" s="910"/>
      <c r="N113" s="910"/>
      <c r="O113" s="910"/>
      <c r="P113" s="910"/>
      <c r="Q113" s="911"/>
      <c r="R113" s="1"/>
      <c r="S113" s="1"/>
      <c r="T113" s="1"/>
    </row>
    <row r="114">
      <c r="A114" s="1"/>
      <c r="B114" s="1"/>
      <c r="C114" s="88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>
      <c r="A115" s="1"/>
      <c r="B115" s="1"/>
      <c r="C115" s="88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>
      <c r="A116" s="1"/>
      <c r="B116" s="1"/>
      <c r="C116" s="88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>
      <c r="A117" s="1"/>
      <c r="B117" s="1"/>
      <c r="C117" s="88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908">
        <f>M109+N109</f>
        <v>196754.54999999999</v>
      </c>
      <c r="O117" s="1"/>
      <c r="P117" s="1"/>
      <c r="Q117" s="1"/>
      <c r="R117" s="1"/>
      <c r="S117" s="1"/>
      <c r="T117" s="1"/>
    </row>
    <row r="118">
      <c r="A118" s="1"/>
      <c r="B118" s="1"/>
      <c r="C118" s="88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>
      <c r="A119" s="1"/>
      <c r="B119" s="1"/>
      <c r="C119" s="88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908"/>
      <c r="O119" s="1"/>
      <c r="P119" s="908"/>
      <c r="Q119" s="1"/>
      <c r="R119" s="1"/>
      <c r="S119" s="1"/>
      <c r="T119" s="1"/>
    </row>
    <row r="120">
      <c r="A120" s="1"/>
      <c r="B120" s="1"/>
      <c r="C120" s="88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</sheetData>
  <mergeCells count="16">
    <mergeCell ref="A110:G113"/>
    <mergeCell ref="H110:Q113"/>
    <mergeCell ref="A5:Q5"/>
    <mergeCell ref="A6:A7"/>
    <mergeCell ref="B6:B7"/>
    <mergeCell ref="C6:C7"/>
    <mergeCell ref="D6:H6"/>
    <mergeCell ref="I6:I7"/>
    <mergeCell ref="J6:N6"/>
    <mergeCell ref="O6:Q6"/>
    <mergeCell ref="B1:O1"/>
    <mergeCell ref="P1:Q4"/>
    <mergeCell ref="B2:O2"/>
    <mergeCell ref="B3:O3"/>
    <mergeCell ref="F4:J4"/>
    <mergeCell ref="K4:L4"/>
  </mergeCells>
  <printOptions headings="0" gridLines="0"/>
  <pageMargins left="0.25" right="0.25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lessThan" id="{005C00A3-00BD-4FC9-9EB3-002D00A600A6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N14 N59 N10:N12 N16:N17 N20:N21 N23:N31 N33:N38 N40:N43 N46:N57 N62:N63 N65:N74 N76:N77 N79:N84 N86:N90 N93:N104 N106:N108</xm:sqref>
        </x14:conditionalFormatting>
        <x14:conditionalFormatting xmlns:xm="http://schemas.microsoft.com/office/excel/2006/main">
          <x14:cfRule type="cellIs" priority="1" operator="lessThan" id="{0004005F-001F-4DD7-8957-00CB007100E2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O61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22" zoomScale="100" workbookViewId="0">
      <selection activeCell="A1" activeCellId="0" sqref="1:1048576"/>
    </sheetView>
  </sheetViews>
  <sheetFormatPr defaultRowHeight="15"/>
  <cols>
    <col customWidth="1" min="1" max="1" width="12"/>
    <col customWidth="1" min="2" max="2" width="22.28515625"/>
    <col customWidth="1" min="3" max="3" width="10.140625"/>
    <col customWidth="1" min="4" max="4" width="6.5703125"/>
    <col customWidth="1" min="5" max="5" width="23.28515625"/>
    <col customWidth="1" min="6" max="6" width="18"/>
    <col customWidth="1" min="7" max="7" width="5.85546875"/>
  </cols>
  <sheetData>
    <row r="1">
      <c r="A1" s="687" t="s">
        <v>0</v>
      </c>
      <c r="B1" s="688" t="str">
        <f>'MC 01'!B1:N1</f>
        <v xml:space="preserve">FELIPE &amp; SOUZA CONSTRUÇÕES (Rua eng. Antonio Goncalves Soares n° 135  LUZIA ARACAJU-SE CNPJ : 38.015.219/0001-37)</v>
      </c>
      <c r="C1" s="689"/>
      <c r="D1" s="689"/>
      <c r="E1" s="689"/>
      <c r="F1" s="690"/>
      <c r="G1" s="691"/>
    </row>
    <row r="2">
      <c r="A2" s="692" t="s">
        <v>3</v>
      </c>
      <c r="B2" s="1149" t="str">
        <f>'MC 01'!B2:N2</f>
        <v xml:space="preserve">PREFEITURA DE SÃO CRISTOVÃO</v>
      </c>
      <c r="C2" s="1150"/>
      <c r="D2" s="1150"/>
      <c r="E2" s="1150"/>
      <c r="F2" s="1151"/>
      <c r="G2" s="696"/>
    </row>
    <row r="3">
      <c r="A3" s="692" t="s">
        <v>5</v>
      </c>
      <c r="B3" s="1152" t="s">
        <v>299</v>
      </c>
      <c r="C3" s="1153"/>
      <c r="D3" s="1153"/>
      <c r="E3" s="1153"/>
      <c r="F3" s="1154"/>
      <c r="G3" s="696"/>
    </row>
    <row r="4" ht="25.5">
      <c r="A4" s="1155" t="s">
        <v>7</v>
      </c>
      <c r="B4" s="698" t="s">
        <v>307</v>
      </c>
      <c r="C4" s="699" t="s">
        <v>195</v>
      </c>
      <c r="D4" s="700" t="s">
        <v>346</v>
      </c>
      <c r="E4" s="701" t="s">
        <v>197</v>
      </c>
      <c r="F4" s="702" t="s">
        <v>347</v>
      </c>
      <c r="G4" s="696"/>
    </row>
    <row r="5">
      <c r="A5" s="704" t="s">
        <v>234</v>
      </c>
      <c r="B5" s="6"/>
      <c r="C5" s="6"/>
      <c r="D5" s="6"/>
      <c r="E5" s="6"/>
      <c r="F5" s="705"/>
      <c r="G5" s="706"/>
    </row>
    <row r="6">
      <c r="A6" s="7" t="s">
        <v>10</v>
      </c>
      <c r="B6" s="11" t="s">
        <v>11</v>
      </c>
      <c r="C6" s="11"/>
      <c r="D6" s="11"/>
      <c r="E6" s="11"/>
      <c r="F6" s="11"/>
      <c r="G6" s="11"/>
    </row>
    <row r="7">
      <c r="A7" s="912">
        <v>1</v>
      </c>
      <c r="B7" s="11" t="s">
        <v>16</v>
      </c>
      <c r="C7" s="11"/>
      <c r="D7" s="11"/>
      <c r="E7" s="11"/>
      <c r="F7" s="11"/>
      <c r="G7" s="913"/>
    </row>
    <row r="8">
      <c r="A8" s="914" t="s">
        <v>17</v>
      </c>
      <c r="B8" s="16" t="s">
        <v>18</v>
      </c>
      <c r="C8" s="16"/>
      <c r="D8" s="16"/>
      <c r="E8" s="16"/>
      <c r="F8" s="16"/>
      <c r="G8" s="915"/>
    </row>
    <row r="9">
      <c r="A9" s="916" t="s">
        <v>19</v>
      </c>
      <c r="B9" s="21" t="s">
        <v>20</v>
      </c>
      <c r="C9" s="21"/>
      <c r="D9" s="21"/>
      <c r="E9" s="21"/>
      <c r="F9" s="21"/>
      <c r="G9" s="917"/>
    </row>
    <row r="10">
      <c r="A10" s="916" t="s">
        <v>22</v>
      </c>
      <c r="B10" s="21" t="s">
        <v>23</v>
      </c>
      <c r="C10" s="21"/>
      <c r="D10" s="21"/>
      <c r="E10" s="21"/>
      <c r="F10" s="21"/>
      <c r="G10" s="917"/>
    </row>
    <row r="11">
      <c r="A11" s="916" t="s">
        <v>24</v>
      </c>
      <c r="B11" s="21" t="s">
        <v>25</v>
      </c>
      <c r="C11" s="21"/>
      <c r="D11" s="21"/>
      <c r="E11" s="21"/>
      <c r="F11" s="21"/>
      <c r="G11" s="917"/>
    </row>
    <row r="12">
      <c r="A12" s="914" t="s">
        <v>26</v>
      </c>
      <c r="B12" s="16" t="s">
        <v>27</v>
      </c>
      <c r="C12" s="16"/>
      <c r="D12" s="16"/>
      <c r="E12" s="16"/>
      <c r="F12" s="16"/>
      <c r="G12" s="915"/>
    </row>
    <row r="13">
      <c r="A13" s="916" t="s">
        <v>28</v>
      </c>
      <c r="B13" s="21" t="s">
        <v>29</v>
      </c>
      <c r="C13" s="21"/>
      <c r="D13" s="21"/>
      <c r="E13" s="21"/>
      <c r="F13" s="21"/>
      <c r="G13" s="917"/>
    </row>
    <row r="14">
      <c r="A14" s="16" t="s">
        <v>31</v>
      </c>
      <c r="B14" s="918" t="s">
        <v>32</v>
      </c>
      <c r="C14" s="919"/>
      <c r="D14" s="919"/>
      <c r="E14" s="919"/>
      <c r="F14" s="919"/>
      <c r="G14" s="919"/>
    </row>
    <row r="15">
      <c r="A15" s="920" t="s">
        <v>33</v>
      </c>
      <c r="B15" s="921" t="s">
        <v>34</v>
      </c>
      <c r="C15" s="921"/>
      <c r="D15" s="921"/>
      <c r="E15" s="921"/>
      <c r="F15" s="921"/>
      <c r="G15" s="922"/>
    </row>
    <row r="16">
      <c r="A16" s="923" t="s">
        <v>36</v>
      </c>
      <c r="B16" s="924" t="s">
        <v>37</v>
      </c>
      <c r="C16" s="925"/>
      <c r="D16" s="925"/>
      <c r="E16" s="925"/>
      <c r="F16" s="925"/>
      <c r="G16" s="926"/>
    </row>
    <row r="17" ht="182.25" customHeight="1">
      <c r="A17" s="927"/>
      <c r="B17" s="928"/>
      <c r="C17" s="928"/>
      <c r="D17" s="928"/>
      <c r="E17" s="929"/>
      <c r="F17" s="929"/>
      <c r="G17" s="930"/>
    </row>
    <row r="18">
      <c r="A18" s="931">
        <v>2</v>
      </c>
      <c r="B18" s="932" t="s">
        <v>39</v>
      </c>
      <c r="C18" s="933"/>
      <c r="D18" s="933"/>
      <c r="E18" s="933"/>
      <c r="F18" s="933"/>
      <c r="G18" s="934"/>
    </row>
    <row r="19">
      <c r="A19" s="935" t="s">
        <v>40</v>
      </c>
      <c r="B19" s="936" t="s">
        <v>41</v>
      </c>
      <c r="C19" s="937"/>
      <c r="D19" s="937"/>
      <c r="E19" s="937"/>
      <c r="F19" s="937"/>
      <c r="G19" s="938"/>
    </row>
    <row r="20">
      <c r="A20" s="939" t="s">
        <v>42</v>
      </c>
      <c r="B20" s="21" t="s">
        <v>43</v>
      </c>
      <c r="C20" s="21"/>
      <c r="D20" s="21"/>
      <c r="E20" s="21"/>
      <c r="F20" s="21"/>
      <c r="G20" s="21"/>
    </row>
    <row r="21" ht="212.25" customHeight="1">
      <c r="A21" s="1156"/>
      <c r="B21" s="1157"/>
      <c r="C21" s="1157"/>
      <c r="D21" s="1158"/>
      <c r="E21" s="758"/>
      <c r="F21" s="759"/>
      <c r="G21" s="763"/>
    </row>
    <row r="22">
      <c r="A22" s="939" t="s">
        <v>44</v>
      </c>
      <c r="B22" s="940" t="s">
        <v>45</v>
      </c>
      <c r="C22" s="940"/>
      <c r="D22" s="940"/>
      <c r="E22" s="940"/>
      <c r="F22" s="940"/>
      <c r="G22" s="940"/>
    </row>
    <row r="23">
      <c r="A23" s="935" t="s">
        <v>46</v>
      </c>
      <c r="B23" s="941" t="s">
        <v>47</v>
      </c>
      <c r="C23" s="919"/>
      <c r="D23" s="919"/>
      <c r="E23" s="919"/>
      <c r="F23" s="919"/>
      <c r="G23" s="942"/>
    </row>
    <row r="24">
      <c r="A24" s="943" t="s">
        <v>48</v>
      </c>
      <c r="B24" s="944" t="s">
        <v>49</v>
      </c>
      <c r="C24" s="945"/>
      <c r="D24" s="945"/>
      <c r="E24" s="945"/>
      <c r="F24" s="945"/>
      <c r="G24" s="946"/>
    </row>
    <row r="25">
      <c r="A25" s="943" t="s">
        <v>50</v>
      </c>
      <c r="B25" s="944" t="s">
        <v>51</v>
      </c>
      <c r="C25" s="945"/>
      <c r="D25" s="945"/>
      <c r="E25" s="945"/>
      <c r="F25" s="945"/>
      <c r="G25" s="946"/>
    </row>
    <row r="26">
      <c r="A26" s="943" t="s">
        <v>53</v>
      </c>
      <c r="B26" s="944" t="s">
        <v>54</v>
      </c>
      <c r="C26" s="945"/>
      <c r="D26" s="945"/>
      <c r="E26" s="945"/>
      <c r="F26" s="945"/>
      <c r="G26" s="946"/>
    </row>
    <row r="27">
      <c r="A27" s="943" t="s">
        <v>55</v>
      </c>
      <c r="B27" s="944" t="s">
        <v>56</v>
      </c>
      <c r="C27" s="945"/>
      <c r="D27" s="945"/>
      <c r="E27" s="945"/>
      <c r="F27" s="945"/>
      <c r="G27" s="946"/>
    </row>
    <row r="28">
      <c r="A28" s="943" t="s">
        <v>57</v>
      </c>
      <c r="B28" s="944" t="s">
        <v>58</v>
      </c>
      <c r="C28" s="945"/>
      <c r="D28" s="945"/>
      <c r="E28" s="945"/>
      <c r="F28" s="945"/>
      <c r="G28" s="946"/>
    </row>
    <row r="29">
      <c r="A29" s="943" t="s">
        <v>59</v>
      </c>
      <c r="B29" s="944" t="s">
        <v>60</v>
      </c>
      <c r="C29" s="945"/>
      <c r="D29" s="945"/>
      <c r="E29" s="945"/>
      <c r="F29" s="945"/>
      <c r="G29" s="946"/>
    </row>
    <row r="30">
      <c r="A30" s="943" t="s">
        <v>61</v>
      </c>
      <c r="B30" s="944" t="s">
        <v>135</v>
      </c>
      <c r="C30" s="945"/>
      <c r="D30" s="945"/>
      <c r="E30" s="945"/>
      <c r="F30" s="945"/>
      <c r="G30" s="946"/>
    </row>
    <row r="31">
      <c r="A31" s="943" t="s">
        <v>63</v>
      </c>
      <c r="B31" s="944" t="s">
        <v>64</v>
      </c>
      <c r="C31" s="945"/>
      <c r="D31" s="945"/>
      <c r="E31" s="945"/>
      <c r="F31" s="945"/>
      <c r="G31" s="946"/>
    </row>
    <row r="32">
      <c r="A32" s="947" t="s">
        <v>65</v>
      </c>
      <c r="B32" s="944" t="s">
        <v>66</v>
      </c>
      <c r="C32" s="945"/>
      <c r="D32" s="945"/>
      <c r="E32" s="945"/>
      <c r="F32" s="945"/>
      <c r="G32" s="946"/>
    </row>
    <row r="33">
      <c r="A33" s="943" t="s">
        <v>69</v>
      </c>
      <c r="B33" s="944" t="s">
        <v>70</v>
      </c>
      <c r="C33" s="945"/>
      <c r="D33" s="945"/>
      <c r="E33" s="945"/>
      <c r="F33" s="945"/>
      <c r="G33" s="946"/>
    </row>
    <row r="34">
      <c r="A34" s="943" t="s">
        <v>71</v>
      </c>
      <c r="B34" s="944" t="s">
        <v>72</v>
      </c>
      <c r="C34" s="945"/>
      <c r="D34" s="945"/>
      <c r="E34" s="945"/>
      <c r="F34" s="945"/>
      <c r="G34" s="946"/>
    </row>
    <row r="35">
      <c r="A35" s="943" t="s">
        <v>73</v>
      </c>
      <c r="B35" s="944" t="s">
        <v>74</v>
      </c>
      <c r="C35" s="945"/>
      <c r="D35" s="945"/>
      <c r="E35" s="945"/>
      <c r="F35" s="945"/>
      <c r="G35" s="946"/>
    </row>
    <row r="36">
      <c r="A36" s="943" t="s">
        <v>75</v>
      </c>
      <c r="B36" s="944" t="s">
        <v>76</v>
      </c>
      <c r="C36" s="945"/>
      <c r="D36" s="945"/>
      <c r="E36" s="945"/>
      <c r="F36" s="945"/>
      <c r="G36" s="946"/>
    </row>
    <row r="37">
      <c r="A37" s="943" t="s">
        <v>77</v>
      </c>
      <c r="B37" s="944" t="s">
        <v>78</v>
      </c>
      <c r="C37" s="945"/>
      <c r="D37" s="945"/>
      <c r="E37" s="945"/>
      <c r="F37" s="945"/>
      <c r="G37" s="946"/>
    </row>
    <row r="38">
      <c r="A38" s="943" t="s">
        <v>79</v>
      </c>
      <c r="B38" s="944" t="s">
        <v>80</v>
      </c>
      <c r="C38" s="945"/>
      <c r="D38" s="945"/>
      <c r="E38" s="945"/>
      <c r="F38" s="945"/>
      <c r="G38" s="946"/>
    </row>
    <row r="39">
      <c r="A39" s="935" t="s">
        <v>81</v>
      </c>
      <c r="B39" s="948" t="s">
        <v>82</v>
      </c>
      <c r="C39" s="949"/>
      <c r="D39" s="949"/>
      <c r="E39" s="949"/>
      <c r="F39" s="949"/>
      <c r="G39" s="950"/>
    </row>
    <row r="40">
      <c r="A40" s="943" t="s">
        <v>83</v>
      </c>
      <c r="B40" s="951" t="s">
        <v>84</v>
      </c>
      <c r="C40" s="952"/>
      <c r="D40" s="952"/>
      <c r="E40" s="952"/>
      <c r="F40" s="952"/>
      <c r="G40" s="953"/>
    </row>
    <row r="41" ht="171.75" customHeight="1">
      <c r="A41" s="957"/>
      <c r="B41" s="958"/>
      <c r="C41" s="958"/>
      <c r="D41" s="958"/>
      <c r="E41" s="958"/>
      <c r="F41" s="958"/>
      <c r="G41" s="959"/>
    </row>
    <row r="42">
      <c r="A42" s="943" t="s">
        <v>85</v>
      </c>
      <c r="B42" s="951" t="s">
        <v>86</v>
      </c>
      <c r="C42" s="952"/>
      <c r="D42" s="952"/>
      <c r="E42" s="952"/>
      <c r="F42" s="952"/>
      <c r="G42" s="953"/>
    </row>
    <row r="43">
      <c r="A43" s="943" t="s">
        <v>87</v>
      </c>
      <c r="B43" s="951" t="s">
        <v>88</v>
      </c>
      <c r="C43" s="952"/>
      <c r="D43" s="952"/>
      <c r="E43" s="952"/>
      <c r="F43" s="952"/>
      <c r="G43" s="953"/>
    </row>
    <row r="44">
      <c r="A44" s="943" t="s">
        <v>90</v>
      </c>
      <c r="B44" s="951" t="s">
        <v>91</v>
      </c>
      <c r="C44" s="952"/>
      <c r="D44" s="952"/>
      <c r="E44" s="952"/>
      <c r="F44" s="952"/>
      <c r="G44" s="953"/>
    </row>
    <row r="45">
      <c r="A45" s="935" t="s">
        <v>92</v>
      </c>
      <c r="B45" s="954" t="s">
        <v>93</v>
      </c>
      <c r="C45" s="955"/>
      <c r="D45" s="955"/>
      <c r="E45" s="955"/>
      <c r="F45" s="955"/>
      <c r="G45" s="956"/>
    </row>
    <row r="46">
      <c r="A46" s="935" t="s">
        <v>94</v>
      </c>
      <c r="B46" s="954" t="s">
        <v>95</v>
      </c>
      <c r="C46" s="955"/>
      <c r="D46" s="955"/>
      <c r="E46" s="955"/>
      <c r="F46" s="955"/>
      <c r="G46" s="956"/>
    </row>
    <row r="47">
      <c r="A47" s="943" t="s">
        <v>96</v>
      </c>
      <c r="B47" s="951" t="s">
        <v>97</v>
      </c>
      <c r="C47" s="952"/>
      <c r="D47" s="952"/>
      <c r="E47" s="952"/>
      <c r="F47" s="952"/>
      <c r="G47" s="953"/>
    </row>
    <row r="48">
      <c r="A48" s="943" t="s">
        <v>98</v>
      </c>
      <c r="B48" s="951" t="s">
        <v>99</v>
      </c>
      <c r="C48" s="952"/>
      <c r="D48" s="952"/>
      <c r="E48" s="952"/>
      <c r="F48" s="952"/>
      <c r="G48" s="953"/>
    </row>
    <row r="49">
      <c r="A49" s="943" t="s">
        <v>100</v>
      </c>
      <c r="B49" s="951" t="s">
        <v>101</v>
      </c>
      <c r="C49" s="952"/>
      <c r="D49" s="952"/>
      <c r="E49" s="952"/>
      <c r="F49" s="952"/>
      <c r="G49" s="953"/>
    </row>
    <row r="50">
      <c r="A50" s="943" t="s">
        <v>102</v>
      </c>
      <c r="B50" s="951" t="s">
        <v>103</v>
      </c>
      <c r="C50" s="952"/>
      <c r="D50" s="952"/>
      <c r="E50" s="952"/>
      <c r="F50" s="952"/>
      <c r="G50" s="953"/>
    </row>
    <row r="51">
      <c r="A51" s="943" t="s">
        <v>104</v>
      </c>
      <c r="B51" s="951" t="s">
        <v>105</v>
      </c>
      <c r="C51" s="952"/>
      <c r="D51" s="952"/>
      <c r="E51" s="952"/>
      <c r="F51" s="952"/>
      <c r="G51" s="953"/>
    </row>
    <row r="52">
      <c r="A52" s="943" t="s">
        <v>106</v>
      </c>
      <c r="B52" s="951" t="s">
        <v>107</v>
      </c>
      <c r="C52" s="952"/>
      <c r="D52" s="952"/>
      <c r="E52" s="952"/>
      <c r="F52" s="952"/>
      <c r="G52" s="953"/>
    </row>
    <row r="53">
      <c r="A53" s="943" t="s">
        <v>108</v>
      </c>
      <c r="B53" s="951" t="s">
        <v>109</v>
      </c>
      <c r="C53" s="952"/>
      <c r="D53" s="952"/>
      <c r="E53" s="952"/>
      <c r="F53" s="952"/>
      <c r="G53" s="953"/>
    </row>
    <row r="54">
      <c r="A54" s="943" t="s">
        <v>110</v>
      </c>
      <c r="B54" s="951" t="s">
        <v>111</v>
      </c>
      <c r="C54" s="952"/>
      <c r="D54" s="952"/>
      <c r="E54" s="952"/>
      <c r="F54" s="952"/>
      <c r="G54" s="953"/>
    </row>
    <row r="55">
      <c r="A55" s="943" t="s">
        <v>112</v>
      </c>
      <c r="B55" s="951" t="s">
        <v>113</v>
      </c>
      <c r="C55" s="952"/>
      <c r="D55" s="952"/>
      <c r="E55" s="952"/>
      <c r="F55" s="952"/>
      <c r="G55" s="953"/>
    </row>
    <row r="56" ht="12" customHeight="1">
      <c r="A56" s="947" t="s">
        <v>114</v>
      </c>
      <c r="B56" s="951" t="s">
        <v>115</v>
      </c>
      <c r="C56" s="952"/>
      <c r="D56" s="952"/>
      <c r="E56" s="952"/>
      <c r="F56" s="952"/>
      <c r="G56" s="953"/>
    </row>
    <row r="57">
      <c r="A57" s="943" t="s">
        <v>116</v>
      </c>
      <c r="B57" s="951" t="s">
        <v>117</v>
      </c>
      <c r="C57" s="952"/>
      <c r="D57" s="952"/>
      <c r="E57" s="952"/>
      <c r="F57" s="952"/>
      <c r="G57" s="953"/>
    </row>
    <row r="58">
      <c r="A58" s="920" t="s">
        <v>118</v>
      </c>
      <c r="B58" s="1159" t="s">
        <v>119</v>
      </c>
      <c r="C58" s="1160"/>
      <c r="D58" s="1160"/>
      <c r="E58" s="1160"/>
      <c r="F58" s="1160"/>
      <c r="G58" s="1161"/>
    </row>
    <row r="59" ht="175.5" customHeight="1">
      <c r="A59" s="929"/>
      <c r="B59" s="929"/>
      <c r="C59" s="929"/>
      <c r="D59" s="929"/>
      <c r="E59" s="960"/>
      <c r="F59" s="960"/>
      <c r="G59" s="960"/>
    </row>
    <row r="60" ht="147" customHeight="1">
      <c r="A60" s="1162"/>
      <c r="B60" s="1162"/>
      <c r="C60" s="1162"/>
      <c r="D60" s="1162"/>
      <c r="E60" s="1163"/>
      <c r="F60" s="1163"/>
      <c r="G60" s="1163"/>
    </row>
    <row r="61">
      <c r="A61" s="935" t="s">
        <v>120</v>
      </c>
      <c r="B61" s="954" t="s">
        <v>121</v>
      </c>
      <c r="C61" s="955"/>
      <c r="D61" s="955"/>
      <c r="E61" s="955"/>
      <c r="F61" s="955"/>
      <c r="G61" s="956"/>
    </row>
    <row r="62">
      <c r="A62" s="947" t="s">
        <v>122</v>
      </c>
      <c r="B62" s="944" t="s">
        <v>123</v>
      </c>
      <c r="C62" s="945"/>
      <c r="D62" s="945"/>
      <c r="E62" s="945"/>
      <c r="F62" s="945"/>
      <c r="G62" s="946"/>
    </row>
    <row r="63">
      <c r="A63" s="935">
        <v>3</v>
      </c>
      <c r="B63" s="954" t="s">
        <v>125</v>
      </c>
      <c r="C63" s="955"/>
      <c r="D63" s="955"/>
      <c r="E63" s="955"/>
      <c r="F63" s="955"/>
      <c r="G63" s="956"/>
    </row>
    <row r="64">
      <c r="A64" s="935" t="s">
        <v>126</v>
      </c>
      <c r="B64" s="954" t="s">
        <v>127</v>
      </c>
      <c r="C64" s="955"/>
      <c r="D64" s="955"/>
      <c r="E64" s="955"/>
      <c r="F64" s="955"/>
      <c r="G64" s="956"/>
    </row>
    <row r="65">
      <c r="A65" s="943" t="s">
        <v>128</v>
      </c>
      <c r="B65" s="951" t="s">
        <v>43</v>
      </c>
      <c r="C65" s="952"/>
      <c r="D65" s="952"/>
      <c r="E65" s="952"/>
      <c r="F65" s="952"/>
      <c r="G65" s="953"/>
    </row>
    <row r="66">
      <c r="A66" s="935" t="s">
        <v>130</v>
      </c>
      <c r="B66" s="954" t="s">
        <v>47</v>
      </c>
      <c r="C66" s="955"/>
      <c r="D66" s="955"/>
      <c r="E66" s="955"/>
      <c r="F66" s="955"/>
      <c r="G66" s="956"/>
    </row>
    <row r="67">
      <c r="A67" s="943" t="s">
        <v>131</v>
      </c>
      <c r="B67" s="951" t="s">
        <v>49</v>
      </c>
      <c r="C67" s="952"/>
      <c r="D67" s="952"/>
      <c r="E67" s="952"/>
      <c r="F67" s="952"/>
      <c r="G67" s="953"/>
    </row>
    <row r="68">
      <c r="A68" s="943" t="s">
        <v>132</v>
      </c>
      <c r="B68" s="951" t="s">
        <v>58</v>
      </c>
      <c r="C68" s="952"/>
      <c r="D68" s="952"/>
      <c r="E68" s="952"/>
      <c r="F68" s="952"/>
      <c r="G68" s="953"/>
    </row>
    <row r="69">
      <c r="A69" s="943" t="s">
        <v>133</v>
      </c>
      <c r="B69" s="951" t="s">
        <v>54</v>
      </c>
      <c r="C69" s="952"/>
      <c r="D69" s="952"/>
      <c r="E69" s="952"/>
      <c r="F69" s="952"/>
      <c r="G69" s="953"/>
    </row>
    <row r="70">
      <c r="A70" s="943" t="s">
        <v>134</v>
      </c>
      <c r="B70" s="951" t="s">
        <v>135</v>
      </c>
      <c r="C70" s="952"/>
      <c r="D70" s="952"/>
      <c r="E70" s="952"/>
      <c r="F70" s="952"/>
      <c r="G70" s="953"/>
    </row>
    <row r="71">
      <c r="A71" s="943" t="s">
        <v>136</v>
      </c>
      <c r="B71" s="951" t="s">
        <v>60</v>
      </c>
      <c r="C71" s="952"/>
      <c r="D71" s="952"/>
      <c r="E71" s="952"/>
      <c r="F71" s="952"/>
      <c r="G71" s="953"/>
    </row>
    <row r="72">
      <c r="A72" s="943" t="s">
        <v>137</v>
      </c>
      <c r="B72" s="951" t="s">
        <v>56</v>
      </c>
      <c r="C72" s="952"/>
      <c r="D72" s="952"/>
      <c r="E72" s="952"/>
      <c r="F72" s="952"/>
      <c r="G72" s="953"/>
    </row>
    <row r="73">
      <c r="A73" s="943" t="s">
        <v>138</v>
      </c>
      <c r="B73" s="951" t="s">
        <v>64</v>
      </c>
      <c r="C73" s="952"/>
      <c r="D73" s="952"/>
      <c r="E73" s="952"/>
      <c r="F73" s="952"/>
      <c r="G73" s="953"/>
    </row>
    <row r="74">
      <c r="A74" s="943" t="s">
        <v>139</v>
      </c>
      <c r="B74" s="951" t="s">
        <v>66</v>
      </c>
      <c r="C74" s="952"/>
      <c r="D74" s="952"/>
      <c r="E74" s="952"/>
      <c r="F74" s="952"/>
      <c r="G74" s="953"/>
    </row>
    <row r="75">
      <c r="A75" s="943" t="s">
        <v>140</v>
      </c>
      <c r="B75" s="951" t="s">
        <v>141</v>
      </c>
      <c r="C75" s="952"/>
      <c r="D75" s="952"/>
      <c r="E75" s="952"/>
      <c r="F75" s="952"/>
      <c r="G75" s="953"/>
    </row>
    <row r="76">
      <c r="A76" s="943" t="s">
        <v>142</v>
      </c>
      <c r="B76" s="951" t="s">
        <v>143</v>
      </c>
      <c r="C76" s="952"/>
      <c r="D76" s="952"/>
      <c r="E76" s="952"/>
      <c r="F76" s="952"/>
      <c r="G76" s="953"/>
    </row>
    <row r="77">
      <c r="A77" s="935" t="s">
        <v>144</v>
      </c>
      <c r="B77" s="954" t="s">
        <v>145</v>
      </c>
      <c r="C77" s="955"/>
      <c r="D77" s="955"/>
      <c r="E77" s="955"/>
      <c r="F77" s="955"/>
      <c r="G77" s="956"/>
    </row>
    <row r="78">
      <c r="A78" s="943" t="s">
        <v>146</v>
      </c>
      <c r="B78" s="944" t="s">
        <v>147</v>
      </c>
      <c r="C78" s="945"/>
      <c r="D78" s="945"/>
      <c r="E78" s="945"/>
      <c r="F78" s="945"/>
      <c r="G78" s="946"/>
    </row>
    <row r="79">
      <c r="A79" s="943" t="s">
        <v>148</v>
      </c>
      <c r="B79" s="951" t="s">
        <v>149</v>
      </c>
      <c r="C79" s="952"/>
      <c r="D79" s="952"/>
      <c r="E79" s="952"/>
      <c r="F79" s="952"/>
      <c r="G79" s="953"/>
    </row>
    <row r="80">
      <c r="A80" s="935" t="s">
        <v>150</v>
      </c>
      <c r="B80" s="954" t="s">
        <v>68</v>
      </c>
      <c r="C80" s="955"/>
      <c r="D80" s="955"/>
      <c r="E80" s="955"/>
      <c r="F80" s="955"/>
      <c r="G80" s="956"/>
    </row>
    <row r="81">
      <c r="A81" s="943" t="s">
        <v>151</v>
      </c>
      <c r="B81" s="951" t="s">
        <v>152</v>
      </c>
      <c r="C81" s="952"/>
      <c r="D81" s="952"/>
      <c r="E81" s="952"/>
      <c r="F81" s="952"/>
      <c r="G81" s="953"/>
    </row>
    <row r="82">
      <c r="A82" s="943" t="s">
        <v>153</v>
      </c>
      <c r="B82" s="951" t="s">
        <v>154</v>
      </c>
      <c r="C82" s="952"/>
      <c r="D82" s="952"/>
      <c r="E82" s="952"/>
      <c r="F82" s="952"/>
      <c r="G82" s="953"/>
    </row>
    <row r="83">
      <c r="A83" s="943" t="s">
        <v>155</v>
      </c>
      <c r="B83" s="951" t="s">
        <v>74</v>
      </c>
      <c r="C83" s="952"/>
      <c r="D83" s="952"/>
      <c r="E83" s="952"/>
      <c r="F83" s="952"/>
      <c r="G83" s="953"/>
    </row>
    <row r="84">
      <c r="A84" s="943" t="s">
        <v>156</v>
      </c>
      <c r="B84" s="951" t="s">
        <v>157</v>
      </c>
      <c r="C84" s="952"/>
      <c r="D84" s="952"/>
      <c r="E84" s="952"/>
      <c r="F84" s="952"/>
      <c r="G84" s="953"/>
    </row>
    <row r="85">
      <c r="A85" s="943" t="s">
        <v>158</v>
      </c>
      <c r="B85" s="951" t="s">
        <v>80</v>
      </c>
      <c r="C85" s="952"/>
      <c r="D85" s="952"/>
      <c r="E85" s="952"/>
      <c r="F85" s="952"/>
      <c r="G85" s="953"/>
    </row>
    <row r="86">
      <c r="A86" s="943" t="s">
        <v>159</v>
      </c>
      <c r="B86" s="951" t="s">
        <v>78</v>
      </c>
      <c r="C86" s="952"/>
      <c r="D86" s="952"/>
      <c r="E86" s="952"/>
      <c r="F86" s="952"/>
      <c r="G86" s="953"/>
    </row>
    <row r="87">
      <c r="A87" s="935" t="s">
        <v>160</v>
      </c>
      <c r="B87" s="954" t="s">
        <v>161</v>
      </c>
      <c r="C87" s="955"/>
      <c r="D87" s="955"/>
      <c r="E87" s="955"/>
      <c r="F87" s="955"/>
      <c r="G87" s="956"/>
    </row>
    <row r="88">
      <c r="A88" s="943" t="s">
        <v>162</v>
      </c>
      <c r="B88" s="951" t="s">
        <v>163</v>
      </c>
      <c r="C88" s="952"/>
      <c r="D88" s="952"/>
      <c r="E88" s="952"/>
      <c r="F88" s="952"/>
      <c r="G88" s="953"/>
    </row>
    <row r="89">
      <c r="A89" s="943" t="s">
        <v>164</v>
      </c>
      <c r="B89" s="951" t="s">
        <v>165</v>
      </c>
      <c r="C89" s="952"/>
      <c r="D89" s="952"/>
      <c r="E89" s="952"/>
      <c r="F89" s="952"/>
      <c r="G89" s="953"/>
    </row>
    <row r="90">
      <c r="A90" s="943" t="s">
        <v>166</v>
      </c>
      <c r="B90" s="951" t="s">
        <v>167</v>
      </c>
      <c r="C90" s="952"/>
      <c r="D90" s="952"/>
      <c r="E90" s="952"/>
      <c r="F90" s="952"/>
      <c r="G90" s="953"/>
    </row>
    <row r="91">
      <c r="A91" s="943" t="s">
        <v>168</v>
      </c>
      <c r="B91" s="944" t="s">
        <v>169</v>
      </c>
      <c r="C91" s="945"/>
      <c r="D91" s="945"/>
      <c r="E91" s="945"/>
      <c r="F91" s="945"/>
      <c r="G91" s="946"/>
    </row>
    <row r="92" ht="190.5" customHeight="1">
      <c r="A92" s="957"/>
      <c r="B92" s="958"/>
      <c r="C92" s="958"/>
      <c r="D92" s="958"/>
      <c r="E92" s="961"/>
      <c r="F92" s="961"/>
      <c r="G92" s="962"/>
    </row>
    <row r="93">
      <c r="A93" s="943" t="s">
        <v>170</v>
      </c>
      <c r="B93" s="951" t="s">
        <v>171</v>
      </c>
      <c r="C93" s="952"/>
      <c r="D93" s="952"/>
      <c r="E93" s="952"/>
      <c r="F93" s="952"/>
      <c r="G93" s="953"/>
    </row>
    <row r="94">
      <c r="A94" s="935" t="s">
        <v>172</v>
      </c>
      <c r="B94" s="954" t="s">
        <v>93</v>
      </c>
      <c r="C94" s="955"/>
      <c r="D94" s="955"/>
      <c r="E94" s="955"/>
      <c r="F94" s="955"/>
      <c r="G94" s="956"/>
    </row>
    <row r="95">
      <c r="A95" s="935" t="s">
        <v>173</v>
      </c>
      <c r="B95" s="954" t="s">
        <v>174</v>
      </c>
      <c r="C95" s="955"/>
      <c r="D95" s="955"/>
      <c r="E95" s="955"/>
      <c r="F95" s="955"/>
      <c r="G95" s="956"/>
    </row>
    <row r="96">
      <c r="A96" s="943" t="s">
        <v>175</v>
      </c>
      <c r="B96" s="951" t="s">
        <v>97</v>
      </c>
      <c r="C96" s="952"/>
      <c r="D96" s="952"/>
      <c r="E96" s="952"/>
      <c r="F96" s="952"/>
      <c r="G96" s="953"/>
    </row>
    <row r="97">
      <c r="A97" s="943" t="s">
        <v>176</v>
      </c>
      <c r="B97" s="951" t="s">
        <v>99</v>
      </c>
      <c r="C97" s="952"/>
      <c r="D97" s="952"/>
      <c r="E97" s="952"/>
      <c r="F97" s="952"/>
      <c r="G97" s="953"/>
    </row>
    <row r="98">
      <c r="A98" s="943" t="s">
        <v>177</v>
      </c>
      <c r="B98" s="951" t="s">
        <v>101</v>
      </c>
      <c r="C98" s="952"/>
      <c r="D98" s="952"/>
      <c r="E98" s="952"/>
      <c r="F98" s="952"/>
      <c r="G98" s="953"/>
    </row>
    <row r="99">
      <c r="A99" s="943" t="s">
        <v>178</v>
      </c>
      <c r="B99" s="951" t="s">
        <v>179</v>
      </c>
      <c r="C99" s="952"/>
      <c r="D99" s="952"/>
      <c r="E99" s="952"/>
      <c r="F99" s="952"/>
      <c r="G99" s="953"/>
    </row>
    <row r="100">
      <c r="A100" s="943" t="s">
        <v>180</v>
      </c>
      <c r="B100" s="951" t="s">
        <v>105</v>
      </c>
      <c r="C100" s="952"/>
      <c r="D100" s="952"/>
      <c r="E100" s="952"/>
      <c r="F100" s="952"/>
      <c r="G100" s="953"/>
    </row>
    <row r="101">
      <c r="A101" s="943" t="s">
        <v>181</v>
      </c>
      <c r="B101" s="951" t="s">
        <v>107</v>
      </c>
      <c r="C101" s="952"/>
      <c r="D101" s="952"/>
      <c r="E101" s="952"/>
      <c r="F101" s="952"/>
      <c r="G101" s="953"/>
    </row>
    <row r="102">
      <c r="A102" s="943" t="s">
        <v>182</v>
      </c>
      <c r="B102" s="951" t="s">
        <v>109</v>
      </c>
      <c r="C102" s="952"/>
      <c r="D102" s="952"/>
      <c r="E102" s="952"/>
      <c r="F102" s="952"/>
      <c r="G102" s="953"/>
    </row>
    <row r="103">
      <c r="A103" s="943" t="s">
        <v>183</v>
      </c>
      <c r="B103" s="951" t="s">
        <v>111</v>
      </c>
      <c r="C103" s="952"/>
      <c r="D103" s="952"/>
      <c r="E103" s="952"/>
      <c r="F103" s="952"/>
      <c r="G103" s="953"/>
    </row>
    <row r="104">
      <c r="A104" s="943" t="s">
        <v>184</v>
      </c>
      <c r="B104" s="951" t="s">
        <v>113</v>
      </c>
      <c r="C104" s="952"/>
      <c r="D104" s="952"/>
      <c r="E104" s="952"/>
      <c r="F104" s="952"/>
      <c r="G104" s="953"/>
    </row>
    <row r="105">
      <c r="A105" s="943" t="s">
        <v>185</v>
      </c>
      <c r="B105" s="951" t="s">
        <v>115</v>
      </c>
      <c r="C105" s="952"/>
      <c r="D105" s="952"/>
      <c r="E105" s="952"/>
      <c r="F105" s="952"/>
      <c r="G105" s="953"/>
    </row>
    <row r="106">
      <c r="A106" s="943" t="s">
        <v>186</v>
      </c>
      <c r="B106" s="951" t="s">
        <v>117</v>
      </c>
      <c r="C106" s="952"/>
      <c r="D106" s="952"/>
      <c r="E106" s="952"/>
      <c r="F106" s="952"/>
      <c r="G106" s="953"/>
    </row>
    <row r="107" ht="180.75" customHeight="1">
      <c r="A107" s="957"/>
      <c r="B107" s="958"/>
      <c r="C107" s="958"/>
      <c r="D107" s="958"/>
      <c r="E107" s="958"/>
      <c r="F107" s="958"/>
      <c r="G107" s="959"/>
    </row>
    <row r="108" ht="13.5" customHeight="1">
      <c r="A108" s="947" t="s">
        <v>187</v>
      </c>
      <c r="B108" s="944" t="s">
        <v>119</v>
      </c>
      <c r="C108" s="945"/>
      <c r="D108" s="945"/>
      <c r="E108" s="945"/>
      <c r="F108" s="945"/>
      <c r="G108" s="946"/>
    </row>
    <row r="109">
      <c r="A109" s="935" t="s">
        <v>188</v>
      </c>
      <c r="B109" s="963" t="s">
        <v>121</v>
      </c>
      <c r="C109" s="964"/>
      <c r="D109" s="964"/>
      <c r="E109" s="964"/>
      <c r="F109" s="964"/>
      <c r="G109" s="965"/>
    </row>
    <row r="110">
      <c r="A110" s="943" t="s">
        <v>189</v>
      </c>
      <c r="B110" s="951" t="s">
        <v>123</v>
      </c>
      <c r="C110" s="952"/>
      <c r="D110" s="952"/>
      <c r="E110" s="952"/>
      <c r="F110" s="952"/>
      <c r="G110" s="953"/>
    </row>
    <row r="111">
      <c r="A111" s="943" t="s">
        <v>190</v>
      </c>
      <c r="B111" s="944" t="s">
        <v>191</v>
      </c>
      <c r="C111" s="945"/>
      <c r="D111" s="945"/>
      <c r="E111" s="945"/>
      <c r="F111" s="945"/>
      <c r="G111" s="946"/>
    </row>
    <row r="112">
      <c r="A112" s="943" t="s">
        <v>192</v>
      </c>
      <c r="B112" s="951" t="s">
        <v>193</v>
      </c>
      <c r="C112" s="952"/>
      <c r="D112" s="952"/>
      <c r="E112" s="952"/>
      <c r="F112" s="952"/>
      <c r="G112" s="953"/>
    </row>
    <row r="113">
      <c r="A113" s="966"/>
      <c r="B113" s="967"/>
      <c r="C113" s="967"/>
      <c r="D113" s="967"/>
      <c r="E113" s="968"/>
      <c r="F113" s="969"/>
      <c r="G113" s="970"/>
    </row>
    <row r="114" ht="86.25" customHeight="1">
      <c r="A114" s="971" t="s">
        <v>348</v>
      </c>
      <c r="B114" s="972"/>
      <c r="C114" s="973"/>
      <c r="D114" s="974" t="s">
        <v>239</v>
      </c>
      <c r="E114" s="975"/>
      <c r="F114" s="975"/>
      <c r="G114" s="976"/>
    </row>
  </sheetData>
  <mergeCells count="123">
    <mergeCell ref="B111:G111"/>
    <mergeCell ref="B112:G112"/>
    <mergeCell ref="A113:E113"/>
    <mergeCell ref="F113:G113"/>
    <mergeCell ref="A114:C114"/>
    <mergeCell ref="D114:G114"/>
    <mergeCell ref="B103:G103"/>
    <mergeCell ref="B104:G104"/>
    <mergeCell ref="B105:G105"/>
    <mergeCell ref="B106:G106"/>
    <mergeCell ref="A107:D107"/>
    <mergeCell ref="E107:G107"/>
    <mergeCell ref="B108:G108"/>
    <mergeCell ref="B109:G109"/>
    <mergeCell ref="B110:G110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86:G86"/>
    <mergeCell ref="B87:G87"/>
    <mergeCell ref="B88:G88"/>
    <mergeCell ref="B89:G89"/>
    <mergeCell ref="B90:G90"/>
    <mergeCell ref="B91:G91"/>
    <mergeCell ref="A92:D92"/>
    <mergeCell ref="E92:G92"/>
    <mergeCell ref="B93:G93"/>
    <mergeCell ref="B77:G77"/>
    <mergeCell ref="B78:G78"/>
    <mergeCell ref="B79:G79"/>
    <mergeCell ref="B80:G80"/>
    <mergeCell ref="B81:G81"/>
    <mergeCell ref="B82:G82"/>
    <mergeCell ref="B83:G83"/>
    <mergeCell ref="B84:G84"/>
    <mergeCell ref="B85:G85"/>
    <mergeCell ref="B68:G68"/>
    <mergeCell ref="B69:G69"/>
    <mergeCell ref="B70:G70"/>
    <mergeCell ref="B71:G71"/>
    <mergeCell ref="B72:G72"/>
    <mergeCell ref="B73:G73"/>
    <mergeCell ref="B74:G74"/>
    <mergeCell ref="B75:G75"/>
    <mergeCell ref="B76:G76"/>
    <mergeCell ref="A60:D60"/>
    <mergeCell ref="E60:G60"/>
    <mergeCell ref="B61:G61"/>
    <mergeCell ref="B62:G62"/>
    <mergeCell ref="B63:G63"/>
    <mergeCell ref="B64:G64"/>
    <mergeCell ref="B65:G65"/>
    <mergeCell ref="B66:G66"/>
    <mergeCell ref="B67:G67"/>
    <mergeCell ref="B52:G52"/>
    <mergeCell ref="B53:G53"/>
    <mergeCell ref="B54:G54"/>
    <mergeCell ref="B55:G55"/>
    <mergeCell ref="B56:G56"/>
    <mergeCell ref="B57:G57"/>
    <mergeCell ref="B58:G58"/>
    <mergeCell ref="A59:D59"/>
    <mergeCell ref="E59:G59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35:G35"/>
    <mergeCell ref="B36:G36"/>
    <mergeCell ref="B37:G37"/>
    <mergeCell ref="B38:G38"/>
    <mergeCell ref="B39:G39"/>
    <mergeCell ref="B40:G40"/>
    <mergeCell ref="A41:D41"/>
    <mergeCell ref="E41:G41"/>
    <mergeCell ref="B42:G42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B18:G18"/>
    <mergeCell ref="B19:G19"/>
    <mergeCell ref="B20:G20"/>
    <mergeCell ref="A21:D21"/>
    <mergeCell ref="E21:G21"/>
    <mergeCell ref="B22:G22"/>
    <mergeCell ref="B23:G23"/>
    <mergeCell ref="B24:G24"/>
    <mergeCell ref="B25:G25"/>
    <mergeCell ref="B10:G10"/>
    <mergeCell ref="B11:G11"/>
    <mergeCell ref="B12:G12"/>
    <mergeCell ref="B13:G13"/>
    <mergeCell ref="B14:G14"/>
    <mergeCell ref="B15:G15"/>
    <mergeCell ref="B16:G16"/>
    <mergeCell ref="A17:D17"/>
    <mergeCell ref="E17:G17"/>
    <mergeCell ref="B1:F1"/>
    <mergeCell ref="G1:G4"/>
    <mergeCell ref="B2:F2"/>
    <mergeCell ref="B3:F3"/>
    <mergeCell ref="A5:G5"/>
    <mergeCell ref="B6:G6"/>
    <mergeCell ref="B7:G7"/>
    <mergeCell ref="B8:G8"/>
    <mergeCell ref="B9:G9"/>
  </mergeCells>
  <printOptions headings="0" gridLines="0"/>
  <pageMargins left="0.511811024" right="0.511811024" top="0.78740157500000008" bottom="0.78740157500000008" header="0.31496062000000014" footer="0.31496062000000014"/>
  <pageSetup paperSize="9" scale="94" fitToWidth="1" fitToHeight="0" pageOrder="downThenOver" orientation="portrait" usePrinterDefaults="1" blackAndWhite="0" draft="0" cellComments="none" useFirstPageNumber="0" errors="displayed" horizontalDpi="600" verticalDpi="600" copies="1"/>
  <headerFooter/>
  <rowBreaks count="1" manualBreakCount="1">
    <brk id="105" man="1" max="6"/>
  </rowBreak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2485" zoomScale="100" workbookViewId="0">
      <selection activeCell="G8" activeCellId="0" sqref="G8:H8"/>
    </sheetView>
  </sheetViews>
  <sheetFormatPr defaultRowHeight="15"/>
  <cols>
    <col customWidth="1" min="1" max="1" width="10.7109375"/>
    <col customWidth="1" min="2" max="2" width="7.140625"/>
    <col customWidth="1" min="3" max="3" width="8.7109375"/>
    <col customWidth="1" min="4" max="4" width="4.42578125"/>
    <col customWidth="1" min="5" max="7" width="8.7109375"/>
    <col customWidth="1" min="8" max="8" width="4.28515625"/>
    <col customWidth="1" min="9" max="9" width="8.7109375"/>
    <col customWidth="1" min="10" max="10" width="5"/>
    <col customWidth="1" min="11" max="11" width="8.7109375"/>
    <col customWidth="1" min="12" max="12" width="4.42578125"/>
    <col customWidth="1" min="13" max="13" width="5.28515625"/>
    <col customWidth="1" min="14" max="14" width="3.5703125"/>
    <col customWidth="1" min="15" max="15" style="1164" width="7.140625"/>
  </cols>
  <sheetData>
    <row r="1" ht="21.75" customHeight="1">
      <c r="A1" s="805" t="s">
        <v>240</v>
      </c>
      <c r="B1" s="806" t="s">
        <v>1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1165"/>
    </row>
    <row r="2" ht="14.25" customHeight="1">
      <c r="A2" s="711" t="s">
        <v>3</v>
      </c>
      <c r="B2" s="977" t="s">
        <v>4</v>
      </c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1166"/>
    </row>
    <row r="3">
      <c r="A3" s="980" t="s">
        <v>241</v>
      </c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1167"/>
    </row>
    <row r="4" ht="38.25">
      <c r="A4" s="718" t="s">
        <v>7</v>
      </c>
      <c r="B4" s="719" t="s">
        <v>312</v>
      </c>
      <c r="C4" s="720" t="s">
        <v>216</v>
      </c>
      <c r="D4" s="816" t="s">
        <v>349</v>
      </c>
      <c r="E4" s="817"/>
      <c r="F4" s="818"/>
      <c r="G4" s="819" t="s">
        <v>242</v>
      </c>
      <c r="H4" s="820"/>
      <c r="I4" s="723">
        <f>'DO 03'!I1613+1</f>
        <v>46028</v>
      </c>
      <c r="J4" s="724"/>
      <c r="K4" s="724"/>
      <c r="L4" s="724"/>
      <c r="M4" s="725"/>
      <c r="N4" s="726" t="s">
        <v>243</v>
      </c>
      <c r="O4" s="727">
        <f>1</f>
        <v>1</v>
      </c>
    </row>
    <row r="5">
      <c r="A5" s="728" t="s">
        <v>244</v>
      </c>
      <c r="B5" s="729" t="s">
        <v>6</v>
      </c>
      <c r="C5" s="730"/>
      <c r="D5" s="730"/>
      <c r="E5" s="730"/>
      <c r="F5" s="730"/>
      <c r="G5" s="730"/>
      <c r="H5" s="730"/>
      <c r="I5" s="730"/>
      <c r="J5" s="731"/>
      <c r="K5" s="732" t="s">
        <v>245</v>
      </c>
      <c r="L5" s="732" t="s">
        <v>246</v>
      </c>
      <c r="M5" s="821" t="s">
        <v>247</v>
      </c>
      <c r="N5" s="822"/>
      <c r="O5" s="733" t="s">
        <v>248</v>
      </c>
    </row>
    <row r="6">
      <c r="A6" s="734"/>
      <c r="B6" s="735"/>
      <c r="C6" s="736"/>
      <c r="D6" s="1168"/>
      <c r="E6" s="1168"/>
      <c r="F6" s="1168"/>
      <c r="G6" s="736"/>
      <c r="H6" s="736"/>
      <c r="I6" s="736"/>
      <c r="J6" s="737"/>
      <c r="K6" s="732" t="s">
        <v>249</v>
      </c>
      <c r="L6" s="732" t="s">
        <v>203</v>
      </c>
      <c r="M6" s="823"/>
      <c r="N6" s="824"/>
      <c r="O6" s="739"/>
    </row>
    <row r="7" ht="27.75" customHeight="1">
      <c r="A7" s="740" t="s">
        <v>250</v>
      </c>
      <c r="B7" s="1169">
        <v>45929</v>
      </c>
      <c r="C7" s="742" t="s">
        <v>251</v>
      </c>
      <c r="D7" s="1170">
        <v>180</v>
      </c>
      <c r="E7" s="742" t="s">
        <v>252</v>
      </c>
      <c r="F7" s="825" t="s">
        <v>253</v>
      </c>
      <c r="G7" s="826"/>
      <c r="H7" s="741">
        <f>'DO 03'!H1616+1</f>
        <v>94</v>
      </c>
      <c r="I7" s="742" t="s">
        <v>254</v>
      </c>
      <c r="J7" s="741">
        <f>D7-H7</f>
        <v>86</v>
      </c>
      <c r="K7" s="744" t="s">
        <v>255</v>
      </c>
      <c r="L7" s="744" t="s">
        <v>203</v>
      </c>
      <c r="M7" s="811"/>
      <c r="N7" s="827"/>
      <c r="O7" s="739"/>
    </row>
    <row r="8">
      <c r="A8" s="983" t="s">
        <v>256</v>
      </c>
      <c r="B8" s="755" t="s">
        <v>257</v>
      </c>
      <c r="C8" s="756"/>
      <c r="D8" s="756"/>
      <c r="E8" s="756"/>
      <c r="F8" s="757"/>
      <c r="G8" s="758"/>
      <c r="H8" s="763"/>
      <c r="I8" s="760"/>
      <c r="J8" s="761"/>
      <c r="K8" s="761"/>
      <c r="L8" s="761"/>
      <c r="M8" s="761"/>
      <c r="N8" s="761"/>
      <c r="O8" s="762"/>
    </row>
    <row r="9">
      <c r="A9" s="746"/>
      <c r="B9" s="755" t="s">
        <v>258</v>
      </c>
      <c r="C9" s="756"/>
      <c r="D9" s="756"/>
      <c r="E9" s="756"/>
      <c r="F9" s="757"/>
      <c r="G9" s="758"/>
      <c r="H9" s="763"/>
      <c r="I9" s="760"/>
      <c r="J9" s="761"/>
      <c r="K9" s="761"/>
      <c r="L9" s="761"/>
      <c r="M9" s="761"/>
      <c r="N9" s="761"/>
      <c r="O9" s="762"/>
    </row>
    <row r="10">
      <c r="A10" s="746"/>
      <c r="B10" s="755" t="s">
        <v>259</v>
      </c>
      <c r="C10" s="756"/>
      <c r="D10" s="756"/>
      <c r="E10" s="756"/>
      <c r="F10" s="757"/>
      <c r="G10" s="758"/>
      <c r="H10" s="763"/>
      <c r="I10" s="760"/>
      <c r="J10" s="761"/>
      <c r="K10" s="761"/>
      <c r="L10" s="761"/>
      <c r="M10" s="761"/>
      <c r="N10" s="761"/>
      <c r="O10" s="762"/>
    </row>
    <row r="11">
      <c r="A11" s="746"/>
      <c r="B11" s="755" t="s">
        <v>260</v>
      </c>
      <c r="C11" s="756"/>
      <c r="D11" s="756"/>
      <c r="E11" s="756"/>
      <c r="F11" s="757"/>
      <c r="G11" s="758"/>
      <c r="H11" s="763"/>
      <c r="I11" s="760"/>
      <c r="J11" s="761"/>
      <c r="K11" s="761"/>
      <c r="L11" s="761"/>
      <c r="M11" s="761"/>
      <c r="N11" s="761"/>
      <c r="O11" s="762"/>
    </row>
    <row r="12">
      <c r="A12" s="746"/>
      <c r="B12" s="755" t="s">
        <v>261</v>
      </c>
      <c r="C12" s="756"/>
      <c r="D12" s="756"/>
      <c r="E12" s="756"/>
      <c r="F12" s="757"/>
      <c r="G12" s="758"/>
      <c r="H12" s="763"/>
      <c r="I12" s="758"/>
      <c r="J12" s="759"/>
      <c r="K12" s="759"/>
      <c r="L12" s="759"/>
      <c r="M12" s="759"/>
      <c r="N12" s="759"/>
      <c r="O12" s="762"/>
    </row>
    <row r="13">
      <c r="A13" s="765"/>
      <c r="B13" s="994" t="s">
        <v>262</v>
      </c>
      <c r="C13" s="995"/>
      <c r="D13" s="995"/>
      <c r="E13" s="995"/>
      <c r="F13" s="996"/>
      <c r="G13" s="984"/>
      <c r="H13" s="985"/>
      <c r="I13" s="769"/>
      <c r="J13" s="770"/>
      <c r="K13" s="770"/>
      <c r="L13" s="770"/>
      <c r="M13" s="770"/>
      <c r="N13" s="770"/>
      <c r="O13" s="771"/>
    </row>
    <row r="14">
      <c r="A14" s="772" t="s">
        <v>263</v>
      </c>
      <c r="B14" s="773" t="s">
        <v>264</v>
      </c>
      <c r="C14" s="774"/>
      <c r="D14" s="774"/>
      <c r="E14" s="774"/>
      <c r="F14" s="775"/>
      <c r="G14" s="1171" t="s">
        <v>265</v>
      </c>
      <c r="H14" s="1172"/>
      <c r="I14" s="773" t="s">
        <v>264</v>
      </c>
      <c r="J14" s="774"/>
      <c r="K14" s="774"/>
      <c r="L14" s="774"/>
      <c r="M14" s="774"/>
      <c r="N14" s="775"/>
      <c r="O14" s="1173" t="s">
        <v>265</v>
      </c>
    </row>
    <row r="15">
      <c r="A15" s="746"/>
      <c r="B15" s="766" t="s">
        <v>266</v>
      </c>
      <c r="C15" s="767"/>
      <c r="D15" s="767"/>
      <c r="E15" s="767"/>
      <c r="F15" s="768"/>
      <c r="G15" s="779"/>
      <c r="H15" s="780"/>
      <c r="I15" s="766" t="s">
        <v>267</v>
      </c>
      <c r="J15" s="767"/>
      <c r="K15" s="767"/>
      <c r="L15" s="767"/>
      <c r="M15" s="767"/>
      <c r="N15" s="768"/>
      <c r="O15" s="781"/>
    </row>
    <row r="16">
      <c r="A16" s="746"/>
      <c r="B16" s="766" t="s">
        <v>268</v>
      </c>
      <c r="C16" s="767"/>
      <c r="D16" s="767"/>
      <c r="E16" s="767"/>
      <c r="F16" s="768"/>
      <c r="G16" s="779"/>
      <c r="H16" s="780"/>
      <c r="I16" s="766" t="s">
        <v>269</v>
      </c>
      <c r="J16" s="767"/>
      <c r="K16" s="767"/>
      <c r="L16" s="767"/>
      <c r="M16" s="767"/>
      <c r="N16" s="768"/>
      <c r="O16" s="781"/>
    </row>
    <row r="17">
      <c r="A17" s="746"/>
      <c r="B17" s="766" t="s">
        <v>270</v>
      </c>
      <c r="C17" s="767"/>
      <c r="D17" s="767"/>
      <c r="E17" s="767"/>
      <c r="F17" s="768"/>
      <c r="G17" s="779"/>
      <c r="H17" s="780"/>
      <c r="I17" s="766" t="s">
        <v>271</v>
      </c>
      <c r="J17" s="767"/>
      <c r="K17" s="767"/>
      <c r="L17" s="767"/>
      <c r="M17" s="767"/>
      <c r="N17" s="768"/>
      <c r="O17" s="781"/>
    </row>
    <row r="18">
      <c r="A18" s="746"/>
      <c r="B18" s="766" t="s">
        <v>272</v>
      </c>
      <c r="C18" s="767"/>
      <c r="D18" s="767"/>
      <c r="E18" s="767"/>
      <c r="F18" s="768"/>
      <c r="G18" s="779"/>
      <c r="H18" s="780"/>
      <c r="I18" s="766" t="s">
        <v>273</v>
      </c>
      <c r="J18" s="767"/>
      <c r="K18" s="767"/>
      <c r="L18" s="767"/>
      <c r="M18" s="767"/>
      <c r="N18" s="768"/>
      <c r="O18" s="781"/>
    </row>
    <row r="19">
      <c r="A19" s="746"/>
      <c r="B19" s="766" t="s">
        <v>274</v>
      </c>
      <c r="C19" s="767"/>
      <c r="D19" s="767"/>
      <c r="E19" s="767"/>
      <c r="F19" s="768"/>
      <c r="G19" s="779"/>
      <c r="H19" s="780"/>
      <c r="I19" s="766" t="s">
        <v>275</v>
      </c>
      <c r="J19" s="767"/>
      <c r="K19" s="767"/>
      <c r="L19" s="767"/>
      <c r="M19" s="767"/>
      <c r="N19" s="768"/>
      <c r="O19" s="781">
        <v>1</v>
      </c>
    </row>
    <row r="20">
      <c r="A20" s="746"/>
      <c r="B20" s="766" t="s">
        <v>276</v>
      </c>
      <c r="C20" s="767"/>
      <c r="D20" s="767"/>
      <c r="E20" s="767"/>
      <c r="F20" s="768"/>
      <c r="G20" s="779"/>
      <c r="H20" s="780"/>
      <c r="I20" s="766" t="s">
        <v>277</v>
      </c>
      <c r="J20" s="767"/>
      <c r="K20" s="767"/>
      <c r="L20" s="767"/>
      <c r="M20" s="767"/>
      <c r="N20" s="768"/>
      <c r="O20" s="781"/>
    </row>
    <row r="21">
      <c r="A21" s="746"/>
      <c r="B21" s="766" t="s">
        <v>278</v>
      </c>
      <c r="C21" s="767"/>
      <c r="D21" s="767"/>
      <c r="E21" s="767"/>
      <c r="F21" s="768"/>
      <c r="G21" s="779"/>
      <c r="H21" s="780"/>
      <c r="I21" s="766" t="s">
        <v>279</v>
      </c>
      <c r="J21" s="767"/>
      <c r="K21" s="767"/>
      <c r="L21" s="767"/>
      <c r="M21" s="767"/>
      <c r="N21" s="768"/>
      <c r="O21" s="781"/>
    </row>
    <row r="22">
      <c r="A22" s="746"/>
      <c r="B22" s="766" t="s">
        <v>280</v>
      </c>
      <c r="C22" s="767"/>
      <c r="D22" s="767"/>
      <c r="E22" s="767"/>
      <c r="F22" s="768"/>
      <c r="G22" s="779"/>
      <c r="H22" s="780"/>
      <c r="I22" s="766" t="s">
        <v>281</v>
      </c>
      <c r="J22" s="767"/>
      <c r="K22" s="767"/>
      <c r="L22" s="767"/>
      <c r="M22" s="767"/>
      <c r="N22" s="768"/>
      <c r="O22" s="781">
        <v>1</v>
      </c>
    </row>
    <row r="23">
      <c r="A23" s="746"/>
      <c r="B23" s="766" t="s">
        <v>282</v>
      </c>
      <c r="C23" s="767"/>
      <c r="D23" s="767"/>
      <c r="E23" s="767"/>
      <c r="F23" s="768"/>
      <c r="G23" s="779"/>
      <c r="H23" s="780"/>
      <c r="I23" s="766" t="s">
        <v>283</v>
      </c>
      <c r="J23" s="767"/>
      <c r="K23" s="767"/>
      <c r="L23" s="767"/>
      <c r="M23" s="767"/>
      <c r="N23" s="768"/>
      <c r="O23" s="781"/>
    </row>
    <row r="24">
      <c r="A24" s="746"/>
      <c r="B24" s="766" t="s">
        <v>284</v>
      </c>
      <c r="C24" s="767"/>
      <c r="D24" s="767"/>
      <c r="E24" s="767"/>
      <c r="F24" s="768"/>
      <c r="G24" s="779"/>
      <c r="H24" s="780"/>
      <c r="I24" s="766" t="s">
        <v>285</v>
      </c>
      <c r="J24" s="767"/>
      <c r="K24" s="767"/>
      <c r="L24" s="767"/>
      <c r="M24" s="767"/>
      <c r="N24" s="768"/>
      <c r="O24" s="790">
        <v>1</v>
      </c>
    </row>
    <row r="25">
      <c r="A25" s="765"/>
      <c r="B25" s="766" t="s">
        <v>286</v>
      </c>
      <c r="C25" s="767"/>
      <c r="D25" s="767"/>
      <c r="E25" s="767"/>
      <c r="F25" s="768"/>
      <c r="G25" s="1174">
        <v>2</v>
      </c>
      <c r="H25" s="1175"/>
      <c r="I25" s="766" t="s">
        <v>287</v>
      </c>
      <c r="J25" s="767"/>
      <c r="K25" s="767"/>
      <c r="L25" s="767"/>
      <c r="M25" s="767"/>
      <c r="N25" s="768"/>
      <c r="O25" s="1176">
        <f>SUM(G15:H25,O15:O24)</f>
        <v>5</v>
      </c>
    </row>
    <row r="26">
      <c r="A26" s="797" t="s">
        <v>288</v>
      </c>
      <c r="B26" s="1005" t="s">
        <v>37</v>
      </c>
      <c r="C26" s="1006"/>
      <c r="D26" s="1006"/>
      <c r="E26" s="1006"/>
      <c r="F26" s="1006"/>
      <c r="G26" s="1006"/>
      <c r="H26" s="1006"/>
      <c r="I26" s="1006"/>
      <c r="J26" s="1006"/>
      <c r="K26" s="1006"/>
      <c r="L26" s="1006"/>
      <c r="M26" s="1006"/>
      <c r="N26" s="1006"/>
      <c r="O26" s="1177"/>
    </row>
    <row r="27">
      <c r="A27" s="801"/>
      <c r="B27" s="758"/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62"/>
    </row>
    <row r="28">
      <c r="A28" s="801"/>
      <c r="B28" s="758"/>
      <c r="C28" s="759"/>
      <c r="D28" s="759"/>
      <c r="E28" s="759"/>
      <c r="F28" s="759"/>
      <c r="G28" s="759"/>
      <c r="H28" s="759"/>
      <c r="I28" s="759"/>
      <c r="J28" s="759"/>
      <c r="K28" s="759"/>
      <c r="L28" s="759"/>
      <c r="M28" s="759"/>
      <c r="N28" s="759"/>
      <c r="O28" s="762"/>
    </row>
    <row r="29">
      <c r="A29" s="801"/>
      <c r="B29" s="758"/>
      <c r="C29" s="759"/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62"/>
    </row>
    <row r="30">
      <c r="A30" s="801"/>
      <c r="B30" s="758"/>
      <c r="C30" s="759"/>
      <c r="D30" s="759"/>
      <c r="E30" s="759"/>
      <c r="F30" s="759"/>
      <c r="G30" s="759"/>
      <c r="H30" s="759"/>
      <c r="I30" s="759"/>
      <c r="J30" s="759"/>
      <c r="K30" s="759"/>
      <c r="L30" s="759"/>
      <c r="M30" s="759"/>
      <c r="N30" s="759"/>
      <c r="O30" s="762"/>
    </row>
    <row r="31">
      <c r="A31" s="801"/>
      <c r="B31" s="758"/>
      <c r="C31" s="759"/>
      <c r="D31" s="759"/>
      <c r="E31" s="759"/>
      <c r="F31" s="759"/>
      <c r="G31" s="759"/>
      <c r="H31" s="759"/>
      <c r="I31" s="759"/>
      <c r="J31" s="759"/>
      <c r="K31" s="759"/>
      <c r="L31" s="759"/>
      <c r="M31" s="759"/>
      <c r="N31" s="759"/>
      <c r="O31" s="762"/>
    </row>
    <row r="32">
      <c r="A32" s="801"/>
      <c r="B32" s="758"/>
      <c r="C32" s="759"/>
      <c r="D32" s="759"/>
      <c r="E32" s="759"/>
      <c r="F32" s="759"/>
      <c r="G32" s="759"/>
      <c r="H32" s="759"/>
      <c r="I32" s="759"/>
      <c r="J32" s="759"/>
      <c r="K32" s="759"/>
      <c r="L32" s="759"/>
      <c r="M32" s="759"/>
      <c r="N32" s="759"/>
      <c r="O32" s="762"/>
    </row>
    <row r="33">
      <c r="A33" s="801"/>
      <c r="B33" s="758"/>
      <c r="C33" s="759"/>
      <c r="D33" s="759"/>
      <c r="E33" s="759"/>
      <c r="F33" s="759"/>
      <c r="G33" s="759"/>
      <c r="H33" s="763"/>
      <c r="I33" s="986" t="s">
        <v>0</v>
      </c>
      <c r="J33" s="987"/>
      <c r="K33" s="987"/>
      <c r="L33" s="987"/>
      <c r="M33" s="987"/>
      <c r="N33" s="987"/>
      <c r="O33" s="988"/>
    </row>
    <row r="34">
      <c r="A34" s="801"/>
      <c r="B34" s="758"/>
      <c r="C34" s="759"/>
      <c r="D34" s="759"/>
      <c r="E34" s="759"/>
      <c r="F34" s="759"/>
      <c r="G34" s="759"/>
      <c r="H34" s="763"/>
      <c r="I34" s="3"/>
      <c r="J34" s="3"/>
      <c r="K34" s="3"/>
      <c r="L34" s="3"/>
      <c r="M34" s="3"/>
      <c r="N34" s="3"/>
      <c r="O34" s="3"/>
    </row>
    <row r="35">
      <c r="A35" s="801"/>
      <c r="B35" s="758"/>
      <c r="C35" s="759"/>
      <c r="D35" s="759"/>
      <c r="E35" s="759"/>
      <c r="F35" s="759"/>
      <c r="G35" s="759"/>
      <c r="H35" s="763"/>
      <c r="I35" s="3"/>
      <c r="J35" s="3"/>
      <c r="K35" s="3"/>
      <c r="L35" s="3"/>
      <c r="M35" s="3"/>
      <c r="N35" s="3"/>
      <c r="O35" s="3"/>
    </row>
    <row r="36">
      <c r="A36" s="802"/>
      <c r="B36" s="803"/>
      <c r="C36" s="804"/>
      <c r="D36" s="804"/>
      <c r="E36" s="804"/>
      <c r="F36" s="804"/>
      <c r="G36" s="804"/>
      <c r="H36" s="989"/>
      <c r="I36" s="990"/>
      <c r="J36" s="990"/>
      <c r="K36" s="990"/>
      <c r="L36" s="990"/>
      <c r="M36" s="990"/>
      <c r="N36" s="990"/>
      <c r="O36" s="991"/>
    </row>
    <row r="37">
      <c r="A37" s="797" t="s">
        <v>291</v>
      </c>
      <c r="B37" s="992"/>
      <c r="C37" s="839"/>
      <c r="D37" s="839"/>
      <c r="E37" s="839"/>
      <c r="F37" s="839"/>
      <c r="G37" s="839"/>
      <c r="H37" s="839"/>
      <c r="I37" s="839"/>
      <c r="J37" s="839"/>
      <c r="K37" s="839"/>
      <c r="L37" s="839"/>
      <c r="M37" s="839"/>
      <c r="N37" s="839"/>
      <c r="O37" s="840"/>
    </row>
    <row r="38">
      <c r="A38" s="801"/>
      <c r="B38" s="760"/>
      <c r="C38" s="761"/>
      <c r="D38" s="761"/>
      <c r="E38" s="761"/>
      <c r="F38" s="761"/>
      <c r="G38" s="761"/>
      <c r="H38" s="761"/>
      <c r="I38" s="761"/>
      <c r="J38" s="761"/>
      <c r="K38" s="761"/>
      <c r="L38" s="761"/>
      <c r="M38" s="761"/>
      <c r="N38" s="761"/>
      <c r="O38" s="762"/>
    </row>
    <row r="39">
      <c r="A39" s="801"/>
      <c r="B39" s="760"/>
      <c r="C39" s="761"/>
      <c r="D39" s="761"/>
      <c r="E39" s="761"/>
      <c r="F39" s="761"/>
      <c r="G39" s="761"/>
      <c r="H39" s="761"/>
      <c r="I39" s="761"/>
      <c r="J39" s="761"/>
      <c r="K39" s="761"/>
      <c r="L39" s="761"/>
      <c r="M39" s="761"/>
      <c r="N39" s="761"/>
      <c r="O39" s="762"/>
    </row>
    <row r="40">
      <c r="A40" s="801"/>
      <c r="B40" s="760"/>
      <c r="C40" s="761"/>
      <c r="D40" s="761"/>
      <c r="E40" s="761"/>
      <c r="F40" s="761"/>
      <c r="G40" s="761"/>
      <c r="H40" s="761"/>
      <c r="I40" s="761"/>
      <c r="J40" s="761"/>
      <c r="K40" s="761"/>
      <c r="L40" s="761"/>
      <c r="M40" s="761"/>
      <c r="N40" s="761"/>
      <c r="O40" s="762"/>
    </row>
    <row r="41">
      <c r="A41" s="801"/>
      <c r="B41" s="760"/>
      <c r="C41" s="761"/>
      <c r="D41" s="761"/>
      <c r="E41" s="761"/>
      <c r="F41" s="761"/>
      <c r="G41" s="761"/>
      <c r="H41" s="761"/>
      <c r="I41" s="761"/>
      <c r="J41" s="761"/>
      <c r="K41" s="761"/>
      <c r="L41" s="761"/>
      <c r="M41" s="761"/>
      <c r="N41" s="761"/>
      <c r="O41" s="762"/>
    </row>
    <row r="42">
      <c r="A42" s="801"/>
      <c r="B42" s="760"/>
      <c r="C42" s="761"/>
      <c r="D42" s="761"/>
      <c r="E42" s="761"/>
      <c r="F42" s="761"/>
      <c r="G42" s="761"/>
      <c r="H42" s="761"/>
      <c r="I42" s="761"/>
      <c r="J42" s="761"/>
      <c r="K42" s="761"/>
      <c r="L42" s="761"/>
      <c r="M42" s="761"/>
      <c r="N42" s="761"/>
      <c r="O42" s="762"/>
    </row>
    <row r="43">
      <c r="A43" s="801"/>
      <c r="B43" s="760"/>
      <c r="C43" s="761"/>
      <c r="D43" s="761"/>
      <c r="E43" s="761"/>
      <c r="F43" s="761"/>
      <c r="G43" s="761"/>
      <c r="H43" s="761"/>
      <c r="I43" s="761"/>
      <c r="J43" s="761"/>
      <c r="K43" s="761"/>
      <c r="L43" s="761"/>
      <c r="M43" s="761"/>
      <c r="N43" s="761"/>
      <c r="O43" s="762"/>
    </row>
    <row r="44">
      <c r="A44" s="801"/>
      <c r="B44" s="760"/>
      <c r="C44" s="761"/>
      <c r="D44" s="761"/>
      <c r="E44" s="761"/>
      <c r="F44" s="761"/>
      <c r="G44" s="761"/>
      <c r="H44" s="761"/>
      <c r="I44" s="761"/>
      <c r="J44" s="761"/>
      <c r="K44" s="761"/>
      <c r="L44" s="761"/>
      <c r="M44" s="761"/>
      <c r="N44" s="761"/>
      <c r="O44" s="762"/>
    </row>
    <row r="45">
      <c r="A45" s="801"/>
      <c r="B45" s="758"/>
      <c r="C45" s="759"/>
      <c r="D45" s="759"/>
      <c r="E45" s="759"/>
      <c r="F45" s="759"/>
      <c r="G45" s="759"/>
      <c r="H45" s="763"/>
      <c r="I45" s="986" t="s">
        <v>292</v>
      </c>
      <c r="J45" s="987"/>
      <c r="K45" s="987"/>
      <c r="L45" s="987"/>
      <c r="M45" s="987"/>
      <c r="N45" s="987"/>
      <c r="O45" s="988"/>
    </row>
    <row r="46">
      <c r="A46" s="801"/>
      <c r="B46" s="758"/>
      <c r="C46" s="759"/>
      <c r="D46" s="759"/>
      <c r="E46" s="759"/>
      <c r="F46" s="759"/>
      <c r="G46" s="759"/>
      <c r="H46" s="763"/>
      <c r="I46" s="3"/>
      <c r="J46" s="3"/>
      <c r="K46" s="3"/>
      <c r="L46" s="3"/>
      <c r="M46" s="3"/>
      <c r="N46" s="3"/>
      <c r="O46" s="3"/>
    </row>
    <row r="47">
      <c r="A47" s="801"/>
      <c r="B47" s="758"/>
      <c r="C47" s="759"/>
      <c r="D47" s="759"/>
      <c r="E47" s="759"/>
      <c r="F47" s="759"/>
      <c r="G47" s="759"/>
      <c r="H47" s="763"/>
      <c r="I47" s="3"/>
      <c r="J47" s="3"/>
      <c r="K47" s="3"/>
      <c r="L47" s="3"/>
      <c r="M47" s="3"/>
      <c r="N47" s="3"/>
      <c r="O47" s="3"/>
    </row>
    <row r="48">
      <c r="A48" s="802"/>
      <c r="B48" s="803"/>
      <c r="C48" s="804"/>
      <c r="D48" s="804"/>
      <c r="E48" s="804"/>
      <c r="F48" s="804"/>
      <c r="G48" s="804"/>
      <c r="H48" s="989"/>
      <c r="I48" s="990"/>
      <c r="J48" s="990"/>
      <c r="K48" s="990"/>
      <c r="L48" s="990"/>
      <c r="M48" s="990"/>
      <c r="N48" s="990"/>
      <c r="O48" s="991"/>
    </row>
    <row r="49" ht="22.5" customHeight="1">
      <c r="A49" s="805" t="s">
        <v>240</v>
      </c>
      <c r="B49" s="806" t="s">
        <v>1</v>
      </c>
      <c r="C49" s="807"/>
      <c r="D49" s="807"/>
      <c r="E49" s="807"/>
      <c r="F49" s="807"/>
      <c r="G49" s="807"/>
      <c r="H49" s="807"/>
      <c r="I49" s="807"/>
      <c r="J49" s="807"/>
      <c r="K49" s="807"/>
      <c r="L49" s="807"/>
      <c r="M49" s="807"/>
      <c r="N49" s="807"/>
      <c r="O49" s="1165"/>
    </row>
    <row r="50">
      <c r="A50" s="810" t="s">
        <v>3</v>
      </c>
      <c r="B50" s="811" t="s">
        <v>4</v>
      </c>
      <c r="C50" s="812"/>
      <c r="D50" s="812"/>
      <c r="E50" s="812"/>
      <c r="F50" s="812"/>
      <c r="G50" s="812"/>
      <c r="H50" s="812"/>
      <c r="I50" s="812"/>
      <c r="J50" s="812"/>
      <c r="K50" s="812"/>
      <c r="L50" s="812"/>
      <c r="M50" s="812"/>
      <c r="N50" s="812"/>
      <c r="O50" s="1178"/>
    </row>
    <row r="51">
      <c r="A51" s="814" t="s">
        <v>241</v>
      </c>
      <c r="B51" s="694"/>
      <c r="C51" s="694"/>
      <c r="D51" s="694"/>
      <c r="E51" s="694"/>
      <c r="F51" s="694"/>
      <c r="G51" s="694"/>
      <c r="H51" s="694"/>
      <c r="I51" s="694"/>
      <c r="J51" s="694"/>
      <c r="K51" s="694"/>
      <c r="L51" s="694"/>
      <c r="M51" s="694"/>
      <c r="N51" s="694"/>
      <c r="O51" s="1179"/>
    </row>
    <row r="52" ht="38.25">
      <c r="A52" s="718" t="s">
        <v>7</v>
      </c>
      <c r="B52" s="720" t="s">
        <v>312</v>
      </c>
      <c r="C52" s="720" t="s">
        <v>216</v>
      </c>
      <c r="D52" s="816" t="s">
        <v>349</v>
      </c>
      <c r="E52" s="817"/>
      <c r="F52" s="818"/>
      <c r="G52" s="819" t="s">
        <v>242</v>
      </c>
      <c r="H52" s="820"/>
      <c r="I52" s="723">
        <f>I4+1</f>
        <v>46029</v>
      </c>
      <c r="J52" s="724"/>
      <c r="K52" s="724"/>
      <c r="L52" s="724"/>
      <c r="M52" s="725"/>
      <c r="N52" s="726" t="s">
        <v>243</v>
      </c>
      <c r="O52" s="727">
        <f>O4+1</f>
        <v>2</v>
      </c>
    </row>
    <row r="53">
      <c r="A53" s="728" t="s">
        <v>244</v>
      </c>
      <c r="B53" s="729" t="s">
        <v>6</v>
      </c>
      <c r="C53" s="730"/>
      <c r="D53" s="730"/>
      <c r="E53" s="730"/>
      <c r="F53" s="730"/>
      <c r="G53" s="730"/>
      <c r="H53" s="730"/>
      <c r="I53" s="730"/>
      <c r="J53" s="731"/>
      <c r="K53" s="732" t="s">
        <v>245</v>
      </c>
      <c r="L53" s="732" t="s">
        <v>246</v>
      </c>
      <c r="M53" s="821" t="s">
        <v>247</v>
      </c>
      <c r="N53" s="822"/>
      <c r="O53" s="733" t="s">
        <v>248</v>
      </c>
    </row>
    <row r="54">
      <c r="A54" s="734"/>
      <c r="B54" s="735"/>
      <c r="C54" s="736"/>
      <c r="D54" s="1168"/>
      <c r="E54" s="1168"/>
      <c r="F54" s="1168"/>
      <c r="G54" s="736"/>
      <c r="H54" s="736"/>
      <c r="I54" s="736"/>
      <c r="J54" s="737"/>
      <c r="K54" s="732" t="s">
        <v>249</v>
      </c>
      <c r="L54" s="732" t="s">
        <v>203</v>
      </c>
      <c r="M54" s="823"/>
      <c r="N54" s="824"/>
      <c r="O54" s="739"/>
    </row>
    <row r="55" ht="38.25">
      <c r="A55" s="740" t="s">
        <v>250</v>
      </c>
      <c r="B55" s="741"/>
      <c r="C55" s="742" t="s">
        <v>251</v>
      </c>
      <c r="D55" s="742">
        <f>D7</f>
        <v>180</v>
      </c>
      <c r="E55" s="742" t="s">
        <v>252</v>
      </c>
      <c r="F55" s="825" t="s">
        <v>253</v>
      </c>
      <c r="G55" s="826"/>
      <c r="H55" s="741">
        <f>H7+1</f>
        <v>95</v>
      </c>
      <c r="I55" s="742" t="s">
        <v>254</v>
      </c>
      <c r="J55" s="741">
        <f>D55-H55</f>
        <v>85</v>
      </c>
      <c r="K55" s="744" t="s">
        <v>255</v>
      </c>
      <c r="L55" s="744" t="s">
        <v>203</v>
      </c>
      <c r="M55" s="811"/>
      <c r="N55" s="827"/>
      <c r="O55" s="739"/>
    </row>
    <row r="56">
      <c r="A56" s="993" t="s">
        <v>256</v>
      </c>
      <c r="B56" s="755" t="s">
        <v>257</v>
      </c>
      <c r="C56" s="756"/>
      <c r="D56" s="756"/>
      <c r="E56" s="756"/>
      <c r="F56" s="757"/>
      <c r="G56" s="758"/>
      <c r="H56" s="763"/>
      <c r="I56" s="760"/>
      <c r="J56" s="761"/>
      <c r="K56" s="761"/>
      <c r="L56" s="761"/>
      <c r="M56" s="761"/>
      <c r="N56" s="761"/>
      <c r="O56" s="762"/>
    </row>
    <row r="57">
      <c r="A57" s="828"/>
      <c r="B57" s="755" t="s">
        <v>258</v>
      </c>
      <c r="C57" s="756"/>
      <c r="D57" s="756"/>
      <c r="E57" s="756"/>
      <c r="F57" s="757"/>
      <c r="G57" s="758"/>
      <c r="H57" s="763"/>
      <c r="I57" s="760"/>
      <c r="J57" s="761"/>
      <c r="K57" s="761"/>
      <c r="L57" s="761"/>
      <c r="M57" s="761"/>
      <c r="N57" s="761"/>
      <c r="O57" s="762"/>
    </row>
    <row r="58">
      <c r="A58" s="828"/>
      <c r="B58" s="755" t="s">
        <v>259</v>
      </c>
      <c r="C58" s="756"/>
      <c r="D58" s="756"/>
      <c r="E58" s="756"/>
      <c r="F58" s="757"/>
      <c r="G58" s="758"/>
      <c r="H58" s="763"/>
      <c r="I58" s="760"/>
      <c r="J58" s="761"/>
      <c r="K58" s="761"/>
      <c r="L58" s="761"/>
      <c r="M58" s="761"/>
      <c r="N58" s="761"/>
      <c r="O58" s="762"/>
    </row>
    <row r="59">
      <c r="A59" s="828"/>
      <c r="B59" s="755" t="s">
        <v>260</v>
      </c>
      <c r="C59" s="756"/>
      <c r="D59" s="756"/>
      <c r="E59" s="756"/>
      <c r="F59" s="757"/>
      <c r="G59" s="758"/>
      <c r="H59" s="763"/>
      <c r="I59" s="760"/>
      <c r="J59" s="761"/>
      <c r="K59" s="761"/>
      <c r="L59" s="761"/>
      <c r="M59" s="761"/>
      <c r="N59" s="761"/>
      <c r="O59" s="762"/>
    </row>
    <row r="60">
      <c r="A60" s="828"/>
      <c r="B60" s="755" t="s">
        <v>261</v>
      </c>
      <c r="C60" s="756"/>
      <c r="D60" s="756"/>
      <c r="E60" s="756"/>
      <c r="F60" s="757"/>
      <c r="G60" s="758"/>
      <c r="H60" s="763"/>
      <c r="I60" s="758"/>
      <c r="J60" s="759"/>
      <c r="K60" s="759"/>
      <c r="L60" s="759"/>
      <c r="M60" s="759"/>
      <c r="N60" s="759"/>
      <c r="O60" s="762"/>
    </row>
    <row r="61">
      <c r="A61" s="829"/>
      <c r="B61" s="999" t="s">
        <v>262</v>
      </c>
      <c r="C61" s="1000"/>
      <c r="D61" s="1000"/>
      <c r="E61" s="1000"/>
      <c r="F61" s="1001"/>
      <c r="G61" s="803"/>
      <c r="H61" s="989"/>
      <c r="I61" s="769"/>
      <c r="J61" s="770"/>
      <c r="K61" s="770"/>
      <c r="L61" s="770"/>
      <c r="M61" s="770"/>
      <c r="N61" s="770"/>
      <c r="O61" s="771"/>
    </row>
    <row r="62" ht="25.5">
      <c r="A62" s="830" t="s">
        <v>263</v>
      </c>
      <c r="B62" s="773" t="s">
        <v>264</v>
      </c>
      <c r="C62" s="774"/>
      <c r="D62" s="774"/>
      <c r="E62" s="774"/>
      <c r="F62" s="775"/>
      <c r="G62" s="1171" t="s">
        <v>265</v>
      </c>
      <c r="H62" s="1172"/>
      <c r="I62" s="773" t="s">
        <v>264</v>
      </c>
      <c r="J62" s="774"/>
      <c r="K62" s="774"/>
      <c r="L62" s="774"/>
      <c r="M62" s="774"/>
      <c r="N62" s="775"/>
      <c r="O62" s="778" t="s">
        <v>265</v>
      </c>
    </row>
    <row r="63">
      <c r="A63" s="828"/>
      <c r="B63" s="766" t="s">
        <v>266</v>
      </c>
      <c r="C63" s="767"/>
      <c r="D63" s="767"/>
      <c r="E63" s="767"/>
      <c r="F63" s="768"/>
      <c r="G63" s="779"/>
      <c r="H63" s="780"/>
      <c r="I63" s="766" t="s">
        <v>267</v>
      </c>
      <c r="J63" s="767"/>
      <c r="K63" s="767"/>
      <c r="L63" s="767"/>
      <c r="M63" s="767"/>
      <c r="N63" s="768"/>
      <c r="O63" s="781"/>
    </row>
    <row r="64">
      <c r="A64" s="828"/>
      <c r="B64" s="766" t="s">
        <v>268</v>
      </c>
      <c r="C64" s="767"/>
      <c r="D64" s="767"/>
      <c r="E64" s="767"/>
      <c r="F64" s="768"/>
      <c r="G64" s="779"/>
      <c r="H64" s="780"/>
      <c r="I64" s="766" t="s">
        <v>269</v>
      </c>
      <c r="J64" s="767"/>
      <c r="K64" s="767"/>
      <c r="L64" s="767"/>
      <c r="M64" s="767"/>
      <c r="N64" s="768"/>
      <c r="O64" s="781"/>
    </row>
    <row r="65">
      <c r="A65" s="828"/>
      <c r="B65" s="766" t="s">
        <v>270</v>
      </c>
      <c r="C65" s="767"/>
      <c r="D65" s="767"/>
      <c r="E65" s="767"/>
      <c r="F65" s="768"/>
      <c r="G65" s="779"/>
      <c r="H65" s="780"/>
      <c r="I65" s="766" t="s">
        <v>271</v>
      </c>
      <c r="J65" s="767"/>
      <c r="K65" s="767"/>
      <c r="L65" s="767"/>
      <c r="M65" s="767"/>
      <c r="N65" s="768"/>
      <c r="O65" s="781"/>
    </row>
    <row r="66">
      <c r="A66" s="828"/>
      <c r="B66" s="766" t="s">
        <v>272</v>
      </c>
      <c r="C66" s="767"/>
      <c r="D66" s="767"/>
      <c r="E66" s="767"/>
      <c r="F66" s="768"/>
      <c r="G66" s="779"/>
      <c r="H66" s="780"/>
      <c r="I66" s="766" t="s">
        <v>273</v>
      </c>
      <c r="J66" s="767"/>
      <c r="K66" s="767"/>
      <c r="L66" s="767"/>
      <c r="M66" s="767"/>
      <c r="N66" s="768"/>
      <c r="O66" s="781"/>
    </row>
    <row r="67">
      <c r="A67" s="828"/>
      <c r="B67" s="766" t="s">
        <v>274</v>
      </c>
      <c r="C67" s="767"/>
      <c r="D67" s="767"/>
      <c r="E67" s="767"/>
      <c r="F67" s="768"/>
      <c r="G67" s="779"/>
      <c r="H67" s="780"/>
      <c r="I67" s="766" t="s">
        <v>275</v>
      </c>
      <c r="J67" s="767"/>
      <c r="K67" s="767"/>
      <c r="L67" s="767"/>
      <c r="M67" s="767"/>
      <c r="N67" s="768"/>
      <c r="O67" s="781">
        <v>1</v>
      </c>
    </row>
    <row r="68">
      <c r="A68" s="828"/>
      <c r="B68" s="766" t="s">
        <v>276</v>
      </c>
      <c r="C68" s="767"/>
      <c r="D68" s="767"/>
      <c r="E68" s="767"/>
      <c r="F68" s="768"/>
      <c r="G68" s="779"/>
      <c r="H68" s="780"/>
      <c r="I68" s="766" t="s">
        <v>277</v>
      </c>
      <c r="J68" s="767"/>
      <c r="K68" s="767"/>
      <c r="L68" s="767"/>
      <c r="M68" s="767"/>
      <c r="N68" s="768"/>
      <c r="O68" s="781"/>
    </row>
    <row r="69">
      <c r="A69" s="828"/>
      <c r="B69" s="766" t="s">
        <v>278</v>
      </c>
      <c r="C69" s="767"/>
      <c r="D69" s="767"/>
      <c r="E69" s="767"/>
      <c r="F69" s="768"/>
      <c r="G69" s="779"/>
      <c r="H69" s="780"/>
      <c r="I69" s="766" t="s">
        <v>279</v>
      </c>
      <c r="J69" s="767"/>
      <c r="K69" s="767"/>
      <c r="L69" s="767"/>
      <c r="M69" s="767"/>
      <c r="N69" s="768"/>
      <c r="O69" s="781"/>
    </row>
    <row r="70">
      <c r="A70" s="828"/>
      <c r="B70" s="766" t="s">
        <v>280</v>
      </c>
      <c r="C70" s="767"/>
      <c r="D70" s="767"/>
      <c r="E70" s="767"/>
      <c r="F70" s="768"/>
      <c r="G70" s="779"/>
      <c r="H70" s="780"/>
      <c r="I70" s="766" t="s">
        <v>281</v>
      </c>
      <c r="J70" s="767"/>
      <c r="K70" s="767"/>
      <c r="L70" s="767"/>
      <c r="M70" s="767"/>
      <c r="N70" s="768"/>
      <c r="O70" s="781">
        <v>1</v>
      </c>
    </row>
    <row r="71">
      <c r="A71" s="828"/>
      <c r="B71" s="766" t="s">
        <v>282</v>
      </c>
      <c r="C71" s="767"/>
      <c r="D71" s="767"/>
      <c r="E71" s="767"/>
      <c r="F71" s="768"/>
      <c r="G71" s="779"/>
      <c r="H71" s="780"/>
      <c r="I71" s="766" t="s">
        <v>283</v>
      </c>
      <c r="J71" s="767"/>
      <c r="K71" s="767"/>
      <c r="L71" s="767"/>
      <c r="M71" s="767"/>
      <c r="N71" s="768"/>
      <c r="O71" s="781"/>
    </row>
    <row r="72">
      <c r="A72" s="828"/>
      <c r="B72" s="766" t="s">
        <v>284</v>
      </c>
      <c r="C72" s="767"/>
      <c r="D72" s="767"/>
      <c r="E72" s="767"/>
      <c r="F72" s="768"/>
      <c r="G72" s="779"/>
      <c r="H72" s="780"/>
      <c r="I72" s="766" t="s">
        <v>285</v>
      </c>
      <c r="J72" s="767"/>
      <c r="K72" s="767"/>
      <c r="L72" s="767"/>
      <c r="M72" s="767"/>
      <c r="N72" s="768"/>
      <c r="O72" s="790">
        <v>1</v>
      </c>
    </row>
    <row r="73">
      <c r="A73" s="829"/>
      <c r="B73" s="783" t="s">
        <v>286</v>
      </c>
      <c r="C73" s="784"/>
      <c r="D73" s="784"/>
      <c r="E73" s="784"/>
      <c r="F73" s="785"/>
      <c r="G73" s="1002">
        <v>2</v>
      </c>
      <c r="H73" s="1003"/>
      <c r="I73" s="783" t="s">
        <v>287</v>
      </c>
      <c r="J73" s="784"/>
      <c r="K73" s="784"/>
      <c r="L73" s="784"/>
      <c r="M73" s="784"/>
      <c r="N73" s="785"/>
      <c r="O73" s="1004">
        <f>SUM(G63:H73,O63:O72)</f>
        <v>5</v>
      </c>
    </row>
    <row r="74">
      <c r="A74" s="1180" t="s">
        <v>288</v>
      </c>
      <c r="B74" s="1181" t="s">
        <v>350</v>
      </c>
      <c r="C74" s="1182"/>
      <c r="D74" s="1182"/>
      <c r="E74" s="1182"/>
      <c r="F74" s="1182"/>
      <c r="G74" s="1182"/>
      <c r="H74" s="1182"/>
      <c r="I74" s="1182"/>
      <c r="J74" s="1182"/>
      <c r="K74" s="1182"/>
      <c r="L74" s="1182"/>
      <c r="M74" s="1182"/>
      <c r="N74" s="1182"/>
      <c r="O74" s="1183"/>
    </row>
    <row r="75">
      <c r="A75" s="1184"/>
      <c r="B75" s="1185"/>
      <c r="C75" s="1023"/>
      <c r="D75" s="1023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186"/>
    </row>
    <row r="76">
      <c r="A76" s="1184"/>
      <c r="B76" s="1187"/>
      <c r="C76" s="1188"/>
      <c r="D76" s="1188"/>
      <c r="E76" s="1188"/>
      <c r="F76" s="1188"/>
      <c r="G76" s="1188"/>
      <c r="H76" s="1188"/>
      <c r="I76" s="1188"/>
      <c r="J76" s="1188"/>
      <c r="K76" s="1188"/>
      <c r="L76" s="1188"/>
      <c r="M76" s="1188"/>
      <c r="N76" s="1188"/>
      <c r="O76" s="1189"/>
    </row>
    <row r="77">
      <c r="A77" s="1184"/>
      <c r="B77" s="1190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1191"/>
    </row>
    <row r="78">
      <c r="A78" s="1184"/>
      <c r="B78" s="1190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1191"/>
    </row>
    <row r="79">
      <c r="A79" s="1184"/>
      <c r="B79" s="1190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1191"/>
    </row>
    <row r="80">
      <c r="A80" s="1184"/>
      <c r="B80" s="1190"/>
      <c r="C80" s="759"/>
      <c r="D80" s="759"/>
      <c r="E80" s="759"/>
      <c r="F80" s="759"/>
      <c r="G80" s="759"/>
      <c r="H80" s="759"/>
      <c r="I80" s="1192" t="s">
        <v>0</v>
      </c>
      <c r="J80" s="1193"/>
      <c r="K80" s="1193"/>
      <c r="L80" s="1193"/>
      <c r="M80" s="1193"/>
      <c r="N80" s="1193"/>
      <c r="O80" s="1194"/>
    </row>
    <row r="81">
      <c r="A81" s="1184"/>
      <c r="B81" s="1190"/>
      <c r="C81" s="759"/>
      <c r="D81" s="759"/>
      <c r="E81" s="759"/>
      <c r="F81" s="759"/>
      <c r="G81" s="759"/>
      <c r="H81" s="759"/>
      <c r="I81" s="1195"/>
      <c r="J81" s="3"/>
      <c r="K81" s="3"/>
      <c r="L81" s="3"/>
      <c r="M81" s="3"/>
      <c r="N81" s="3"/>
      <c r="O81" s="1196"/>
    </row>
    <row r="82">
      <c r="A82" s="1184"/>
      <c r="B82" s="1190"/>
      <c r="C82" s="759"/>
      <c r="D82" s="759"/>
      <c r="E82" s="759"/>
      <c r="F82" s="759"/>
      <c r="G82" s="759"/>
      <c r="H82" s="759"/>
      <c r="I82" s="1195"/>
      <c r="J82" s="3"/>
      <c r="K82" s="3"/>
      <c r="L82" s="3"/>
      <c r="M82" s="3"/>
      <c r="N82" s="3"/>
      <c r="O82" s="1196"/>
    </row>
    <row r="83" ht="8.25" customHeight="1">
      <c r="A83" s="1197"/>
      <c r="B83" s="1198"/>
      <c r="C83" s="1199"/>
      <c r="D83" s="1199"/>
      <c r="E83" s="1199"/>
      <c r="F83" s="1199"/>
      <c r="G83" s="1199"/>
      <c r="H83" s="1199"/>
      <c r="I83" s="1200"/>
      <c r="J83" s="1201"/>
      <c r="K83" s="1201"/>
      <c r="L83" s="1201"/>
      <c r="M83" s="1201"/>
      <c r="N83" s="1201"/>
      <c r="O83" s="1202"/>
    </row>
    <row r="84">
      <c r="A84" s="837" t="s">
        <v>291</v>
      </c>
      <c r="B84" s="752"/>
      <c r="C84" s="753"/>
      <c r="D84" s="753"/>
      <c r="E84" s="753"/>
      <c r="F84" s="753"/>
      <c r="G84" s="753"/>
      <c r="H84" s="753"/>
      <c r="I84" s="753"/>
      <c r="J84" s="753"/>
      <c r="K84" s="753"/>
      <c r="L84" s="753"/>
      <c r="M84" s="753"/>
      <c r="N84" s="753"/>
      <c r="O84" s="754"/>
    </row>
    <row r="85">
      <c r="A85" s="841"/>
      <c r="B85" s="760"/>
      <c r="C85" s="761"/>
      <c r="D85" s="761"/>
      <c r="E85" s="761"/>
      <c r="F85" s="761"/>
      <c r="G85" s="761"/>
      <c r="H85" s="761"/>
      <c r="I85" s="761"/>
      <c r="J85" s="761"/>
      <c r="K85" s="761"/>
      <c r="L85" s="761"/>
      <c r="M85" s="761"/>
      <c r="N85" s="761"/>
      <c r="O85" s="762"/>
    </row>
    <row r="86">
      <c r="A86" s="841"/>
      <c r="B86" s="760"/>
      <c r="C86" s="761"/>
      <c r="D86" s="761"/>
      <c r="E86" s="761"/>
      <c r="F86" s="761"/>
      <c r="G86" s="761"/>
      <c r="H86" s="761"/>
      <c r="I86" s="761"/>
      <c r="J86" s="761"/>
      <c r="K86" s="761"/>
      <c r="L86" s="761"/>
      <c r="M86" s="761"/>
      <c r="N86" s="761"/>
      <c r="O86" s="762"/>
    </row>
    <row r="87">
      <c r="A87" s="841"/>
      <c r="B87" s="760"/>
      <c r="C87" s="761"/>
      <c r="D87" s="761"/>
      <c r="E87" s="761"/>
      <c r="F87" s="761"/>
      <c r="G87" s="761"/>
      <c r="H87" s="761"/>
      <c r="I87" s="761"/>
      <c r="J87" s="761"/>
      <c r="K87" s="761"/>
      <c r="L87" s="761"/>
      <c r="M87" s="761"/>
      <c r="N87" s="761"/>
      <c r="O87" s="762"/>
    </row>
    <row r="88">
      <c r="A88" s="841"/>
      <c r="B88" s="760"/>
      <c r="C88" s="761"/>
      <c r="D88" s="761"/>
      <c r="E88" s="761"/>
      <c r="F88" s="761"/>
      <c r="G88" s="761"/>
      <c r="H88" s="761"/>
      <c r="I88" s="761"/>
      <c r="J88" s="761"/>
      <c r="K88" s="761"/>
      <c r="L88" s="761"/>
      <c r="M88" s="761"/>
      <c r="N88" s="761"/>
      <c r="O88" s="762"/>
    </row>
    <row r="89">
      <c r="A89" s="841"/>
      <c r="B89" s="760"/>
      <c r="C89" s="761"/>
      <c r="D89" s="761"/>
      <c r="E89" s="761"/>
      <c r="F89" s="761"/>
      <c r="G89" s="761"/>
      <c r="H89" s="761"/>
      <c r="I89" s="761"/>
      <c r="J89" s="761"/>
      <c r="K89" s="761"/>
      <c r="L89" s="761"/>
      <c r="M89" s="761"/>
      <c r="N89" s="761"/>
      <c r="O89" s="762"/>
    </row>
    <row r="90">
      <c r="A90" s="841"/>
      <c r="B90" s="760"/>
      <c r="C90" s="761"/>
      <c r="D90" s="761"/>
      <c r="E90" s="761"/>
      <c r="F90" s="761"/>
      <c r="G90" s="761"/>
      <c r="H90" s="761"/>
      <c r="I90" s="761"/>
      <c r="J90" s="761"/>
      <c r="K90" s="761"/>
      <c r="L90" s="761"/>
      <c r="M90" s="761"/>
      <c r="N90" s="761"/>
      <c r="O90" s="762"/>
    </row>
    <row r="91">
      <c r="A91" s="841"/>
      <c r="B91" s="760"/>
      <c r="C91" s="761"/>
      <c r="D91" s="761"/>
      <c r="E91" s="761"/>
      <c r="F91" s="761"/>
      <c r="G91" s="761"/>
      <c r="H91" s="761"/>
      <c r="I91" s="761"/>
      <c r="J91" s="761"/>
      <c r="K91" s="761"/>
      <c r="L91" s="761"/>
      <c r="M91" s="761"/>
      <c r="N91" s="761"/>
      <c r="O91" s="762"/>
    </row>
    <row r="92">
      <c r="A92" s="841"/>
      <c r="B92" s="758"/>
      <c r="C92" s="759"/>
      <c r="D92" s="759"/>
      <c r="E92" s="759"/>
      <c r="F92" s="759"/>
      <c r="G92" s="759"/>
      <c r="H92" s="763"/>
      <c r="I92" s="986" t="s">
        <v>292</v>
      </c>
      <c r="J92" s="987"/>
      <c r="K92" s="987"/>
      <c r="L92" s="987"/>
      <c r="M92" s="987"/>
      <c r="N92" s="987"/>
      <c r="O92" s="988"/>
    </row>
    <row r="93">
      <c r="A93" s="841"/>
      <c r="B93" s="758"/>
      <c r="C93" s="759"/>
      <c r="D93" s="759"/>
      <c r="E93" s="759"/>
      <c r="F93" s="759"/>
      <c r="G93" s="759"/>
      <c r="H93" s="763"/>
      <c r="I93" s="3"/>
      <c r="J93" s="3"/>
      <c r="K93" s="3"/>
      <c r="L93" s="3"/>
      <c r="M93" s="3"/>
      <c r="N93" s="3"/>
      <c r="O93" s="3"/>
    </row>
    <row r="94">
      <c r="A94" s="841"/>
      <c r="B94" s="758"/>
      <c r="C94" s="759"/>
      <c r="D94" s="759"/>
      <c r="E94" s="759"/>
      <c r="F94" s="759"/>
      <c r="G94" s="759"/>
      <c r="H94" s="763"/>
      <c r="I94" s="3"/>
      <c r="J94" s="3"/>
      <c r="K94" s="3"/>
      <c r="L94" s="3"/>
      <c r="M94" s="3"/>
      <c r="N94" s="3"/>
      <c r="O94" s="3"/>
    </row>
    <row r="95">
      <c r="A95" s="842"/>
      <c r="B95" s="803"/>
      <c r="C95" s="804"/>
      <c r="D95" s="804"/>
      <c r="E95" s="804"/>
      <c r="F95" s="804"/>
      <c r="G95" s="804"/>
      <c r="H95" s="989"/>
      <c r="I95" s="990"/>
      <c r="J95" s="990"/>
      <c r="K95" s="990"/>
      <c r="L95" s="990"/>
      <c r="M95" s="990"/>
      <c r="N95" s="990"/>
      <c r="O95" s="991"/>
    </row>
    <row r="96" ht="30" customHeight="1">
      <c r="A96" s="805" t="s">
        <v>240</v>
      </c>
      <c r="B96" s="806" t="s">
        <v>1</v>
      </c>
      <c r="C96" s="807"/>
      <c r="D96" s="807"/>
      <c r="E96" s="807"/>
      <c r="F96" s="807"/>
      <c r="G96" s="807"/>
      <c r="H96" s="807"/>
      <c r="I96" s="807"/>
      <c r="J96" s="807"/>
      <c r="K96" s="807"/>
      <c r="L96" s="807"/>
      <c r="M96" s="807"/>
      <c r="N96" s="807"/>
      <c r="O96" s="1165"/>
    </row>
    <row r="97" ht="18.75" customHeight="1">
      <c r="A97" s="810" t="s">
        <v>3</v>
      </c>
      <c r="B97" s="811" t="s">
        <v>4</v>
      </c>
      <c r="C97" s="812"/>
      <c r="D97" s="812"/>
      <c r="E97" s="812"/>
      <c r="F97" s="812"/>
      <c r="G97" s="812"/>
      <c r="H97" s="812"/>
      <c r="I97" s="812"/>
      <c r="J97" s="812"/>
      <c r="K97" s="812"/>
      <c r="L97" s="812"/>
      <c r="M97" s="812"/>
      <c r="N97" s="812"/>
      <c r="O97" s="1178"/>
    </row>
    <row r="98">
      <c r="A98" s="814" t="s">
        <v>241</v>
      </c>
      <c r="B98" s="694"/>
      <c r="C98" s="694"/>
      <c r="D98" s="694"/>
      <c r="E98" s="694"/>
      <c r="F98" s="694"/>
      <c r="G98" s="694"/>
      <c r="H98" s="694"/>
      <c r="I98" s="694"/>
      <c r="J98" s="694"/>
      <c r="K98" s="694"/>
      <c r="L98" s="694"/>
      <c r="M98" s="694"/>
      <c r="N98" s="694"/>
      <c r="O98" s="1179"/>
    </row>
    <row r="99" ht="38.25">
      <c r="A99" s="718" t="s">
        <v>7</v>
      </c>
      <c r="B99" s="720" t="s">
        <v>312</v>
      </c>
      <c r="C99" s="720" t="s">
        <v>216</v>
      </c>
      <c r="D99" s="816" t="s">
        <v>347</v>
      </c>
      <c r="E99" s="817"/>
      <c r="F99" s="818"/>
      <c r="G99" s="819" t="s">
        <v>242</v>
      </c>
      <c r="H99" s="820"/>
      <c r="I99" s="723">
        <f>I52+1</f>
        <v>46030</v>
      </c>
      <c r="J99" s="724"/>
      <c r="K99" s="724"/>
      <c r="L99" s="724"/>
      <c r="M99" s="725"/>
      <c r="N99" s="726" t="s">
        <v>243</v>
      </c>
      <c r="O99" s="727">
        <f>O52+1</f>
        <v>3</v>
      </c>
    </row>
    <row r="100">
      <c r="A100" s="728" t="s">
        <v>244</v>
      </c>
      <c r="B100" s="729" t="s">
        <v>6</v>
      </c>
      <c r="C100" s="730"/>
      <c r="D100" s="730"/>
      <c r="E100" s="730"/>
      <c r="F100" s="730"/>
      <c r="G100" s="730"/>
      <c r="H100" s="730"/>
      <c r="I100" s="730"/>
      <c r="J100" s="731"/>
      <c r="K100" s="732" t="s">
        <v>245</v>
      </c>
      <c r="L100" s="732" t="s">
        <v>246</v>
      </c>
      <c r="M100" s="821" t="s">
        <v>247</v>
      </c>
      <c r="N100" s="822"/>
      <c r="O100" s="733" t="s">
        <v>248</v>
      </c>
    </row>
    <row r="101">
      <c r="A101" s="734"/>
      <c r="B101" s="735"/>
      <c r="C101" s="736"/>
      <c r="D101" s="1168"/>
      <c r="E101" s="1168"/>
      <c r="F101" s="1168"/>
      <c r="G101" s="736"/>
      <c r="H101" s="736"/>
      <c r="I101" s="736"/>
      <c r="J101" s="737"/>
      <c r="K101" s="732" t="s">
        <v>249</v>
      </c>
      <c r="L101" s="732" t="s">
        <v>203</v>
      </c>
      <c r="M101" s="823"/>
      <c r="N101" s="824"/>
      <c r="O101" s="739"/>
    </row>
    <row r="102" ht="38.25">
      <c r="A102" s="740" t="s">
        <v>250</v>
      </c>
      <c r="B102" s="741"/>
      <c r="C102" s="742" t="s">
        <v>251</v>
      </c>
      <c r="D102" s="742">
        <f>D55</f>
        <v>180</v>
      </c>
      <c r="E102" s="742" t="s">
        <v>252</v>
      </c>
      <c r="F102" s="825" t="s">
        <v>253</v>
      </c>
      <c r="G102" s="826"/>
      <c r="H102" s="741">
        <f>H55+1</f>
        <v>96</v>
      </c>
      <c r="I102" s="742" t="s">
        <v>254</v>
      </c>
      <c r="J102" s="741">
        <f>D102-H102</f>
        <v>84</v>
      </c>
      <c r="K102" s="744" t="s">
        <v>255</v>
      </c>
      <c r="L102" s="744" t="s">
        <v>203</v>
      </c>
      <c r="M102" s="811"/>
      <c r="N102" s="827"/>
      <c r="O102" s="739"/>
    </row>
    <row r="103">
      <c r="A103" s="993" t="s">
        <v>256</v>
      </c>
      <c r="B103" s="755" t="s">
        <v>257</v>
      </c>
      <c r="C103" s="756"/>
      <c r="D103" s="756"/>
      <c r="E103" s="756"/>
      <c r="F103" s="757"/>
      <c r="G103" s="758"/>
      <c r="H103" s="763"/>
      <c r="I103" s="760"/>
      <c r="J103" s="761"/>
      <c r="K103" s="761"/>
      <c r="L103" s="761"/>
      <c r="M103" s="761"/>
      <c r="N103" s="761"/>
      <c r="O103" s="762"/>
    </row>
    <row r="104">
      <c r="A104" s="828"/>
      <c r="B104" s="755" t="s">
        <v>258</v>
      </c>
      <c r="C104" s="756"/>
      <c r="D104" s="756"/>
      <c r="E104" s="756"/>
      <c r="F104" s="757"/>
      <c r="G104" s="758"/>
      <c r="H104" s="763"/>
      <c r="I104" s="760"/>
      <c r="J104" s="761"/>
      <c r="K104" s="761"/>
      <c r="L104" s="761"/>
      <c r="M104" s="761"/>
      <c r="N104" s="761"/>
      <c r="O104" s="762"/>
    </row>
    <row r="105">
      <c r="A105" s="828"/>
      <c r="B105" s="755" t="s">
        <v>259</v>
      </c>
      <c r="C105" s="756"/>
      <c r="D105" s="756"/>
      <c r="E105" s="756"/>
      <c r="F105" s="757"/>
      <c r="G105" s="758"/>
      <c r="H105" s="763"/>
      <c r="I105" s="760"/>
      <c r="J105" s="761"/>
      <c r="K105" s="761"/>
      <c r="L105" s="761"/>
      <c r="M105" s="761"/>
      <c r="N105" s="761"/>
      <c r="O105" s="762"/>
    </row>
    <row r="106">
      <c r="A106" s="828"/>
      <c r="B106" s="755" t="s">
        <v>260</v>
      </c>
      <c r="C106" s="756"/>
      <c r="D106" s="756"/>
      <c r="E106" s="756"/>
      <c r="F106" s="757"/>
      <c r="G106" s="758"/>
      <c r="H106" s="763"/>
      <c r="I106" s="760"/>
      <c r="J106" s="761"/>
      <c r="K106" s="761"/>
      <c r="L106" s="761"/>
      <c r="M106" s="761"/>
      <c r="N106" s="761"/>
      <c r="O106" s="762"/>
    </row>
    <row r="107">
      <c r="A107" s="828"/>
      <c r="B107" s="755" t="s">
        <v>261</v>
      </c>
      <c r="C107" s="756"/>
      <c r="D107" s="756"/>
      <c r="E107" s="756"/>
      <c r="F107" s="757"/>
      <c r="G107" s="758"/>
      <c r="H107" s="763"/>
      <c r="I107" s="758"/>
      <c r="J107" s="759"/>
      <c r="K107" s="759"/>
      <c r="L107" s="759"/>
      <c r="M107" s="759"/>
      <c r="N107" s="759"/>
      <c r="O107" s="762"/>
    </row>
    <row r="108">
      <c r="A108" s="829"/>
      <c r="B108" s="999" t="s">
        <v>262</v>
      </c>
      <c r="C108" s="1000"/>
      <c r="D108" s="1000"/>
      <c r="E108" s="1000"/>
      <c r="F108" s="1001"/>
      <c r="G108" s="803"/>
      <c r="H108" s="989"/>
      <c r="I108" s="769"/>
      <c r="J108" s="770"/>
      <c r="K108" s="770"/>
      <c r="L108" s="770"/>
      <c r="M108" s="770"/>
      <c r="N108" s="770"/>
      <c r="O108" s="771"/>
    </row>
    <row r="109">
      <c r="A109" s="830" t="s">
        <v>263</v>
      </c>
      <c r="B109" s="773" t="s">
        <v>264</v>
      </c>
      <c r="C109" s="774"/>
      <c r="D109" s="774"/>
      <c r="E109" s="774"/>
      <c r="F109" s="775"/>
      <c r="G109" s="1171" t="s">
        <v>265</v>
      </c>
      <c r="H109" s="1172"/>
      <c r="I109" s="773" t="s">
        <v>264</v>
      </c>
      <c r="J109" s="774"/>
      <c r="K109" s="774"/>
      <c r="L109" s="774"/>
      <c r="M109" s="774"/>
      <c r="N109" s="775"/>
      <c r="O109" s="1173" t="s">
        <v>265</v>
      </c>
    </row>
    <row r="110">
      <c r="A110" s="828"/>
      <c r="B110" s="766" t="s">
        <v>266</v>
      </c>
      <c r="C110" s="767"/>
      <c r="D110" s="767"/>
      <c r="E110" s="767"/>
      <c r="F110" s="768"/>
      <c r="G110" s="779"/>
      <c r="H110" s="780"/>
      <c r="I110" s="766" t="s">
        <v>267</v>
      </c>
      <c r="J110" s="767"/>
      <c r="K110" s="767"/>
      <c r="L110" s="767"/>
      <c r="M110" s="767"/>
      <c r="N110" s="768"/>
      <c r="O110" s="781"/>
    </row>
    <row r="111">
      <c r="A111" s="828"/>
      <c r="B111" s="766" t="s">
        <v>268</v>
      </c>
      <c r="C111" s="767"/>
      <c r="D111" s="767"/>
      <c r="E111" s="767"/>
      <c r="F111" s="768"/>
      <c r="G111" s="779"/>
      <c r="H111" s="780"/>
      <c r="I111" s="766" t="s">
        <v>269</v>
      </c>
      <c r="J111" s="767"/>
      <c r="K111" s="767"/>
      <c r="L111" s="767"/>
      <c r="M111" s="767"/>
      <c r="N111" s="768"/>
      <c r="O111" s="781"/>
    </row>
    <row r="112">
      <c r="A112" s="828"/>
      <c r="B112" s="766" t="s">
        <v>270</v>
      </c>
      <c r="C112" s="767"/>
      <c r="D112" s="767"/>
      <c r="E112" s="767"/>
      <c r="F112" s="768"/>
      <c r="G112" s="779"/>
      <c r="H112" s="780"/>
      <c r="I112" s="766" t="s">
        <v>271</v>
      </c>
      <c r="J112" s="767"/>
      <c r="K112" s="767"/>
      <c r="L112" s="767"/>
      <c r="M112" s="767"/>
      <c r="N112" s="768"/>
      <c r="O112" s="781"/>
    </row>
    <row r="113">
      <c r="A113" s="828"/>
      <c r="B113" s="766" t="s">
        <v>272</v>
      </c>
      <c r="C113" s="767"/>
      <c r="D113" s="767"/>
      <c r="E113" s="767"/>
      <c r="F113" s="768"/>
      <c r="G113" s="779"/>
      <c r="H113" s="780"/>
      <c r="I113" s="766" t="s">
        <v>273</v>
      </c>
      <c r="J113" s="767"/>
      <c r="K113" s="767"/>
      <c r="L113" s="767"/>
      <c r="M113" s="767"/>
      <c r="N113" s="768"/>
      <c r="O113" s="781"/>
    </row>
    <row r="114">
      <c r="A114" s="828"/>
      <c r="B114" s="766" t="s">
        <v>274</v>
      </c>
      <c r="C114" s="767"/>
      <c r="D114" s="767"/>
      <c r="E114" s="767"/>
      <c r="F114" s="768"/>
      <c r="G114" s="779"/>
      <c r="H114" s="780"/>
      <c r="I114" s="766" t="s">
        <v>275</v>
      </c>
      <c r="J114" s="767"/>
      <c r="K114" s="767"/>
      <c r="L114" s="767"/>
      <c r="M114" s="767"/>
      <c r="N114" s="768"/>
      <c r="O114" s="781">
        <v>1</v>
      </c>
    </row>
    <row r="115">
      <c r="A115" s="828"/>
      <c r="B115" s="766" t="s">
        <v>276</v>
      </c>
      <c r="C115" s="767"/>
      <c r="D115" s="767"/>
      <c r="E115" s="767"/>
      <c r="F115" s="768"/>
      <c r="G115" s="779"/>
      <c r="H115" s="780"/>
      <c r="I115" s="766" t="s">
        <v>277</v>
      </c>
      <c r="J115" s="767"/>
      <c r="K115" s="767"/>
      <c r="L115" s="767"/>
      <c r="M115" s="767"/>
      <c r="N115" s="768"/>
      <c r="O115" s="781"/>
    </row>
    <row r="116">
      <c r="A116" s="828"/>
      <c r="B116" s="766" t="s">
        <v>278</v>
      </c>
      <c r="C116" s="767"/>
      <c r="D116" s="767"/>
      <c r="E116" s="767"/>
      <c r="F116" s="768"/>
      <c r="G116" s="779"/>
      <c r="H116" s="780"/>
      <c r="I116" s="766" t="s">
        <v>279</v>
      </c>
      <c r="J116" s="767"/>
      <c r="K116" s="767"/>
      <c r="L116" s="767"/>
      <c r="M116" s="767"/>
      <c r="N116" s="768"/>
      <c r="O116" s="781"/>
    </row>
    <row r="117">
      <c r="A117" s="828"/>
      <c r="B117" s="766" t="s">
        <v>280</v>
      </c>
      <c r="C117" s="767"/>
      <c r="D117" s="767"/>
      <c r="E117" s="767"/>
      <c r="F117" s="768"/>
      <c r="G117" s="779"/>
      <c r="H117" s="780"/>
      <c r="I117" s="766" t="s">
        <v>281</v>
      </c>
      <c r="J117" s="767"/>
      <c r="K117" s="767"/>
      <c r="L117" s="767"/>
      <c r="M117" s="767"/>
      <c r="N117" s="768"/>
      <c r="O117" s="781">
        <v>1</v>
      </c>
    </row>
    <row r="118">
      <c r="A118" s="828"/>
      <c r="B118" s="766" t="s">
        <v>282</v>
      </c>
      <c r="C118" s="767"/>
      <c r="D118" s="767"/>
      <c r="E118" s="767"/>
      <c r="F118" s="768"/>
      <c r="G118" s="779"/>
      <c r="H118" s="780"/>
      <c r="I118" s="766" t="s">
        <v>283</v>
      </c>
      <c r="J118" s="767"/>
      <c r="K118" s="767"/>
      <c r="L118" s="767"/>
      <c r="M118" s="767"/>
      <c r="N118" s="768"/>
      <c r="O118" s="781"/>
    </row>
    <row r="119">
      <c r="A119" s="828"/>
      <c r="B119" s="766" t="s">
        <v>284</v>
      </c>
      <c r="C119" s="767"/>
      <c r="D119" s="767"/>
      <c r="E119" s="767"/>
      <c r="F119" s="768"/>
      <c r="G119" s="779"/>
      <c r="H119" s="780"/>
      <c r="I119" s="766" t="s">
        <v>285</v>
      </c>
      <c r="J119" s="767"/>
      <c r="K119" s="767"/>
      <c r="L119" s="767"/>
      <c r="M119" s="767"/>
      <c r="N119" s="768"/>
      <c r="O119" s="790">
        <v>1</v>
      </c>
    </row>
    <row r="120">
      <c r="A120" s="829"/>
      <c r="B120" s="783" t="s">
        <v>286</v>
      </c>
      <c r="C120" s="784"/>
      <c r="D120" s="784"/>
      <c r="E120" s="784"/>
      <c r="F120" s="785"/>
      <c r="G120" s="1002">
        <v>2</v>
      </c>
      <c r="H120" s="1003"/>
      <c r="I120" s="783" t="s">
        <v>287</v>
      </c>
      <c r="J120" s="784"/>
      <c r="K120" s="784"/>
      <c r="L120" s="784"/>
      <c r="M120" s="784"/>
      <c r="N120" s="785"/>
      <c r="O120" s="1004">
        <f>SUM(G110:H120,O110:O119)</f>
        <v>5</v>
      </c>
    </row>
    <row r="121">
      <c r="A121" s="1180" t="s">
        <v>288</v>
      </c>
      <c r="B121" s="1203" t="s">
        <v>350</v>
      </c>
      <c r="C121" s="1204"/>
      <c r="D121" s="1204"/>
      <c r="E121" s="1204"/>
      <c r="F121" s="1204"/>
      <c r="G121" s="1204"/>
      <c r="H121" s="1204"/>
      <c r="I121" s="1204"/>
      <c r="J121" s="1204"/>
      <c r="K121" s="1204"/>
      <c r="L121" s="1204"/>
      <c r="M121" s="1204"/>
      <c r="N121" s="1204"/>
      <c r="O121" s="1205"/>
    </row>
    <row r="122">
      <c r="A122" s="841"/>
      <c r="B122" s="1009"/>
      <c r="C122" s="1010"/>
      <c r="D122" s="1010"/>
      <c r="E122" s="1010"/>
      <c r="F122" s="1010"/>
      <c r="G122" s="1010"/>
      <c r="H122" s="1010"/>
      <c r="I122" s="1010"/>
      <c r="J122" s="1010"/>
      <c r="K122" s="1010"/>
      <c r="L122" s="1010"/>
      <c r="M122" s="1010"/>
      <c r="N122" s="1010"/>
      <c r="O122" s="1206"/>
    </row>
    <row r="123">
      <c r="A123" s="841"/>
      <c r="B123" s="758"/>
      <c r="C123" s="759"/>
      <c r="D123" s="759"/>
      <c r="E123" s="759"/>
      <c r="F123" s="759"/>
      <c r="G123" s="759"/>
      <c r="H123" s="759"/>
      <c r="I123" s="759"/>
      <c r="J123" s="759"/>
      <c r="K123" s="759"/>
      <c r="L123" s="759"/>
      <c r="M123" s="759"/>
      <c r="N123" s="759"/>
      <c r="O123" s="762"/>
    </row>
    <row r="124">
      <c r="A124" s="841"/>
      <c r="B124" s="758"/>
      <c r="C124" s="759"/>
      <c r="D124" s="759"/>
      <c r="E124" s="759"/>
      <c r="F124" s="759"/>
      <c r="G124" s="759"/>
      <c r="H124" s="759"/>
      <c r="I124" s="759"/>
      <c r="J124" s="759"/>
      <c r="K124" s="759"/>
      <c r="L124" s="759"/>
      <c r="M124" s="759"/>
      <c r="N124" s="759"/>
      <c r="O124" s="762"/>
    </row>
    <row r="125">
      <c r="A125" s="841"/>
      <c r="B125" s="758"/>
      <c r="C125" s="759"/>
      <c r="D125" s="759"/>
      <c r="E125" s="759"/>
      <c r="F125" s="759"/>
      <c r="G125" s="759"/>
      <c r="H125" s="759"/>
      <c r="I125" s="759"/>
      <c r="J125" s="759"/>
      <c r="K125" s="759"/>
      <c r="L125" s="759"/>
      <c r="M125" s="759"/>
      <c r="N125" s="759"/>
      <c r="O125" s="762"/>
    </row>
    <row r="126">
      <c r="A126" s="841"/>
      <c r="B126" s="758"/>
      <c r="C126" s="759"/>
      <c r="D126" s="759"/>
      <c r="E126" s="759"/>
      <c r="F126" s="759"/>
      <c r="G126" s="759"/>
      <c r="H126" s="759"/>
      <c r="I126" s="759"/>
      <c r="J126" s="759"/>
      <c r="K126" s="759"/>
      <c r="L126" s="759"/>
      <c r="M126" s="759"/>
      <c r="N126" s="759"/>
      <c r="O126" s="762"/>
    </row>
    <row r="127">
      <c r="A127" s="841"/>
      <c r="B127" s="758"/>
      <c r="C127" s="759"/>
      <c r="D127" s="759"/>
      <c r="E127" s="759"/>
      <c r="F127" s="759"/>
      <c r="G127" s="759"/>
      <c r="H127" s="763"/>
      <c r="I127" s="986" t="s">
        <v>0</v>
      </c>
      <c r="J127" s="987"/>
      <c r="K127" s="987"/>
      <c r="L127" s="987"/>
      <c r="M127" s="987"/>
      <c r="N127" s="987"/>
      <c r="O127" s="988"/>
    </row>
    <row r="128">
      <c r="A128" s="841"/>
      <c r="B128" s="758"/>
      <c r="C128" s="759"/>
      <c r="D128" s="759"/>
      <c r="E128" s="759"/>
      <c r="F128" s="759"/>
      <c r="G128" s="759"/>
      <c r="H128" s="763"/>
      <c r="I128" s="3"/>
      <c r="J128" s="3"/>
      <c r="K128" s="3"/>
      <c r="L128" s="3"/>
      <c r="M128" s="3"/>
      <c r="N128" s="3"/>
      <c r="O128" s="3"/>
    </row>
    <row r="129">
      <c r="A129" s="841"/>
      <c r="B129" s="758"/>
      <c r="C129" s="759"/>
      <c r="D129" s="759"/>
      <c r="E129" s="759"/>
      <c r="F129" s="759"/>
      <c r="G129" s="759"/>
      <c r="H129" s="763"/>
      <c r="I129" s="3"/>
      <c r="J129" s="3"/>
      <c r="K129" s="3"/>
      <c r="L129" s="3"/>
      <c r="M129" s="3"/>
      <c r="N129" s="3"/>
      <c r="O129" s="3"/>
    </row>
    <row r="130">
      <c r="A130" s="842"/>
      <c r="B130" s="803"/>
      <c r="C130" s="804"/>
      <c r="D130" s="804"/>
      <c r="E130" s="804"/>
      <c r="F130" s="804"/>
      <c r="G130" s="804"/>
      <c r="H130" s="989"/>
      <c r="I130" s="990"/>
      <c r="J130" s="990"/>
      <c r="K130" s="990"/>
      <c r="L130" s="990"/>
      <c r="M130" s="990"/>
      <c r="N130" s="990"/>
      <c r="O130" s="991"/>
    </row>
    <row r="131">
      <c r="A131" s="837" t="s">
        <v>291</v>
      </c>
      <c r="B131" s="992"/>
      <c r="C131" s="839"/>
      <c r="D131" s="839"/>
      <c r="E131" s="839"/>
      <c r="F131" s="839"/>
      <c r="G131" s="839"/>
      <c r="H131" s="839"/>
      <c r="I131" s="839"/>
      <c r="J131" s="839"/>
      <c r="K131" s="839"/>
      <c r="L131" s="839"/>
      <c r="M131" s="839"/>
      <c r="N131" s="839"/>
      <c r="O131" s="840"/>
    </row>
    <row r="132">
      <c r="A132" s="841"/>
      <c r="B132" s="760"/>
      <c r="C132" s="761"/>
      <c r="D132" s="761"/>
      <c r="E132" s="761"/>
      <c r="F132" s="761"/>
      <c r="G132" s="761"/>
      <c r="H132" s="761"/>
      <c r="I132" s="761"/>
      <c r="J132" s="761"/>
      <c r="K132" s="761"/>
      <c r="L132" s="761"/>
      <c r="M132" s="761"/>
      <c r="N132" s="761"/>
      <c r="O132" s="762"/>
    </row>
    <row r="133">
      <c r="A133" s="841"/>
      <c r="B133" s="760"/>
      <c r="C133" s="761"/>
      <c r="D133" s="761"/>
      <c r="E133" s="761"/>
      <c r="F133" s="761"/>
      <c r="G133" s="761"/>
      <c r="H133" s="761"/>
      <c r="I133" s="761"/>
      <c r="J133" s="761"/>
      <c r="K133" s="761"/>
      <c r="L133" s="761"/>
      <c r="M133" s="761"/>
      <c r="N133" s="761"/>
      <c r="O133" s="762"/>
    </row>
    <row r="134">
      <c r="A134" s="841"/>
      <c r="B134" s="760"/>
      <c r="C134" s="761"/>
      <c r="D134" s="761"/>
      <c r="E134" s="761"/>
      <c r="F134" s="761"/>
      <c r="G134" s="761"/>
      <c r="H134" s="761"/>
      <c r="I134" s="761"/>
      <c r="J134" s="761"/>
      <c r="K134" s="761"/>
      <c r="L134" s="761"/>
      <c r="M134" s="761"/>
      <c r="N134" s="761"/>
      <c r="O134" s="762"/>
    </row>
    <row r="135">
      <c r="A135" s="841"/>
      <c r="B135" s="760"/>
      <c r="C135" s="761"/>
      <c r="D135" s="761"/>
      <c r="E135" s="761"/>
      <c r="F135" s="761"/>
      <c r="G135" s="761"/>
      <c r="H135" s="761"/>
      <c r="I135" s="761"/>
      <c r="J135" s="761"/>
      <c r="K135" s="761"/>
      <c r="L135" s="761"/>
      <c r="M135" s="761"/>
      <c r="N135" s="761"/>
      <c r="O135" s="762"/>
    </row>
    <row r="136">
      <c r="A136" s="841"/>
      <c r="B136" s="760"/>
      <c r="C136" s="761"/>
      <c r="D136" s="761"/>
      <c r="E136" s="761"/>
      <c r="F136" s="761"/>
      <c r="G136" s="761"/>
      <c r="H136" s="761"/>
      <c r="I136" s="761"/>
      <c r="J136" s="761"/>
      <c r="K136" s="761"/>
      <c r="L136" s="761"/>
      <c r="M136" s="761"/>
      <c r="N136" s="761"/>
      <c r="O136" s="762"/>
    </row>
    <row r="137">
      <c r="A137" s="841"/>
      <c r="B137" s="760"/>
      <c r="C137" s="761"/>
      <c r="D137" s="761"/>
      <c r="E137" s="761"/>
      <c r="F137" s="761"/>
      <c r="G137" s="761"/>
      <c r="H137" s="761"/>
      <c r="I137" s="761"/>
      <c r="J137" s="761"/>
      <c r="K137" s="761"/>
      <c r="L137" s="761"/>
      <c r="M137" s="761"/>
      <c r="N137" s="761"/>
      <c r="O137" s="762"/>
    </row>
    <row r="138">
      <c r="A138" s="841"/>
      <c r="B138" s="760"/>
      <c r="C138" s="761"/>
      <c r="D138" s="761"/>
      <c r="E138" s="761"/>
      <c r="F138" s="761"/>
      <c r="G138" s="761"/>
      <c r="H138" s="761"/>
      <c r="I138" s="761"/>
      <c r="J138" s="761"/>
      <c r="K138" s="761"/>
      <c r="L138" s="761"/>
      <c r="M138" s="761"/>
      <c r="N138" s="761"/>
      <c r="O138" s="762"/>
    </row>
    <row r="139">
      <c r="A139" s="841"/>
      <c r="B139" s="758"/>
      <c r="C139" s="759"/>
      <c r="D139" s="759"/>
      <c r="E139" s="759"/>
      <c r="F139" s="759"/>
      <c r="G139" s="759"/>
      <c r="H139" s="763"/>
      <c r="I139" s="986" t="s">
        <v>292</v>
      </c>
      <c r="J139" s="987"/>
      <c r="K139" s="987"/>
      <c r="L139" s="987"/>
      <c r="M139" s="987"/>
      <c r="N139" s="987"/>
      <c r="O139" s="988"/>
    </row>
    <row r="140">
      <c r="A140" s="841"/>
      <c r="B140" s="758"/>
      <c r="C140" s="759"/>
      <c r="D140" s="759"/>
      <c r="E140" s="759"/>
      <c r="F140" s="759"/>
      <c r="G140" s="759"/>
      <c r="H140" s="763"/>
      <c r="I140" s="3"/>
      <c r="J140" s="3"/>
      <c r="K140" s="3"/>
      <c r="L140" s="3"/>
      <c r="M140" s="3"/>
      <c r="N140" s="3"/>
      <c r="O140" s="3"/>
    </row>
    <row r="141">
      <c r="A141" s="841"/>
      <c r="B141" s="758"/>
      <c r="C141" s="759"/>
      <c r="D141" s="759"/>
      <c r="E141" s="759"/>
      <c r="F141" s="759"/>
      <c r="G141" s="759"/>
      <c r="H141" s="763"/>
      <c r="I141" s="3"/>
      <c r="J141" s="3"/>
      <c r="K141" s="3"/>
      <c r="L141" s="3"/>
      <c r="M141" s="3"/>
      <c r="N141" s="3"/>
      <c r="O141" s="3"/>
    </row>
    <row r="142">
      <c r="A142" s="842"/>
      <c r="B142" s="803"/>
      <c r="C142" s="804"/>
      <c r="D142" s="804"/>
      <c r="E142" s="804"/>
      <c r="F142" s="804"/>
      <c r="G142" s="804"/>
      <c r="H142" s="989"/>
      <c r="I142" s="990"/>
      <c r="J142" s="990"/>
      <c r="K142" s="990"/>
      <c r="L142" s="990"/>
      <c r="M142" s="990"/>
      <c r="N142" s="990"/>
      <c r="O142" s="991"/>
    </row>
    <row r="143" ht="23.25" customHeight="1">
      <c r="A143" s="805" t="s">
        <v>240</v>
      </c>
      <c r="B143" s="806" t="s">
        <v>1</v>
      </c>
      <c r="C143" s="807"/>
      <c r="D143" s="807"/>
      <c r="E143" s="807"/>
      <c r="F143" s="807"/>
      <c r="G143" s="807"/>
      <c r="H143" s="807"/>
      <c r="I143" s="807"/>
      <c r="J143" s="807"/>
      <c r="K143" s="807"/>
      <c r="L143" s="807"/>
      <c r="M143" s="807"/>
      <c r="N143" s="807"/>
      <c r="O143" s="1165"/>
    </row>
    <row r="144">
      <c r="A144" s="810" t="s">
        <v>3</v>
      </c>
      <c r="B144" s="811" t="s">
        <v>4</v>
      </c>
      <c r="C144" s="812"/>
      <c r="D144" s="812"/>
      <c r="E144" s="812"/>
      <c r="F144" s="812"/>
      <c r="G144" s="812"/>
      <c r="H144" s="812"/>
      <c r="I144" s="812"/>
      <c r="J144" s="812"/>
      <c r="K144" s="812"/>
      <c r="L144" s="812"/>
      <c r="M144" s="812"/>
      <c r="N144" s="812"/>
      <c r="O144" s="1178"/>
    </row>
    <row r="145">
      <c r="A145" s="814" t="s">
        <v>241</v>
      </c>
      <c r="B145" s="694"/>
      <c r="C145" s="694"/>
      <c r="D145" s="694"/>
      <c r="E145" s="694"/>
      <c r="F145" s="694"/>
      <c r="G145" s="694"/>
      <c r="H145" s="694"/>
      <c r="I145" s="694"/>
      <c r="J145" s="694"/>
      <c r="K145" s="694"/>
      <c r="L145" s="694"/>
      <c r="M145" s="694"/>
      <c r="N145" s="694"/>
      <c r="O145" s="1179"/>
    </row>
    <row r="146" ht="38.25">
      <c r="A146" s="718" t="s">
        <v>7</v>
      </c>
      <c r="B146" s="720" t="s">
        <v>312</v>
      </c>
      <c r="C146" s="720" t="s">
        <v>216</v>
      </c>
      <c r="D146" s="816" t="s">
        <v>349</v>
      </c>
      <c r="E146" s="817"/>
      <c r="F146" s="818"/>
      <c r="G146" s="819" t="s">
        <v>242</v>
      </c>
      <c r="H146" s="820"/>
      <c r="I146" s="723">
        <f>I99+1</f>
        <v>46031</v>
      </c>
      <c r="J146" s="724"/>
      <c r="K146" s="724"/>
      <c r="L146" s="724"/>
      <c r="M146" s="725"/>
      <c r="N146" s="726" t="s">
        <v>243</v>
      </c>
      <c r="O146" s="727">
        <f>O99+1</f>
        <v>4</v>
      </c>
    </row>
    <row r="147">
      <c r="A147" s="728" t="s">
        <v>244</v>
      </c>
      <c r="B147" s="729" t="s">
        <v>6</v>
      </c>
      <c r="C147" s="730"/>
      <c r="D147" s="730"/>
      <c r="E147" s="730"/>
      <c r="F147" s="730"/>
      <c r="G147" s="730"/>
      <c r="H147" s="730"/>
      <c r="I147" s="730"/>
      <c r="J147" s="731"/>
      <c r="K147" s="732" t="s">
        <v>245</v>
      </c>
      <c r="L147" s="732" t="s">
        <v>246</v>
      </c>
      <c r="M147" s="821" t="s">
        <v>247</v>
      </c>
      <c r="N147" s="822"/>
      <c r="O147" s="733" t="s">
        <v>248</v>
      </c>
    </row>
    <row r="148">
      <c r="A148" s="734"/>
      <c r="B148" s="735"/>
      <c r="C148" s="736"/>
      <c r="D148" s="1168"/>
      <c r="E148" s="1168"/>
      <c r="F148" s="1168"/>
      <c r="G148" s="736"/>
      <c r="H148" s="736"/>
      <c r="I148" s="736"/>
      <c r="J148" s="737"/>
      <c r="K148" s="732" t="s">
        <v>249</v>
      </c>
      <c r="L148" s="732" t="s">
        <v>203</v>
      </c>
      <c r="M148" s="823"/>
      <c r="N148" s="824"/>
      <c r="O148" s="739"/>
    </row>
    <row r="149" ht="38.25">
      <c r="A149" s="740" t="s">
        <v>250</v>
      </c>
      <c r="B149" s="741"/>
      <c r="C149" s="742" t="s">
        <v>251</v>
      </c>
      <c r="D149" s="742">
        <f>D102</f>
        <v>180</v>
      </c>
      <c r="E149" s="742" t="s">
        <v>252</v>
      </c>
      <c r="F149" s="825" t="s">
        <v>253</v>
      </c>
      <c r="G149" s="826"/>
      <c r="H149" s="741">
        <f>H102+1</f>
        <v>97</v>
      </c>
      <c r="I149" s="742" t="s">
        <v>254</v>
      </c>
      <c r="J149" s="741">
        <f>D149-H149</f>
        <v>83</v>
      </c>
      <c r="K149" s="744" t="s">
        <v>255</v>
      </c>
      <c r="L149" s="744" t="s">
        <v>203</v>
      </c>
      <c r="M149" s="811"/>
      <c r="N149" s="827"/>
      <c r="O149" s="739"/>
    </row>
    <row r="150">
      <c r="A150" s="993" t="s">
        <v>256</v>
      </c>
      <c r="B150" s="755" t="s">
        <v>257</v>
      </c>
      <c r="C150" s="756"/>
      <c r="D150" s="756"/>
      <c r="E150" s="756"/>
      <c r="F150" s="757"/>
      <c r="G150" s="758"/>
      <c r="H150" s="763"/>
      <c r="I150" s="760"/>
      <c r="J150" s="761"/>
      <c r="K150" s="761"/>
      <c r="L150" s="761"/>
      <c r="M150" s="761"/>
      <c r="N150" s="761"/>
      <c r="O150" s="762"/>
    </row>
    <row r="151">
      <c r="A151" s="828"/>
      <c r="B151" s="755" t="s">
        <v>258</v>
      </c>
      <c r="C151" s="756"/>
      <c r="D151" s="756"/>
      <c r="E151" s="756"/>
      <c r="F151" s="757"/>
      <c r="G151" s="758"/>
      <c r="H151" s="763"/>
      <c r="I151" s="760"/>
      <c r="J151" s="761"/>
      <c r="K151" s="761"/>
      <c r="L151" s="761"/>
      <c r="M151" s="761"/>
      <c r="N151" s="761"/>
      <c r="O151" s="762"/>
    </row>
    <row r="152">
      <c r="A152" s="828"/>
      <c r="B152" s="755" t="s">
        <v>259</v>
      </c>
      <c r="C152" s="756"/>
      <c r="D152" s="756"/>
      <c r="E152" s="756"/>
      <c r="F152" s="757"/>
      <c r="G152" s="758"/>
      <c r="H152" s="763"/>
      <c r="I152" s="760"/>
      <c r="J152" s="761"/>
      <c r="K152" s="761"/>
      <c r="L152" s="761"/>
      <c r="M152" s="761"/>
      <c r="N152" s="761"/>
      <c r="O152" s="762"/>
    </row>
    <row r="153">
      <c r="A153" s="828"/>
      <c r="B153" s="755" t="s">
        <v>260</v>
      </c>
      <c r="C153" s="756"/>
      <c r="D153" s="756"/>
      <c r="E153" s="756"/>
      <c r="F153" s="757"/>
      <c r="G153" s="758"/>
      <c r="H153" s="763"/>
      <c r="I153" s="760"/>
      <c r="J153" s="761"/>
      <c r="K153" s="761"/>
      <c r="L153" s="761"/>
      <c r="M153" s="761"/>
      <c r="N153" s="761"/>
      <c r="O153" s="762"/>
    </row>
    <row r="154">
      <c r="A154" s="828"/>
      <c r="B154" s="755" t="s">
        <v>261</v>
      </c>
      <c r="C154" s="756"/>
      <c r="D154" s="756"/>
      <c r="E154" s="756"/>
      <c r="F154" s="757"/>
      <c r="G154" s="758"/>
      <c r="H154" s="763"/>
      <c r="I154" s="758"/>
      <c r="J154" s="759"/>
      <c r="K154" s="759"/>
      <c r="L154" s="759"/>
      <c r="M154" s="759"/>
      <c r="N154" s="759"/>
      <c r="O154" s="762"/>
    </row>
    <row r="155">
      <c r="A155" s="829"/>
      <c r="B155" s="994" t="s">
        <v>262</v>
      </c>
      <c r="C155" s="995"/>
      <c r="D155" s="995"/>
      <c r="E155" s="995"/>
      <c r="F155" s="996"/>
      <c r="G155" s="984"/>
      <c r="H155" s="985"/>
      <c r="I155" s="769"/>
      <c r="J155" s="770"/>
      <c r="K155" s="770"/>
      <c r="L155" s="770"/>
      <c r="M155" s="770"/>
      <c r="N155" s="770"/>
      <c r="O155" s="771"/>
    </row>
    <row r="156">
      <c r="A156" s="830" t="s">
        <v>263</v>
      </c>
      <c r="B156" s="773" t="s">
        <v>264</v>
      </c>
      <c r="C156" s="774"/>
      <c r="D156" s="774"/>
      <c r="E156" s="774"/>
      <c r="F156" s="775"/>
      <c r="G156" s="1171" t="s">
        <v>265</v>
      </c>
      <c r="H156" s="1172"/>
      <c r="I156" s="773" t="s">
        <v>264</v>
      </c>
      <c r="J156" s="774"/>
      <c r="K156" s="774"/>
      <c r="L156" s="774"/>
      <c r="M156" s="774"/>
      <c r="N156" s="775"/>
      <c r="O156" s="1173" t="s">
        <v>265</v>
      </c>
    </row>
    <row r="157">
      <c r="A157" s="828"/>
      <c r="B157" s="766" t="s">
        <v>266</v>
      </c>
      <c r="C157" s="767"/>
      <c r="D157" s="767"/>
      <c r="E157" s="767"/>
      <c r="F157" s="768"/>
      <c r="G157" s="779"/>
      <c r="H157" s="780"/>
      <c r="I157" s="766" t="s">
        <v>267</v>
      </c>
      <c r="J157" s="767"/>
      <c r="K157" s="767"/>
      <c r="L157" s="767"/>
      <c r="M157" s="767"/>
      <c r="N157" s="768"/>
      <c r="O157" s="781"/>
    </row>
    <row r="158">
      <c r="A158" s="828"/>
      <c r="B158" s="766" t="s">
        <v>268</v>
      </c>
      <c r="C158" s="767"/>
      <c r="D158" s="767"/>
      <c r="E158" s="767"/>
      <c r="F158" s="768"/>
      <c r="G158" s="779"/>
      <c r="H158" s="780"/>
      <c r="I158" s="766" t="s">
        <v>269</v>
      </c>
      <c r="J158" s="767"/>
      <c r="K158" s="767"/>
      <c r="L158" s="767"/>
      <c r="M158" s="767"/>
      <c r="N158" s="768"/>
      <c r="O158" s="781"/>
    </row>
    <row r="159">
      <c r="A159" s="828"/>
      <c r="B159" s="766" t="s">
        <v>270</v>
      </c>
      <c r="C159" s="767"/>
      <c r="D159" s="767"/>
      <c r="E159" s="767"/>
      <c r="F159" s="768"/>
      <c r="G159" s="779"/>
      <c r="H159" s="780"/>
      <c r="I159" s="766" t="s">
        <v>271</v>
      </c>
      <c r="J159" s="767"/>
      <c r="K159" s="767"/>
      <c r="L159" s="767"/>
      <c r="M159" s="767"/>
      <c r="N159" s="768"/>
      <c r="O159" s="781"/>
    </row>
    <row r="160">
      <c r="A160" s="828"/>
      <c r="B160" s="766" t="s">
        <v>272</v>
      </c>
      <c r="C160" s="767"/>
      <c r="D160" s="767"/>
      <c r="E160" s="767"/>
      <c r="F160" s="768"/>
      <c r="G160" s="779"/>
      <c r="H160" s="780"/>
      <c r="I160" s="766" t="s">
        <v>273</v>
      </c>
      <c r="J160" s="767"/>
      <c r="K160" s="767"/>
      <c r="L160" s="767"/>
      <c r="M160" s="767"/>
      <c r="N160" s="768"/>
      <c r="O160" s="781"/>
    </row>
    <row r="161">
      <c r="A161" s="828"/>
      <c r="B161" s="766" t="s">
        <v>274</v>
      </c>
      <c r="C161" s="767"/>
      <c r="D161" s="767"/>
      <c r="E161" s="767"/>
      <c r="F161" s="768"/>
      <c r="G161" s="779"/>
      <c r="H161" s="780"/>
      <c r="I161" s="766" t="s">
        <v>275</v>
      </c>
      <c r="J161" s="767"/>
      <c r="K161" s="767"/>
      <c r="L161" s="767"/>
      <c r="M161" s="767"/>
      <c r="N161" s="768"/>
      <c r="O161" s="781">
        <v>1</v>
      </c>
    </row>
    <row r="162">
      <c r="A162" s="828"/>
      <c r="B162" s="766" t="s">
        <v>276</v>
      </c>
      <c r="C162" s="767"/>
      <c r="D162" s="767"/>
      <c r="E162" s="767"/>
      <c r="F162" s="768"/>
      <c r="G162" s="779"/>
      <c r="H162" s="780"/>
      <c r="I162" s="766" t="s">
        <v>277</v>
      </c>
      <c r="J162" s="767"/>
      <c r="K162" s="767"/>
      <c r="L162" s="767"/>
      <c r="M162" s="767"/>
      <c r="N162" s="768"/>
      <c r="O162" s="781"/>
    </row>
    <row r="163">
      <c r="A163" s="828"/>
      <c r="B163" s="766" t="s">
        <v>278</v>
      </c>
      <c r="C163" s="767"/>
      <c r="D163" s="767"/>
      <c r="E163" s="767"/>
      <c r="F163" s="768"/>
      <c r="G163" s="779"/>
      <c r="H163" s="780"/>
      <c r="I163" s="766" t="s">
        <v>279</v>
      </c>
      <c r="J163" s="767"/>
      <c r="K163" s="767"/>
      <c r="L163" s="767"/>
      <c r="M163" s="767"/>
      <c r="N163" s="768"/>
      <c r="O163" s="781"/>
    </row>
    <row r="164">
      <c r="A164" s="828"/>
      <c r="B164" s="766" t="s">
        <v>280</v>
      </c>
      <c r="C164" s="767"/>
      <c r="D164" s="767"/>
      <c r="E164" s="767"/>
      <c r="F164" s="768"/>
      <c r="G164" s="779"/>
      <c r="H164" s="780"/>
      <c r="I164" s="766" t="s">
        <v>281</v>
      </c>
      <c r="J164" s="767"/>
      <c r="K164" s="767"/>
      <c r="L164" s="767"/>
      <c r="M164" s="767"/>
      <c r="N164" s="768"/>
      <c r="O164" s="781">
        <v>1</v>
      </c>
    </row>
    <row r="165">
      <c r="A165" s="828"/>
      <c r="B165" s="766" t="s">
        <v>282</v>
      </c>
      <c r="C165" s="767"/>
      <c r="D165" s="767"/>
      <c r="E165" s="767"/>
      <c r="F165" s="768"/>
      <c r="G165" s="779"/>
      <c r="H165" s="780"/>
      <c r="I165" s="766" t="s">
        <v>283</v>
      </c>
      <c r="J165" s="767"/>
      <c r="K165" s="767"/>
      <c r="L165" s="767"/>
      <c r="M165" s="767"/>
      <c r="N165" s="768"/>
      <c r="O165" s="781"/>
    </row>
    <row r="166">
      <c r="A166" s="828"/>
      <c r="B166" s="766" t="s">
        <v>284</v>
      </c>
      <c r="C166" s="767"/>
      <c r="D166" s="767"/>
      <c r="E166" s="767"/>
      <c r="F166" s="768"/>
      <c r="G166" s="779"/>
      <c r="H166" s="780"/>
      <c r="I166" s="766" t="s">
        <v>285</v>
      </c>
      <c r="J166" s="767"/>
      <c r="K166" s="767"/>
      <c r="L166" s="767"/>
      <c r="M166" s="767"/>
      <c r="N166" s="768"/>
      <c r="O166" s="790">
        <v>1</v>
      </c>
    </row>
    <row r="167">
      <c r="A167" s="829"/>
      <c r="B167" s="783" t="s">
        <v>286</v>
      </c>
      <c r="C167" s="784"/>
      <c r="D167" s="784"/>
      <c r="E167" s="784"/>
      <c r="F167" s="785"/>
      <c r="G167" s="1002">
        <v>2</v>
      </c>
      <c r="H167" s="1003"/>
      <c r="I167" s="783" t="s">
        <v>287</v>
      </c>
      <c r="J167" s="784"/>
      <c r="K167" s="784"/>
      <c r="L167" s="784"/>
      <c r="M167" s="784"/>
      <c r="N167" s="785"/>
      <c r="O167" s="1004">
        <f>SUM(G157:H167,O157:O166)</f>
        <v>5</v>
      </c>
    </row>
    <row r="168">
      <c r="A168" s="1180" t="s">
        <v>288</v>
      </c>
      <c r="B168" s="1203" t="s">
        <v>350</v>
      </c>
      <c r="C168" s="1204"/>
      <c r="D168" s="1204"/>
      <c r="E168" s="1204"/>
      <c r="F168" s="1204"/>
      <c r="G168" s="1204"/>
      <c r="H168" s="1204"/>
      <c r="I168" s="1204"/>
      <c r="J168" s="1204"/>
      <c r="K168" s="1204"/>
      <c r="L168" s="1204"/>
      <c r="M168" s="1204"/>
      <c r="N168" s="1204"/>
      <c r="O168" s="1205"/>
    </row>
    <row r="169">
      <c r="A169" s="841"/>
      <c r="B169" s="1009"/>
      <c r="C169" s="1010"/>
      <c r="D169" s="1010"/>
      <c r="E169" s="1010"/>
      <c r="F169" s="1010"/>
      <c r="G169" s="1010"/>
      <c r="H169" s="1010"/>
      <c r="I169" s="1010"/>
      <c r="J169" s="1010"/>
      <c r="K169" s="1010"/>
      <c r="L169" s="1010"/>
      <c r="M169" s="1010"/>
      <c r="N169" s="1010"/>
      <c r="O169" s="1206"/>
    </row>
    <row r="170">
      <c r="A170" s="841"/>
      <c r="B170" s="758"/>
      <c r="C170" s="759"/>
      <c r="D170" s="759"/>
      <c r="E170" s="759"/>
      <c r="F170" s="759"/>
      <c r="G170" s="759"/>
      <c r="H170" s="759"/>
      <c r="I170" s="759"/>
      <c r="J170" s="759"/>
      <c r="K170" s="759"/>
      <c r="L170" s="759"/>
      <c r="M170" s="759"/>
      <c r="N170" s="759"/>
      <c r="O170" s="762"/>
    </row>
    <row r="171">
      <c r="A171" s="841"/>
      <c r="B171" s="758"/>
      <c r="C171" s="759"/>
      <c r="D171" s="759"/>
      <c r="E171" s="759"/>
      <c r="F171" s="759"/>
      <c r="G171" s="759"/>
      <c r="H171" s="759"/>
      <c r="I171" s="759"/>
      <c r="J171" s="759"/>
      <c r="K171" s="759"/>
      <c r="L171" s="759"/>
      <c r="M171" s="759"/>
      <c r="N171" s="759"/>
      <c r="O171" s="762"/>
    </row>
    <row r="172">
      <c r="A172" s="841"/>
      <c r="B172" s="758"/>
      <c r="C172" s="759"/>
      <c r="D172" s="759"/>
      <c r="E172" s="759"/>
      <c r="F172" s="759"/>
      <c r="G172" s="759"/>
      <c r="H172" s="759"/>
      <c r="I172" s="759"/>
      <c r="J172" s="759"/>
      <c r="K172" s="759"/>
      <c r="L172" s="759"/>
      <c r="M172" s="759"/>
      <c r="N172" s="759"/>
      <c r="O172" s="762"/>
    </row>
    <row r="173">
      <c r="A173" s="841"/>
      <c r="B173" s="758"/>
      <c r="C173" s="759"/>
      <c r="D173" s="759"/>
      <c r="E173" s="759"/>
      <c r="F173" s="759"/>
      <c r="G173" s="759"/>
      <c r="H173" s="759"/>
      <c r="I173" s="759"/>
      <c r="J173" s="759"/>
      <c r="K173" s="759"/>
      <c r="L173" s="759"/>
      <c r="M173" s="759"/>
      <c r="N173" s="759"/>
      <c r="O173" s="762"/>
    </row>
    <row r="174">
      <c r="A174" s="841"/>
      <c r="B174" s="758"/>
      <c r="C174" s="759"/>
      <c r="D174" s="759"/>
      <c r="E174" s="759"/>
      <c r="F174" s="759"/>
      <c r="G174" s="759"/>
      <c r="H174" s="763"/>
      <c r="I174" s="986" t="s">
        <v>0</v>
      </c>
      <c r="J174" s="987"/>
      <c r="K174" s="987"/>
      <c r="L174" s="987"/>
      <c r="M174" s="987"/>
      <c r="N174" s="987"/>
      <c r="O174" s="988"/>
    </row>
    <row r="175">
      <c r="A175" s="841"/>
      <c r="B175" s="758"/>
      <c r="C175" s="759"/>
      <c r="D175" s="759"/>
      <c r="E175" s="759"/>
      <c r="F175" s="759"/>
      <c r="G175" s="759"/>
      <c r="H175" s="763"/>
      <c r="I175" s="3"/>
      <c r="J175" s="3"/>
      <c r="K175" s="3"/>
      <c r="L175" s="3"/>
      <c r="M175" s="3"/>
      <c r="N175" s="3"/>
      <c r="O175" s="3"/>
    </row>
    <row r="176">
      <c r="A176" s="841"/>
      <c r="B176" s="758"/>
      <c r="C176" s="759"/>
      <c r="D176" s="759"/>
      <c r="E176" s="759"/>
      <c r="F176" s="759"/>
      <c r="G176" s="759"/>
      <c r="H176" s="763"/>
      <c r="I176" s="3"/>
      <c r="J176" s="3"/>
      <c r="K176" s="3"/>
      <c r="L176" s="3"/>
      <c r="M176" s="3"/>
      <c r="N176" s="3"/>
      <c r="O176" s="3"/>
    </row>
    <row r="177">
      <c r="A177" s="842"/>
      <c r="B177" s="803"/>
      <c r="C177" s="804"/>
      <c r="D177" s="804"/>
      <c r="E177" s="804"/>
      <c r="F177" s="804"/>
      <c r="G177" s="804"/>
      <c r="H177" s="989"/>
      <c r="I177" s="990"/>
      <c r="J177" s="990"/>
      <c r="K177" s="990"/>
      <c r="L177" s="990"/>
      <c r="M177" s="990"/>
      <c r="N177" s="990"/>
      <c r="O177" s="991"/>
    </row>
    <row r="178">
      <c r="A178" s="837" t="s">
        <v>291</v>
      </c>
      <c r="B178" s="992"/>
      <c r="C178" s="839"/>
      <c r="D178" s="839"/>
      <c r="E178" s="839"/>
      <c r="F178" s="839"/>
      <c r="G178" s="839"/>
      <c r="H178" s="839"/>
      <c r="I178" s="839"/>
      <c r="J178" s="839"/>
      <c r="K178" s="839"/>
      <c r="L178" s="839"/>
      <c r="M178" s="839"/>
      <c r="N178" s="839"/>
      <c r="O178" s="840"/>
    </row>
    <row r="179">
      <c r="A179" s="841"/>
      <c r="B179" s="760"/>
      <c r="C179" s="761"/>
      <c r="D179" s="761"/>
      <c r="E179" s="761"/>
      <c r="F179" s="761"/>
      <c r="G179" s="761"/>
      <c r="H179" s="761"/>
      <c r="I179" s="761"/>
      <c r="J179" s="761"/>
      <c r="K179" s="761"/>
      <c r="L179" s="761"/>
      <c r="M179" s="761"/>
      <c r="N179" s="761"/>
      <c r="O179" s="762"/>
    </row>
    <row r="180">
      <c r="A180" s="841"/>
      <c r="B180" s="760"/>
      <c r="C180" s="761"/>
      <c r="D180" s="761"/>
      <c r="E180" s="761"/>
      <c r="F180" s="761"/>
      <c r="G180" s="761"/>
      <c r="H180" s="761"/>
      <c r="I180" s="761"/>
      <c r="J180" s="761"/>
      <c r="K180" s="761"/>
      <c r="L180" s="761"/>
      <c r="M180" s="761"/>
      <c r="N180" s="761"/>
      <c r="O180" s="762"/>
    </row>
    <row r="181">
      <c r="A181" s="841"/>
      <c r="B181" s="760"/>
      <c r="C181" s="761"/>
      <c r="D181" s="761"/>
      <c r="E181" s="761"/>
      <c r="F181" s="761"/>
      <c r="G181" s="761"/>
      <c r="H181" s="761"/>
      <c r="I181" s="761"/>
      <c r="J181" s="761"/>
      <c r="K181" s="761"/>
      <c r="L181" s="761"/>
      <c r="M181" s="761"/>
      <c r="N181" s="761"/>
      <c r="O181" s="762"/>
    </row>
    <row r="182">
      <c r="A182" s="841"/>
      <c r="B182" s="760"/>
      <c r="C182" s="761"/>
      <c r="D182" s="761"/>
      <c r="E182" s="761"/>
      <c r="F182" s="761"/>
      <c r="G182" s="761"/>
      <c r="H182" s="761"/>
      <c r="I182" s="761"/>
      <c r="J182" s="761"/>
      <c r="K182" s="761"/>
      <c r="L182" s="761"/>
      <c r="M182" s="761"/>
      <c r="N182" s="761"/>
      <c r="O182" s="762"/>
    </row>
    <row r="183">
      <c r="A183" s="841"/>
      <c r="B183" s="760"/>
      <c r="C183" s="761"/>
      <c r="D183" s="761"/>
      <c r="E183" s="761"/>
      <c r="F183" s="761"/>
      <c r="G183" s="761"/>
      <c r="H183" s="761"/>
      <c r="I183" s="761"/>
      <c r="J183" s="761"/>
      <c r="K183" s="761"/>
      <c r="L183" s="761"/>
      <c r="M183" s="761"/>
      <c r="N183" s="761"/>
      <c r="O183" s="762"/>
    </row>
    <row r="184">
      <c r="A184" s="841"/>
      <c r="B184" s="760"/>
      <c r="C184" s="761"/>
      <c r="D184" s="761"/>
      <c r="E184" s="761"/>
      <c r="F184" s="761"/>
      <c r="G184" s="761"/>
      <c r="H184" s="761"/>
      <c r="I184" s="761"/>
      <c r="J184" s="761"/>
      <c r="K184" s="761"/>
      <c r="L184" s="761"/>
      <c r="M184" s="761"/>
      <c r="N184" s="761"/>
      <c r="O184" s="762"/>
    </row>
    <row r="185">
      <c r="A185" s="841"/>
      <c r="B185" s="760"/>
      <c r="C185" s="761"/>
      <c r="D185" s="761"/>
      <c r="E185" s="761"/>
      <c r="F185" s="761"/>
      <c r="G185" s="761"/>
      <c r="H185" s="761"/>
      <c r="I185" s="761"/>
      <c r="J185" s="761"/>
      <c r="K185" s="761"/>
      <c r="L185" s="761"/>
      <c r="M185" s="761"/>
      <c r="N185" s="761"/>
      <c r="O185" s="762"/>
    </row>
    <row r="186">
      <c r="A186" s="841"/>
      <c r="B186" s="758"/>
      <c r="C186" s="759"/>
      <c r="D186" s="759"/>
      <c r="E186" s="759"/>
      <c r="F186" s="759"/>
      <c r="G186" s="759"/>
      <c r="H186" s="763"/>
      <c r="I186" s="986" t="s">
        <v>292</v>
      </c>
      <c r="J186" s="987"/>
      <c r="K186" s="987"/>
      <c r="L186" s="987"/>
      <c r="M186" s="987"/>
      <c r="N186" s="987"/>
      <c r="O186" s="988"/>
    </row>
    <row r="187">
      <c r="A187" s="841"/>
      <c r="B187" s="758"/>
      <c r="C187" s="759"/>
      <c r="D187" s="759"/>
      <c r="E187" s="759"/>
      <c r="F187" s="759"/>
      <c r="G187" s="759"/>
      <c r="H187" s="763"/>
      <c r="I187" s="3"/>
      <c r="J187" s="3"/>
      <c r="K187" s="3"/>
      <c r="L187" s="3"/>
      <c r="M187" s="3"/>
      <c r="N187" s="3"/>
      <c r="O187" s="3"/>
    </row>
    <row r="188">
      <c r="A188" s="841"/>
      <c r="B188" s="758"/>
      <c r="C188" s="759"/>
      <c r="D188" s="759"/>
      <c r="E188" s="759"/>
      <c r="F188" s="759"/>
      <c r="G188" s="759"/>
      <c r="H188" s="763"/>
      <c r="I188" s="3"/>
      <c r="J188" s="3"/>
      <c r="K188" s="3"/>
      <c r="L188" s="3"/>
      <c r="M188" s="3"/>
      <c r="N188" s="3"/>
      <c r="O188" s="3"/>
    </row>
    <row r="189">
      <c r="A189" s="842"/>
      <c r="B189" s="803"/>
      <c r="C189" s="804"/>
      <c r="D189" s="804"/>
      <c r="E189" s="804"/>
      <c r="F189" s="804"/>
      <c r="G189" s="804"/>
      <c r="H189" s="989"/>
      <c r="I189" s="990"/>
      <c r="J189" s="990"/>
      <c r="K189" s="990"/>
      <c r="L189" s="990"/>
      <c r="M189" s="990"/>
      <c r="N189" s="990"/>
      <c r="O189" s="991"/>
    </row>
    <row r="190" ht="22.5" customHeight="1">
      <c r="A190" s="805" t="s">
        <v>240</v>
      </c>
      <c r="B190" s="806" t="s">
        <v>1</v>
      </c>
      <c r="C190" s="807"/>
      <c r="D190" s="807"/>
      <c r="E190" s="807"/>
      <c r="F190" s="807"/>
      <c r="G190" s="807"/>
      <c r="H190" s="807"/>
      <c r="I190" s="807"/>
      <c r="J190" s="807"/>
      <c r="K190" s="807"/>
      <c r="L190" s="807"/>
      <c r="M190" s="807"/>
      <c r="N190" s="807"/>
      <c r="O190" s="1165"/>
    </row>
    <row r="191">
      <c r="A191" s="810" t="s">
        <v>3</v>
      </c>
      <c r="B191" s="811" t="s">
        <v>4</v>
      </c>
      <c r="C191" s="812"/>
      <c r="D191" s="812"/>
      <c r="E191" s="812"/>
      <c r="F191" s="812"/>
      <c r="G191" s="812"/>
      <c r="H191" s="812"/>
      <c r="I191" s="812"/>
      <c r="J191" s="812"/>
      <c r="K191" s="812"/>
      <c r="L191" s="812"/>
      <c r="M191" s="812"/>
      <c r="N191" s="812"/>
      <c r="O191" s="1178"/>
    </row>
    <row r="192">
      <c r="A192" s="814" t="s">
        <v>241</v>
      </c>
      <c r="B192" s="694"/>
      <c r="C192" s="694"/>
      <c r="D192" s="694"/>
      <c r="E192" s="694"/>
      <c r="F192" s="694"/>
      <c r="G192" s="694"/>
      <c r="H192" s="694"/>
      <c r="I192" s="694"/>
      <c r="J192" s="694"/>
      <c r="K192" s="694"/>
      <c r="L192" s="694"/>
      <c r="M192" s="694"/>
      <c r="N192" s="694"/>
      <c r="O192" s="1179"/>
    </row>
    <row r="193" ht="38.25">
      <c r="A193" s="718" t="s">
        <v>7</v>
      </c>
      <c r="B193" s="720" t="s">
        <v>312</v>
      </c>
      <c r="C193" s="720" t="s">
        <v>216</v>
      </c>
      <c r="D193" s="816" t="s">
        <v>349</v>
      </c>
      <c r="E193" s="817"/>
      <c r="F193" s="818"/>
      <c r="G193" s="819" t="s">
        <v>242</v>
      </c>
      <c r="H193" s="820"/>
      <c r="I193" s="723">
        <f>I146+1</f>
        <v>46032</v>
      </c>
      <c r="J193" s="724"/>
      <c r="K193" s="724"/>
      <c r="L193" s="724"/>
      <c r="M193" s="725"/>
      <c r="N193" s="726" t="s">
        <v>243</v>
      </c>
      <c r="O193" s="727">
        <f>O146+1</f>
        <v>5</v>
      </c>
    </row>
    <row r="194">
      <c r="A194" s="728" t="s">
        <v>244</v>
      </c>
      <c r="B194" s="729" t="s">
        <v>6</v>
      </c>
      <c r="C194" s="730"/>
      <c r="D194" s="730"/>
      <c r="E194" s="730"/>
      <c r="F194" s="730"/>
      <c r="G194" s="730"/>
      <c r="H194" s="730"/>
      <c r="I194" s="730"/>
      <c r="J194" s="731"/>
      <c r="K194" s="732" t="s">
        <v>245</v>
      </c>
      <c r="L194" s="732" t="s">
        <v>246</v>
      </c>
      <c r="M194" s="821" t="s">
        <v>247</v>
      </c>
      <c r="N194" s="822"/>
      <c r="O194" s="733" t="s">
        <v>248</v>
      </c>
    </row>
    <row r="195">
      <c r="A195" s="734"/>
      <c r="B195" s="735"/>
      <c r="C195" s="736"/>
      <c r="D195" s="1168"/>
      <c r="E195" s="1168"/>
      <c r="F195" s="1168"/>
      <c r="G195" s="736"/>
      <c r="H195" s="736"/>
      <c r="I195" s="736"/>
      <c r="J195" s="737"/>
      <c r="K195" s="732" t="s">
        <v>249</v>
      </c>
      <c r="L195" s="732" t="s">
        <v>203</v>
      </c>
      <c r="M195" s="823"/>
      <c r="N195" s="824"/>
      <c r="O195" s="739"/>
    </row>
    <row r="196" ht="38.25">
      <c r="A196" s="740" t="s">
        <v>250</v>
      </c>
      <c r="B196" s="741"/>
      <c r="C196" s="742" t="s">
        <v>251</v>
      </c>
      <c r="D196" s="742">
        <f>D149</f>
        <v>180</v>
      </c>
      <c r="E196" s="742" t="s">
        <v>252</v>
      </c>
      <c r="F196" s="825" t="s">
        <v>253</v>
      </c>
      <c r="G196" s="826"/>
      <c r="H196" s="741">
        <f>H149+1</f>
        <v>98</v>
      </c>
      <c r="I196" s="742" t="s">
        <v>254</v>
      </c>
      <c r="J196" s="741">
        <f>D196-H196</f>
        <v>82</v>
      </c>
      <c r="K196" s="744" t="s">
        <v>255</v>
      </c>
      <c r="L196" s="744" t="s">
        <v>203</v>
      </c>
      <c r="M196" s="811"/>
      <c r="N196" s="827"/>
      <c r="O196" s="739"/>
    </row>
    <row r="197">
      <c r="A197" s="993" t="s">
        <v>256</v>
      </c>
      <c r="B197" s="755" t="s">
        <v>257</v>
      </c>
      <c r="C197" s="756"/>
      <c r="D197" s="756"/>
      <c r="E197" s="756"/>
      <c r="F197" s="757"/>
      <c r="G197" s="758"/>
      <c r="H197" s="763"/>
      <c r="I197" s="760"/>
      <c r="J197" s="761"/>
      <c r="K197" s="761"/>
      <c r="L197" s="761"/>
      <c r="M197" s="761"/>
      <c r="N197" s="761"/>
      <c r="O197" s="762"/>
    </row>
    <row r="198">
      <c r="A198" s="828"/>
      <c r="B198" s="755" t="s">
        <v>258</v>
      </c>
      <c r="C198" s="756"/>
      <c r="D198" s="756"/>
      <c r="E198" s="756"/>
      <c r="F198" s="757"/>
      <c r="G198" s="758"/>
      <c r="H198" s="763"/>
      <c r="I198" s="760"/>
      <c r="J198" s="761"/>
      <c r="K198" s="761"/>
      <c r="L198" s="761"/>
      <c r="M198" s="761"/>
      <c r="N198" s="761"/>
      <c r="O198" s="762"/>
    </row>
    <row r="199">
      <c r="A199" s="828"/>
      <c r="B199" s="755" t="s">
        <v>259</v>
      </c>
      <c r="C199" s="756"/>
      <c r="D199" s="756"/>
      <c r="E199" s="756"/>
      <c r="F199" s="757"/>
      <c r="G199" s="758"/>
      <c r="H199" s="763"/>
      <c r="I199" s="760"/>
      <c r="J199" s="761"/>
      <c r="K199" s="761"/>
      <c r="L199" s="761"/>
      <c r="M199" s="761"/>
      <c r="N199" s="761"/>
      <c r="O199" s="762"/>
    </row>
    <row r="200">
      <c r="A200" s="828"/>
      <c r="B200" s="755" t="s">
        <v>260</v>
      </c>
      <c r="C200" s="756"/>
      <c r="D200" s="756"/>
      <c r="E200" s="756"/>
      <c r="F200" s="757"/>
      <c r="G200" s="758"/>
      <c r="H200" s="763"/>
      <c r="I200" s="760"/>
      <c r="J200" s="761"/>
      <c r="K200" s="761"/>
      <c r="L200" s="761"/>
      <c r="M200" s="761"/>
      <c r="N200" s="761"/>
      <c r="O200" s="762"/>
    </row>
    <row r="201">
      <c r="A201" s="828"/>
      <c r="B201" s="755" t="s">
        <v>261</v>
      </c>
      <c r="C201" s="756"/>
      <c r="D201" s="756"/>
      <c r="E201" s="756"/>
      <c r="F201" s="757"/>
      <c r="G201" s="758"/>
      <c r="H201" s="763"/>
      <c r="I201" s="758"/>
      <c r="J201" s="759"/>
      <c r="K201" s="759"/>
      <c r="L201" s="759"/>
      <c r="M201" s="759"/>
      <c r="N201" s="759"/>
      <c r="O201" s="762"/>
    </row>
    <row r="202">
      <c r="A202" s="829"/>
      <c r="B202" s="994" t="s">
        <v>262</v>
      </c>
      <c r="C202" s="995"/>
      <c r="D202" s="995"/>
      <c r="E202" s="995"/>
      <c r="F202" s="996"/>
      <c r="G202" s="984"/>
      <c r="H202" s="985"/>
      <c r="I202" s="769"/>
      <c r="J202" s="770"/>
      <c r="K202" s="770"/>
      <c r="L202" s="770"/>
      <c r="M202" s="770"/>
      <c r="N202" s="770"/>
      <c r="O202" s="771"/>
    </row>
    <row r="203">
      <c r="A203" s="830" t="s">
        <v>263</v>
      </c>
      <c r="B203" s="773" t="s">
        <v>264</v>
      </c>
      <c r="C203" s="774"/>
      <c r="D203" s="774"/>
      <c r="E203" s="774"/>
      <c r="F203" s="775"/>
      <c r="G203" s="1171" t="s">
        <v>265</v>
      </c>
      <c r="H203" s="1172"/>
      <c r="I203" s="773" t="s">
        <v>264</v>
      </c>
      <c r="J203" s="774"/>
      <c r="K203" s="774"/>
      <c r="L203" s="774"/>
      <c r="M203" s="774"/>
      <c r="N203" s="775"/>
      <c r="O203" s="1173" t="s">
        <v>265</v>
      </c>
    </row>
    <row r="204">
      <c r="A204" s="828"/>
      <c r="B204" s="766" t="s">
        <v>266</v>
      </c>
      <c r="C204" s="767"/>
      <c r="D204" s="767"/>
      <c r="E204" s="767"/>
      <c r="F204" s="768"/>
      <c r="G204" s="779"/>
      <c r="H204" s="780"/>
      <c r="I204" s="766" t="s">
        <v>267</v>
      </c>
      <c r="J204" s="767"/>
      <c r="K204" s="767"/>
      <c r="L204" s="767"/>
      <c r="M204" s="767"/>
      <c r="N204" s="768"/>
      <c r="O204" s="781"/>
    </row>
    <row r="205">
      <c r="A205" s="828"/>
      <c r="B205" s="766" t="s">
        <v>268</v>
      </c>
      <c r="C205" s="767"/>
      <c r="D205" s="767"/>
      <c r="E205" s="767"/>
      <c r="F205" s="768"/>
      <c r="G205" s="779"/>
      <c r="H205" s="780"/>
      <c r="I205" s="766" t="s">
        <v>269</v>
      </c>
      <c r="J205" s="767"/>
      <c r="K205" s="767"/>
      <c r="L205" s="767"/>
      <c r="M205" s="767"/>
      <c r="N205" s="768"/>
      <c r="O205" s="781"/>
    </row>
    <row r="206">
      <c r="A206" s="828"/>
      <c r="B206" s="766" t="s">
        <v>270</v>
      </c>
      <c r="C206" s="767"/>
      <c r="D206" s="767"/>
      <c r="E206" s="767"/>
      <c r="F206" s="768"/>
      <c r="G206" s="779"/>
      <c r="H206" s="780"/>
      <c r="I206" s="766" t="s">
        <v>271</v>
      </c>
      <c r="J206" s="767"/>
      <c r="K206" s="767"/>
      <c r="L206" s="767"/>
      <c r="M206" s="767"/>
      <c r="N206" s="768"/>
      <c r="O206" s="781"/>
    </row>
    <row r="207">
      <c r="A207" s="828"/>
      <c r="B207" s="766" t="s">
        <v>272</v>
      </c>
      <c r="C207" s="767"/>
      <c r="D207" s="767"/>
      <c r="E207" s="767"/>
      <c r="F207" s="768"/>
      <c r="G207" s="779"/>
      <c r="H207" s="780"/>
      <c r="I207" s="766" t="s">
        <v>273</v>
      </c>
      <c r="J207" s="767"/>
      <c r="K207" s="767"/>
      <c r="L207" s="767"/>
      <c r="M207" s="767"/>
      <c r="N207" s="768"/>
      <c r="O207" s="781"/>
    </row>
    <row r="208">
      <c r="A208" s="828"/>
      <c r="B208" s="766" t="s">
        <v>274</v>
      </c>
      <c r="C208" s="767"/>
      <c r="D208" s="767"/>
      <c r="E208" s="767"/>
      <c r="F208" s="768"/>
      <c r="G208" s="779"/>
      <c r="H208" s="780"/>
      <c r="I208" s="766" t="s">
        <v>275</v>
      </c>
      <c r="J208" s="767"/>
      <c r="K208" s="767"/>
      <c r="L208" s="767"/>
      <c r="M208" s="767"/>
      <c r="N208" s="768"/>
      <c r="O208" s="781"/>
    </row>
    <row r="209">
      <c r="A209" s="828"/>
      <c r="B209" s="766" t="s">
        <v>276</v>
      </c>
      <c r="C209" s="767"/>
      <c r="D209" s="767"/>
      <c r="E209" s="767"/>
      <c r="F209" s="768"/>
      <c r="G209" s="779"/>
      <c r="H209" s="780"/>
      <c r="I209" s="766" t="s">
        <v>277</v>
      </c>
      <c r="J209" s="767"/>
      <c r="K209" s="767"/>
      <c r="L209" s="767"/>
      <c r="M209" s="767"/>
      <c r="N209" s="768"/>
      <c r="O209" s="781"/>
    </row>
    <row r="210">
      <c r="A210" s="828"/>
      <c r="B210" s="766" t="s">
        <v>278</v>
      </c>
      <c r="C210" s="767"/>
      <c r="D210" s="767"/>
      <c r="E210" s="767"/>
      <c r="F210" s="768"/>
      <c r="G210" s="779"/>
      <c r="H210" s="780"/>
      <c r="I210" s="766" t="s">
        <v>279</v>
      </c>
      <c r="J210" s="767"/>
      <c r="K210" s="767"/>
      <c r="L210" s="767"/>
      <c r="M210" s="767"/>
      <c r="N210" s="768"/>
      <c r="O210" s="781"/>
    </row>
    <row r="211">
      <c r="A211" s="828"/>
      <c r="B211" s="766" t="s">
        <v>280</v>
      </c>
      <c r="C211" s="767"/>
      <c r="D211" s="767"/>
      <c r="E211" s="767"/>
      <c r="F211" s="768"/>
      <c r="G211" s="779"/>
      <c r="H211" s="780"/>
      <c r="I211" s="766" t="s">
        <v>281</v>
      </c>
      <c r="J211" s="767"/>
      <c r="K211" s="767"/>
      <c r="L211" s="767"/>
      <c r="M211" s="767"/>
      <c r="N211" s="768"/>
      <c r="O211" s="781"/>
    </row>
    <row r="212">
      <c r="A212" s="828"/>
      <c r="B212" s="766" t="s">
        <v>282</v>
      </c>
      <c r="C212" s="767"/>
      <c r="D212" s="767"/>
      <c r="E212" s="767"/>
      <c r="F212" s="768"/>
      <c r="G212" s="779"/>
      <c r="H212" s="780"/>
      <c r="I212" s="766" t="s">
        <v>283</v>
      </c>
      <c r="J212" s="767"/>
      <c r="K212" s="767"/>
      <c r="L212" s="767"/>
      <c r="M212" s="767"/>
      <c r="N212" s="768"/>
      <c r="O212" s="781"/>
    </row>
    <row r="213">
      <c r="A213" s="828"/>
      <c r="B213" s="766" t="s">
        <v>284</v>
      </c>
      <c r="C213" s="767"/>
      <c r="D213" s="767"/>
      <c r="E213" s="767"/>
      <c r="F213" s="768"/>
      <c r="G213" s="779"/>
      <c r="H213" s="780"/>
      <c r="I213" s="766" t="s">
        <v>285</v>
      </c>
      <c r="J213" s="767"/>
      <c r="K213" s="767"/>
      <c r="L213" s="767"/>
      <c r="M213" s="767"/>
      <c r="N213" s="768"/>
      <c r="O213" s="790"/>
    </row>
    <row r="214">
      <c r="A214" s="829"/>
      <c r="B214" s="793" t="s">
        <v>286</v>
      </c>
      <c r="C214" s="794"/>
      <c r="D214" s="794"/>
      <c r="E214" s="794"/>
      <c r="F214" s="795"/>
      <c r="G214" s="791"/>
      <c r="H214" s="792"/>
      <c r="I214" s="793" t="s">
        <v>287</v>
      </c>
      <c r="J214" s="794"/>
      <c r="K214" s="794"/>
      <c r="L214" s="794"/>
      <c r="M214" s="794"/>
      <c r="N214" s="795"/>
      <c r="O214" s="796">
        <f>SUM(G204:H214,O204:O213)</f>
        <v>0</v>
      </c>
    </row>
    <row r="215">
      <c r="A215" s="837" t="s">
        <v>288</v>
      </c>
      <c r="B215" s="838" t="s">
        <v>330</v>
      </c>
      <c r="C215" s="997"/>
      <c r="D215" s="997"/>
      <c r="E215" s="997"/>
      <c r="F215" s="997"/>
      <c r="G215" s="997"/>
      <c r="H215" s="997"/>
      <c r="I215" s="997"/>
      <c r="J215" s="997"/>
      <c r="K215" s="997"/>
      <c r="L215" s="997"/>
      <c r="M215" s="997"/>
      <c r="N215" s="997"/>
      <c r="O215" s="998"/>
    </row>
    <row r="216">
      <c r="A216" s="841"/>
      <c r="B216" s="758"/>
      <c r="C216" s="759"/>
      <c r="D216" s="759"/>
      <c r="E216" s="759"/>
      <c r="F216" s="759"/>
      <c r="G216" s="759"/>
      <c r="H216" s="759"/>
      <c r="I216" s="759"/>
      <c r="J216" s="759"/>
      <c r="K216" s="759"/>
      <c r="L216" s="759"/>
      <c r="M216" s="759"/>
      <c r="N216" s="759"/>
      <c r="O216" s="762"/>
    </row>
    <row r="217">
      <c r="A217" s="841"/>
      <c r="B217" s="758"/>
      <c r="C217" s="759"/>
      <c r="D217" s="759"/>
      <c r="E217" s="759"/>
      <c r="F217" s="759"/>
      <c r="G217" s="759"/>
      <c r="H217" s="759"/>
      <c r="I217" s="759"/>
      <c r="J217" s="759"/>
      <c r="K217" s="759"/>
      <c r="L217" s="759"/>
      <c r="M217" s="759"/>
      <c r="N217" s="759"/>
      <c r="O217" s="762"/>
    </row>
    <row r="218">
      <c r="A218" s="841"/>
      <c r="B218" s="758"/>
      <c r="C218" s="759"/>
      <c r="D218" s="759"/>
      <c r="E218" s="759"/>
      <c r="F218" s="759"/>
      <c r="G218" s="759"/>
      <c r="H218" s="759"/>
      <c r="I218" s="759"/>
      <c r="J218" s="759"/>
      <c r="K218" s="759"/>
      <c r="L218" s="759"/>
      <c r="M218" s="759"/>
      <c r="N218" s="759"/>
      <c r="O218" s="762"/>
    </row>
    <row r="219">
      <c r="A219" s="841"/>
      <c r="B219" s="758"/>
      <c r="C219" s="759"/>
      <c r="D219" s="759"/>
      <c r="E219" s="759"/>
      <c r="F219" s="759"/>
      <c r="G219" s="759"/>
      <c r="H219" s="759"/>
      <c r="I219" s="759"/>
      <c r="J219" s="759"/>
      <c r="K219" s="759"/>
      <c r="L219" s="759"/>
      <c r="M219" s="759"/>
      <c r="N219" s="759"/>
      <c r="O219" s="762"/>
    </row>
    <row r="220">
      <c r="A220" s="841"/>
      <c r="B220" s="758"/>
      <c r="C220" s="759"/>
      <c r="D220" s="759"/>
      <c r="E220" s="759"/>
      <c r="F220" s="759"/>
      <c r="G220" s="759"/>
      <c r="H220" s="763"/>
      <c r="I220" s="986" t="s">
        <v>0</v>
      </c>
      <c r="J220" s="987"/>
      <c r="K220" s="987"/>
      <c r="L220" s="987"/>
      <c r="M220" s="987"/>
      <c r="N220" s="987"/>
      <c r="O220" s="988"/>
    </row>
    <row r="221">
      <c r="A221" s="841"/>
      <c r="B221" s="758"/>
      <c r="C221" s="759"/>
      <c r="D221" s="759"/>
      <c r="E221" s="759"/>
      <c r="F221" s="759"/>
      <c r="G221" s="759"/>
      <c r="H221" s="763"/>
      <c r="I221" s="3"/>
      <c r="J221" s="3"/>
      <c r="K221" s="3"/>
      <c r="L221" s="3"/>
      <c r="M221" s="3"/>
      <c r="N221" s="3"/>
      <c r="O221" s="3"/>
    </row>
    <row r="222">
      <c r="A222" s="841"/>
      <c r="B222" s="758"/>
      <c r="C222" s="759"/>
      <c r="D222" s="759"/>
      <c r="E222" s="759"/>
      <c r="F222" s="759"/>
      <c r="G222" s="759"/>
      <c r="H222" s="763"/>
      <c r="I222" s="3"/>
      <c r="J222" s="3"/>
      <c r="K222" s="3"/>
      <c r="L222" s="3"/>
      <c r="M222" s="3"/>
      <c r="N222" s="3"/>
      <c r="O222" s="3"/>
    </row>
    <row r="223">
      <c r="A223" s="842"/>
      <c r="B223" s="803"/>
      <c r="C223" s="804"/>
      <c r="D223" s="804"/>
      <c r="E223" s="804"/>
      <c r="F223" s="804"/>
      <c r="G223" s="804"/>
      <c r="H223" s="989"/>
      <c r="I223" s="990"/>
      <c r="J223" s="990"/>
      <c r="K223" s="990"/>
      <c r="L223" s="990"/>
      <c r="M223" s="990"/>
      <c r="N223" s="990"/>
      <c r="O223" s="991"/>
    </row>
    <row r="224">
      <c r="A224" s="837" t="s">
        <v>291</v>
      </c>
      <c r="B224" s="992"/>
      <c r="C224" s="839"/>
      <c r="D224" s="839"/>
      <c r="E224" s="839"/>
      <c r="F224" s="839"/>
      <c r="G224" s="839"/>
      <c r="H224" s="839"/>
      <c r="I224" s="839"/>
      <c r="J224" s="839"/>
      <c r="K224" s="839"/>
      <c r="L224" s="839"/>
      <c r="M224" s="839"/>
      <c r="N224" s="839"/>
      <c r="O224" s="840"/>
    </row>
    <row r="225">
      <c r="A225" s="841"/>
      <c r="B225" s="760"/>
      <c r="C225" s="761"/>
      <c r="D225" s="761"/>
      <c r="E225" s="761"/>
      <c r="F225" s="761"/>
      <c r="G225" s="761"/>
      <c r="H225" s="761"/>
      <c r="I225" s="761"/>
      <c r="J225" s="761"/>
      <c r="K225" s="761"/>
      <c r="L225" s="761"/>
      <c r="M225" s="761"/>
      <c r="N225" s="761"/>
      <c r="O225" s="762"/>
    </row>
    <row r="226">
      <c r="A226" s="841"/>
      <c r="B226" s="760"/>
      <c r="C226" s="761"/>
      <c r="D226" s="761"/>
      <c r="E226" s="761"/>
      <c r="F226" s="761"/>
      <c r="G226" s="761"/>
      <c r="H226" s="761"/>
      <c r="I226" s="761"/>
      <c r="J226" s="761"/>
      <c r="K226" s="761"/>
      <c r="L226" s="761"/>
      <c r="M226" s="761"/>
      <c r="N226" s="761"/>
      <c r="O226" s="762"/>
    </row>
    <row r="227">
      <c r="A227" s="841"/>
      <c r="B227" s="760"/>
      <c r="C227" s="761"/>
      <c r="D227" s="761"/>
      <c r="E227" s="761"/>
      <c r="F227" s="761"/>
      <c r="G227" s="761"/>
      <c r="H227" s="761"/>
      <c r="I227" s="761"/>
      <c r="J227" s="761"/>
      <c r="K227" s="761"/>
      <c r="L227" s="761"/>
      <c r="M227" s="761"/>
      <c r="N227" s="761"/>
      <c r="O227" s="762"/>
    </row>
    <row r="228">
      <c r="A228" s="841"/>
      <c r="B228" s="760"/>
      <c r="C228" s="761"/>
      <c r="D228" s="761"/>
      <c r="E228" s="761"/>
      <c r="F228" s="761"/>
      <c r="G228" s="761"/>
      <c r="H228" s="761"/>
      <c r="I228" s="761"/>
      <c r="J228" s="761"/>
      <c r="K228" s="761"/>
      <c r="L228" s="761"/>
      <c r="M228" s="761"/>
      <c r="N228" s="761"/>
      <c r="O228" s="762"/>
    </row>
    <row r="229">
      <c r="A229" s="841"/>
      <c r="B229" s="760"/>
      <c r="C229" s="761"/>
      <c r="D229" s="761"/>
      <c r="E229" s="761"/>
      <c r="F229" s="761"/>
      <c r="G229" s="761"/>
      <c r="H229" s="761"/>
      <c r="I229" s="761"/>
      <c r="J229" s="761"/>
      <c r="K229" s="761"/>
      <c r="L229" s="761"/>
      <c r="M229" s="761"/>
      <c r="N229" s="761"/>
      <c r="O229" s="762"/>
    </row>
    <row r="230">
      <c r="A230" s="841"/>
      <c r="B230" s="760"/>
      <c r="C230" s="761"/>
      <c r="D230" s="761"/>
      <c r="E230" s="761"/>
      <c r="F230" s="761"/>
      <c r="G230" s="761"/>
      <c r="H230" s="761"/>
      <c r="I230" s="761"/>
      <c r="J230" s="761"/>
      <c r="K230" s="761"/>
      <c r="L230" s="761"/>
      <c r="M230" s="761"/>
      <c r="N230" s="761"/>
      <c r="O230" s="762"/>
    </row>
    <row r="231">
      <c r="A231" s="841"/>
      <c r="B231" s="760"/>
      <c r="C231" s="761"/>
      <c r="D231" s="761"/>
      <c r="E231" s="761"/>
      <c r="F231" s="761"/>
      <c r="G231" s="761"/>
      <c r="H231" s="761"/>
      <c r="I231" s="761"/>
      <c r="J231" s="761"/>
      <c r="K231" s="761"/>
      <c r="L231" s="761"/>
      <c r="M231" s="761"/>
      <c r="N231" s="761"/>
      <c r="O231" s="762"/>
    </row>
    <row r="232">
      <c r="A232" s="841"/>
      <c r="B232" s="758"/>
      <c r="C232" s="759"/>
      <c r="D232" s="759"/>
      <c r="E232" s="759"/>
      <c r="F232" s="759"/>
      <c r="G232" s="759"/>
      <c r="H232" s="763"/>
      <c r="I232" s="986" t="s">
        <v>292</v>
      </c>
      <c r="J232" s="987"/>
      <c r="K232" s="987"/>
      <c r="L232" s="987"/>
      <c r="M232" s="987"/>
      <c r="N232" s="987"/>
      <c r="O232" s="988"/>
    </row>
    <row r="233">
      <c r="A233" s="841"/>
      <c r="B233" s="758"/>
      <c r="C233" s="759"/>
      <c r="D233" s="759"/>
      <c r="E233" s="759"/>
      <c r="F233" s="759"/>
      <c r="G233" s="759"/>
      <c r="H233" s="763"/>
      <c r="I233" s="3"/>
      <c r="J233" s="3"/>
      <c r="K233" s="3"/>
      <c r="L233" s="3"/>
      <c r="M233" s="3"/>
      <c r="N233" s="3"/>
      <c r="O233" s="3"/>
    </row>
    <row r="234">
      <c r="A234" s="841"/>
      <c r="B234" s="758"/>
      <c r="C234" s="759"/>
      <c r="D234" s="759"/>
      <c r="E234" s="759"/>
      <c r="F234" s="759"/>
      <c r="G234" s="759"/>
      <c r="H234" s="763"/>
      <c r="I234" s="3"/>
      <c r="J234" s="3"/>
      <c r="K234" s="3"/>
      <c r="L234" s="3"/>
      <c r="M234" s="3"/>
      <c r="N234" s="3"/>
      <c r="O234" s="3"/>
    </row>
    <row r="235">
      <c r="A235" s="842"/>
      <c r="B235" s="803"/>
      <c r="C235" s="804"/>
      <c r="D235" s="804"/>
      <c r="E235" s="804"/>
      <c r="F235" s="804"/>
      <c r="G235" s="804"/>
      <c r="H235" s="989"/>
      <c r="I235" s="990"/>
      <c r="J235" s="990"/>
      <c r="K235" s="990"/>
      <c r="L235" s="990"/>
      <c r="M235" s="990"/>
      <c r="N235" s="990"/>
      <c r="O235" s="991"/>
    </row>
    <row r="236" ht="27" customHeight="1">
      <c r="A236" s="805" t="s">
        <v>240</v>
      </c>
      <c r="B236" s="806" t="s">
        <v>1</v>
      </c>
      <c r="C236" s="807"/>
      <c r="D236" s="807"/>
      <c r="E236" s="807"/>
      <c r="F236" s="807"/>
      <c r="G236" s="807"/>
      <c r="H236" s="807"/>
      <c r="I236" s="807"/>
      <c r="J236" s="807"/>
      <c r="K236" s="807"/>
      <c r="L236" s="807"/>
      <c r="M236" s="807"/>
      <c r="N236" s="807"/>
      <c r="O236" s="1165"/>
    </row>
    <row r="237">
      <c r="A237" s="810" t="s">
        <v>3</v>
      </c>
      <c r="B237" s="811" t="s">
        <v>4</v>
      </c>
      <c r="C237" s="812"/>
      <c r="D237" s="812"/>
      <c r="E237" s="812"/>
      <c r="F237" s="812"/>
      <c r="G237" s="812"/>
      <c r="H237" s="812"/>
      <c r="I237" s="812"/>
      <c r="J237" s="812"/>
      <c r="K237" s="812"/>
      <c r="L237" s="812"/>
      <c r="M237" s="812"/>
      <c r="N237" s="812"/>
      <c r="O237" s="1178"/>
    </row>
    <row r="238">
      <c r="A238" s="814" t="s">
        <v>241</v>
      </c>
      <c r="B238" s="694"/>
      <c r="C238" s="694"/>
      <c r="D238" s="694"/>
      <c r="E238" s="694"/>
      <c r="F238" s="694"/>
      <c r="G238" s="694"/>
      <c r="H238" s="694"/>
      <c r="I238" s="694"/>
      <c r="J238" s="694"/>
      <c r="K238" s="694"/>
      <c r="L238" s="694"/>
      <c r="M238" s="694"/>
      <c r="N238" s="694"/>
      <c r="O238" s="1179"/>
    </row>
    <row r="239" ht="38.25">
      <c r="A239" s="718" t="s">
        <v>7</v>
      </c>
      <c r="B239" s="720" t="s">
        <v>312</v>
      </c>
      <c r="C239" s="720" t="s">
        <v>216</v>
      </c>
      <c r="D239" s="816" t="s">
        <v>349</v>
      </c>
      <c r="E239" s="817"/>
      <c r="F239" s="818"/>
      <c r="G239" s="819" t="s">
        <v>242</v>
      </c>
      <c r="H239" s="820"/>
      <c r="I239" s="723">
        <f>I193+1</f>
        <v>46033</v>
      </c>
      <c r="J239" s="724"/>
      <c r="K239" s="724"/>
      <c r="L239" s="724"/>
      <c r="M239" s="725"/>
      <c r="N239" s="726" t="s">
        <v>243</v>
      </c>
      <c r="O239" s="727">
        <f>O193+1</f>
        <v>6</v>
      </c>
    </row>
    <row r="240">
      <c r="A240" s="728" t="s">
        <v>244</v>
      </c>
      <c r="B240" s="729" t="s">
        <v>6</v>
      </c>
      <c r="C240" s="730"/>
      <c r="D240" s="730"/>
      <c r="E240" s="730"/>
      <c r="F240" s="730"/>
      <c r="G240" s="730"/>
      <c r="H240" s="730"/>
      <c r="I240" s="730"/>
      <c r="J240" s="731"/>
      <c r="K240" s="732" t="s">
        <v>245</v>
      </c>
      <c r="L240" s="732" t="s">
        <v>246</v>
      </c>
      <c r="M240" s="821" t="s">
        <v>247</v>
      </c>
      <c r="N240" s="822"/>
      <c r="O240" s="733" t="s">
        <v>248</v>
      </c>
    </row>
    <row r="241">
      <c r="A241" s="734"/>
      <c r="B241" s="735"/>
      <c r="C241" s="736"/>
      <c r="D241" s="1168"/>
      <c r="E241" s="1168"/>
      <c r="F241" s="1168"/>
      <c r="G241" s="736"/>
      <c r="H241" s="736"/>
      <c r="I241" s="736"/>
      <c r="J241" s="737"/>
      <c r="K241" s="732" t="s">
        <v>249</v>
      </c>
      <c r="L241" s="732" t="s">
        <v>203</v>
      </c>
      <c r="M241" s="823"/>
      <c r="N241" s="824"/>
      <c r="O241" s="739"/>
    </row>
    <row r="242" ht="38.25">
      <c r="A242" s="740" t="s">
        <v>250</v>
      </c>
      <c r="B242" s="741"/>
      <c r="C242" s="742" t="s">
        <v>251</v>
      </c>
      <c r="D242" s="742">
        <f>D196</f>
        <v>180</v>
      </c>
      <c r="E242" s="742" t="s">
        <v>252</v>
      </c>
      <c r="F242" s="825" t="s">
        <v>253</v>
      </c>
      <c r="G242" s="826"/>
      <c r="H242" s="741">
        <f>H196+1</f>
        <v>99</v>
      </c>
      <c r="I242" s="742" t="s">
        <v>254</v>
      </c>
      <c r="J242" s="741">
        <f>D242-H242</f>
        <v>81</v>
      </c>
      <c r="K242" s="744" t="s">
        <v>255</v>
      </c>
      <c r="L242" s="744" t="s">
        <v>203</v>
      </c>
      <c r="M242" s="811"/>
      <c r="N242" s="827"/>
      <c r="O242" s="739"/>
    </row>
    <row r="243">
      <c r="A243" s="993" t="s">
        <v>256</v>
      </c>
      <c r="B243" s="755" t="s">
        <v>257</v>
      </c>
      <c r="C243" s="756"/>
      <c r="D243" s="756"/>
      <c r="E243" s="756"/>
      <c r="F243" s="757"/>
      <c r="G243" s="758"/>
      <c r="H243" s="763"/>
      <c r="I243" s="760"/>
      <c r="J243" s="761"/>
      <c r="K243" s="761"/>
      <c r="L243" s="761"/>
      <c r="M243" s="761"/>
      <c r="N243" s="761"/>
      <c r="O243" s="762"/>
    </row>
    <row r="244">
      <c r="A244" s="828"/>
      <c r="B244" s="755" t="s">
        <v>258</v>
      </c>
      <c r="C244" s="756"/>
      <c r="D244" s="756"/>
      <c r="E244" s="756"/>
      <c r="F244" s="757"/>
      <c r="G244" s="758"/>
      <c r="H244" s="763"/>
      <c r="I244" s="760"/>
      <c r="J244" s="761"/>
      <c r="K244" s="761"/>
      <c r="L244" s="761"/>
      <c r="M244" s="761"/>
      <c r="N244" s="761"/>
      <c r="O244" s="762"/>
    </row>
    <row r="245">
      <c r="A245" s="828"/>
      <c r="B245" s="755" t="s">
        <v>259</v>
      </c>
      <c r="C245" s="756"/>
      <c r="D245" s="756"/>
      <c r="E245" s="756"/>
      <c r="F245" s="757"/>
      <c r="G245" s="758"/>
      <c r="H245" s="763"/>
      <c r="I245" s="760"/>
      <c r="J245" s="761"/>
      <c r="K245" s="761"/>
      <c r="L245" s="761"/>
      <c r="M245" s="761"/>
      <c r="N245" s="761"/>
      <c r="O245" s="762"/>
    </row>
    <row r="246">
      <c r="A246" s="828"/>
      <c r="B246" s="755" t="s">
        <v>260</v>
      </c>
      <c r="C246" s="756"/>
      <c r="D246" s="756"/>
      <c r="E246" s="756"/>
      <c r="F246" s="757"/>
      <c r="G246" s="758"/>
      <c r="H246" s="763"/>
      <c r="I246" s="760"/>
      <c r="J246" s="761"/>
      <c r="K246" s="761"/>
      <c r="L246" s="761"/>
      <c r="M246" s="761"/>
      <c r="N246" s="761"/>
      <c r="O246" s="762"/>
    </row>
    <row r="247">
      <c r="A247" s="828"/>
      <c r="B247" s="755" t="s">
        <v>261</v>
      </c>
      <c r="C247" s="756"/>
      <c r="D247" s="756"/>
      <c r="E247" s="756"/>
      <c r="F247" s="757"/>
      <c r="G247" s="758"/>
      <c r="H247" s="763"/>
      <c r="I247" s="758"/>
      <c r="J247" s="759"/>
      <c r="K247" s="759"/>
      <c r="L247" s="759"/>
      <c r="M247" s="759"/>
      <c r="N247" s="759"/>
      <c r="O247" s="762"/>
    </row>
    <row r="248">
      <c r="A248" s="829"/>
      <c r="B248" s="994" t="s">
        <v>262</v>
      </c>
      <c r="C248" s="995"/>
      <c r="D248" s="995"/>
      <c r="E248" s="995"/>
      <c r="F248" s="996"/>
      <c r="G248" s="984"/>
      <c r="H248" s="985"/>
      <c r="I248" s="769"/>
      <c r="J248" s="770"/>
      <c r="K248" s="770"/>
      <c r="L248" s="770"/>
      <c r="M248" s="770"/>
      <c r="N248" s="770"/>
      <c r="O248" s="771"/>
    </row>
    <row r="249">
      <c r="A249" s="830" t="s">
        <v>263</v>
      </c>
      <c r="B249" s="773" t="s">
        <v>264</v>
      </c>
      <c r="C249" s="774"/>
      <c r="D249" s="774"/>
      <c r="E249" s="774"/>
      <c r="F249" s="775"/>
      <c r="G249" s="1171" t="s">
        <v>265</v>
      </c>
      <c r="H249" s="1172"/>
      <c r="I249" s="773" t="s">
        <v>264</v>
      </c>
      <c r="J249" s="774"/>
      <c r="K249" s="774"/>
      <c r="L249" s="774"/>
      <c r="M249" s="774"/>
      <c r="N249" s="775"/>
      <c r="O249" s="1173" t="s">
        <v>265</v>
      </c>
    </row>
    <row r="250">
      <c r="A250" s="828"/>
      <c r="B250" s="766" t="s">
        <v>266</v>
      </c>
      <c r="C250" s="767"/>
      <c r="D250" s="767"/>
      <c r="E250" s="767"/>
      <c r="F250" s="768"/>
      <c r="G250" s="779"/>
      <c r="H250" s="780"/>
      <c r="I250" s="766" t="s">
        <v>267</v>
      </c>
      <c r="J250" s="767"/>
      <c r="K250" s="767"/>
      <c r="L250" s="767"/>
      <c r="M250" s="767"/>
      <c r="N250" s="768"/>
      <c r="O250" s="781"/>
    </row>
    <row r="251">
      <c r="A251" s="828"/>
      <c r="B251" s="766" t="s">
        <v>268</v>
      </c>
      <c r="C251" s="767"/>
      <c r="D251" s="767"/>
      <c r="E251" s="767"/>
      <c r="F251" s="768"/>
      <c r="G251" s="779"/>
      <c r="H251" s="780"/>
      <c r="I251" s="766" t="s">
        <v>269</v>
      </c>
      <c r="J251" s="767"/>
      <c r="K251" s="767"/>
      <c r="L251" s="767"/>
      <c r="M251" s="767"/>
      <c r="N251" s="768"/>
      <c r="O251" s="781"/>
    </row>
    <row r="252">
      <c r="A252" s="828"/>
      <c r="B252" s="766" t="s">
        <v>270</v>
      </c>
      <c r="C252" s="767"/>
      <c r="D252" s="767"/>
      <c r="E252" s="767"/>
      <c r="F252" s="768"/>
      <c r="G252" s="779"/>
      <c r="H252" s="780"/>
      <c r="I252" s="766" t="s">
        <v>271</v>
      </c>
      <c r="J252" s="767"/>
      <c r="K252" s="767"/>
      <c r="L252" s="767"/>
      <c r="M252" s="767"/>
      <c r="N252" s="768"/>
      <c r="O252" s="781"/>
    </row>
    <row r="253">
      <c r="A253" s="828"/>
      <c r="B253" s="766" t="s">
        <v>272</v>
      </c>
      <c r="C253" s="767"/>
      <c r="D253" s="767"/>
      <c r="E253" s="767"/>
      <c r="F253" s="768"/>
      <c r="G253" s="779"/>
      <c r="H253" s="780"/>
      <c r="I253" s="766" t="s">
        <v>273</v>
      </c>
      <c r="J253" s="767"/>
      <c r="K253" s="767"/>
      <c r="L253" s="767"/>
      <c r="M253" s="767"/>
      <c r="N253" s="768"/>
      <c r="O253" s="781"/>
    </row>
    <row r="254">
      <c r="A254" s="828"/>
      <c r="B254" s="766" t="s">
        <v>274</v>
      </c>
      <c r="C254" s="767"/>
      <c r="D254" s="767"/>
      <c r="E254" s="767"/>
      <c r="F254" s="768"/>
      <c r="G254" s="779"/>
      <c r="H254" s="780"/>
      <c r="I254" s="766" t="s">
        <v>275</v>
      </c>
      <c r="J254" s="767"/>
      <c r="K254" s="767"/>
      <c r="L254" s="767"/>
      <c r="M254" s="767"/>
      <c r="N254" s="768"/>
      <c r="O254" s="781"/>
    </row>
    <row r="255">
      <c r="A255" s="828"/>
      <c r="B255" s="766" t="s">
        <v>276</v>
      </c>
      <c r="C255" s="767"/>
      <c r="D255" s="767"/>
      <c r="E255" s="767"/>
      <c r="F255" s="768"/>
      <c r="G255" s="779"/>
      <c r="H255" s="780"/>
      <c r="I255" s="766" t="s">
        <v>277</v>
      </c>
      <c r="J255" s="767"/>
      <c r="K255" s="767"/>
      <c r="L255" s="767"/>
      <c r="M255" s="767"/>
      <c r="N255" s="768"/>
      <c r="O255" s="781"/>
    </row>
    <row r="256">
      <c r="A256" s="828"/>
      <c r="B256" s="766" t="s">
        <v>278</v>
      </c>
      <c r="C256" s="767"/>
      <c r="D256" s="767"/>
      <c r="E256" s="767"/>
      <c r="F256" s="768"/>
      <c r="G256" s="779"/>
      <c r="H256" s="780"/>
      <c r="I256" s="766" t="s">
        <v>279</v>
      </c>
      <c r="J256" s="767"/>
      <c r="K256" s="767"/>
      <c r="L256" s="767"/>
      <c r="M256" s="767"/>
      <c r="N256" s="768"/>
      <c r="O256" s="781"/>
    </row>
    <row r="257">
      <c r="A257" s="828"/>
      <c r="B257" s="766" t="s">
        <v>280</v>
      </c>
      <c r="C257" s="767"/>
      <c r="D257" s="767"/>
      <c r="E257" s="767"/>
      <c r="F257" s="768"/>
      <c r="G257" s="779"/>
      <c r="H257" s="780"/>
      <c r="I257" s="766" t="s">
        <v>281</v>
      </c>
      <c r="J257" s="767"/>
      <c r="K257" s="767"/>
      <c r="L257" s="767"/>
      <c r="M257" s="767"/>
      <c r="N257" s="768"/>
      <c r="O257" s="781"/>
    </row>
    <row r="258">
      <c r="A258" s="828"/>
      <c r="B258" s="766" t="s">
        <v>282</v>
      </c>
      <c r="C258" s="767"/>
      <c r="D258" s="767"/>
      <c r="E258" s="767"/>
      <c r="F258" s="768"/>
      <c r="G258" s="779"/>
      <c r="H258" s="780"/>
      <c r="I258" s="766" t="s">
        <v>283</v>
      </c>
      <c r="J258" s="767"/>
      <c r="K258" s="767"/>
      <c r="L258" s="767"/>
      <c r="M258" s="767"/>
      <c r="N258" s="768"/>
      <c r="O258" s="781"/>
    </row>
    <row r="259">
      <c r="A259" s="828"/>
      <c r="B259" s="766" t="s">
        <v>284</v>
      </c>
      <c r="C259" s="767"/>
      <c r="D259" s="767"/>
      <c r="E259" s="767"/>
      <c r="F259" s="768"/>
      <c r="G259" s="779"/>
      <c r="H259" s="780"/>
      <c r="I259" s="766" t="s">
        <v>285</v>
      </c>
      <c r="J259" s="767"/>
      <c r="K259" s="767"/>
      <c r="L259" s="767"/>
      <c r="M259" s="767"/>
      <c r="N259" s="768"/>
      <c r="O259" s="790"/>
    </row>
    <row r="260">
      <c r="A260" s="829"/>
      <c r="B260" s="793" t="s">
        <v>286</v>
      </c>
      <c r="C260" s="794"/>
      <c r="D260" s="794"/>
      <c r="E260" s="794"/>
      <c r="F260" s="795"/>
      <c r="G260" s="791"/>
      <c r="H260" s="792"/>
      <c r="I260" s="793" t="s">
        <v>287</v>
      </c>
      <c r="J260" s="794"/>
      <c r="K260" s="794"/>
      <c r="L260" s="794"/>
      <c r="M260" s="794"/>
      <c r="N260" s="795"/>
      <c r="O260" s="796">
        <f>SUM(G250:H260,O250:O259)</f>
        <v>0</v>
      </c>
    </row>
    <row r="261">
      <c r="A261" s="837" t="s">
        <v>288</v>
      </c>
      <c r="B261" s="838" t="s">
        <v>330</v>
      </c>
      <c r="C261" s="997"/>
      <c r="D261" s="997"/>
      <c r="E261" s="997"/>
      <c r="F261" s="997"/>
      <c r="G261" s="997"/>
      <c r="H261" s="997"/>
      <c r="I261" s="997"/>
      <c r="J261" s="997"/>
      <c r="K261" s="997"/>
      <c r="L261" s="997"/>
      <c r="M261" s="997"/>
      <c r="N261" s="997"/>
      <c r="O261" s="998"/>
    </row>
    <row r="262">
      <c r="A262" s="841"/>
      <c r="B262" s="1015"/>
      <c r="C262" s="1016"/>
      <c r="D262" s="1016"/>
      <c r="E262" s="1016"/>
      <c r="F262" s="1016"/>
      <c r="G262" s="1016"/>
      <c r="H262" s="1016"/>
      <c r="I262" s="1016"/>
      <c r="J262" s="1016"/>
      <c r="K262" s="1016"/>
      <c r="L262" s="1016"/>
      <c r="M262" s="1016"/>
      <c r="N262" s="1016"/>
      <c r="O262" s="762"/>
    </row>
    <row r="263">
      <c r="A263" s="841"/>
      <c r="B263" s="758"/>
      <c r="C263" s="759"/>
      <c r="D263" s="759"/>
      <c r="E263" s="759"/>
      <c r="F263" s="759"/>
      <c r="G263" s="759"/>
      <c r="H263" s="759"/>
      <c r="I263" s="759"/>
      <c r="J263" s="759"/>
      <c r="K263" s="759"/>
      <c r="L263" s="759"/>
      <c r="M263" s="759"/>
      <c r="N263" s="759"/>
      <c r="O263" s="762"/>
    </row>
    <row r="264">
      <c r="A264" s="841"/>
      <c r="B264" s="758"/>
      <c r="C264" s="759"/>
      <c r="D264" s="759"/>
      <c r="E264" s="759"/>
      <c r="F264" s="759"/>
      <c r="G264" s="759"/>
      <c r="H264" s="759"/>
      <c r="I264" s="759"/>
      <c r="J264" s="759"/>
      <c r="K264" s="759"/>
      <c r="L264" s="759"/>
      <c r="M264" s="759"/>
      <c r="N264" s="759"/>
      <c r="O264" s="762"/>
    </row>
    <row r="265">
      <c r="A265" s="841"/>
      <c r="B265" s="758"/>
      <c r="C265" s="759"/>
      <c r="D265" s="759"/>
      <c r="E265" s="759"/>
      <c r="F265" s="759"/>
      <c r="G265" s="759"/>
      <c r="H265" s="759"/>
      <c r="I265" s="759"/>
      <c r="J265" s="759"/>
      <c r="K265" s="759"/>
      <c r="L265" s="759"/>
      <c r="M265" s="759"/>
      <c r="N265" s="759"/>
      <c r="O265" s="762"/>
    </row>
    <row r="266">
      <c r="A266" s="841"/>
      <c r="B266" s="758"/>
      <c r="C266" s="759"/>
      <c r="D266" s="759"/>
      <c r="E266" s="759"/>
      <c r="F266" s="759"/>
      <c r="G266" s="759"/>
      <c r="H266" s="759"/>
      <c r="I266" s="759"/>
      <c r="J266" s="759"/>
      <c r="K266" s="759"/>
      <c r="L266" s="759"/>
      <c r="M266" s="759"/>
      <c r="N266" s="759"/>
      <c r="O266" s="762"/>
    </row>
    <row r="267">
      <c r="A267" s="841"/>
      <c r="B267" s="758"/>
      <c r="C267" s="759"/>
      <c r="D267" s="759"/>
      <c r="E267" s="759"/>
      <c r="F267" s="759"/>
      <c r="G267" s="759"/>
      <c r="H267" s="759"/>
      <c r="I267" s="759"/>
      <c r="J267" s="759"/>
      <c r="K267" s="759"/>
      <c r="L267" s="759"/>
      <c r="M267" s="759"/>
      <c r="N267" s="759"/>
      <c r="O267" s="762"/>
    </row>
    <row r="268">
      <c r="A268" s="841"/>
      <c r="B268" s="758"/>
      <c r="C268" s="759"/>
      <c r="D268" s="759"/>
      <c r="E268" s="759"/>
      <c r="F268" s="759"/>
      <c r="G268" s="759"/>
      <c r="H268" s="763"/>
      <c r="I268" s="986" t="s">
        <v>0</v>
      </c>
      <c r="J268" s="987"/>
      <c r="K268" s="987"/>
      <c r="L268" s="987"/>
      <c r="M268" s="987"/>
      <c r="N268" s="987"/>
      <c r="O268" s="988"/>
    </row>
    <row r="269">
      <c r="A269" s="841"/>
      <c r="B269" s="758"/>
      <c r="C269" s="759"/>
      <c r="D269" s="759"/>
      <c r="E269" s="759"/>
      <c r="F269" s="759"/>
      <c r="G269" s="759"/>
      <c r="H269" s="763"/>
      <c r="I269" s="3"/>
      <c r="J269" s="3"/>
      <c r="K269" s="3"/>
      <c r="L269" s="3"/>
      <c r="M269" s="3"/>
      <c r="N269" s="3"/>
      <c r="O269" s="3"/>
    </row>
    <row r="270">
      <c r="A270" s="841"/>
      <c r="B270" s="758"/>
      <c r="C270" s="759"/>
      <c r="D270" s="759"/>
      <c r="E270" s="759"/>
      <c r="F270" s="759"/>
      <c r="G270" s="759"/>
      <c r="H270" s="763"/>
      <c r="I270" s="3"/>
      <c r="J270" s="3"/>
      <c r="K270" s="3"/>
      <c r="L270" s="3"/>
      <c r="M270" s="3"/>
      <c r="N270" s="3"/>
      <c r="O270" s="3"/>
    </row>
    <row r="271">
      <c r="A271" s="842"/>
      <c r="B271" s="803"/>
      <c r="C271" s="804"/>
      <c r="D271" s="804"/>
      <c r="E271" s="804"/>
      <c r="F271" s="804"/>
      <c r="G271" s="804"/>
      <c r="H271" s="989"/>
      <c r="I271" s="990"/>
      <c r="J271" s="990"/>
      <c r="K271" s="990"/>
      <c r="L271" s="990"/>
      <c r="M271" s="990"/>
      <c r="N271" s="990"/>
      <c r="O271" s="991"/>
    </row>
    <row r="272">
      <c r="A272" s="837" t="s">
        <v>291</v>
      </c>
      <c r="B272" s="992"/>
      <c r="C272" s="839"/>
      <c r="D272" s="839"/>
      <c r="E272" s="839"/>
      <c r="F272" s="839"/>
      <c r="G272" s="839"/>
      <c r="H272" s="839"/>
      <c r="I272" s="839"/>
      <c r="J272" s="839"/>
      <c r="K272" s="839"/>
      <c r="L272" s="839"/>
      <c r="M272" s="839"/>
      <c r="N272" s="839"/>
      <c r="O272" s="840"/>
    </row>
    <row r="273">
      <c r="A273" s="841"/>
      <c r="B273" s="760"/>
      <c r="C273" s="761"/>
      <c r="D273" s="761"/>
      <c r="E273" s="761"/>
      <c r="F273" s="761"/>
      <c r="G273" s="761"/>
      <c r="H273" s="761"/>
      <c r="I273" s="761"/>
      <c r="J273" s="761"/>
      <c r="K273" s="761"/>
      <c r="L273" s="761"/>
      <c r="M273" s="761"/>
      <c r="N273" s="761"/>
      <c r="O273" s="762"/>
    </row>
    <row r="274">
      <c r="A274" s="841"/>
      <c r="B274" s="760"/>
      <c r="C274" s="761"/>
      <c r="D274" s="761"/>
      <c r="E274" s="761"/>
      <c r="F274" s="761"/>
      <c r="G274" s="761"/>
      <c r="H274" s="761"/>
      <c r="I274" s="761"/>
      <c r="J274" s="761"/>
      <c r="K274" s="761"/>
      <c r="L274" s="761"/>
      <c r="M274" s="761"/>
      <c r="N274" s="761"/>
      <c r="O274" s="762"/>
    </row>
    <row r="275">
      <c r="A275" s="841"/>
      <c r="B275" s="760"/>
      <c r="C275" s="761"/>
      <c r="D275" s="761"/>
      <c r="E275" s="761"/>
      <c r="F275" s="761"/>
      <c r="G275" s="761"/>
      <c r="H275" s="761"/>
      <c r="I275" s="761"/>
      <c r="J275" s="761"/>
      <c r="K275" s="761"/>
      <c r="L275" s="761"/>
      <c r="M275" s="761"/>
      <c r="N275" s="761"/>
      <c r="O275" s="762"/>
    </row>
    <row r="276">
      <c r="A276" s="841"/>
      <c r="B276" s="760"/>
      <c r="C276" s="761"/>
      <c r="D276" s="761"/>
      <c r="E276" s="761"/>
      <c r="F276" s="761"/>
      <c r="G276" s="761"/>
      <c r="H276" s="761"/>
      <c r="I276" s="761"/>
      <c r="J276" s="761"/>
      <c r="K276" s="761"/>
      <c r="L276" s="761"/>
      <c r="M276" s="761"/>
      <c r="N276" s="761"/>
      <c r="O276" s="762"/>
    </row>
    <row r="277">
      <c r="A277" s="841"/>
      <c r="B277" s="760"/>
      <c r="C277" s="761"/>
      <c r="D277" s="761"/>
      <c r="E277" s="761"/>
      <c r="F277" s="761"/>
      <c r="G277" s="761"/>
      <c r="H277" s="761"/>
      <c r="I277" s="761"/>
      <c r="J277" s="761"/>
      <c r="K277" s="761"/>
      <c r="L277" s="761"/>
      <c r="M277" s="761"/>
      <c r="N277" s="761"/>
      <c r="O277" s="762"/>
    </row>
    <row r="278">
      <c r="A278" s="841"/>
      <c r="B278" s="760"/>
      <c r="C278" s="761"/>
      <c r="D278" s="761"/>
      <c r="E278" s="761"/>
      <c r="F278" s="761"/>
      <c r="G278" s="761"/>
      <c r="H278" s="761"/>
      <c r="I278" s="761"/>
      <c r="J278" s="761"/>
      <c r="K278" s="761"/>
      <c r="L278" s="761"/>
      <c r="M278" s="761"/>
      <c r="N278" s="761"/>
      <c r="O278" s="762"/>
    </row>
    <row r="279">
      <c r="A279" s="841"/>
      <c r="B279" s="758"/>
      <c r="C279" s="759"/>
      <c r="D279" s="759"/>
      <c r="E279" s="759"/>
      <c r="F279" s="759"/>
      <c r="G279" s="759"/>
      <c r="H279" s="763"/>
      <c r="I279" s="986" t="s">
        <v>292</v>
      </c>
      <c r="J279" s="987"/>
      <c r="K279" s="987"/>
      <c r="L279" s="987"/>
      <c r="M279" s="987"/>
      <c r="N279" s="987"/>
      <c r="O279" s="988"/>
    </row>
    <row r="280">
      <c r="A280" s="841"/>
      <c r="B280" s="758"/>
      <c r="C280" s="759"/>
      <c r="D280" s="759"/>
      <c r="E280" s="759"/>
      <c r="F280" s="759"/>
      <c r="G280" s="759"/>
      <c r="H280" s="763"/>
      <c r="I280" s="3"/>
      <c r="J280" s="3"/>
      <c r="K280" s="3"/>
      <c r="L280" s="3"/>
      <c r="M280" s="3"/>
      <c r="N280" s="3"/>
      <c r="O280" s="3"/>
    </row>
    <row r="281">
      <c r="A281" s="841"/>
      <c r="B281" s="758"/>
      <c r="C281" s="759"/>
      <c r="D281" s="759"/>
      <c r="E281" s="759"/>
      <c r="F281" s="759"/>
      <c r="G281" s="759"/>
      <c r="H281" s="763"/>
      <c r="I281" s="3"/>
      <c r="J281" s="3"/>
      <c r="K281" s="3"/>
      <c r="L281" s="3"/>
      <c r="M281" s="3"/>
      <c r="N281" s="3"/>
      <c r="O281" s="3"/>
    </row>
    <row r="282">
      <c r="A282" s="842"/>
      <c r="B282" s="803"/>
      <c r="C282" s="804"/>
      <c r="D282" s="804"/>
      <c r="E282" s="804"/>
      <c r="F282" s="804"/>
      <c r="G282" s="804"/>
      <c r="H282" s="989"/>
      <c r="I282" s="990"/>
      <c r="J282" s="990"/>
      <c r="K282" s="990"/>
      <c r="L282" s="990"/>
      <c r="M282" s="990"/>
      <c r="N282" s="990"/>
      <c r="O282" s="991"/>
    </row>
    <row r="283" ht="23.25" customHeight="1">
      <c r="A283" s="805" t="s">
        <v>240</v>
      </c>
      <c r="B283" s="806" t="s">
        <v>1</v>
      </c>
      <c r="C283" s="807"/>
      <c r="D283" s="807"/>
      <c r="E283" s="807"/>
      <c r="F283" s="807"/>
      <c r="G283" s="807"/>
      <c r="H283" s="807"/>
      <c r="I283" s="807"/>
      <c r="J283" s="807"/>
      <c r="K283" s="807"/>
      <c r="L283" s="807"/>
      <c r="M283" s="807"/>
      <c r="N283" s="807"/>
      <c r="O283" s="1165"/>
    </row>
    <row r="284">
      <c r="A284" s="810" t="s">
        <v>3</v>
      </c>
      <c r="B284" s="811" t="s">
        <v>4</v>
      </c>
      <c r="C284" s="812"/>
      <c r="D284" s="812"/>
      <c r="E284" s="812"/>
      <c r="F284" s="812"/>
      <c r="G284" s="812"/>
      <c r="H284" s="812"/>
      <c r="I284" s="812"/>
      <c r="J284" s="812"/>
      <c r="K284" s="812"/>
      <c r="L284" s="812"/>
      <c r="M284" s="812"/>
      <c r="N284" s="812"/>
      <c r="O284" s="1178"/>
    </row>
    <row r="285">
      <c r="A285" s="814" t="s">
        <v>241</v>
      </c>
      <c r="B285" s="694"/>
      <c r="C285" s="694"/>
      <c r="D285" s="694"/>
      <c r="E285" s="694"/>
      <c r="F285" s="694"/>
      <c r="G285" s="694"/>
      <c r="H285" s="694"/>
      <c r="I285" s="694"/>
      <c r="J285" s="694"/>
      <c r="K285" s="694"/>
      <c r="L285" s="694"/>
      <c r="M285" s="694"/>
      <c r="N285" s="694"/>
      <c r="O285" s="1179"/>
    </row>
    <row r="286" ht="38.25">
      <c r="A286" s="718" t="s">
        <v>7</v>
      </c>
      <c r="B286" s="720" t="s">
        <v>312</v>
      </c>
      <c r="C286" s="720" t="s">
        <v>216</v>
      </c>
      <c r="D286" s="816" t="s">
        <v>349</v>
      </c>
      <c r="E286" s="817"/>
      <c r="F286" s="818"/>
      <c r="G286" s="819" t="s">
        <v>242</v>
      </c>
      <c r="H286" s="820"/>
      <c r="I286" s="723">
        <f>I239+1</f>
        <v>46034</v>
      </c>
      <c r="J286" s="724"/>
      <c r="K286" s="724"/>
      <c r="L286" s="724"/>
      <c r="M286" s="725"/>
      <c r="N286" s="726" t="s">
        <v>243</v>
      </c>
      <c r="O286" s="727">
        <f>O239+1</f>
        <v>7</v>
      </c>
    </row>
    <row r="287">
      <c r="A287" s="728" t="s">
        <v>244</v>
      </c>
      <c r="B287" s="729" t="s">
        <v>6</v>
      </c>
      <c r="C287" s="730"/>
      <c r="D287" s="730"/>
      <c r="E287" s="730"/>
      <c r="F287" s="730"/>
      <c r="G287" s="730"/>
      <c r="H287" s="730"/>
      <c r="I287" s="730"/>
      <c r="J287" s="731"/>
      <c r="K287" s="732" t="s">
        <v>245</v>
      </c>
      <c r="L287" s="732" t="s">
        <v>246</v>
      </c>
      <c r="M287" s="821" t="s">
        <v>247</v>
      </c>
      <c r="N287" s="822"/>
      <c r="O287" s="733" t="s">
        <v>248</v>
      </c>
    </row>
    <row r="288">
      <c r="A288" s="734"/>
      <c r="B288" s="735"/>
      <c r="C288" s="736"/>
      <c r="D288" s="1168"/>
      <c r="E288" s="1168"/>
      <c r="F288" s="1168"/>
      <c r="G288" s="736"/>
      <c r="H288" s="736"/>
      <c r="I288" s="736"/>
      <c r="J288" s="737"/>
      <c r="K288" s="732" t="s">
        <v>249</v>
      </c>
      <c r="L288" s="732" t="s">
        <v>203</v>
      </c>
      <c r="M288" s="823"/>
      <c r="N288" s="824"/>
      <c r="O288" s="739"/>
    </row>
    <row r="289" ht="38.25">
      <c r="A289" s="740" t="s">
        <v>250</v>
      </c>
      <c r="B289" s="741"/>
      <c r="C289" s="742" t="s">
        <v>251</v>
      </c>
      <c r="D289" s="742">
        <f>D242</f>
        <v>180</v>
      </c>
      <c r="E289" s="742" t="s">
        <v>252</v>
      </c>
      <c r="F289" s="825" t="s">
        <v>253</v>
      </c>
      <c r="G289" s="826"/>
      <c r="H289" s="741">
        <f>H242+1</f>
        <v>100</v>
      </c>
      <c r="I289" s="742" t="s">
        <v>254</v>
      </c>
      <c r="J289" s="741">
        <f>D289-H289</f>
        <v>80</v>
      </c>
      <c r="K289" s="744" t="s">
        <v>255</v>
      </c>
      <c r="L289" s="744" t="s">
        <v>203</v>
      </c>
      <c r="M289" s="811"/>
      <c r="N289" s="827"/>
      <c r="O289" s="739"/>
    </row>
    <row r="290">
      <c r="A290" s="993" t="s">
        <v>256</v>
      </c>
      <c r="B290" s="755" t="s">
        <v>257</v>
      </c>
      <c r="C290" s="756"/>
      <c r="D290" s="756"/>
      <c r="E290" s="756"/>
      <c r="F290" s="757"/>
      <c r="G290" s="758"/>
      <c r="H290" s="763"/>
      <c r="I290" s="760"/>
      <c r="J290" s="761"/>
      <c r="K290" s="761"/>
      <c r="L290" s="761"/>
      <c r="M290" s="761"/>
      <c r="N290" s="761"/>
      <c r="O290" s="762"/>
    </row>
    <row r="291">
      <c r="A291" s="828"/>
      <c r="B291" s="755" t="s">
        <v>258</v>
      </c>
      <c r="C291" s="756"/>
      <c r="D291" s="756"/>
      <c r="E291" s="756"/>
      <c r="F291" s="757"/>
      <c r="G291" s="758"/>
      <c r="H291" s="763"/>
      <c r="I291" s="760"/>
      <c r="J291" s="761"/>
      <c r="K291" s="761"/>
      <c r="L291" s="761"/>
      <c r="M291" s="761"/>
      <c r="N291" s="761"/>
      <c r="O291" s="762"/>
    </row>
    <row r="292">
      <c r="A292" s="828"/>
      <c r="B292" s="755" t="s">
        <v>259</v>
      </c>
      <c r="C292" s="756"/>
      <c r="D292" s="756"/>
      <c r="E292" s="756"/>
      <c r="F292" s="757"/>
      <c r="G292" s="758"/>
      <c r="H292" s="763"/>
      <c r="I292" s="760"/>
      <c r="J292" s="761"/>
      <c r="K292" s="761"/>
      <c r="L292" s="761"/>
      <c r="M292" s="761"/>
      <c r="N292" s="761"/>
      <c r="O292" s="762"/>
    </row>
    <row r="293">
      <c r="A293" s="828"/>
      <c r="B293" s="755" t="s">
        <v>260</v>
      </c>
      <c r="C293" s="756"/>
      <c r="D293" s="756"/>
      <c r="E293" s="756"/>
      <c r="F293" s="757"/>
      <c r="G293" s="758"/>
      <c r="H293" s="763"/>
      <c r="I293" s="760"/>
      <c r="J293" s="761"/>
      <c r="K293" s="761"/>
      <c r="L293" s="761"/>
      <c r="M293" s="761"/>
      <c r="N293" s="761"/>
      <c r="O293" s="762"/>
    </row>
    <row r="294">
      <c r="A294" s="828"/>
      <c r="B294" s="755" t="s">
        <v>261</v>
      </c>
      <c r="C294" s="756"/>
      <c r="D294" s="756"/>
      <c r="E294" s="756"/>
      <c r="F294" s="757"/>
      <c r="G294" s="758"/>
      <c r="H294" s="763"/>
      <c r="I294" s="758"/>
      <c r="J294" s="759"/>
      <c r="K294" s="759"/>
      <c r="L294" s="759"/>
      <c r="M294" s="759"/>
      <c r="N294" s="759"/>
      <c r="O294" s="762"/>
    </row>
    <row r="295">
      <c r="A295" s="829"/>
      <c r="B295" s="999" t="s">
        <v>262</v>
      </c>
      <c r="C295" s="1000"/>
      <c r="D295" s="1000"/>
      <c r="E295" s="1000"/>
      <c r="F295" s="1001"/>
      <c r="G295" s="803"/>
      <c r="H295" s="989"/>
      <c r="I295" s="769"/>
      <c r="J295" s="770"/>
      <c r="K295" s="770"/>
      <c r="L295" s="770"/>
      <c r="M295" s="770"/>
      <c r="N295" s="770"/>
      <c r="O295" s="771"/>
    </row>
    <row r="296">
      <c r="A296" s="830" t="s">
        <v>263</v>
      </c>
      <c r="B296" s="773" t="s">
        <v>264</v>
      </c>
      <c r="C296" s="774"/>
      <c r="D296" s="774"/>
      <c r="E296" s="774"/>
      <c r="F296" s="775"/>
      <c r="G296" s="1171" t="s">
        <v>265</v>
      </c>
      <c r="H296" s="1172"/>
      <c r="I296" s="773" t="s">
        <v>264</v>
      </c>
      <c r="J296" s="774"/>
      <c r="K296" s="774"/>
      <c r="L296" s="774"/>
      <c r="M296" s="774"/>
      <c r="N296" s="775"/>
      <c r="O296" s="1173" t="s">
        <v>265</v>
      </c>
    </row>
    <row r="297">
      <c r="A297" s="828"/>
      <c r="B297" s="766" t="s">
        <v>266</v>
      </c>
      <c r="C297" s="767"/>
      <c r="D297" s="767"/>
      <c r="E297" s="767"/>
      <c r="F297" s="768"/>
      <c r="G297" s="779"/>
      <c r="H297" s="780"/>
      <c r="I297" s="766" t="s">
        <v>267</v>
      </c>
      <c r="J297" s="767"/>
      <c r="K297" s="767"/>
      <c r="L297" s="767"/>
      <c r="M297" s="767"/>
      <c r="N297" s="768"/>
      <c r="O297" s="781"/>
    </row>
    <row r="298">
      <c r="A298" s="828"/>
      <c r="B298" s="766" t="s">
        <v>268</v>
      </c>
      <c r="C298" s="767"/>
      <c r="D298" s="767"/>
      <c r="E298" s="767"/>
      <c r="F298" s="768"/>
      <c r="G298" s="779"/>
      <c r="H298" s="780"/>
      <c r="I298" s="766" t="s">
        <v>269</v>
      </c>
      <c r="J298" s="767"/>
      <c r="K298" s="767"/>
      <c r="L298" s="767"/>
      <c r="M298" s="767"/>
      <c r="N298" s="768"/>
      <c r="O298" s="781"/>
    </row>
    <row r="299">
      <c r="A299" s="828"/>
      <c r="B299" s="766" t="s">
        <v>270</v>
      </c>
      <c r="C299" s="767"/>
      <c r="D299" s="767"/>
      <c r="E299" s="767"/>
      <c r="F299" s="768"/>
      <c r="G299" s="779"/>
      <c r="H299" s="780"/>
      <c r="I299" s="766" t="s">
        <v>271</v>
      </c>
      <c r="J299" s="767"/>
      <c r="K299" s="767"/>
      <c r="L299" s="767"/>
      <c r="M299" s="767"/>
      <c r="N299" s="768"/>
      <c r="O299" s="781"/>
    </row>
    <row r="300">
      <c r="A300" s="828"/>
      <c r="B300" s="766" t="s">
        <v>272</v>
      </c>
      <c r="C300" s="767"/>
      <c r="D300" s="767"/>
      <c r="E300" s="767"/>
      <c r="F300" s="768"/>
      <c r="G300" s="779"/>
      <c r="H300" s="780"/>
      <c r="I300" s="766" t="s">
        <v>273</v>
      </c>
      <c r="J300" s="767"/>
      <c r="K300" s="767"/>
      <c r="L300" s="767"/>
      <c r="M300" s="767"/>
      <c r="N300" s="768"/>
      <c r="O300" s="781"/>
    </row>
    <row r="301">
      <c r="A301" s="828"/>
      <c r="B301" s="766" t="s">
        <v>274</v>
      </c>
      <c r="C301" s="767"/>
      <c r="D301" s="767"/>
      <c r="E301" s="767"/>
      <c r="F301" s="768"/>
      <c r="G301" s="779"/>
      <c r="H301" s="780"/>
      <c r="I301" s="766" t="s">
        <v>275</v>
      </c>
      <c r="J301" s="767"/>
      <c r="K301" s="767"/>
      <c r="L301" s="767"/>
      <c r="M301" s="767"/>
      <c r="N301" s="768"/>
      <c r="O301" s="781">
        <v>1</v>
      </c>
    </row>
    <row r="302">
      <c r="A302" s="828"/>
      <c r="B302" s="766" t="s">
        <v>276</v>
      </c>
      <c r="C302" s="767"/>
      <c r="D302" s="767"/>
      <c r="E302" s="767"/>
      <c r="F302" s="768"/>
      <c r="G302" s="779"/>
      <c r="H302" s="780"/>
      <c r="I302" s="766" t="s">
        <v>277</v>
      </c>
      <c r="J302" s="767"/>
      <c r="K302" s="767"/>
      <c r="L302" s="767"/>
      <c r="M302" s="767"/>
      <c r="N302" s="768"/>
      <c r="O302" s="781"/>
    </row>
    <row r="303">
      <c r="A303" s="828"/>
      <c r="B303" s="766" t="s">
        <v>278</v>
      </c>
      <c r="C303" s="767"/>
      <c r="D303" s="767"/>
      <c r="E303" s="767"/>
      <c r="F303" s="768"/>
      <c r="G303" s="779"/>
      <c r="H303" s="780"/>
      <c r="I303" s="766" t="s">
        <v>279</v>
      </c>
      <c r="J303" s="767"/>
      <c r="K303" s="767"/>
      <c r="L303" s="767"/>
      <c r="M303" s="767"/>
      <c r="N303" s="768"/>
      <c r="O303" s="781"/>
    </row>
    <row r="304">
      <c r="A304" s="828"/>
      <c r="B304" s="766" t="s">
        <v>280</v>
      </c>
      <c r="C304" s="767"/>
      <c r="D304" s="767"/>
      <c r="E304" s="767"/>
      <c r="F304" s="768"/>
      <c r="G304" s="779"/>
      <c r="H304" s="780"/>
      <c r="I304" s="766" t="s">
        <v>281</v>
      </c>
      <c r="J304" s="767"/>
      <c r="K304" s="767"/>
      <c r="L304" s="767"/>
      <c r="M304" s="767"/>
      <c r="N304" s="768"/>
      <c r="O304" s="781">
        <v>1</v>
      </c>
    </row>
    <row r="305">
      <c r="A305" s="828"/>
      <c r="B305" s="766" t="s">
        <v>282</v>
      </c>
      <c r="C305" s="767"/>
      <c r="D305" s="767"/>
      <c r="E305" s="767"/>
      <c r="F305" s="768"/>
      <c r="G305" s="779"/>
      <c r="H305" s="780"/>
      <c r="I305" s="766" t="s">
        <v>283</v>
      </c>
      <c r="J305" s="767"/>
      <c r="K305" s="767"/>
      <c r="L305" s="767"/>
      <c r="M305" s="767"/>
      <c r="N305" s="768"/>
      <c r="O305" s="781"/>
    </row>
    <row r="306">
      <c r="A306" s="828"/>
      <c r="B306" s="766" t="s">
        <v>284</v>
      </c>
      <c r="C306" s="767"/>
      <c r="D306" s="767"/>
      <c r="E306" s="767"/>
      <c r="F306" s="768"/>
      <c r="G306" s="779"/>
      <c r="H306" s="780"/>
      <c r="I306" s="766" t="s">
        <v>285</v>
      </c>
      <c r="J306" s="767"/>
      <c r="K306" s="767"/>
      <c r="L306" s="767"/>
      <c r="M306" s="767"/>
      <c r="N306" s="768"/>
      <c r="O306" s="790">
        <v>1</v>
      </c>
    </row>
    <row r="307">
      <c r="A307" s="829"/>
      <c r="B307" s="793" t="s">
        <v>286</v>
      </c>
      <c r="C307" s="794"/>
      <c r="D307" s="794"/>
      <c r="E307" s="794"/>
      <c r="F307" s="795"/>
      <c r="G307" s="791">
        <v>2</v>
      </c>
      <c r="H307" s="792"/>
      <c r="I307" s="793" t="s">
        <v>287</v>
      </c>
      <c r="J307" s="794"/>
      <c r="K307" s="794"/>
      <c r="L307" s="794"/>
      <c r="M307" s="794"/>
      <c r="N307" s="795"/>
      <c r="O307" s="796">
        <f>SUM(G297:H307,O297:O306)</f>
        <v>5</v>
      </c>
    </row>
    <row r="308">
      <c r="A308" s="837" t="s">
        <v>288</v>
      </c>
      <c r="B308" s="838" t="s">
        <v>161</v>
      </c>
      <c r="C308" s="997"/>
      <c r="D308" s="997"/>
      <c r="E308" s="997"/>
      <c r="F308" s="997"/>
      <c r="G308" s="997"/>
      <c r="H308" s="997"/>
      <c r="I308" s="997"/>
      <c r="J308" s="997"/>
      <c r="K308" s="997"/>
      <c r="L308" s="997"/>
      <c r="M308" s="997"/>
      <c r="N308" s="997"/>
      <c r="O308" s="998"/>
    </row>
    <row r="309">
      <c r="A309" s="841"/>
      <c r="B309" s="758"/>
      <c r="C309" s="759"/>
      <c r="D309" s="759"/>
      <c r="E309" s="759"/>
      <c r="F309" s="759"/>
      <c r="G309" s="759"/>
      <c r="H309" s="759"/>
      <c r="I309" s="759"/>
      <c r="J309" s="759"/>
      <c r="K309" s="759"/>
      <c r="L309" s="759"/>
      <c r="M309" s="759"/>
      <c r="N309" s="759"/>
      <c r="O309" s="762"/>
    </row>
    <row r="310">
      <c r="A310" s="841"/>
      <c r="B310" s="758"/>
      <c r="C310" s="759"/>
      <c r="D310" s="759"/>
      <c r="E310" s="759"/>
      <c r="F310" s="759"/>
      <c r="G310" s="759"/>
      <c r="H310" s="759"/>
      <c r="I310" s="759"/>
      <c r="J310" s="759"/>
      <c r="K310" s="759"/>
      <c r="L310" s="759"/>
      <c r="M310" s="759"/>
      <c r="N310" s="759"/>
      <c r="O310" s="762"/>
    </row>
    <row r="311">
      <c r="A311" s="841"/>
      <c r="B311" s="758"/>
      <c r="C311" s="759"/>
      <c r="D311" s="759"/>
      <c r="E311" s="759"/>
      <c r="F311" s="759"/>
      <c r="G311" s="759"/>
      <c r="H311" s="759"/>
      <c r="I311" s="759"/>
      <c r="J311" s="759"/>
      <c r="K311" s="759"/>
      <c r="L311" s="759"/>
      <c r="M311" s="759"/>
      <c r="N311" s="759"/>
      <c r="O311" s="762"/>
    </row>
    <row r="312">
      <c r="A312" s="841"/>
      <c r="B312" s="758"/>
      <c r="C312" s="759"/>
      <c r="D312" s="759"/>
      <c r="E312" s="759"/>
      <c r="F312" s="759"/>
      <c r="G312" s="759"/>
      <c r="H312" s="759"/>
      <c r="I312" s="759"/>
      <c r="J312" s="759"/>
      <c r="K312" s="759"/>
      <c r="L312" s="759"/>
      <c r="M312" s="759"/>
      <c r="N312" s="759"/>
      <c r="O312" s="762"/>
    </row>
    <row r="313">
      <c r="A313" s="841"/>
      <c r="B313" s="758"/>
      <c r="C313" s="759"/>
      <c r="D313" s="759"/>
      <c r="E313" s="759"/>
      <c r="F313" s="759"/>
      <c r="G313" s="759"/>
      <c r="H313" s="759"/>
      <c r="I313" s="759"/>
      <c r="J313" s="759"/>
      <c r="K313" s="759"/>
      <c r="L313" s="759"/>
      <c r="M313" s="759"/>
      <c r="N313" s="759"/>
      <c r="O313" s="762"/>
    </row>
    <row r="314">
      <c r="A314" s="841"/>
      <c r="B314" s="758"/>
      <c r="C314" s="759"/>
      <c r="D314" s="759"/>
      <c r="E314" s="759"/>
      <c r="F314" s="759"/>
      <c r="G314" s="759"/>
      <c r="H314" s="759"/>
      <c r="I314" s="759"/>
      <c r="J314" s="759"/>
      <c r="K314" s="759"/>
      <c r="L314" s="759"/>
      <c r="M314" s="759"/>
      <c r="N314" s="759"/>
      <c r="O314" s="762"/>
    </row>
    <row r="315">
      <c r="A315" s="841"/>
      <c r="B315" s="758"/>
      <c r="C315" s="759"/>
      <c r="D315" s="759"/>
      <c r="E315" s="759"/>
      <c r="F315" s="759"/>
      <c r="G315" s="759"/>
      <c r="H315" s="763"/>
      <c r="I315" s="986" t="s">
        <v>0</v>
      </c>
      <c r="J315" s="987"/>
      <c r="K315" s="987"/>
      <c r="L315" s="987"/>
      <c r="M315" s="987"/>
      <c r="N315" s="987"/>
      <c r="O315" s="988"/>
    </row>
    <row r="316">
      <c r="A316" s="841"/>
      <c r="B316" s="758"/>
      <c r="C316" s="759"/>
      <c r="D316" s="759"/>
      <c r="E316" s="759"/>
      <c r="F316" s="759"/>
      <c r="G316" s="759"/>
      <c r="H316" s="763"/>
      <c r="I316" s="3"/>
      <c r="J316" s="3"/>
      <c r="K316" s="3"/>
      <c r="L316" s="3"/>
      <c r="M316" s="3"/>
      <c r="N316" s="3"/>
      <c r="O316" s="3"/>
    </row>
    <row r="317">
      <c r="A317" s="841"/>
      <c r="B317" s="758"/>
      <c r="C317" s="759"/>
      <c r="D317" s="759"/>
      <c r="E317" s="759"/>
      <c r="F317" s="759"/>
      <c r="G317" s="759"/>
      <c r="H317" s="763"/>
      <c r="I317" s="3"/>
      <c r="J317" s="3"/>
      <c r="K317" s="3"/>
      <c r="L317" s="3"/>
      <c r="M317" s="3"/>
      <c r="N317" s="3"/>
      <c r="O317" s="3"/>
    </row>
    <row r="318">
      <c r="A318" s="842"/>
      <c r="B318" s="803"/>
      <c r="C318" s="804"/>
      <c r="D318" s="804"/>
      <c r="E318" s="804"/>
      <c r="F318" s="804"/>
      <c r="G318" s="804"/>
      <c r="H318" s="989"/>
      <c r="I318" s="990"/>
      <c r="J318" s="990"/>
      <c r="K318" s="990"/>
      <c r="L318" s="990"/>
      <c r="M318" s="990"/>
      <c r="N318" s="990"/>
      <c r="O318" s="991"/>
    </row>
    <row r="319">
      <c r="A319" s="837" t="s">
        <v>291</v>
      </c>
      <c r="B319" s="992"/>
      <c r="C319" s="839"/>
      <c r="D319" s="839"/>
      <c r="E319" s="839"/>
      <c r="F319" s="839"/>
      <c r="G319" s="839"/>
      <c r="H319" s="839"/>
      <c r="I319" s="839"/>
      <c r="J319" s="839"/>
      <c r="K319" s="839"/>
      <c r="L319" s="839"/>
      <c r="M319" s="839"/>
      <c r="N319" s="839"/>
      <c r="O319" s="840"/>
    </row>
    <row r="320">
      <c r="A320" s="841"/>
      <c r="B320" s="760"/>
      <c r="C320" s="761"/>
      <c r="D320" s="761"/>
      <c r="E320" s="761"/>
      <c r="F320" s="761"/>
      <c r="G320" s="761"/>
      <c r="H320" s="761"/>
      <c r="I320" s="761"/>
      <c r="J320" s="761"/>
      <c r="K320" s="761"/>
      <c r="L320" s="761"/>
      <c r="M320" s="761"/>
      <c r="N320" s="761"/>
      <c r="O320" s="762"/>
    </row>
    <row r="321">
      <c r="A321" s="841"/>
      <c r="B321" s="760"/>
      <c r="C321" s="761"/>
      <c r="D321" s="761"/>
      <c r="E321" s="761"/>
      <c r="F321" s="761"/>
      <c r="G321" s="761"/>
      <c r="H321" s="761"/>
      <c r="I321" s="761"/>
      <c r="J321" s="761"/>
      <c r="K321" s="761"/>
      <c r="L321" s="761"/>
      <c r="M321" s="761"/>
      <c r="N321" s="761"/>
      <c r="O321" s="762"/>
    </row>
    <row r="322">
      <c r="A322" s="841"/>
      <c r="B322" s="760"/>
      <c r="C322" s="761"/>
      <c r="D322" s="761"/>
      <c r="E322" s="761"/>
      <c r="F322" s="761"/>
      <c r="G322" s="761"/>
      <c r="H322" s="761"/>
      <c r="I322" s="761"/>
      <c r="J322" s="761"/>
      <c r="K322" s="761"/>
      <c r="L322" s="761"/>
      <c r="M322" s="761"/>
      <c r="N322" s="761"/>
      <c r="O322" s="762"/>
    </row>
    <row r="323">
      <c r="A323" s="841"/>
      <c r="B323" s="760"/>
      <c r="C323" s="761"/>
      <c r="D323" s="761"/>
      <c r="E323" s="761"/>
      <c r="F323" s="761"/>
      <c r="G323" s="761"/>
      <c r="H323" s="761"/>
      <c r="I323" s="761"/>
      <c r="J323" s="761"/>
      <c r="K323" s="761"/>
      <c r="L323" s="761"/>
      <c r="M323" s="761"/>
      <c r="N323" s="761"/>
      <c r="O323" s="762"/>
    </row>
    <row r="324">
      <c r="A324" s="841"/>
      <c r="B324" s="760"/>
      <c r="C324" s="761"/>
      <c r="D324" s="761"/>
      <c r="E324" s="761"/>
      <c r="F324" s="761"/>
      <c r="G324" s="761"/>
      <c r="H324" s="761"/>
      <c r="I324" s="761"/>
      <c r="J324" s="761"/>
      <c r="K324" s="761"/>
      <c r="L324" s="761"/>
      <c r="M324" s="761"/>
      <c r="N324" s="761"/>
      <c r="O324" s="762"/>
    </row>
    <row r="325">
      <c r="A325" s="841"/>
      <c r="B325" s="760"/>
      <c r="C325" s="761"/>
      <c r="D325" s="761"/>
      <c r="E325" s="761"/>
      <c r="F325" s="761"/>
      <c r="G325" s="761"/>
      <c r="H325" s="761"/>
      <c r="I325" s="761"/>
      <c r="J325" s="761"/>
      <c r="K325" s="761"/>
      <c r="L325" s="761"/>
      <c r="M325" s="761"/>
      <c r="N325" s="761"/>
      <c r="O325" s="762"/>
    </row>
    <row r="326">
      <c r="A326" s="841"/>
      <c r="B326" s="758"/>
      <c r="C326" s="759"/>
      <c r="D326" s="759"/>
      <c r="E326" s="759"/>
      <c r="F326" s="759"/>
      <c r="G326" s="759"/>
      <c r="H326" s="763"/>
      <c r="I326" s="986" t="s">
        <v>292</v>
      </c>
      <c r="J326" s="987"/>
      <c r="K326" s="987"/>
      <c r="L326" s="987"/>
      <c r="M326" s="987"/>
      <c r="N326" s="987"/>
      <c r="O326" s="988"/>
    </row>
    <row r="327">
      <c r="A327" s="841"/>
      <c r="B327" s="758"/>
      <c r="C327" s="759"/>
      <c r="D327" s="759"/>
      <c r="E327" s="759"/>
      <c r="F327" s="759"/>
      <c r="G327" s="759"/>
      <c r="H327" s="763"/>
      <c r="I327" s="3"/>
      <c r="J327" s="3"/>
      <c r="K327" s="3"/>
      <c r="L327" s="3"/>
      <c r="M327" s="3"/>
      <c r="N327" s="3"/>
      <c r="O327" s="3"/>
    </row>
    <row r="328">
      <c r="A328" s="841"/>
      <c r="B328" s="758"/>
      <c r="C328" s="759"/>
      <c r="D328" s="759"/>
      <c r="E328" s="759"/>
      <c r="F328" s="759"/>
      <c r="G328" s="759"/>
      <c r="H328" s="763"/>
      <c r="I328" s="3"/>
      <c r="J328" s="3"/>
      <c r="K328" s="3"/>
      <c r="L328" s="3"/>
      <c r="M328" s="3"/>
      <c r="N328" s="3"/>
      <c r="O328" s="3"/>
    </row>
    <row r="329">
      <c r="A329" s="842"/>
      <c r="B329" s="803"/>
      <c r="C329" s="804"/>
      <c r="D329" s="804"/>
      <c r="E329" s="804"/>
      <c r="F329" s="804"/>
      <c r="G329" s="804"/>
      <c r="H329" s="989"/>
      <c r="I329" s="990"/>
      <c r="J329" s="990"/>
      <c r="K329" s="990"/>
      <c r="L329" s="990"/>
      <c r="M329" s="990"/>
      <c r="N329" s="990"/>
      <c r="O329" s="991"/>
    </row>
    <row r="330" ht="21" customHeight="1">
      <c r="A330" s="805" t="s">
        <v>240</v>
      </c>
      <c r="B330" s="806" t="s">
        <v>1</v>
      </c>
      <c r="C330" s="807"/>
      <c r="D330" s="807"/>
      <c r="E330" s="807"/>
      <c r="F330" s="807"/>
      <c r="G330" s="807"/>
      <c r="H330" s="807"/>
      <c r="I330" s="807"/>
      <c r="J330" s="807"/>
      <c r="K330" s="807"/>
      <c r="L330" s="807"/>
      <c r="M330" s="807"/>
      <c r="N330" s="807"/>
      <c r="O330" s="1165"/>
    </row>
    <row r="331">
      <c r="A331" s="810" t="s">
        <v>3</v>
      </c>
      <c r="B331" s="811" t="s">
        <v>4</v>
      </c>
      <c r="C331" s="812"/>
      <c r="D331" s="812"/>
      <c r="E331" s="812"/>
      <c r="F331" s="812"/>
      <c r="G331" s="812"/>
      <c r="H331" s="812"/>
      <c r="I331" s="812"/>
      <c r="J331" s="812"/>
      <c r="K331" s="812"/>
      <c r="L331" s="812"/>
      <c r="M331" s="812"/>
      <c r="N331" s="812"/>
      <c r="O331" s="1178"/>
    </row>
    <row r="332">
      <c r="A332" s="814" t="s">
        <v>241</v>
      </c>
      <c r="B332" s="694"/>
      <c r="C332" s="694"/>
      <c r="D332" s="694"/>
      <c r="E332" s="694"/>
      <c r="F332" s="694"/>
      <c r="G332" s="694"/>
      <c r="H332" s="694"/>
      <c r="I332" s="694"/>
      <c r="J332" s="694"/>
      <c r="K332" s="694"/>
      <c r="L332" s="694"/>
      <c r="M332" s="694"/>
      <c r="N332" s="694"/>
      <c r="O332" s="1179"/>
    </row>
    <row r="333" ht="38.25">
      <c r="A333" s="718" t="s">
        <v>7</v>
      </c>
      <c r="B333" s="720" t="s">
        <v>312</v>
      </c>
      <c r="C333" s="720" t="s">
        <v>216</v>
      </c>
      <c r="D333" s="816" t="s">
        <v>349</v>
      </c>
      <c r="E333" s="817"/>
      <c r="F333" s="818"/>
      <c r="G333" s="819" t="s">
        <v>242</v>
      </c>
      <c r="H333" s="820"/>
      <c r="I333" s="723">
        <f>I286+1</f>
        <v>46035</v>
      </c>
      <c r="J333" s="724"/>
      <c r="K333" s="724"/>
      <c r="L333" s="724"/>
      <c r="M333" s="725"/>
      <c r="N333" s="726" t="s">
        <v>243</v>
      </c>
      <c r="O333" s="727">
        <f>O286+1</f>
        <v>8</v>
      </c>
    </row>
    <row r="334">
      <c r="A334" s="728" t="s">
        <v>244</v>
      </c>
      <c r="B334" s="729" t="s">
        <v>6</v>
      </c>
      <c r="C334" s="730"/>
      <c r="D334" s="730"/>
      <c r="E334" s="730"/>
      <c r="F334" s="730"/>
      <c r="G334" s="730"/>
      <c r="H334" s="730"/>
      <c r="I334" s="730"/>
      <c r="J334" s="731"/>
      <c r="K334" s="732" t="s">
        <v>245</v>
      </c>
      <c r="L334" s="732" t="s">
        <v>246</v>
      </c>
      <c r="M334" s="821" t="s">
        <v>247</v>
      </c>
      <c r="N334" s="822"/>
      <c r="O334" s="733" t="s">
        <v>248</v>
      </c>
    </row>
    <row r="335">
      <c r="A335" s="734"/>
      <c r="B335" s="735"/>
      <c r="C335" s="736"/>
      <c r="D335" s="1168"/>
      <c r="E335" s="1168"/>
      <c r="F335" s="1168"/>
      <c r="G335" s="736"/>
      <c r="H335" s="736"/>
      <c r="I335" s="736"/>
      <c r="J335" s="737"/>
      <c r="K335" s="732" t="s">
        <v>249</v>
      </c>
      <c r="L335" s="732" t="s">
        <v>203</v>
      </c>
      <c r="M335" s="823"/>
      <c r="N335" s="824"/>
      <c r="O335" s="739"/>
    </row>
    <row r="336" ht="38.25">
      <c r="A336" s="740" t="s">
        <v>250</v>
      </c>
      <c r="B336" s="741"/>
      <c r="C336" s="742" t="s">
        <v>251</v>
      </c>
      <c r="D336" s="742">
        <f>D289</f>
        <v>180</v>
      </c>
      <c r="E336" s="742" t="s">
        <v>252</v>
      </c>
      <c r="F336" s="825" t="s">
        <v>253</v>
      </c>
      <c r="G336" s="826"/>
      <c r="H336" s="741">
        <f>H289+1</f>
        <v>101</v>
      </c>
      <c r="I336" s="742" t="s">
        <v>254</v>
      </c>
      <c r="J336" s="741">
        <f>D336-H336</f>
        <v>79</v>
      </c>
      <c r="K336" s="744" t="s">
        <v>255</v>
      </c>
      <c r="L336" s="744" t="s">
        <v>203</v>
      </c>
      <c r="M336" s="811"/>
      <c r="N336" s="827"/>
      <c r="O336" s="739"/>
    </row>
    <row r="337">
      <c r="A337" s="993" t="s">
        <v>256</v>
      </c>
      <c r="B337" s="755" t="s">
        <v>257</v>
      </c>
      <c r="C337" s="756"/>
      <c r="D337" s="756"/>
      <c r="E337" s="756"/>
      <c r="F337" s="757"/>
      <c r="G337" s="758"/>
      <c r="H337" s="763"/>
      <c r="I337" s="760"/>
      <c r="J337" s="761"/>
      <c r="K337" s="761"/>
      <c r="L337" s="761"/>
      <c r="M337" s="761"/>
      <c r="N337" s="761"/>
      <c r="O337" s="762"/>
    </row>
    <row r="338">
      <c r="A338" s="828"/>
      <c r="B338" s="755" t="s">
        <v>258</v>
      </c>
      <c r="C338" s="756"/>
      <c r="D338" s="756"/>
      <c r="E338" s="756"/>
      <c r="F338" s="757"/>
      <c r="G338" s="758"/>
      <c r="H338" s="763"/>
      <c r="I338" s="760"/>
      <c r="J338" s="761"/>
      <c r="K338" s="761"/>
      <c r="L338" s="761"/>
      <c r="M338" s="761"/>
      <c r="N338" s="761"/>
      <c r="O338" s="762"/>
    </row>
    <row r="339">
      <c r="A339" s="828"/>
      <c r="B339" s="755" t="s">
        <v>259</v>
      </c>
      <c r="C339" s="756"/>
      <c r="D339" s="756"/>
      <c r="E339" s="756"/>
      <c r="F339" s="757"/>
      <c r="G339" s="758"/>
      <c r="H339" s="763"/>
      <c r="I339" s="760"/>
      <c r="J339" s="761"/>
      <c r="K339" s="761"/>
      <c r="L339" s="761"/>
      <c r="M339" s="761"/>
      <c r="N339" s="761"/>
      <c r="O339" s="762"/>
    </row>
    <row r="340">
      <c r="A340" s="828"/>
      <c r="B340" s="755" t="s">
        <v>260</v>
      </c>
      <c r="C340" s="756"/>
      <c r="D340" s="756"/>
      <c r="E340" s="756"/>
      <c r="F340" s="757"/>
      <c r="G340" s="758"/>
      <c r="H340" s="763"/>
      <c r="I340" s="760"/>
      <c r="J340" s="761"/>
      <c r="K340" s="761"/>
      <c r="L340" s="761"/>
      <c r="M340" s="761"/>
      <c r="N340" s="761"/>
      <c r="O340" s="762"/>
    </row>
    <row r="341">
      <c r="A341" s="828"/>
      <c r="B341" s="755" t="s">
        <v>261</v>
      </c>
      <c r="C341" s="756"/>
      <c r="D341" s="756"/>
      <c r="E341" s="756"/>
      <c r="F341" s="757"/>
      <c r="G341" s="758"/>
      <c r="H341" s="763"/>
      <c r="I341" s="758"/>
      <c r="J341" s="759"/>
      <c r="K341" s="759"/>
      <c r="L341" s="759"/>
      <c r="M341" s="759"/>
      <c r="N341" s="759"/>
      <c r="O341" s="762"/>
    </row>
    <row r="342">
      <c r="A342" s="829"/>
      <c r="B342" s="994" t="s">
        <v>262</v>
      </c>
      <c r="C342" s="995"/>
      <c r="D342" s="995"/>
      <c r="E342" s="995"/>
      <c r="F342" s="996"/>
      <c r="G342" s="984"/>
      <c r="H342" s="985"/>
      <c r="I342" s="769"/>
      <c r="J342" s="770"/>
      <c r="K342" s="770"/>
      <c r="L342" s="770"/>
      <c r="M342" s="770"/>
      <c r="N342" s="770"/>
      <c r="O342" s="771"/>
    </row>
    <row r="343">
      <c r="A343" s="830" t="s">
        <v>263</v>
      </c>
      <c r="B343" s="773" t="s">
        <v>264</v>
      </c>
      <c r="C343" s="774"/>
      <c r="D343" s="774"/>
      <c r="E343" s="774"/>
      <c r="F343" s="775"/>
      <c r="G343" s="1171" t="s">
        <v>265</v>
      </c>
      <c r="H343" s="1172"/>
      <c r="I343" s="773" t="s">
        <v>264</v>
      </c>
      <c r="J343" s="774"/>
      <c r="K343" s="774"/>
      <c r="L343" s="774"/>
      <c r="M343" s="774"/>
      <c r="N343" s="775"/>
      <c r="O343" s="1173" t="s">
        <v>265</v>
      </c>
    </row>
    <row r="344">
      <c r="A344" s="828"/>
      <c r="B344" s="766" t="s">
        <v>266</v>
      </c>
      <c r="C344" s="767"/>
      <c r="D344" s="767"/>
      <c r="E344" s="767"/>
      <c r="F344" s="768"/>
      <c r="G344" s="779"/>
      <c r="H344" s="780"/>
      <c r="I344" s="766" t="s">
        <v>267</v>
      </c>
      <c r="J344" s="767"/>
      <c r="K344" s="767"/>
      <c r="L344" s="767"/>
      <c r="M344" s="767"/>
      <c r="N344" s="768"/>
      <c r="O344" s="781"/>
    </row>
    <row r="345">
      <c r="A345" s="828"/>
      <c r="B345" s="766" t="s">
        <v>268</v>
      </c>
      <c r="C345" s="767"/>
      <c r="D345" s="767"/>
      <c r="E345" s="767"/>
      <c r="F345" s="768"/>
      <c r="G345" s="779"/>
      <c r="H345" s="780"/>
      <c r="I345" s="766" t="s">
        <v>269</v>
      </c>
      <c r="J345" s="767"/>
      <c r="K345" s="767"/>
      <c r="L345" s="767"/>
      <c r="M345" s="767"/>
      <c r="N345" s="768"/>
      <c r="O345" s="781"/>
    </row>
    <row r="346">
      <c r="A346" s="828"/>
      <c r="B346" s="766" t="s">
        <v>270</v>
      </c>
      <c r="C346" s="767"/>
      <c r="D346" s="767"/>
      <c r="E346" s="767"/>
      <c r="F346" s="768"/>
      <c r="G346" s="779"/>
      <c r="H346" s="780"/>
      <c r="I346" s="766" t="s">
        <v>271</v>
      </c>
      <c r="J346" s="767"/>
      <c r="K346" s="767"/>
      <c r="L346" s="767"/>
      <c r="M346" s="767"/>
      <c r="N346" s="768"/>
      <c r="O346" s="781"/>
    </row>
    <row r="347">
      <c r="A347" s="828"/>
      <c r="B347" s="766" t="s">
        <v>272</v>
      </c>
      <c r="C347" s="767"/>
      <c r="D347" s="767"/>
      <c r="E347" s="767"/>
      <c r="F347" s="768"/>
      <c r="G347" s="779"/>
      <c r="H347" s="780"/>
      <c r="I347" s="766" t="s">
        <v>273</v>
      </c>
      <c r="J347" s="767"/>
      <c r="K347" s="767"/>
      <c r="L347" s="767"/>
      <c r="M347" s="767"/>
      <c r="N347" s="768"/>
      <c r="O347" s="781"/>
    </row>
    <row r="348">
      <c r="A348" s="828"/>
      <c r="B348" s="766" t="s">
        <v>274</v>
      </c>
      <c r="C348" s="767"/>
      <c r="D348" s="767"/>
      <c r="E348" s="767"/>
      <c r="F348" s="768"/>
      <c r="G348" s="779"/>
      <c r="H348" s="780"/>
      <c r="I348" s="766" t="s">
        <v>275</v>
      </c>
      <c r="J348" s="767"/>
      <c r="K348" s="767"/>
      <c r="L348" s="767"/>
      <c r="M348" s="767"/>
      <c r="N348" s="768"/>
      <c r="O348" s="781">
        <v>1</v>
      </c>
    </row>
    <row r="349">
      <c r="A349" s="828"/>
      <c r="B349" s="766" t="s">
        <v>276</v>
      </c>
      <c r="C349" s="767"/>
      <c r="D349" s="767"/>
      <c r="E349" s="767"/>
      <c r="F349" s="768"/>
      <c r="G349" s="779"/>
      <c r="H349" s="780"/>
      <c r="I349" s="766" t="s">
        <v>277</v>
      </c>
      <c r="J349" s="767"/>
      <c r="K349" s="767"/>
      <c r="L349" s="767"/>
      <c r="M349" s="767"/>
      <c r="N349" s="768"/>
      <c r="O349" s="781"/>
    </row>
    <row r="350">
      <c r="A350" s="828"/>
      <c r="B350" s="766" t="s">
        <v>278</v>
      </c>
      <c r="C350" s="767"/>
      <c r="D350" s="767"/>
      <c r="E350" s="767"/>
      <c r="F350" s="768"/>
      <c r="G350" s="779"/>
      <c r="H350" s="780"/>
      <c r="I350" s="766" t="s">
        <v>279</v>
      </c>
      <c r="J350" s="767"/>
      <c r="K350" s="767"/>
      <c r="L350" s="767"/>
      <c r="M350" s="767"/>
      <c r="N350" s="768"/>
      <c r="O350" s="781"/>
    </row>
    <row r="351">
      <c r="A351" s="828"/>
      <c r="B351" s="766" t="s">
        <v>280</v>
      </c>
      <c r="C351" s="767"/>
      <c r="D351" s="767"/>
      <c r="E351" s="767"/>
      <c r="F351" s="768"/>
      <c r="G351" s="779"/>
      <c r="H351" s="780"/>
      <c r="I351" s="766" t="s">
        <v>281</v>
      </c>
      <c r="J351" s="767"/>
      <c r="K351" s="767"/>
      <c r="L351" s="767"/>
      <c r="M351" s="767"/>
      <c r="N351" s="768"/>
      <c r="O351" s="781">
        <v>1</v>
      </c>
    </row>
    <row r="352">
      <c r="A352" s="828"/>
      <c r="B352" s="766" t="s">
        <v>282</v>
      </c>
      <c r="C352" s="767"/>
      <c r="D352" s="767"/>
      <c r="E352" s="767"/>
      <c r="F352" s="768"/>
      <c r="G352" s="779"/>
      <c r="H352" s="780"/>
      <c r="I352" s="766" t="s">
        <v>283</v>
      </c>
      <c r="J352" s="767"/>
      <c r="K352" s="767"/>
      <c r="L352" s="767"/>
      <c r="M352" s="767"/>
      <c r="N352" s="768"/>
      <c r="O352" s="781"/>
    </row>
    <row r="353">
      <c r="A353" s="828"/>
      <c r="B353" s="766" t="s">
        <v>284</v>
      </c>
      <c r="C353" s="767"/>
      <c r="D353" s="767"/>
      <c r="E353" s="767"/>
      <c r="F353" s="768"/>
      <c r="G353" s="779"/>
      <c r="H353" s="780"/>
      <c r="I353" s="766" t="s">
        <v>285</v>
      </c>
      <c r="J353" s="767"/>
      <c r="K353" s="767"/>
      <c r="L353" s="767"/>
      <c r="M353" s="767"/>
      <c r="N353" s="768"/>
      <c r="O353" s="790">
        <v>1</v>
      </c>
    </row>
    <row r="354">
      <c r="A354" s="829"/>
      <c r="B354" s="783" t="s">
        <v>286</v>
      </c>
      <c r="C354" s="784"/>
      <c r="D354" s="784"/>
      <c r="E354" s="784"/>
      <c r="F354" s="785"/>
      <c r="G354" s="1002">
        <v>2</v>
      </c>
      <c r="H354" s="1003"/>
      <c r="I354" s="783" t="s">
        <v>287</v>
      </c>
      <c r="J354" s="784"/>
      <c r="K354" s="784"/>
      <c r="L354" s="784"/>
      <c r="M354" s="784"/>
      <c r="N354" s="785"/>
      <c r="O354" s="1004">
        <f>SUM(G344:H354,O344:O353)</f>
        <v>5</v>
      </c>
    </row>
    <row r="355">
      <c r="A355" s="1180" t="s">
        <v>288</v>
      </c>
      <c r="B355" s="838" t="s">
        <v>161</v>
      </c>
      <c r="C355" s="997"/>
      <c r="D355" s="997"/>
      <c r="E355" s="997"/>
      <c r="F355" s="997"/>
      <c r="G355" s="997"/>
      <c r="H355" s="997"/>
      <c r="I355" s="997"/>
      <c r="J355" s="997"/>
      <c r="K355" s="997"/>
      <c r="L355" s="997"/>
      <c r="M355" s="997"/>
      <c r="N355" s="997"/>
      <c r="O355" s="998"/>
    </row>
    <row r="356">
      <c r="A356" s="1184"/>
      <c r="B356" s="1207"/>
      <c r="C356" s="1208"/>
      <c r="D356" s="1208"/>
      <c r="E356" s="1208"/>
      <c r="F356" s="1208"/>
      <c r="G356" s="1208"/>
      <c r="H356" s="1208"/>
      <c r="I356" s="1208"/>
      <c r="J356" s="1208"/>
      <c r="K356" s="1208"/>
      <c r="L356" s="1208"/>
      <c r="M356" s="1208"/>
      <c r="N356" s="1208"/>
      <c r="O356" s="1209"/>
    </row>
    <row r="357">
      <c r="A357" s="841"/>
      <c r="B357" s="750"/>
      <c r="C357" s="1188"/>
      <c r="D357" s="1188"/>
      <c r="E357" s="1188"/>
      <c r="F357" s="1188"/>
      <c r="G357" s="1188"/>
      <c r="H357" s="1188"/>
      <c r="I357" s="1188"/>
      <c r="J357" s="1188"/>
      <c r="K357" s="1188"/>
      <c r="L357" s="1188"/>
      <c r="M357" s="1188"/>
      <c r="N357" s="1188"/>
      <c r="O357" s="754"/>
    </row>
    <row r="358">
      <c r="A358" s="841"/>
      <c r="B358" s="758"/>
      <c r="C358" s="759"/>
      <c r="D358" s="759"/>
      <c r="E358" s="759"/>
      <c r="F358" s="759"/>
      <c r="G358" s="759"/>
      <c r="H358" s="759"/>
      <c r="I358" s="759"/>
      <c r="J358" s="759"/>
      <c r="K358" s="759"/>
      <c r="L358" s="759"/>
      <c r="M358" s="759"/>
      <c r="N358" s="759"/>
      <c r="O358" s="762"/>
    </row>
    <row r="359">
      <c r="A359" s="841"/>
      <c r="B359" s="758"/>
      <c r="C359" s="759"/>
      <c r="D359" s="759"/>
      <c r="E359" s="759"/>
      <c r="F359" s="759"/>
      <c r="G359" s="759"/>
      <c r="H359" s="759"/>
      <c r="I359" s="759"/>
      <c r="J359" s="759"/>
      <c r="K359" s="759"/>
      <c r="L359" s="759"/>
      <c r="M359" s="759"/>
      <c r="N359" s="759"/>
      <c r="O359" s="762"/>
    </row>
    <row r="360">
      <c r="A360" s="841"/>
      <c r="B360" s="758"/>
      <c r="C360" s="759"/>
      <c r="D360" s="759"/>
      <c r="E360" s="759"/>
      <c r="F360" s="759"/>
      <c r="G360" s="759"/>
      <c r="H360" s="759"/>
      <c r="I360" s="759"/>
      <c r="J360" s="759"/>
      <c r="K360" s="759"/>
      <c r="L360" s="759"/>
      <c r="M360" s="759"/>
      <c r="N360" s="759"/>
      <c r="O360" s="762"/>
    </row>
    <row r="361">
      <c r="A361" s="841"/>
      <c r="B361" s="758"/>
      <c r="C361" s="759"/>
      <c r="D361" s="759"/>
      <c r="E361" s="759"/>
      <c r="F361" s="759"/>
      <c r="G361" s="759"/>
      <c r="H361" s="759"/>
      <c r="I361" s="759"/>
      <c r="J361" s="759"/>
      <c r="K361" s="759"/>
      <c r="L361" s="759"/>
      <c r="M361" s="759"/>
      <c r="N361" s="759"/>
      <c r="O361" s="762"/>
    </row>
    <row r="362">
      <c r="A362" s="841"/>
      <c r="B362" s="758"/>
      <c r="C362" s="759"/>
      <c r="D362" s="759"/>
      <c r="E362" s="759"/>
      <c r="F362" s="759"/>
      <c r="G362" s="759"/>
      <c r="H362" s="763"/>
      <c r="I362" s="986" t="s">
        <v>0</v>
      </c>
      <c r="J362" s="987"/>
      <c r="K362" s="987"/>
      <c r="L362" s="987"/>
      <c r="M362" s="987"/>
      <c r="N362" s="987"/>
      <c r="O362" s="988"/>
    </row>
    <row r="363">
      <c r="A363" s="841"/>
      <c r="B363" s="758"/>
      <c r="C363" s="759"/>
      <c r="D363" s="759"/>
      <c r="E363" s="759"/>
      <c r="F363" s="759"/>
      <c r="G363" s="759"/>
      <c r="H363" s="763"/>
      <c r="I363" s="3"/>
      <c r="J363" s="3"/>
      <c r="K363" s="3"/>
      <c r="L363" s="3"/>
      <c r="M363" s="3"/>
      <c r="N363" s="3"/>
      <c r="O363" s="3"/>
    </row>
    <row r="364">
      <c r="A364" s="841"/>
      <c r="B364" s="758"/>
      <c r="C364" s="759"/>
      <c r="D364" s="759"/>
      <c r="E364" s="759"/>
      <c r="F364" s="759"/>
      <c r="G364" s="759"/>
      <c r="H364" s="763"/>
      <c r="I364" s="3"/>
      <c r="J364" s="3"/>
      <c r="K364" s="3"/>
      <c r="L364" s="3"/>
      <c r="M364" s="3"/>
      <c r="N364" s="3"/>
      <c r="O364" s="3"/>
    </row>
    <row r="365">
      <c r="A365" s="842"/>
      <c r="B365" s="803"/>
      <c r="C365" s="804"/>
      <c r="D365" s="804"/>
      <c r="E365" s="804"/>
      <c r="F365" s="804"/>
      <c r="G365" s="804"/>
      <c r="H365" s="989"/>
      <c r="I365" s="990"/>
      <c r="J365" s="990"/>
      <c r="K365" s="990"/>
      <c r="L365" s="990"/>
      <c r="M365" s="990"/>
      <c r="N365" s="990"/>
      <c r="O365" s="991"/>
    </row>
    <row r="366">
      <c r="A366" s="837" t="s">
        <v>291</v>
      </c>
      <c r="B366" s="992"/>
      <c r="C366" s="839"/>
      <c r="D366" s="839"/>
      <c r="E366" s="839"/>
      <c r="F366" s="839"/>
      <c r="G366" s="839"/>
      <c r="H366" s="839"/>
      <c r="I366" s="839"/>
      <c r="J366" s="839"/>
      <c r="K366" s="839"/>
      <c r="L366" s="839"/>
      <c r="M366" s="839"/>
      <c r="N366" s="839"/>
      <c r="O366" s="840"/>
    </row>
    <row r="367">
      <c r="A367" s="841"/>
      <c r="B367" s="760"/>
      <c r="C367" s="761"/>
      <c r="D367" s="761"/>
      <c r="E367" s="761"/>
      <c r="F367" s="761"/>
      <c r="G367" s="761"/>
      <c r="H367" s="761"/>
      <c r="I367" s="761"/>
      <c r="J367" s="761"/>
      <c r="K367" s="761"/>
      <c r="L367" s="761"/>
      <c r="M367" s="761"/>
      <c r="N367" s="761"/>
      <c r="O367" s="762"/>
    </row>
    <row r="368">
      <c r="A368" s="841"/>
      <c r="B368" s="760"/>
      <c r="C368" s="761"/>
      <c r="D368" s="761"/>
      <c r="E368" s="761"/>
      <c r="F368" s="761"/>
      <c r="G368" s="761"/>
      <c r="H368" s="761"/>
      <c r="I368" s="761"/>
      <c r="J368" s="761"/>
      <c r="K368" s="761"/>
      <c r="L368" s="761"/>
      <c r="M368" s="761"/>
      <c r="N368" s="761"/>
      <c r="O368" s="762"/>
    </row>
    <row r="369">
      <c r="A369" s="841"/>
      <c r="B369" s="760"/>
      <c r="C369" s="761"/>
      <c r="D369" s="761"/>
      <c r="E369" s="761"/>
      <c r="F369" s="761"/>
      <c r="G369" s="761"/>
      <c r="H369" s="761"/>
      <c r="I369" s="761"/>
      <c r="J369" s="761"/>
      <c r="K369" s="761"/>
      <c r="L369" s="761"/>
      <c r="M369" s="761"/>
      <c r="N369" s="761"/>
      <c r="O369" s="762"/>
    </row>
    <row r="370">
      <c r="A370" s="841"/>
      <c r="B370" s="760"/>
      <c r="C370" s="761"/>
      <c r="D370" s="761"/>
      <c r="E370" s="761"/>
      <c r="F370" s="761"/>
      <c r="G370" s="761"/>
      <c r="H370" s="761"/>
      <c r="I370" s="761"/>
      <c r="J370" s="761"/>
      <c r="K370" s="761"/>
      <c r="L370" s="761"/>
      <c r="M370" s="761"/>
      <c r="N370" s="761"/>
      <c r="O370" s="762"/>
    </row>
    <row r="371">
      <c r="A371" s="841"/>
      <c r="B371" s="760"/>
      <c r="C371" s="761"/>
      <c r="D371" s="761"/>
      <c r="E371" s="761"/>
      <c r="F371" s="761"/>
      <c r="G371" s="761"/>
      <c r="H371" s="761"/>
      <c r="I371" s="761"/>
      <c r="J371" s="761"/>
      <c r="K371" s="761"/>
      <c r="L371" s="761"/>
      <c r="M371" s="761"/>
      <c r="N371" s="761"/>
      <c r="O371" s="762"/>
    </row>
    <row r="372">
      <c r="A372" s="841"/>
      <c r="B372" s="760"/>
      <c r="C372" s="761"/>
      <c r="D372" s="761"/>
      <c r="E372" s="761"/>
      <c r="F372" s="761"/>
      <c r="G372" s="761"/>
      <c r="H372" s="761"/>
      <c r="I372" s="761"/>
      <c r="J372" s="761"/>
      <c r="K372" s="761"/>
      <c r="L372" s="761"/>
      <c r="M372" s="761"/>
      <c r="N372" s="761"/>
      <c r="O372" s="762"/>
    </row>
    <row r="373">
      <c r="A373" s="841"/>
      <c r="B373" s="760"/>
      <c r="C373" s="761"/>
      <c r="D373" s="761"/>
      <c r="E373" s="761"/>
      <c r="F373" s="761"/>
      <c r="G373" s="761"/>
      <c r="H373" s="761"/>
      <c r="I373" s="761"/>
      <c r="J373" s="761"/>
      <c r="K373" s="761"/>
      <c r="L373" s="761"/>
      <c r="M373" s="761"/>
      <c r="N373" s="761"/>
      <c r="O373" s="762"/>
    </row>
    <row r="374">
      <c r="A374" s="841"/>
      <c r="B374" s="758"/>
      <c r="C374" s="759"/>
      <c r="D374" s="759"/>
      <c r="E374" s="759"/>
      <c r="F374" s="759"/>
      <c r="G374" s="759"/>
      <c r="H374" s="763"/>
      <c r="I374" s="986" t="s">
        <v>292</v>
      </c>
      <c r="J374" s="987"/>
      <c r="K374" s="987"/>
      <c r="L374" s="987"/>
      <c r="M374" s="987"/>
      <c r="N374" s="987"/>
      <c r="O374" s="988"/>
    </row>
    <row r="375">
      <c r="A375" s="841"/>
      <c r="B375" s="758"/>
      <c r="C375" s="759"/>
      <c r="D375" s="759"/>
      <c r="E375" s="759"/>
      <c r="F375" s="759"/>
      <c r="G375" s="759"/>
      <c r="H375" s="763"/>
      <c r="I375" s="3"/>
      <c r="J375" s="3"/>
      <c r="K375" s="3"/>
      <c r="L375" s="3"/>
      <c r="M375" s="3"/>
      <c r="N375" s="3"/>
      <c r="O375" s="3"/>
    </row>
    <row r="376">
      <c r="A376" s="841"/>
      <c r="B376" s="758"/>
      <c r="C376" s="759"/>
      <c r="D376" s="759"/>
      <c r="E376" s="759"/>
      <c r="F376" s="759"/>
      <c r="G376" s="759"/>
      <c r="H376" s="763"/>
      <c r="I376" s="3"/>
      <c r="J376" s="3"/>
      <c r="K376" s="3"/>
      <c r="L376" s="3"/>
      <c r="M376" s="3"/>
      <c r="N376" s="3"/>
      <c r="O376" s="3"/>
    </row>
    <row r="377">
      <c r="A377" s="842"/>
      <c r="B377" s="803"/>
      <c r="C377" s="804"/>
      <c r="D377" s="804"/>
      <c r="E377" s="804"/>
      <c r="F377" s="804"/>
      <c r="G377" s="804"/>
      <c r="H377" s="989"/>
      <c r="I377" s="990"/>
      <c r="J377" s="990"/>
      <c r="K377" s="990"/>
      <c r="L377" s="990"/>
      <c r="M377" s="990"/>
      <c r="N377" s="990"/>
      <c r="O377" s="991"/>
    </row>
    <row r="378" ht="19.5" customHeight="1">
      <c r="A378" s="805" t="s">
        <v>240</v>
      </c>
      <c r="B378" s="806" t="s">
        <v>1</v>
      </c>
      <c r="C378" s="807"/>
      <c r="D378" s="807"/>
      <c r="E378" s="807"/>
      <c r="F378" s="807"/>
      <c r="G378" s="807"/>
      <c r="H378" s="807"/>
      <c r="I378" s="807"/>
      <c r="J378" s="807"/>
      <c r="K378" s="807"/>
      <c r="L378" s="807"/>
      <c r="M378" s="807"/>
      <c r="N378" s="807"/>
      <c r="O378" s="1165"/>
    </row>
    <row r="379">
      <c r="A379" s="810" t="s">
        <v>3</v>
      </c>
      <c r="B379" s="811" t="s">
        <v>4</v>
      </c>
      <c r="C379" s="812"/>
      <c r="D379" s="812"/>
      <c r="E379" s="812"/>
      <c r="F379" s="812"/>
      <c r="G379" s="812"/>
      <c r="H379" s="812"/>
      <c r="I379" s="812"/>
      <c r="J379" s="812"/>
      <c r="K379" s="812"/>
      <c r="L379" s="812"/>
      <c r="M379" s="812"/>
      <c r="N379" s="812"/>
      <c r="O379" s="1178"/>
    </row>
    <row r="380">
      <c r="A380" s="814" t="s">
        <v>241</v>
      </c>
      <c r="B380" s="694"/>
      <c r="C380" s="694"/>
      <c r="D380" s="694"/>
      <c r="E380" s="694"/>
      <c r="F380" s="694"/>
      <c r="G380" s="694"/>
      <c r="H380" s="694"/>
      <c r="I380" s="694"/>
      <c r="J380" s="694"/>
      <c r="K380" s="694"/>
      <c r="L380" s="694"/>
      <c r="M380" s="694"/>
      <c r="N380" s="694"/>
      <c r="O380" s="1179"/>
    </row>
    <row r="381" ht="38.25">
      <c r="A381" s="718" t="s">
        <v>7</v>
      </c>
      <c r="B381" s="720" t="s">
        <v>312</v>
      </c>
      <c r="C381" s="720" t="s">
        <v>216</v>
      </c>
      <c r="D381" s="816" t="s">
        <v>349</v>
      </c>
      <c r="E381" s="817"/>
      <c r="F381" s="818"/>
      <c r="G381" s="819" t="s">
        <v>242</v>
      </c>
      <c r="H381" s="820"/>
      <c r="I381" s="723">
        <f>I333+1</f>
        <v>46036</v>
      </c>
      <c r="J381" s="724"/>
      <c r="K381" s="724"/>
      <c r="L381" s="724"/>
      <c r="M381" s="725"/>
      <c r="N381" s="726" t="s">
        <v>243</v>
      </c>
      <c r="O381" s="727">
        <f>O333+1</f>
        <v>9</v>
      </c>
    </row>
    <row r="382">
      <c r="A382" s="728" t="s">
        <v>244</v>
      </c>
      <c r="B382" s="729" t="s">
        <v>6</v>
      </c>
      <c r="C382" s="730"/>
      <c r="D382" s="730"/>
      <c r="E382" s="730"/>
      <c r="F382" s="730"/>
      <c r="G382" s="730"/>
      <c r="H382" s="730"/>
      <c r="I382" s="730"/>
      <c r="J382" s="731"/>
      <c r="K382" s="732" t="s">
        <v>245</v>
      </c>
      <c r="L382" s="732" t="s">
        <v>246</v>
      </c>
      <c r="M382" s="821" t="s">
        <v>247</v>
      </c>
      <c r="N382" s="822"/>
      <c r="O382" s="733" t="s">
        <v>248</v>
      </c>
    </row>
    <row r="383">
      <c r="A383" s="734"/>
      <c r="B383" s="735"/>
      <c r="C383" s="736"/>
      <c r="D383" s="1168"/>
      <c r="E383" s="1168"/>
      <c r="F383" s="1168"/>
      <c r="G383" s="736"/>
      <c r="H383" s="736"/>
      <c r="I383" s="736"/>
      <c r="J383" s="737"/>
      <c r="K383" s="732" t="s">
        <v>249</v>
      </c>
      <c r="L383" s="732" t="s">
        <v>203</v>
      </c>
      <c r="M383" s="823"/>
      <c r="N383" s="824"/>
      <c r="O383" s="739"/>
    </row>
    <row r="384" ht="38.25">
      <c r="A384" s="740" t="s">
        <v>250</v>
      </c>
      <c r="B384" s="741"/>
      <c r="C384" s="742" t="s">
        <v>251</v>
      </c>
      <c r="D384" s="742">
        <f>D336</f>
        <v>180</v>
      </c>
      <c r="E384" s="742" t="s">
        <v>252</v>
      </c>
      <c r="F384" s="825" t="s">
        <v>253</v>
      </c>
      <c r="G384" s="826"/>
      <c r="H384" s="741">
        <f>H336+1</f>
        <v>102</v>
      </c>
      <c r="I384" s="742" t="s">
        <v>254</v>
      </c>
      <c r="J384" s="741">
        <f>D384-H384</f>
        <v>78</v>
      </c>
      <c r="K384" s="744" t="s">
        <v>255</v>
      </c>
      <c r="L384" s="744" t="s">
        <v>203</v>
      </c>
      <c r="M384" s="811"/>
      <c r="N384" s="827"/>
      <c r="O384" s="739"/>
    </row>
    <row r="385">
      <c r="A385" s="993" t="s">
        <v>256</v>
      </c>
      <c r="B385" s="755" t="s">
        <v>257</v>
      </c>
      <c r="C385" s="756"/>
      <c r="D385" s="756"/>
      <c r="E385" s="756"/>
      <c r="F385" s="757"/>
      <c r="G385" s="758"/>
      <c r="H385" s="763"/>
      <c r="I385" s="760"/>
      <c r="J385" s="761"/>
      <c r="K385" s="761"/>
      <c r="L385" s="761"/>
      <c r="M385" s="761"/>
      <c r="N385" s="761"/>
      <c r="O385" s="762"/>
    </row>
    <row r="386">
      <c r="A386" s="828"/>
      <c r="B386" s="755" t="s">
        <v>258</v>
      </c>
      <c r="C386" s="756"/>
      <c r="D386" s="756"/>
      <c r="E386" s="756"/>
      <c r="F386" s="757"/>
      <c r="G386" s="758"/>
      <c r="H386" s="763"/>
      <c r="I386" s="760"/>
      <c r="J386" s="761"/>
      <c r="K386" s="761"/>
      <c r="L386" s="761"/>
      <c r="M386" s="761"/>
      <c r="N386" s="761"/>
      <c r="O386" s="762"/>
    </row>
    <row r="387">
      <c r="A387" s="828"/>
      <c r="B387" s="755" t="s">
        <v>259</v>
      </c>
      <c r="C387" s="756"/>
      <c r="D387" s="756"/>
      <c r="E387" s="756"/>
      <c r="F387" s="757"/>
      <c r="G387" s="758"/>
      <c r="H387" s="763"/>
      <c r="I387" s="760"/>
      <c r="J387" s="761"/>
      <c r="K387" s="761"/>
      <c r="L387" s="761"/>
      <c r="M387" s="761"/>
      <c r="N387" s="761"/>
      <c r="O387" s="762"/>
    </row>
    <row r="388">
      <c r="A388" s="828"/>
      <c r="B388" s="755" t="s">
        <v>260</v>
      </c>
      <c r="C388" s="756"/>
      <c r="D388" s="756"/>
      <c r="E388" s="756"/>
      <c r="F388" s="757"/>
      <c r="G388" s="758"/>
      <c r="H388" s="763"/>
      <c r="I388" s="760"/>
      <c r="J388" s="761"/>
      <c r="K388" s="761"/>
      <c r="L388" s="761"/>
      <c r="M388" s="761"/>
      <c r="N388" s="761"/>
      <c r="O388" s="762"/>
    </row>
    <row r="389">
      <c r="A389" s="828"/>
      <c r="B389" s="755" t="s">
        <v>261</v>
      </c>
      <c r="C389" s="756"/>
      <c r="D389" s="756"/>
      <c r="E389" s="756"/>
      <c r="F389" s="757"/>
      <c r="G389" s="758"/>
      <c r="H389" s="763"/>
      <c r="I389" s="758"/>
      <c r="J389" s="759"/>
      <c r="K389" s="759"/>
      <c r="L389" s="759"/>
      <c r="M389" s="759"/>
      <c r="N389" s="759"/>
      <c r="O389" s="762"/>
    </row>
    <row r="390">
      <c r="A390" s="829"/>
      <c r="B390" s="999" t="s">
        <v>262</v>
      </c>
      <c r="C390" s="1000"/>
      <c r="D390" s="1000"/>
      <c r="E390" s="1000"/>
      <c r="F390" s="1001"/>
      <c r="G390" s="803"/>
      <c r="H390" s="989"/>
      <c r="I390" s="769"/>
      <c r="J390" s="770"/>
      <c r="K390" s="770"/>
      <c r="L390" s="770"/>
      <c r="M390" s="770"/>
      <c r="N390" s="770"/>
      <c r="O390" s="771"/>
    </row>
    <row r="391">
      <c r="A391" s="830" t="s">
        <v>263</v>
      </c>
      <c r="B391" s="773" t="s">
        <v>264</v>
      </c>
      <c r="C391" s="774"/>
      <c r="D391" s="774"/>
      <c r="E391" s="774"/>
      <c r="F391" s="775"/>
      <c r="G391" s="1171" t="s">
        <v>265</v>
      </c>
      <c r="H391" s="1172"/>
      <c r="I391" s="773" t="s">
        <v>264</v>
      </c>
      <c r="J391" s="774"/>
      <c r="K391" s="774"/>
      <c r="L391" s="774"/>
      <c r="M391" s="774"/>
      <c r="N391" s="775"/>
      <c r="O391" s="1173" t="s">
        <v>265</v>
      </c>
    </row>
    <row r="392">
      <c r="A392" s="828"/>
      <c r="B392" s="766" t="s">
        <v>266</v>
      </c>
      <c r="C392" s="767"/>
      <c r="D392" s="767"/>
      <c r="E392" s="767"/>
      <c r="F392" s="768"/>
      <c r="G392" s="779"/>
      <c r="H392" s="780"/>
      <c r="I392" s="766" t="s">
        <v>267</v>
      </c>
      <c r="J392" s="767"/>
      <c r="K392" s="767"/>
      <c r="L392" s="767"/>
      <c r="M392" s="767"/>
      <c r="N392" s="768"/>
      <c r="O392" s="781"/>
    </row>
    <row r="393">
      <c r="A393" s="828"/>
      <c r="B393" s="766" t="s">
        <v>268</v>
      </c>
      <c r="C393" s="767"/>
      <c r="D393" s="767"/>
      <c r="E393" s="767"/>
      <c r="F393" s="768"/>
      <c r="G393" s="779"/>
      <c r="H393" s="780"/>
      <c r="I393" s="766" t="s">
        <v>269</v>
      </c>
      <c r="J393" s="767"/>
      <c r="K393" s="767"/>
      <c r="L393" s="767"/>
      <c r="M393" s="767"/>
      <c r="N393" s="768"/>
      <c r="O393" s="781"/>
    </row>
    <row r="394">
      <c r="A394" s="828"/>
      <c r="B394" s="766" t="s">
        <v>270</v>
      </c>
      <c r="C394" s="767"/>
      <c r="D394" s="767"/>
      <c r="E394" s="767"/>
      <c r="F394" s="768"/>
      <c r="G394" s="779"/>
      <c r="H394" s="780"/>
      <c r="I394" s="766" t="s">
        <v>271</v>
      </c>
      <c r="J394" s="767"/>
      <c r="K394" s="767"/>
      <c r="L394" s="767"/>
      <c r="M394" s="767"/>
      <c r="N394" s="768"/>
      <c r="O394" s="781"/>
    </row>
    <row r="395">
      <c r="A395" s="828"/>
      <c r="B395" s="766" t="s">
        <v>272</v>
      </c>
      <c r="C395" s="767"/>
      <c r="D395" s="767"/>
      <c r="E395" s="767"/>
      <c r="F395" s="768"/>
      <c r="G395" s="779"/>
      <c r="H395" s="780"/>
      <c r="I395" s="766" t="s">
        <v>273</v>
      </c>
      <c r="J395" s="767"/>
      <c r="K395" s="767"/>
      <c r="L395" s="767"/>
      <c r="M395" s="767"/>
      <c r="N395" s="768"/>
      <c r="O395" s="781"/>
    </row>
    <row r="396">
      <c r="A396" s="828"/>
      <c r="B396" s="766" t="s">
        <v>274</v>
      </c>
      <c r="C396" s="767"/>
      <c r="D396" s="767"/>
      <c r="E396" s="767"/>
      <c r="F396" s="768"/>
      <c r="G396" s="779"/>
      <c r="H396" s="780"/>
      <c r="I396" s="766" t="s">
        <v>275</v>
      </c>
      <c r="J396" s="767"/>
      <c r="K396" s="767"/>
      <c r="L396" s="767"/>
      <c r="M396" s="767"/>
      <c r="N396" s="768"/>
      <c r="O396" s="781">
        <v>1</v>
      </c>
    </row>
    <row r="397">
      <c r="A397" s="828"/>
      <c r="B397" s="766" t="s">
        <v>276</v>
      </c>
      <c r="C397" s="767"/>
      <c r="D397" s="767"/>
      <c r="E397" s="767"/>
      <c r="F397" s="768"/>
      <c r="G397" s="779"/>
      <c r="H397" s="780"/>
      <c r="I397" s="766" t="s">
        <v>277</v>
      </c>
      <c r="J397" s="767"/>
      <c r="K397" s="767"/>
      <c r="L397" s="767"/>
      <c r="M397" s="767"/>
      <c r="N397" s="768"/>
      <c r="O397" s="781"/>
    </row>
    <row r="398">
      <c r="A398" s="828"/>
      <c r="B398" s="766" t="s">
        <v>278</v>
      </c>
      <c r="C398" s="767"/>
      <c r="D398" s="767"/>
      <c r="E398" s="767"/>
      <c r="F398" s="768"/>
      <c r="G398" s="779"/>
      <c r="H398" s="780"/>
      <c r="I398" s="766" t="s">
        <v>279</v>
      </c>
      <c r="J398" s="767"/>
      <c r="K398" s="767"/>
      <c r="L398" s="767"/>
      <c r="M398" s="767"/>
      <c r="N398" s="768"/>
      <c r="O398" s="781"/>
    </row>
    <row r="399">
      <c r="A399" s="828"/>
      <c r="B399" s="766" t="s">
        <v>280</v>
      </c>
      <c r="C399" s="767"/>
      <c r="D399" s="767"/>
      <c r="E399" s="767"/>
      <c r="F399" s="768"/>
      <c r="G399" s="779"/>
      <c r="H399" s="780"/>
      <c r="I399" s="766" t="s">
        <v>281</v>
      </c>
      <c r="J399" s="767"/>
      <c r="K399" s="767"/>
      <c r="L399" s="767"/>
      <c r="M399" s="767"/>
      <c r="N399" s="768"/>
      <c r="O399" s="781">
        <v>1</v>
      </c>
    </row>
    <row r="400">
      <c r="A400" s="828"/>
      <c r="B400" s="766" t="s">
        <v>282</v>
      </c>
      <c r="C400" s="767"/>
      <c r="D400" s="767"/>
      <c r="E400" s="767"/>
      <c r="F400" s="768"/>
      <c r="G400" s="779"/>
      <c r="H400" s="780"/>
      <c r="I400" s="766" t="s">
        <v>283</v>
      </c>
      <c r="J400" s="767"/>
      <c r="K400" s="767"/>
      <c r="L400" s="767"/>
      <c r="M400" s="767"/>
      <c r="N400" s="768"/>
      <c r="O400" s="781"/>
    </row>
    <row r="401">
      <c r="A401" s="828"/>
      <c r="B401" s="766" t="s">
        <v>284</v>
      </c>
      <c r="C401" s="767"/>
      <c r="D401" s="767"/>
      <c r="E401" s="767"/>
      <c r="F401" s="768"/>
      <c r="G401" s="779"/>
      <c r="H401" s="780"/>
      <c r="I401" s="766" t="s">
        <v>285</v>
      </c>
      <c r="J401" s="767"/>
      <c r="K401" s="767"/>
      <c r="L401" s="767"/>
      <c r="M401" s="767"/>
      <c r="N401" s="768"/>
      <c r="O401" s="790">
        <v>1</v>
      </c>
    </row>
    <row r="402">
      <c r="A402" s="829"/>
      <c r="B402" s="793" t="s">
        <v>286</v>
      </c>
      <c r="C402" s="794"/>
      <c r="D402" s="794"/>
      <c r="E402" s="794"/>
      <c r="F402" s="795"/>
      <c r="G402" s="791">
        <v>2</v>
      </c>
      <c r="H402" s="792"/>
      <c r="I402" s="793" t="s">
        <v>287</v>
      </c>
      <c r="J402" s="794"/>
      <c r="K402" s="794"/>
      <c r="L402" s="794"/>
      <c r="M402" s="794"/>
      <c r="N402" s="795"/>
      <c r="O402" s="796">
        <f>SUM(G392:H402,O392:O401)</f>
        <v>5</v>
      </c>
    </row>
    <row r="403">
      <c r="A403" s="837" t="s">
        <v>288</v>
      </c>
      <c r="B403" s="838" t="s">
        <v>351</v>
      </c>
      <c r="C403" s="997"/>
      <c r="D403" s="997"/>
      <c r="E403" s="997"/>
      <c r="F403" s="997"/>
      <c r="G403" s="997"/>
      <c r="H403" s="997"/>
      <c r="I403" s="997"/>
      <c r="J403" s="997"/>
      <c r="K403" s="997"/>
      <c r="L403" s="997"/>
      <c r="M403" s="997"/>
      <c r="N403" s="997"/>
      <c r="O403" s="998"/>
    </row>
    <row r="404">
      <c r="A404" s="841"/>
      <c r="B404" s="758"/>
      <c r="C404" s="759"/>
      <c r="D404" s="759"/>
      <c r="E404" s="759"/>
      <c r="F404" s="759"/>
      <c r="G404" s="759"/>
      <c r="H404" s="759"/>
      <c r="I404" s="759"/>
      <c r="J404" s="759"/>
      <c r="K404" s="759"/>
      <c r="L404" s="759"/>
      <c r="M404" s="759"/>
      <c r="N404" s="759"/>
      <c r="O404" s="762"/>
    </row>
    <row r="405">
      <c r="A405" s="841"/>
      <c r="B405" s="1015"/>
      <c r="C405" s="1016"/>
      <c r="D405" s="1016"/>
      <c r="E405" s="1016"/>
      <c r="F405" s="1016"/>
      <c r="G405" s="1016"/>
      <c r="H405" s="1016"/>
      <c r="I405" s="1016"/>
      <c r="J405" s="1016"/>
      <c r="K405" s="1016"/>
      <c r="L405" s="1016"/>
      <c r="M405" s="1016"/>
      <c r="N405" s="1016"/>
      <c r="O405" s="762"/>
    </row>
    <row r="406">
      <c r="A406" s="841"/>
      <c r="B406" s="1018"/>
      <c r="C406" s="1019"/>
      <c r="D406" s="1019"/>
      <c r="E406" s="1019"/>
      <c r="F406" s="1019"/>
      <c r="G406" s="1019"/>
      <c r="H406" s="1019"/>
      <c r="I406" s="1019"/>
      <c r="J406" s="1019"/>
      <c r="K406" s="1019"/>
      <c r="L406" s="1019"/>
      <c r="M406" s="1019"/>
      <c r="N406" s="1019"/>
      <c r="O406" s="1210"/>
    </row>
    <row r="407">
      <c r="A407" s="1021"/>
      <c r="B407" s="1022"/>
      <c r="C407" s="1023"/>
      <c r="D407" s="1023"/>
      <c r="E407" s="1023"/>
      <c r="F407" s="1023"/>
      <c r="G407" s="1023"/>
      <c r="H407" s="1023"/>
      <c r="I407" s="1023"/>
      <c r="J407" s="1023"/>
      <c r="K407" s="1023"/>
      <c r="L407" s="1023"/>
      <c r="M407" s="1023"/>
      <c r="N407" s="1023"/>
      <c r="O407" s="1211"/>
    </row>
    <row r="408">
      <c r="A408" s="841"/>
      <c r="B408" s="758"/>
      <c r="C408" s="759"/>
      <c r="D408" s="759"/>
      <c r="E408" s="759"/>
      <c r="F408" s="759"/>
      <c r="G408" s="759"/>
      <c r="H408" s="759"/>
      <c r="I408" s="759"/>
      <c r="J408" s="759"/>
      <c r="K408" s="759"/>
      <c r="L408" s="759"/>
      <c r="M408" s="759"/>
      <c r="N408" s="759"/>
      <c r="O408" s="762"/>
    </row>
    <row r="409">
      <c r="A409" s="841"/>
      <c r="B409" s="758"/>
      <c r="C409" s="759"/>
      <c r="D409" s="759"/>
      <c r="E409" s="759"/>
      <c r="F409" s="759"/>
      <c r="G409" s="759"/>
      <c r="H409" s="759"/>
      <c r="I409" s="759"/>
      <c r="J409" s="759"/>
      <c r="K409" s="759"/>
      <c r="L409" s="759"/>
      <c r="M409" s="759"/>
      <c r="N409" s="759"/>
      <c r="O409" s="762"/>
    </row>
    <row r="410">
      <c r="A410" s="841"/>
      <c r="B410" s="758"/>
      <c r="C410" s="759"/>
      <c r="D410" s="759"/>
      <c r="E410" s="759"/>
      <c r="F410" s="759"/>
      <c r="G410" s="759"/>
      <c r="H410" s="763"/>
      <c r="I410" s="986" t="s">
        <v>0</v>
      </c>
      <c r="J410" s="987"/>
      <c r="K410" s="987"/>
      <c r="L410" s="987"/>
      <c r="M410" s="987"/>
      <c r="N410" s="987"/>
      <c r="O410" s="988"/>
    </row>
    <row r="411">
      <c r="A411" s="841"/>
      <c r="B411" s="758"/>
      <c r="C411" s="759"/>
      <c r="D411" s="759"/>
      <c r="E411" s="759"/>
      <c r="F411" s="759"/>
      <c r="G411" s="759"/>
      <c r="H411" s="763"/>
      <c r="I411" s="3"/>
      <c r="J411" s="3"/>
      <c r="K411" s="3"/>
      <c r="L411" s="3"/>
      <c r="M411" s="3"/>
      <c r="N411" s="3"/>
      <c r="O411" s="3"/>
    </row>
    <row r="412">
      <c r="A412" s="841"/>
      <c r="B412" s="758"/>
      <c r="C412" s="759"/>
      <c r="D412" s="759"/>
      <c r="E412" s="759"/>
      <c r="F412" s="759"/>
      <c r="G412" s="759"/>
      <c r="H412" s="763"/>
      <c r="I412" s="3"/>
      <c r="J412" s="3"/>
      <c r="K412" s="3"/>
      <c r="L412" s="3"/>
      <c r="M412" s="3"/>
      <c r="N412" s="3"/>
      <c r="O412" s="3"/>
    </row>
    <row r="413">
      <c r="A413" s="842"/>
      <c r="B413" s="803"/>
      <c r="C413" s="804"/>
      <c r="D413" s="804"/>
      <c r="E413" s="804"/>
      <c r="F413" s="804"/>
      <c r="G413" s="804"/>
      <c r="H413" s="989"/>
      <c r="I413" s="990"/>
      <c r="J413" s="990"/>
      <c r="K413" s="990"/>
      <c r="L413" s="990"/>
      <c r="M413" s="990"/>
      <c r="N413" s="990"/>
      <c r="O413" s="991"/>
    </row>
    <row r="414">
      <c r="A414" s="837" t="s">
        <v>291</v>
      </c>
      <c r="B414" s="992"/>
      <c r="C414" s="839"/>
      <c r="D414" s="839"/>
      <c r="E414" s="839"/>
      <c r="F414" s="839"/>
      <c r="G414" s="839"/>
      <c r="H414" s="839"/>
      <c r="I414" s="839"/>
      <c r="J414" s="839"/>
      <c r="K414" s="839"/>
      <c r="L414" s="839"/>
      <c r="M414" s="839"/>
      <c r="N414" s="839"/>
      <c r="O414" s="840"/>
    </row>
    <row r="415">
      <c r="A415" s="841"/>
      <c r="B415" s="760"/>
      <c r="C415" s="761"/>
      <c r="D415" s="761"/>
      <c r="E415" s="761"/>
      <c r="F415" s="761"/>
      <c r="G415" s="761"/>
      <c r="H415" s="761"/>
      <c r="I415" s="761"/>
      <c r="J415" s="761"/>
      <c r="K415" s="761"/>
      <c r="L415" s="761"/>
      <c r="M415" s="761"/>
      <c r="N415" s="761"/>
      <c r="O415" s="762"/>
    </row>
    <row r="416">
      <c r="A416" s="841"/>
      <c r="B416" s="760"/>
      <c r="C416" s="761"/>
      <c r="D416" s="761"/>
      <c r="E416" s="761"/>
      <c r="F416" s="761"/>
      <c r="G416" s="761"/>
      <c r="H416" s="761"/>
      <c r="I416" s="761"/>
      <c r="J416" s="761"/>
      <c r="K416" s="761"/>
      <c r="L416" s="761"/>
      <c r="M416" s="761"/>
      <c r="N416" s="761"/>
      <c r="O416" s="762"/>
    </row>
    <row r="417">
      <c r="A417" s="841"/>
      <c r="B417" s="760"/>
      <c r="C417" s="761"/>
      <c r="D417" s="761"/>
      <c r="E417" s="761"/>
      <c r="F417" s="761"/>
      <c r="G417" s="761"/>
      <c r="H417" s="761"/>
      <c r="I417" s="761"/>
      <c r="J417" s="761"/>
      <c r="K417" s="761"/>
      <c r="L417" s="761"/>
      <c r="M417" s="761"/>
      <c r="N417" s="761"/>
      <c r="O417" s="762"/>
    </row>
    <row r="418">
      <c r="A418" s="841"/>
      <c r="B418" s="760"/>
      <c r="C418" s="761"/>
      <c r="D418" s="761"/>
      <c r="E418" s="761"/>
      <c r="F418" s="761"/>
      <c r="G418" s="761"/>
      <c r="H418" s="761"/>
      <c r="I418" s="761"/>
      <c r="J418" s="761"/>
      <c r="K418" s="761"/>
      <c r="L418" s="761"/>
      <c r="M418" s="761"/>
      <c r="N418" s="761"/>
      <c r="O418" s="762"/>
    </row>
    <row r="419">
      <c r="A419" s="841"/>
      <c r="B419" s="760"/>
      <c r="C419" s="761"/>
      <c r="D419" s="761"/>
      <c r="E419" s="761"/>
      <c r="F419" s="761"/>
      <c r="G419" s="761"/>
      <c r="H419" s="761"/>
      <c r="I419" s="761"/>
      <c r="J419" s="761"/>
      <c r="K419" s="761"/>
      <c r="L419" s="761"/>
      <c r="M419" s="761"/>
      <c r="N419" s="761"/>
      <c r="O419" s="762"/>
    </row>
    <row r="420">
      <c r="A420" s="841"/>
      <c r="B420" s="760"/>
      <c r="C420" s="761"/>
      <c r="D420" s="761"/>
      <c r="E420" s="761"/>
      <c r="F420" s="761"/>
      <c r="G420" s="761"/>
      <c r="H420" s="761"/>
      <c r="I420" s="761"/>
      <c r="J420" s="761"/>
      <c r="K420" s="761"/>
      <c r="L420" s="761"/>
      <c r="M420" s="761"/>
      <c r="N420" s="761"/>
      <c r="O420" s="762"/>
    </row>
    <row r="421">
      <c r="A421" s="841"/>
      <c r="B421" s="760"/>
      <c r="C421" s="761"/>
      <c r="D421" s="761"/>
      <c r="E421" s="761"/>
      <c r="F421" s="761"/>
      <c r="G421" s="761"/>
      <c r="H421" s="761"/>
      <c r="I421" s="761"/>
      <c r="J421" s="761"/>
      <c r="K421" s="761"/>
      <c r="L421" s="761"/>
      <c r="M421" s="761"/>
      <c r="N421" s="761"/>
      <c r="O421" s="762"/>
    </row>
    <row r="422">
      <c r="A422" s="841"/>
      <c r="B422" s="758"/>
      <c r="C422" s="759"/>
      <c r="D422" s="759"/>
      <c r="E422" s="759"/>
      <c r="F422" s="759"/>
      <c r="G422" s="759"/>
      <c r="H422" s="763"/>
      <c r="I422" s="986" t="s">
        <v>292</v>
      </c>
      <c r="J422" s="987"/>
      <c r="K422" s="987"/>
      <c r="L422" s="987"/>
      <c r="M422" s="987"/>
      <c r="N422" s="987"/>
      <c r="O422" s="988"/>
    </row>
    <row r="423">
      <c r="A423" s="841"/>
      <c r="B423" s="758"/>
      <c r="C423" s="759"/>
      <c r="D423" s="759"/>
      <c r="E423" s="759"/>
      <c r="F423" s="759"/>
      <c r="G423" s="759"/>
      <c r="H423" s="763"/>
      <c r="I423" s="3"/>
      <c r="J423" s="3"/>
      <c r="K423" s="3"/>
      <c r="L423" s="3"/>
      <c r="M423" s="3"/>
      <c r="N423" s="3"/>
      <c r="O423" s="3"/>
    </row>
    <row r="424">
      <c r="A424" s="841"/>
      <c r="B424" s="758"/>
      <c r="C424" s="759"/>
      <c r="D424" s="759"/>
      <c r="E424" s="759"/>
      <c r="F424" s="759"/>
      <c r="G424" s="759"/>
      <c r="H424" s="763"/>
      <c r="I424" s="3"/>
      <c r="J424" s="3"/>
      <c r="K424" s="3"/>
      <c r="L424" s="3"/>
      <c r="M424" s="3"/>
      <c r="N424" s="3"/>
      <c r="O424" s="3"/>
    </row>
    <row r="425">
      <c r="A425" s="842"/>
      <c r="B425" s="803"/>
      <c r="C425" s="804"/>
      <c r="D425" s="804"/>
      <c r="E425" s="804"/>
      <c r="F425" s="804"/>
      <c r="G425" s="804"/>
      <c r="H425" s="989"/>
      <c r="I425" s="990"/>
      <c r="J425" s="990"/>
      <c r="K425" s="990"/>
      <c r="L425" s="990"/>
      <c r="M425" s="990"/>
      <c r="N425" s="990"/>
      <c r="O425" s="991"/>
    </row>
    <row r="426" ht="22.5" customHeight="1">
      <c r="A426" s="805" t="s">
        <v>240</v>
      </c>
      <c r="B426" s="806" t="s">
        <v>1</v>
      </c>
      <c r="C426" s="807"/>
      <c r="D426" s="807"/>
      <c r="E426" s="807"/>
      <c r="F426" s="807"/>
      <c r="G426" s="807"/>
      <c r="H426" s="807"/>
      <c r="I426" s="807"/>
      <c r="J426" s="807"/>
      <c r="K426" s="807"/>
      <c r="L426" s="807"/>
      <c r="M426" s="807"/>
      <c r="N426" s="807"/>
      <c r="O426" s="1165"/>
    </row>
    <row r="427">
      <c r="A427" s="810" t="s">
        <v>3</v>
      </c>
      <c r="B427" s="811" t="s">
        <v>4</v>
      </c>
      <c r="C427" s="812"/>
      <c r="D427" s="812"/>
      <c r="E427" s="812"/>
      <c r="F427" s="812"/>
      <c r="G427" s="812"/>
      <c r="H427" s="812"/>
      <c r="I427" s="812"/>
      <c r="J427" s="812"/>
      <c r="K427" s="812"/>
      <c r="L427" s="812"/>
      <c r="M427" s="812"/>
      <c r="N427" s="812"/>
      <c r="O427" s="1178"/>
    </row>
    <row r="428">
      <c r="A428" s="814" t="s">
        <v>241</v>
      </c>
      <c r="B428" s="694"/>
      <c r="C428" s="694"/>
      <c r="D428" s="694"/>
      <c r="E428" s="694"/>
      <c r="F428" s="694"/>
      <c r="G428" s="694"/>
      <c r="H428" s="694"/>
      <c r="I428" s="694"/>
      <c r="J428" s="694"/>
      <c r="K428" s="694"/>
      <c r="L428" s="694"/>
      <c r="M428" s="694"/>
      <c r="N428" s="694"/>
      <c r="O428" s="1179"/>
    </row>
    <row r="429" ht="38.25">
      <c r="A429" s="718" t="s">
        <v>7</v>
      </c>
      <c r="B429" s="720" t="s">
        <v>312</v>
      </c>
      <c r="C429" s="720" t="s">
        <v>216</v>
      </c>
      <c r="D429" s="816" t="s">
        <v>349</v>
      </c>
      <c r="E429" s="817"/>
      <c r="F429" s="818"/>
      <c r="G429" s="819" t="s">
        <v>242</v>
      </c>
      <c r="H429" s="820"/>
      <c r="I429" s="723">
        <f>I381+1</f>
        <v>46037</v>
      </c>
      <c r="J429" s="724"/>
      <c r="K429" s="724"/>
      <c r="L429" s="724"/>
      <c r="M429" s="725"/>
      <c r="N429" s="726" t="s">
        <v>243</v>
      </c>
      <c r="O429" s="727">
        <f>O381+1</f>
        <v>10</v>
      </c>
    </row>
    <row r="430">
      <c r="A430" s="728" t="s">
        <v>244</v>
      </c>
      <c r="B430" s="729" t="s">
        <v>6</v>
      </c>
      <c r="C430" s="730"/>
      <c r="D430" s="730"/>
      <c r="E430" s="730"/>
      <c r="F430" s="730"/>
      <c r="G430" s="730"/>
      <c r="H430" s="730"/>
      <c r="I430" s="730"/>
      <c r="J430" s="731"/>
      <c r="K430" s="732" t="s">
        <v>245</v>
      </c>
      <c r="L430" s="732" t="s">
        <v>246</v>
      </c>
      <c r="M430" s="821" t="s">
        <v>247</v>
      </c>
      <c r="N430" s="822"/>
      <c r="O430" s="733" t="s">
        <v>248</v>
      </c>
    </row>
    <row r="431">
      <c r="A431" s="734"/>
      <c r="B431" s="735"/>
      <c r="C431" s="736"/>
      <c r="D431" s="1168"/>
      <c r="E431" s="1168"/>
      <c r="F431" s="1168"/>
      <c r="G431" s="736"/>
      <c r="H431" s="736"/>
      <c r="I431" s="736"/>
      <c r="J431" s="737"/>
      <c r="K431" s="732" t="s">
        <v>249</v>
      </c>
      <c r="L431" s="732" t="s">
        <v>203</v>
      </c>
      <c r="M431" s="823"/>
      <c r="N431" s="824"/>
      <c r="O431" s="739"/>
    </row>
    <row r="432" ht="38.25">
      <c r="A432" s="740" t="s">
        <v>250</v>
      </c>
      <c r="B432" s="741"/>
      <c r="C432" s="742" t="s">
        <v>251</v>
      </c>
      <c r="D432" s="742">
        <f>D384</f>
        <v>180</v>
      </c>
      <c r="E432" s="742" t="s">
        <v>252</v>
      </c>
      <c r="F432" s="825" t="s">
        <v>253</v>
      </c>
      <c r="G432" s="826"/>
      <c r="H432" s="741">
        <f>H384+1</f>
        <v>103</v>
      </c>
      <c r="I432" s="742" t="s">
        <v>254</v>
      </c>
      <c r="J432" s="741">
        <f>D432-H432</f>
        <v>77</v>
      </c>
      <c r="K432" s="744" t="s">
        <v>255</v>
      </c>
      <c r="L432" s="744" t="s">
        <v>203</v>
      </c>
      <c r="M432" s="811"/>
      <c r="N432" s="827"/>
      <c r="O432" s="739"/>
    </row>
    <row r="433">
      <c r="A433" s="993" t="s">
        <v>256</v>
      </c>
      <c r="B433" s="755" t="s">
        <v>257</v>
      </c>
      <c r="C433" s="756"/>
      <c r="D433" s="756"/>
      <c r="E433" s="756"/>
      <c r="F433" s="757"/>
      <c r="G433" s="758"/>
      <c r="H433" s="763"/>
      <c r="I433" s="760"/>
      <c r="J433" s="761"/>
      <c r="K433" s="761"/>
      <c r="L433" s="761"/>
      <c r="M433" s="761"/>
      <c r="N433" s="761"/>
      <c r="O433" s="762"/>
    </row>
    <row r="434">
      <c r="A434" s="828"/>
      <c r="B434" s="755" t="s">
        <v>258</v>
      </c>
      <c r="C434" s="756"/>
      <c r="D434" s="756"/>
      <c r="E434" s="756"/>
      <c r="F434" s="757"/>
      <c r="G434" s="758"/>
      <c r="H434" s="763"/>
      <c r="I434" s="760"/>
      <c r="J434" s="761"/>
      <c r="K434" s="761"/>
      <c r="L434" s="761"/>
      <c r="M434" s="761"/>
      <c r="N434" s="761"/>
      <c r="O434" s="762"/>
    </row>
    <row r="435">
      <c r="A435" s="828"/>
      <c r="B435" s="755" t="s">
        <v>259</v>
      </c>
      <c r="C435" s="756"/>
      <c r="D435" s="756"/>
      <c r="E435" s="756"/>
      <c r="F435" s="757"/>
      <c r="G435" s="758"/>
      <c r="H435" s="763"/>
      <c r="I435" s="760"/>
      <c r="J435" s="761"/>
      <c r="K435" s="761"/>
      <c r="L435" s="761"/>
      <c r="M435" s="761"/>
      <c r="N435" s="761"/>
      <c r="O435" s="762"/>
    </row>
    <row r="436">
      <c r="A436" s="828"/>
      <c r="B436" s="755" t="s">
        <v>260</v>
      </c>
      <c r="C436" s="756"/>
      <c r="D436" s="756"/>
      <c r="E436" s="756"/>
      <c r="F436" s="757"/>
      <c r="G436" s="758"/>
      <c r="H436" s="763"/>
      <c r="I436" s="760"/>
      <c r="J436" s="761"/>
      <c r="K436" s="761"/>
      <c r="L436" s="761"/>
      <c r="M436" s="761"/>
      <c r="N436" s="761"/>
      <c r="O436" s="762"/>
    </row>
    <row r="437">
      <c r="A437" s="828"/>
      <c r="B437" s="755" t="s">
        <v>261</v>
      </c>
      <c r="C437" s="756"/>
      <c r="D437" s="756"/>
      <c r="E437" s="756"/>
      <c r="F437" s="757"/>
      <c r="G437" s="758"/>
      <c r="H437" s="763"/>
      <c r="I437" s="758"/>
      <c r="J437" s="759"/>
      <c r="K437" s="759"/>
      <c r="L437" s="759"/>
      <c r="M437" s="759"/>
      <c r="N437" s="759"/>
      <c r="O437" s="762"/>
    </row>
    <row r="438">
      <c r="A438" s="829"/>
      <c r="B438" s="999" t="s">
        <v>262</v>
      </c>
      <c r="C438" s="1000"/>
      <c r="D438" s="1000"/>
      <c r="E438" s="1000"/>
      <c r="F438" s="1001"/>
      <c r="G438" s="803"/>
      <c r="H438" s="989"/>
      <c r="I438" s="769"/>
      <c r="J438" s="770"/>
      <c r="K438" s="770"/>
      <c r="L438" s="770"/>
      <c r="M438" s="770"/>
      <c r="N438" s="770"/>
      <c r="O438" s="771"/>
    </row>
    <row r="439">
      <c r="A439" s="830" t="s">
        <v>263</v>
      </c>
      <c r="B439" s="773" t="s">
        <v>264</v>
      </c>
      <c r="C439" s="774"/>
      <c r="D439" s="774"/>
      <c r="E439" s="774"/>
      <c r="F439" s="775"/>
      <c r="G439" s="1171" t="s">
        <v>265</v>
      </c>
      <c r="H439" s="1172"/>
      <c r="I439" s="773" t="s">
        <v>264</v>
      </c>
      <c r="J439" s="774"/>
      <c r="K439" s="774"/>
      <c r="L439" s="774"/>
      <c r="M439" s="774"/>
      <c r="N439" s="775"/>
      <c r="O439" s="1173" t="s">
        <v>265</v>
      </c>
    </row>
    <row r="440">
      <c r="A440" s="828"/>
      <c r="B440" s="766" t="s">
        <v>266</v>
      </c>
      <c r="C440" s="767"/>
      <c r="D440" s="767"/>
      <c r="E440" s="767"/>
      <c r="F440" s="768"/>
      <c r="G440" s="779"/>
      <c r="H440" s="780"/>
      <c r="I440" s="766" t="s">
        <v>267</v>
      </c>
      <c r="J440" s="767"/>
      <c r="K440" s="767"/>
      <c r="L440" s="767"/>
      <c r="M440" s="767"/>
      <c r="N440" s="768"/>
      <c r="O440" s="781"/>
    </row>
    <row r="441">
      <c r="A441" s="828"/>
      <c r="B441" s="766" t="s">
        <v>268</v>
      </c>
      <c r="C441" s="767"/>
      <c r="D441" s="767"/>
      <c r="E441" s="767"/>
      <c r="F441" s="768"/>
      <c r="G441" s="779"/>
      <c r="H441" s="780"/>
      <c r="I441" s="766" t="s">
        <v>269</v>
      </c>
      <c r="J441" s="767"/>
      <c r="K441" s="767"/>
      <c r="L441" s="767"/>
      <c r="M441" s="767"/>
      <c r="N441" s="768"/>
      <c r="O441" s="781"/>
    </row>
    <row r="442">
      <c r="A442" s="828"/>
      <c r="B442" s="766" t="s">
        <v>270</v>
      </c>
      <c r="C442" s="767"/>
      <c r="D442" s="767"/>
      <c r="E442" s="767"/>
      <c r="F442" s="768"/>
      <c r="G442" s="779"/>
      <c r="H442" s="780"/>
      <c r="I442" s="766" t="s">
        <v>271</v>
      </c>
      <c r="J442" s="767"/>
      <c r="K442" s="767"/>
      <c r="L442" s="767"/>
      <c r="M442" s="767"/>
      <c r="N442" s="768"/>
      <c r="O442" s="781"/>
    </row>
    <row r="443">
      <c r="A443" s="828"/>
      <c r="B443" s="766" t="s">
        <v>272</v>
      </c>
      <c r="C443" s="767"/>
      <c r="D443" s="767"/>
      <c r="E443" s="767"/>
      <c r="F443" s="768"/>
      <c r="G443" s="779"/>
      <c r="H443" s="780"/>
      <c r="I443" s="766" t="s">
        <v>273</v>
      </c>
      <c r="J443" s="767"/>
      <c r="K443" s="767"/>
      <c r="L443" s="767"/>
      <c r="M443" s="767"/>
      <c r="N443" s="768"/>
      <c r="O443" s="781"/>
    </row>
    <row r="444">
      <c r="A444" s="828"/>
      <c r="B444" s="766" t="s">
        <v>274</v>
      </c>
      <c r="C444" s="767"/>
      <c r="D444" s="767"/>
      <c r="E444" s="767"/>
      <c r="F444" s="768"/>
      <c r="G444" s="779"/>
      <c r="H444" s="780"/>
      <c r="I444" s="766" t="s">
        <v>275</v>
      </c>
      <c r="J444" s="767"/>
      <c r="K444" s="767"/>
      <c r="L444" s="767"/>
      <c r="M444" s="767"/>
      <c r="N444" s="768"/>
      <c r="O444" s="781">
        <v>1</v>
      </c>
    </row>
    <row r="445">
      <c r="A445" s="828"/>
      <c r="B445" s="766" t="s">
        <v>276</v>
      </c>
      <c r="C445" s="767"/>
      <c r="D445" s="767"/>
      <c r="E445" s="767"/>
      <c r="F445" s="768"/>
      <c r="G445" s="779"/>
      <c r="H445" s="780"/>
      <c r="I445" s="766" t="s">
        <v>277</v>
      </c>
      <c r="J445" s="767"/>
      <c r="K445" s="767"/>
      <c r="L445" s="767"/>
      <c r="M445" s="767"/>
      <c r="N445" s="768"/>
      <c r="O445" s="781"/>
    </row>
    <row r="446">
      <c r="A446" s="828"/>
      <c r="B446" s="766" t="s">
        <v>278</v>
      </c>
      <c r="C446" s="767"/>
      <c r="D446" s="767"/>
      <c r="E446" s="767"/>
      <c r="F446" s="768"/>
      <c r="G446" s="779"/>
      <c r="H446" s="780"/>
      <c r="I446" s="766" t="s">
        <v>279</v>
      </c>
      <c r="J446" s="767"/>
      <c r="K446" s="767"/>
      <c r="L446" s="767"/>
      <c r="M446" s="767"/>
      <c r="N446" s="768"/>
      <c r="O446" s="781"/>
    </row>
    <row r="447">
      <c r="A447" s="828"/>
      <c r="B447" s="766" t="s">
        <v>280</v>
      </c>
      <c r="C447" s="767"/>
      <c r="D447" s="767"/>
      <c r="E447" s="767"/>
      <c r="F447" s="768"/>
      <c r="G447" s="779"/>
      <c r="H447" s="780"/>
      <c r="I447" s="766" t="s">
        <v>281</v>
      </c>
      <c r="J447" s="767"/>
      <c r="K447" s="767"/>
      <c r="L447" s="767"/>
      <c r="M447" s="767"/>
      <c r="N447" s="768"/>
      <c r="O447" s="781">
        <v>1</v>
      </c>
    </row>
    <row r="448">
      <c r="A448" s="828"/>
      <c r="B448" s="766" t="s">
        <v>282</v>
      </c>
      <c r="C448" s="767"/>
      <c r="D448" s="767"/>
      <c r="E448" s="767"/>
      <c r="F448" s="768"/>
      <c r="G448" s="779"/>
      <c r="H448" s="780"/>
      <c r="I448" s="766" t="s">
        <v>283</v>
      </c>
      <c r="J448" s="767"/>
      <c r="K448" s="767"/>
      <c r="L448" s="767"/>
      <c r="M448" s="767"/>
      <c r="N448" s="768"/>
      <c r="O448" s="781"/>
    </row>
    <row r="449">
      <c r="A449" s="828"/>
      <c r="B449" s="766" t="s">
        <v>284</v>
      </c>
      <c r="C449" s="767"/>
      <c r="D449" s="767"/>
      <c r="E449" s="767"/>
      <c r="F449" s="768"/>
      <c r="G449" s="779"/>
      <c r="H449" s="780"/>
      <c r="I449" s="766" t="s">
        <v>285</v>
      </c>
      <c r="J449" s="767"/>
      <c r="K449" s="767"/>
      <c r="L449" s="767"/>
      <c r="M449" s="767"/>
      <c r="N449" s="768"/>
      <c r="O449" s="790">
        <v>1</v>
      </c>
    </row>
    <row r="450">
      <c r="A450" s="829"/>
      <c r="B450" s="783" t="s">
        <v>286</v>
      </c>
      <c r="C450" s="784"/>
      <c r="D450" s="784"/>
      <c r="E450" s="784"/>
      <c r="F450" s="785"/>
      <c r="G450" s="1002">
        <v>2</v>
      </c>
      <c r="H450" s="1003"/>
      <c r="I450" s="783" t="s">
        <v>287</v>
      </c>
      <c r="J450" s="784"/>
      <c r="K450" s="784"/>
      <c r="L450" s="784"/>
      <c r="M450" s="784"/>
      <c r="N450" s="785"/>
      <c r="O450" s="1004">
        <f>SUM(G440:H450,O440:O449)</f>
        <v>5</v>
      </c>
    </row>
    <row r="451">
      <c r="A451" s="837" t="s">
        <v>288</v>
      </c>
      <c r="B451" s="838" t="s">
        <v>351</v>
      </c>
      <c r="C451" s="997"/>
      <c r="D451" s="997"/>
      <c r="E451" s="997"/>
      <c r="F451" s="997"/>
      <c r="G451" s="997"/>
      <c r="H451" s="997"/>
      <c r="I451" s="997"/>
      <c r="J451" s="997"/>
      <c r="K451" s="997"/>
      <c r="L451" s="997"/>
      <c r="M451" s="997"/>
      <c r="N451" s="997"/>
      <c r="O451" s="998"/>
    </row>
    <row r="452">
      <c r="A452" s="1212"/>
      <c r="B452" s="1213"/>
      <c r="C452" s="1214"/>
      <c r="D452" s="1214"/>
      <c r="E452" s="1214"/>
      <c r="F452" s="1214"/>
      <c r="G452" s="1214"/>
      <c r="H452" s="1214"/>
      <c r="I452" s="1214"/>
      <c r="J452" s="1214"/>
      <c r="K452" s="1214"/>
      <c r="L452" s="1214"/>
      <c r="M452" s="1214"/>
      <c r="N452" s="1214"/>
      <c r="O452" s="1215"/>
    </row>
    <row r="453">
      <c r="A453" s="841"/>
      <c r="B453" s="1216"/>
      <c r="C453" s="1217"/>
      <c r="D453" s="1217"/>
      <c r="E453" s="1217"/>
      <c r="F453" s="1217"/>
      <c r="G453" s="1217"/>
      <c r="H453" s="1217"/>
      <c r="I453" s="1217"/>
      <c r="J453" s="1217"/>
      <c r="K453" s="1217"/>
      <c r="L453" s="1217"/>
      <c r="M453" s="1217"/>
      <c r="N453" s="1217"/>
      <c r="O453" s="1218"/>
    </row>
    <row r="454">
      <c r="A454" s="841"/>
      <c r="B454" s="758"/>
      <c r="C454" s="759"/>
      <c r="D454" s="759"/>
      <c r="E454" s="759"/>
      <c r="F454" s="759"/>
      <c r="G454" s="759"/>
      <c r="H454" s="759"/>
      <c r="I454" s="759"/>
      <c r="J454" s="759"/>
      <c r="K454" s="759"/>
      <c r="L454" s="759"/>
      <c r="M454" s="759"/>
      <c r="N454" s="759"/>
      <c r="O454" s="762"/>
    </row>
    <row r="455">
      <c r="A455" s="841"/>
      <c r="B455" s="758"/>
      <c r="C455" s="759"/>
      <c r="D455" s="759"/>
      <c r="E455" s="759"/>
      <c r="F455" s="759"/>
      <c r="G455" s="759"/>
      <c r="H455" s="759"/>
      <c r="I455" s="759"/>
      <c r="J455" s="759"/>
      <c r="K455" s="759"/>
      <c r="L455" s="759"/>
      <c r="M455" s="759"/>
      <c r="N455" s="759"/>
      <c r="O455" s="762"/>
    </row>
    <row r="456">
      <c r="A456" s="841"/>
      <c r="B456" s="758"/>
      <c r="C456" s="759"/>
      <c r="D456" s="759"/>
      <c r="E456" s="759"/>
      <c r="F456" s="759"/>
      <c r="G456" s="759"/>
      <c r="H456" s="759"/>
      <c r="I456" s="759"/>
      <c r="J456" s="759"/>
      <c r="K456" s="759"/>
      <c r="L456" s="759"/>
      <c r="M456" s="759"/>
      <c r="N456" s="759"/>
      <c r="O456" s="762"/>
    </row>
    <row r="457">
      <c r="A457" s="841"/>
      <c r="B457" s="758"/>
      <c r="C457" s="759"/>
      <c r="D457" s="759"/>
      <c r="E457" s="759"/>
      <c r="F457" s="759"/>
      <c r="G457" s="759"/>
      <c r="H457" s="759"/>
      <c r="I457" s="759"/>
      <c r="J457" s="759"/>
      <c r="K457" s="759"/>
      <c r="L457" s="759"/>
      <c r="M457" s="759"/>
      <c r="N457" s="759"/>
      <c r="O457" s="762"/>
    </row>
    <row r="458">
      <c r="A458" s="841"/>
      <c r="B458" s="758"/>
      <c r="C458" s="759"/>
      <c r="D458" s="759"/>
      <c r="E458" s="759"/>
      <c r="F458" s="759"/>
      <c r="G458" s="759"/>
      <c r="H458" s="763"/>
      <c r="I458" s="986" t="s">
        <v>0</v>
      </c>
      <c r="J458" s="987"/>
      <c r="K458" s="987"/>
      <c r="L458" s="987"/>
      <c r="M458" s="987"/>
      <c r="N458" s="987"/>
      <c r="O458" s="988"/>
    </row>
    <row r="459">
      <c r="A459" s="841"/>
      <c r="B459" s="758"/>
      <c r="C459" s="759"/>
      <c r="D459" s="759"/>
      <c r="E459" s="759"/>
      <c r="F459" s="759"/>
      <c r="G459" s="759"/>
      <c r="H459" s="763"/>
      <c r="I459" s="3"/>
      <c r="J459" s="3"/>
      <c r="K459" s="3"/>
      <c r="L459" s="3"/>
      <c r="M459" s="3"/>
      <c r="N459" s="3"/>
      <c r="O459" s="3"/>
    </row>
    <row r="460">
      <c r="A460" s="841"/>
      <c r="B460" s="758"/>
      <c r="C460" s="759"/>
      <c r="D460" s="759"/>
      <c r="E460" s="759"/>
      <c r="F460" s="759"/>
      <c r="G460" s="759"/>
      <c r="H460" s="763"/>
      <c r="I460" s="3"/>
      <c r="J460" s="3"/>
      <c r="K460" s="3"/>
      <c r="L460" s="3"/>
      <c r="M460" s="3"/>
      <c r="N460" s="3"/>
      <c r="O460" s="3"/>
    </row>
    <row r="461">
      <c r="A461" s="842"/>
      <c r="B461" s="803"/>
      <c r="C461" s="804"/>
      <c r="D461" s="804"/>
      <c r="E461" s="804"/>
      <c r="F461" s="804"/>
      <c r="G461" s="804"/>
      <c r="H461" s="989"/>
      <c r="I461" s="990"/>
      <c r="J461" s="990"/>
      <c r="K461" s="990"/>
      <c r="L461" s="990"/>
      <c r="M461" s="990"/>
      <c r="N461" s="990"/>
      <c r="O461" s="991"/>
    </row>
    <row r="462">
      <c r="A462" s="837" t="s">
        <v>291</v>
      </c>
      <c r="B462" s="992"/>
      <c r="C462" s="839"/>
      <c r="D462" s="839"/>
      <c r="E462" s="839"/>
      <c r="F462" s="839"/>
      <c r="G462" s="839"/>
      <c r="H462" s="839"/>
      <c r="I462" s="839"/>
      <c r="J462" s="839"/>
      <c r="K462" s="839"/>
      <c r="L462" s="839"/>
      <c r="M462" s="839"/>
      <c r="N462" s="839"/>
      <c r="O462" s="840"/>
    </row>
    <row r="463">
      <c r="A463" s="841"/>
      <c r="B463" s="760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2"/>
    </row>
    <row r="464">
      <c r="A464" s="841"/>
      <c r="B464" s="760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2"/>
    </row>
    <row r="465">
      <c r="A465" s="841"/>
      <c r="B465" s="760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2"/>
    </row>
    <row r="466">
      <c r="A466" s="841"/>
      <c r="B466" s="760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2"/>
    </row>
    <row r="467">
      <c r="A467" s="841"/>
      <c r="B467" s="760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2"/>
    </row>
    <row r="468">
      <c r="A468" s="841"/>
      <c r="B468" s="760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2"/>
    </row>
    <row r="469">
      <c r="A469" s="841"/>
      <c r="B469" s="758"/>
      <c r="C469" s="759"/>
      <c r="D469" s="759"/>
      <c r="E469" s="759"/>
      <c r="F469" s="759"/>
      <c r="G469" s="759"/>
      <c r="H469" s="763"/>
      <c r="I469" s="986" t="s">
        <v>292</v>
      </c>
      <c r="J469" s="987"/>
      <c r="K469" s="987"/>
      <c r="L469" s="987"/>
      <c r="M469" s="987"/>
      <c r="N469" s="987"/>
      <c r="O469" s="988"/>
    </row>
    <row r="470">
      <c r="A470" s="841"/>
      <c r="B470" s="758"/>
      <c r="C470" s="759"/>
      <c r="D470" s="759"/>
      <c r="E470" s="759"/>
      <c r="F470" s="759"/>
      <c r="G470" s="759"/>
      <c r="H470" s="763"/>
      <c r="I470" s="3"/>
      <c r="J470" s="3"/>
      <c r="K470" s="3"/>
      <c r="L470" s="3"/>
      <c r="M470" s="3"/>
      <c r="N470" s="3"/>
      <c r="O470" s="3"/>
    </row>
    <row r="471">
      <c r="A471" s="841"/>
      <c r="B471" s="758"/>
      <c r="C471" s="759"/>
      <c r="D471" s="759"/>
      <c r="E471" s="759"/>
      <c r="F471" s="759"/>
      <c r="G471" s="759"/>
      <c r="H471" s="763"/>
      <c r="I471" s="3"/>
      <c r="J471" s="3"/>
      <c r="K471" s="3"/>
      <c r="L471" s="3"/>
      <c r="M471" s="3"/>
      <c r="N471" s="3"/>
      <c r="O471" s="3"/>
    </row>
    <row r="472">
      <c r="A472" s="842"/>
      <c r="B472" s="803"/>
      <c r="C472" s="804"/>
      <c r="D472" s="804"/>
      <c r="E472" s="804"/>
      <c r="F472" s="804"/>
      <c r="G472" s="804"/>
      <c r="H472" s="989"/>
      <c r="I472" s="990"/>
      <c r="J472" s="990"/>
      <c r="K472" s="990"/>
      <c r="L472" s="990"/>
      <c r="M472" s="990"/>
      <c r="N472" s="990"/>
      <c r="O472" s="991"/>
    </row>
    <row r="473" ht="25.5" customHeight="1">
      <c r="A473" s="805" t="s">
        <v>240</v>
      </c>
      <c r="B473" s="806" t="s">
        <v>1</v>
      </c>
      <c r="C473" s="807"/>
      <c r="D473" s="807"/>
      <c r="E473" s="807"/>
      <c r="F473" s="807"/>
      <c r="G473" s="807"/>
      <c r="H473" s="807"/>
      <c r="I473" s="807"/>
      <c r="J473" s="807"/>
      <c r="K473" s="807"/>
      <c r="L473" s="807"/>
      <c r="M473" s="807"/>
      <c r="N473" s="807"/>
      <c r="O473" s="1165"/>
    </row>
    <row r="474">
      <c r="A474" s="810" t="s">
        <v>3</v>
      </c>
      <c r="B474" s="811" t="s">
        <v>4</v>
      </c>
      <c r="C474" s="812"/>
      <c r="D474" s="812"/>
      <c r="E474" s="812"/>
      <c r="F474" s="812"/>
      <c r="G474" s="812"/>
      <c r="H474" s="812"/>
      <c r="I474" s="812"/>
      <c r="J474" s="812"/>
      <c r="K474" s="812"/>
      <c r="L474" s="812"/>
      <c r="M474" s="812"/>
      <c r="N474" s="812"/>
      <c r="O474" s="1178"/>
    </row>
    <row r="475">
      <c r="A475" s="814" t="s">
        <v>241</v>
      </c>
      <c r="B475" s="694"/>
      <c r="C475" s="694"/>
      <c r="D475" s="694"/>
      <c r="E475" s="694"/>
      <c r="F475" s="694"/>
      <c r="G475" s="694"/>
      <c r="H475" s="694"/>
      <c r="I475" s="694"/>
      <c r="J475" s="694"/>
      <c r="K475" s="694"/>
      <c r="L475" s="694"/>
      <c r="M475" s="694"/>
      <c r="N475" s="694"/>
      <c r="O475" s="1179"/>
    </row>
    <row r="476" ht="38.25">
      <c r="A476" s="718" t="s">
        <v>7</v>
      </c>
      <c r="B476" s="720" t="s">
        <v>312</v>
      </c>
      <c r="C476" s="720" t="s">
        <v>216</v>
      </c>
      <c r="D476" s="816" t="s">
        <v>349</v>
      </c>
      <c r="E476" s="817"/>
      <c r="F476" s="818"/>
      <c r="G476" s="819" t="s">
        <v>242</v>
      </c>
      <c r="H476" s="820"/>
      <c r="I476" s="723">
        <f>I429+1</f>
        <v>46038</v>
      </c>
      <c r="J476" s="724"/>
      <c r="K476" s="724"/>
      <c r="L476" s="724"/>
      <c r="M476" s="725"/>
      <c r="N476" s="726" t="s">
        <v>243</v>
      </c>
      <c r="O476" s="727">
        <f>O429+1</f>
        <v>11</v>
      </c>
    </row>
    <row r="477">
      <c r="A477" s="728" t="s">
        <v>244</v>
      </c>
      <c r="B477" s="729" t="s">
        <v>6</v>
      </c>
      <c r="C477" s="730"/>
      <c r="D477" s="730"/>
      <c r="E477" s="730"/>
      <c r="F477" s="730"/>
      <c r="G477" s="730"/>
      <c r="H477" s="730"/>
      <c r="I477" s="730"/>
      <c r="J477" s="731"/>
      <c r="K477" s="732" t="s">
        <v>245</v>
      </c>
      <c r="L477" s="732" t="s">
        <v>246</v>
      </c>
      <c r="M477" s="821" t="s">
        <v>247</v>
      </c>
      <c r="N477" s="822"/>
      <c r="O477" s="733" t="s">
        <v>248</v>
      </c>
    </row>
    <row r="478">
      <c r="A478" s="734"/>
      <c r="B478" s="735"/>
      <c r="C478" s="736"/>
      <c r="D478" s="1168"/>
      <c r="E478" s="1168"/>
      <c r="F478" s="1168"/>
      <c r="G478" s="736"/>
      <c r="H478" s="736"/>
      <c r="I478" s="736"/>
      <c r="J478" s="737"/>
      <c r="K478" s="732" t="s">
        <v>249</v>
      </c>
      <c r="L478" s="732" t="s">
        <v>203</v>
      </c>
      <c r="M478" s="823"/>
      <c r="N478" s="824"/>
      <c r="O478" s="739"/>
    </row>
    <row r="479" ht="38.25">
      <c r="A479" s="740" t="s">
        <v>250</v>
      </c>
      <c r="B479" s="741"/>
      <c r="C479" s="742" t="s">
        <v>251</v>
      </c>
      <c r="D479" s="742">
        <f>D432</f>
        <v>180</v>
      </c>
      <c r="E479" s="742" t="s">
        <v>252</v>
      </c>
      <c r="F479" s="825" t="s">
        <v>253</v>
      </c>
      <c r="G479" s="826"/>
      <c r="H479" s="741">
        <f>H432+1</f>
        <v>104</v>
      </c>
      <c r="I479" s="742" t="s">
        <v>254</v>
      </c>
      <c r="J479" s="741">
        <f>D479-H479</f>
        <v>76</v>
      </c>
      <c r="K479" s="744" t="s">
        <v>255</v>
      </c>
      <c r="L479" s="744" t="s">
        <v>203</v>
      </c>
      <c r="M479" s="811"/>
      <c r="N479" s="827"/>
      <c r="O479" s="739"/>
    </row>
    <row r="480">
      <c r="A480" s="993" t="s">
        <v>256</v>
      </c>
      <c r="B480" s="755" t="s">
        <v>257</v>
      </c>
      <c r="C480" s="756"/>
      <c r="D480" s="756"/>
      <c r="E480" s="756"/>
      <c r="F480" s="757"/>
      <c r="G480" s="758"/>
      <c r="H480" s="763"/>
      <c r="I480" s="760"/>
      <c r="J480" s="761"/>
      <c r="K480" s="761"/>
      <c r="L480" s="761"/>
      <c r="M480" s="761"/>
      <c r="N480" s="761"/>
      <c r="O480" s="762"/>
    </row>
    <row r="481">
      <c r="A481" s="828"/>
      <c r="B481" s="755" t="s">
        <v>258</v>
      </c>
      <c r="C481" s="756"/>
      <c r="D481" s="756"/>
      <c r="E481" s="756"/>
      <c r="F481" s="757"/>
      <c r="G481" s="758"/>
      <c r="H481" s="763"/>
      <c r="I481" s="760"/>
      <c r="J481" s="761"/>
      <c r="K481" s="761"/>
      <c r="L481" s="761"/>
      <c r="M481" s="761"/>
      <c r="N481" s="761"/>
      <c r="O481" s="762"/>
    </row>
    <row r="482">
      <c r="A482" s="828"/>
      <c r="B482" s="755" t="s">
        <v>259</v>
      </c>
      <c r="C482" s="756"/>
      <c r="D482" s="756"/>
      <c r="E482" s="756"/>
      <c r="F482" s="757"/>
      <c r="G482" s="758"/>
      <c r="H482" s="763"/>
      <c r="I482" s="760"/>
      <c r="J482" s="761"/>
      <c r="K482" s="761"/>
      <c r="L482" s="761"/>
      <c r="M482" s="761"/>
      <c r="N482" s="761"/>
      <c r="O482" s="762"/>
    </row>
    <row r="483">
      <c r="A483" s="828"/>
      <c r="B483" s="755" t="s">
        <v>260</v>
      </c>
      <c r="C483" s="756"/>
      <c r="D483" s="756"/>
      <c r="E483" s="756"/>
      <c r="F483" s="757"/>
      <c r="G483" s="758"/>
      <c r="H483" s="763"/>
      <c r="I483" s="760"/>
      <c r="J483" s="761"/>
      <c r="K483" s="761"/>
      <c r="L483" s="761"/>
      <c r="M483" s="761"/>
      <c r="N483" s="761"/>
      <c r="O483" s="762"/>
    </row>
    <row r="484">
      <c r="A484" s="828"/>
      <c r="B484" s="755" t="s">
        <v>261</v>
      </c>
      <c r="C484" s="756"/>
      <c r="D484" s="756"/>
      <c r="E484" s="756"/>
      <c r="F484" s="757"/>
      <c r="G484" s="758"/>
      <c r="H484" s="763"/>
      <c r="I484" s="758"/>
      <c r="J484" s="759"/>
      <c r="K484" s="759"/>
      <c r="L484" s="759"/>
      <c r="M484" s="759"/>
      <c r="N484" s="759"/>
      <c r="O484" s="762"/>
    </row>
    <row r="485">
      <c r="A485" s="829"/>
      <c r="B485" s="994" t="s">
        <v>262</v>
      </c>
      <c r="C485" s="995"/>
      <c r="D485" s="995"/>
      <c r="E485" s="995"/>
      <c r="F485" s="996"/>
      <c r="G485" s="984"/>
      <c r="H485" s="985"/>
      <c r="I485" s="769"/>
      <c r="J485" s="770"/>
      <c r="K485" s="770"/>
      <c r="L485" s="770"/>
      <c r="M485" s="770"/>
      <c r="N485" s="770"/>
      <c r="O485" s="771"/>
    </row>
    <row r="486">
      <c r="A486" s="830" t="s">
        <v>263</v>
      </c>
      <c r="B486" s="773" t="s">
        <v>264</v>
      </c>
      <c r="C486" s="774"/>
      <c r="D486" s="774"/>
      <c r="E486" s="774"/>
      <c r="F486" s="775"/>
      <c r="G486" s="1171" t="s">
        <v>265</v>
      </c>
      <c r="H486" s="1172"/>
      <c r="I486" s="773" t="s">
        <v>264</v>
      </c>
      <c r="J486" s="774"/>
      <c r="K486" s="774"/>
      <c r="L486" s="774"/>
      <c r="M486" s="774"/>
      <c r="N486" s="775"/>
      <c r="O486" s="1173" t="s">
        <v>265</v>
      </c>
    </row>
    <row r="487">
      <c r="A487" s="828"/>
      <c r="B487" s="766" t="s">
        <v>266</v>
      </c>
      <c r="C487" s="767"/>
      <c r="D487" s="767"/>
      <c r="E487" s="767"/>
      <c r="F487" s="768"/>
      <c r="G487" s="779"/>
      <c r="H487" s="780"/>
      <c r="I487" s="766" t="s">
        <v>267</v>
      </c>
      <c r="J487" s="767"/>
      <c r="K487" s="767"/>
      <c r="L487" s="767"/>
      <c r="M487" s="767"/>
      <c r="N487" s="768"/>
      <c r="O487" s="781"/>
    </row>
    <row r="488">
      <c r="A488" s="828"/>
      <c r="B488" s="766" t="s">
        <v>268</v>
      </c>
      <c r="C488" s="767"/>
      <c r="D488" s="767"/>
      <c r="E488" s="767"/>
      <c r="F488" s="768"/>
      <c r="G488" s="779"/>
      <c r="H488" s="780"/>
      <c r="I488" s="766" t="s">
        <v>269</v>
      </c>
      <c r="J488" s="767"/>
      <c r="K488" s="767"/>
      <c r="L488" s="767"/>
      <c r="M488" s="767"/>
      <c r="N488" s="768"/>
      <c r="O488" s="781"/>
    </row>
    <row r="489">
      <c r="A489" s="828"/>
      <c r="B489" s="766" t="s">
        <v>270</v>
      </c>
      <c r="C489" s="767"/>
      <c r="D489" s="767"/>
      <c r="E489" s="767"/>
      <c r="F489" s="768"/>
      <c r="G489" s="779"/>
      <c r="H489" s="780"/>
      <c r="I489" s="766" t="s">
        <v>271</v>
      </c>
      <c r="J489" s="767"/>
      <c r="K489" s="767"/>
      <c r="L489" s="767"/>
      <c r="M489" s="767"/>
      <c r="N489" s="768"/>
      <c r="O489" s="781"/>
    </row>
    <row r="490">
      <c r="A490" s="828"/>
      <c r="B490" s="766" t="s">
        <v>272</v>
      </c>
      <c r="C490" s="767"/>
      <c r="D490" s="767"/>
      <c r="E490" s="767"/>
      <c r="F490" s="768"/>
      <c r="G490" s="779"/>
      <c r="H490" s="780"/>
      <c r="I490" s="766" t="s">
        <v>273</v>
      </c>
      <c r="J490" s="767"/>
      <c r="K490" s="767"/>
      <c r="L490" s="767"/>
      <c r="M490" s="767"/>
      <c r="N490" s="768"/>
      <c r="O490" s="781"/>
    </row>
    <row r="491">
      <c r="A491" s="828"/>
      <c r="B491" s="766" t="s">
        <v>274</v>
      </c>
      <c r="C491" s="767"/>
      <c r="D491" s="767"/>
      <c r="E491" s="767"/>
      <c r="F491" s="768"/>
      <c r="G491" s="779"/>
      <c r="H491" s="780"/>
      <c r="I491" s="766" t="s">
        <v>275</v>
      </c>
      <c r="J491" s="767"/>
      <c r="K491" s="767"/>
      <c r="L491" s="767"/>
      <c r="M491" s="767"/>
      <c r="N491" s="768"/>
      <c r="O491" s="781">
        <v>1</v>
      </c>
    </row>
    <row r="492">
      <c r="A492" s="828"/>
      <c r="B492" s="766" t="s">
        <v>276</v>
      </c>
      <c r="C492" s="767"/>
      <c r="D492" s="767"/>
      <c r="E492" s="767"/>
      <c r="F492" s="768"/>
      <c r="G492" s="779"/>
      <c r="H492" s="780"/>
      <c r="I492" s="766" t="s">
        <v>277</v>
      </c>
      <c r="J492" s="767"/>
      <c r="K492" s="767"/>
      <c r="L492" s="767"/>
      <c r="M492" s="767"/>
      <c r="N492" s="768"/>
      <c r="O492" s="781"/>
    </row>
    <row r="493">
      <c r="A493" s="828"/>
      <c r="B493" s="766" t="s">
        <v>278</v>
      </c>
      <c r="C493" s="767"/>
      <c r="D493" s="767"/>
      <c r="E493" s="767"/>
      <c r="F493" s="768"/>
      <c r="G493" s="779"/>
      <c r="H493" s="780"/>
      <c r="I493" s="766" t="s">
        <v>279</v>
      </c>
      <c r="J493" s="767"/>
      <c r="K493" s="767"/>
      <c r="L493" s="767"/>
      <c r="M493" s="767"/>
      <c r="N493" s="768"/>
      <c r="O493" s="781"/>
    </row>
    <row r="494">
      <c r="A494" s="828"/>
      <c r="B494" s="766" t="s">
        <v>280</v>
      </c>
      <c r="C494" s="767"/>
      <c r="D494" s="767"/>
      <c r="E494" s="767"/>
      <c r="F494" s="768"/>
      <c r="G494" s="779"/>
      <c r="H494" s="780"/>
      <c r="I494" s="766" t="s">
        <v>281</v>
      </c>
      <c r="J494" s="767"/>
      <c r="K494" s="767"/>
      <c r="L494" s="767"/>
      <c r="M494" s="767"/>
      <c r="N494" s="768"/>
      <c r="O494" s="781">
        <v>1</v>
      </c>
    </row>
    <row r="495">
      <c r="A495" s="828"/>
      <c r="B495" s="766" t="s">
        <v>282</v>
      </c>
      <c r="C495" s="767"/>
      <c r="D495" s="767"/>
      <c r="E495" s="767"/>
      <c r="F495" s="768"/>
      <c r="G495" s="779"/>
      <c r="H495" s="780"/>
      <c r="I495" s="766" t="s">
        <v>283</v>
      </c>
      <c r="J495" s="767"/>
      <c r="K495" s="767"/>
      <c r="L495" s="767"/>
      <c r="M495" s="767"/>
      <c r="N495" s="768"/>
      <c r="O495" s="781"/>
    </row>
    <row r="496">
      <c r="A496" s="828"/>
      <c r="B496" s="766" t="s">
        <v>284</v>
      </c>
      <c r="C496" s="767"/>
      <c r="D496" s="767"/>
      <c r="E496" s="767"/>
      <c r="F496" s="768"/>
      <c r="G496" s="779"/>
      <c r="H496" s="780"/>
      <c r="I496" s="766" t="s">
        <v>285</v>
      </c>
      <c r="J496" s="767"/>
      <c r="K496" s="767"/>
      <c r="L496" s="767"/>
      <c r="M496" s="767"/>
      <c r="N496" s="768"/>
      <c r="O496" s="790">
        <v>1</v>
      </c>
    </row>
    <row r="497">
      <c r="A497" s="829"/>
      <c r="B497" s="783" t="s">
        <v>286</v>
      </c>
      <c r="C497" s="784"/>
      <c r="D497" s="784"/>
      <c r="E497" s="784"/>
      <c r="F497" s="785"/>
      <c r="G497" s="791">
        <v>2</v>
      </c>
      <c r="H497" s="792"/>
      <c r="I497" s="793" t="s">
        <v>287</v>
      </c>
      <c r="J497" s="794"/>
      <c r="K497" s="794"/>
      <c r="L497" s="794"/>
      <c r="M497" s="794"/>
      <c r="N497" s="795"/>
      <c r="O497" s="796">
        <f>SUM(G487:H497,O487:O496)</f>
        <v>5</v>
      </c>
    </row>
    <row r="498">
      <c r="A498" s="837" t="s">
        <v>288</v>
      </c>
      <c r="B498" s="838" t="s">
        <v>351</v>
      </c>
      <c r="C498" s="997"/>
      <c r="D498" s="997"/>
      <c r="E498" s="997"/>
      <c r="F498" s="997"/>
      <c r="G498" s="997"/>
      <c r="H498" s="997"/>
      <c r="I498" s="997"/>
      <c r="J498" s="997"/>
      <c r="K498" s="997"/>
      <c r="L498" s="997"/>
      <c r="M498" s="997"/>
      <c r="N498" s="997"/>
      <c r="O498" s="998"/>
    </row>
    <row r="499">
      <c r="A499" s="841"/>
      <c r="B499" s="758"/>
      <c r="C499" s="759"/>
      <c r="D499" s="759"/>
      <c r="E499" s="759"/>
      <c r="F499" s="759"/>
      <c r="G499" s="759"/>
      <c r="H499" s="759"/>
      <c r="I499" s="759"/>
      <c r="J499" s="759"/>
      <c r="K499" s="759"/>
      <c r="L499" s="759"/>
      <c r="M499" s="759"/>
      <c r="N499" s="759"/>
      <c r="O499" s="762"/>
    </row>
    <row r="500">
      <c r="A500" s="841"/>
      <c r="B500" s="758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62"/>
    </row>
    <row r="501">
      <c r="A501" s="841"/>
      <c r="B501" s="758"/>
      <c r="C501" s="759"/>
      <c r="D501" s="759"/>
      <c r="E501" s="759"/>
      <c r="F501" s="759"/>
      <c r="G501" s="759"/>
      <c r="H501" s="759"/>
      <c r="I501" s="759"/>
      <c r="J501" s="759"/>
      <c r="K501" s="759"/>
      <c r="L501" s="759"/>
      <c r="M501" s="759"/>
      <c r="N501" s="759"/>
      <c r="O501" s="762"/>
    </row>
    <row r="502">
      <c r="A502" s="841"/>
      <c r="B502" s="758"/>
      <c r="C502" s="759"/>
      <c r="D502" s="759"/>
      <c r="E502" s="759"/>
      <c r="F502" s="759"/>
      <c r="G502" s="759"/>
      <c r="H502" s="759"/>
      <c r="I502" s="759"/>
      <c r="J502" s="759"/>
      <c r="K502" s="759"/>
      <c r="L502" s="759"/>
      <c r="M502" s="759"/>
      <c r="N502" s="759"/>
      <c r="O502" s="762"/>
    </row>
    <row r="503">
      <c r="A503" s="841"/>
      <c r="B503" s="758"/>
      <c r="C503" s="759"/>
      <c r="D503" s="759"/>
      <c r="E503" s="759"/>
      <c r="F503" s="759"/>
      <c r="G503" s="759"/>
      <c r="H503" s="759"/>
      <c r="I503" s="759"/>
      <c r="J503" s="759"/>
      <c r="K503" s="759"/>
      <c r="L503" s="759"/>
      <c r="M503" s="759"/>
      <c r="N503" s="759"/>
      <c r="O503" s="762"/>
    </row>
    <row r="504">
      <c r="A504" s="841"/>
      <c r="B504" s="758"/>
      <c r="C504" s="759"/>
      <c r="D504" s="759"/>
      <c r="E504" s="759"/>
      <c r="F504" s="759"/>
      <c r="G504" s="759"/>
      <c r="H504" s="759"/>
      <c r="I504" s="759"/>
      <c r="J504" s="759"/>
      <c r="K504" s="759"/>
      <c r="L504" s="759"/>
      <c r="M504" s="759"/>
      <c r="N504" s="759"/>
      <c r="O504" s="762"/>
    </row>
    <row r="505">
      <c r="A505" s="841"/>
      <c r="B505" s="758"/>
      <c r="C505" s="759"/>
      <c r="D505" s="759"/>
      <c r="E505" s="759"/>
      <c r="F505" s="759"/>
      <c r="G505" s="759"/>
      <c r="H505" s="763"/>
      <c r="I505" s="986" t="s">
        <v>0</v>
      </c>
      <c r="J505" s="987"/>
      <c r="K505" s="987"/>
      <c r="L505" s="987"/>
      <c r="M505" s="987"/>
      <c r="N505" s="987"/>
      <c r="O505" s="988"/>
    </row>
    <row r="506">
      <c r="A506" s="841"/>
      <c r="B506" s="758"/>
      <c r="C506" s="759"/>
      <c r="D506" s="759"/>
      <c r="E506" s="759"/>
      <c r="F506" s="759"/>
      <c r="G506" s="759"/>
      <c r="H506" s="763"/>
      <c r="I506" s="3"/>
      <c r="J506" s="3"/>
      <c r="K506" s="3"/>
      <c r="L506" s="3"/>
      <c r="M506" s="3"/>
      <c r="N506" s="3"/>
      <c r="O506" s="3"/>
    </row>
    <row r="507">
      <c r="A507" s="841"/>
      <c r="B507" s="758"/>
      <c r="C507" s="759"/>
      <c r="D507" s="759"/>
      <c r="E507" s="759"/>
      <c r="F507" s="759"/>
      <c r="G507" s="759"/>
      <c r="H507" s="763"/>
      <c r="I507" s="3"/>
      <c r="J507" s="3"/>
      <c r="K507" s="3"/>
      <c r="L507" s="3"/>
      <c r="M507" s="3"/>
      <c r="N507" s="3"/>
      <c r="O507" s="3"/>
    </row>
    <row r="508">
      <c r="A508" s="842"/>
      <c r="B508" s="803"/>
      <c r="C508" s="804"/>
      <c r="D508" s="804"/>
      <c r="E508" s="804"/>
      <c r="F508" s="804"/>
      <c r="G508" s="804"/>
      <c r="H508" s="989"/>
      <c r="I508" s="990"/>
      <c r="J508" s="990"/>
      <c r="K508" s="990"/>
      <c r="L508" s="990"/>
      <c r="M508" s="990"/>
      <c r="N508" s="990"/>
      <c r="O508" s="991"/>
    </row>
    <row r="509">
      <c r="A509" s="837" t="s">
        <v>291</v>
      </c>
      <c r="B509" s="992"/>
      <c r="C509" s="839"/>
      <c r="D509" s="839"/>
      <c r="E509" s="839"/>
      <c r="F509" s="839"/>
      <c r="G509" s="839"/>
      <c r="H509" s="839"/>
      <c r="I509" s="839"/>
      <c r="J509" s="839"/>
      <c r="K509" s="839"/>
      <c r="L509" s="839"/>
      <c r="M509" s="839"/>
      <c r="N509" s="839"/>
      <c r="O509" s="840"/>
    </row>
    <row r="510">
      <c r="A510" s="841"/>
      <c r="B510" s="760"/>
      <c r="C510" s="761"/>
      <c r="D510" s="761"/>
      <c r="E510" s="761"/>
      <c r="F510" s="761"/>
      <c r="G510" s="761"/>
      <c r="H510" s="761"/>
      <c r="I510" s="761"/>
      <c r="J510" s="761"/>
      <c r="K510" s="761"/>
      <c r="L510" s="761"/>
      <c r="M510" s="761"/>
      <c r="N510" s="761"/>
      <c r="O510" s="762"/>
    </row>
    <row r="511">
      <c r="A511" s="841"/>
      <c r="B511" s="760"/>
      <c r="C511" s="761"/>
      <c r="D511" s="761"/>
      <c r="E511" s="761"/>
      <c r="F511" s="761"/>
      <c r="G511" s="761"/>
      <c r="H511" s="761"/>
      <c r="I511" s="761"/>
      <c r="J511" s="761"/>
      <c r="K511" s="761"/>
      <c r="L511" s="761"/>
      <c r="M511" s="761"/>
      <c r="N511" s="761"/>
      <c r="O511" s="762"/>
    </row>
    <row r="512">
      <c r="A512" s="841"/>
      <c r="B512" s="760"/>
      <c r="C512" s="761"/>
      <c r="D512" s="761"/>
      <c r="E512" s="761"/>
      <c r="F512" s="761"/>
      <c r="G512" s="761"/>
      <c r="H512" s="761"/>
      <c r="I512" s="761"/>
      <c r="J512" s="761"/>
      <c r="K512" s="761"/>
      <c r="L512" s="761"/>
      <c r="M512" s="761"/>
      <c r="N512" s="761"/>
      <c r="O512" s="762"/>
    </row>
    <row r="513">
      <c r="A513" s="841"/>
      <c r="B513" s="760"/>
      <c r="C513" s="761"/>
      <c r="D513" s="761"/>
      <c r="E513" s="761"/>
      <c r="F513" s="761"/>
      <c r="G513" s="761"/>
      <c r="H513" s="761"/>
      <c r="I513" s="761"/>
      <c r="J513" s="761"/>
      <c r="K513" s="761"/>
      <c r="L513" s="761"/>
      <c r="M513" s="761"/>
      <c r="N513" s="761"/>
      <c r="O513" s="762"/>
    </row>
    <row r="514">
      <c r="A514" s="841"/>
      <c r="B514" s="760"/>
      <c r="C514" s="761"/>
      <c r="D514" s="761"/>
      <c r="E514" s="761"/>
      <c r="F514" s="761"/>
      <c r="G514" s="761"/>
      <c r="H514" s="761"/>
      <c r="I514" s="761"/>
      <c r="J514" s="761"/>
      <c r="K514" s="761"/>
      <c r="L514" s="761"/>
      <c r="M514" s="761"/>
      <c r="N514" s="761"/>
      <c r="O514" s="762"/>
    </row>
    <row r="515">
      <c r="A515" s="841"/>
      <c r="B515" s="760"/>
      <c r="C515" s="761"/>
      <c r="D515" s="761"/>
      <c r="E515" s="761"/>
      <c r="F515" s="761"/>
      <c r="G515" s="761"/>
      <c r="H515" s="761"/>
      <c r="I515" s="761"/>
      <c r="J515" s="761"/>
      <c r="K515" s="761"/>
      <c r="L515" s="761"/>
      <c r="M515" s="761"/>
      <c r="N515" s="761"/>
      <c r="O515" s="762"/>
    </row>
    <row r="516">
      <c r="A516" s="841"/>
      <c r="B516" s="758"/>
      <c r="C516" s="759"/>
      <c r="D516" s="759"/>
      <c r="E516" s="759"/>
      <c r="F516" s="759"/>
      <c r="G516" s="759"/>
      <c r="H516" s="763"/>
      <c r="I516" s="986" t="s">
        <v>292</v>
      </c>
      <c r="J516" s="987"/>
      <c r="K516" s="987"/>
      <c r="L516" s="987"/>
      <c r="M516" s="987"/>
      <c r="N516" s="987"/>
      <c r="O516" s="988"/>
    </row>
    <row r="517">
      <c r="A517" s="841"/>
      <c r="B517" s="758"/>
      <c r="C517" s="759"/>
      <c r="D517" s="759"/>
      <c r="E517" s="759"/>
      <c r="F517" s="759"/>
      <c r="G517" s="759"/>
      <c r="H517" s="763"/>
      <c r="I517" s="3"/>
      <c r="J517" s="3"/>
      <c r="K517" s="3"/>
      <c r="L517" s="3"/>
      <c r="M517" s="3"/>
      <c r="N517" s="3"/>
      <c r="O517" s="3"/>
    </row>
    <row r="518">
      <c r="A518" s="841"/>
      <c r="B518" s="758"/>
      <c r="C518" s="759"/>
      <c r="D518" s="759"/>
      <c r="E518" s="759"/>
      <c r="F518" s="759"/>
      <c r="G518" s="759"/>
      <c r="H518" s="763"/>
      <c r="I518" s="3"/>
      <c r="J518" s="3"/>
      <c r="K518" s="3"/>
      <c r="L518" s="3"/>
      <c r="M518" s="3"/>
      <c r="N518" s="3"/>
      <c r="O518" s="3"/>
    </row>
    <row r="519">
      <c r="A519" s="842"/>
      <c r="B519" s="803"/>
      <c r="C519" s="804"/>
      <c r="D519" s="804"/>
      <c r="E519" s="804"/>
      <c r="F519" s="804"/>
      <c r="G519" s="804"/>
      <c r="H519" s="989"/>
      <c r="I519" s="990"/>
      <c r="J519" s="990"/>
      <c r="K519" s="990"/>
      <c r="L519" s="990"/>
      <c r="M519" s="990"/>
      <c r="N519" s="990"/>
      <c r="O519" s="991"/>
    </row>
    <row r="520" ht="21.75" customHeight="1">
      <c r="A520" s="805" t="s">
        <v>240</v>
      </c>
      <c r="B520" s="806" t="s">
        <v>1</v>
      </c>
      <c r="C520" s="807"/>
      <c r="D520" s="807"/>
      <c r="E520" s="807"/>
      <c r="F520" s="807"/>
      <c r="G520" s="807"/>
      <c r="H520" s="807"/>
      <c r="I520" s="807"/>
      <c r="J520" s="807"/>
      <c r="K520" s="807"/>
      <c r="L520" s="807"/>
      <c r="M520" s="807"/>
      <c r="N520" s="807"/>
      <c r="O520" s="1165"/>
    </row>
    <row r="521">
      <c r="A521" s="810" t="s">
        <v>3</v>
      </c>
      <c r="B521" s="811" t="s">
        <v>4</v>
      </c>
      <c r="C521" s="812"/>
      <c r="D521" s="812"/>
      <c r="E521" s="812"/>
      <c r="F521" s="812"/>
      <c r="G521" s="812"/>
      <c r="H521" s="812"/>
      <c r="I521" s="812"/>
      <c r="J521" s="812"/>
      <c r="K521" s="812"/>
      <c r="L521" s="812"/>
      <c r="M521" s="812"/>
      <c r="N521" s="812"/>
      <c r="O521" s="1178"/>
    </row>
    <row r="522">
      <c r="A522" s="814" t="s">
        <v>241</v>
      </c>
      <c r="B522" s="694"/>
      <c r="C522" s="694"/>
      <c r="D522" s="694"/>
      <c r="E522" s="694"/>
      <c r="F522" s="694"/>
      <c r="G522" s="694"/>
      <c r="H522" s="694"/>
      <c r="I522" s="694"/>
      <c r="J522" s="694"/>
      <c r="K522" s="694"/>
      <c r="L522" s="694"/>
      <c r="M522" s="694"/>
      <c r="N522" s="694"/>
      <c r="O522" s="1179"/>
    </row>
    <row r="523" ht="38.25">
      <c r="A523" s="718" t="s">
        <v>7</v>
      </c>
      <c r="B523" s="720" t="s">
        <v>312</v>
      </c>
      <c r="C523" s="720" t="s">
        <v>216</v>
      </c>
      <c r="D523" s="816" t="s">
        <v>349</v>
      </c>
      <c r="E523" s="817"/>
      <c r="F523" s="818"/>
      <c r="G523" s="819" t="s">
        <v>242</v>
      </c>
      <c r="H523" s="820"/>
      <c r="I523" s="723">
        <f>I476+1</f>
        <v>46039</v>
      </c>
      <c r="J523" s="724"/>
      <c r="K523" s="724"/>
      <c r="L523" s="724"/>
      <c r="M523" s="725"/>
      <c r="N523" s="726" t="s">
        <v>243</v>
      </c>
      <c r="O523" s="727">
        <f>O476+1</f>
        <v>12</v>
      </c>
    </row>
    <row r="524">
      <c r="A524" s="728" t="s">
        <v>244</v>
      </c>
      <c r="B524" s="729" t="s">
        <v>6</v>
      </c>
      <c r="C524" s="730"/>
      <c r="D524" s="730"/>
      <c r="E524" s="730"/>
      <c r="F524" s="730"/>
      <c r="G524" s="730"/>
      <c r="H524" s="730"/>
      <c r="I524" s="730"/>
      <c r="J524" s="731"/>
      <c r="K524" s="732" t="s">
        <v>245</v>
      </c>
      <c r="L524" s="732" t="s">
        <v>246</v>
      </c>
      <c r="M524" s="821" t="s">
        <v>247</v>
      </c>
      <c r="N524" s="822"/>
      <c r="O524" s="733" t="s">
        <v>248</v>
      </c>
    </row>
    <row r="525">
      <c r="A525" s="734"/>
      <c r="B525" s="735"/>
      <c r="C525" s="736"/>
      <c r="D525" s="1168"/>
      <c r="E525" s="1168"/>
      <c r="F525" s="1168"/>
      <c r="G525" s="736"/>
      <c r="H525" s="736"/>
      <c r="I525" s="736"/>
      <c r="J525" s="737"/>
      <c r="K525" s="732" t="s">
        <v>249</v>
      </c>
      <c r="L525" s="732" t="s">
        <v>203</v>
      </c>
      <c r="M525" s="823"/>
      <c r="N525" s="824"/>
      <c r="O525" s="739"/>
    </row>
    <row r="526" ht="38.25">
      <c r="A526" s="740" t="s">
        <v>250</v>
      </c>
      <c r="B526" s="741"/>
      <c r="C526" s="742" t="s">
        <v>251</v>
      </c>
      <c r="D526" s="742">
        <f>D479</f>
        <v>180</v>
      </c>
      <c r="E526" s="742" t="s">
        <v>252</v>
      </c>
      <c r="F526" s="825" t="s">
        <v>253</v>
      </c>
      <c r="G526" s="826"/>
      <c r="H526" s="741">
        <f>H479+1</f>
        <v>105</v>
      </c>
      <c r="I526" s="742" t="s">
        <v>254</v>
      </c>
      <c r="J526" s="741">
        <f>D526-H526</f>
        <v>75</v>
      </c>
      <c r="K526" s="744" t="s">
        <v>255</v>
      </c>
      <c r="L526" s="744" t="s">
        <v>203</v>
      </c>
      <c r="M526" s="811"/>
      <c r="N526" s="827"/>
      <c r="O526" s="739"/>
    </row>
    <row r="527">
      <c r="A527" s="993" t="s">
        <v>256</v>
      </c>
      <c r="B527" s="755" t="s">
        <v>257</v>
      </c>
      <c r="C527" s="756"/>
      <c r="D527" s="756"/>
      <c r="E527" s="756"/>
      <c r="F527" s="757"/>
      <c r="G527" s="758"/>
      <c r="H527" s="763"/>
      <c r="I527" s="760"/>
      <c r="J527" s="761"/>
      <c r="K527" s="761"/>
      <c r="L527" s="761"/>
      <c r="M527" s="761"/>
      <c r="N527" s="761"/>
      <c r="O527" s="762"/>
    </row>
    <row r="528">
      <c r="A528" s="828"/>
      <c r="B528" s="755" t="s">
        <v>258</v>
      </c>
      <c r="C528" s="756"/>
      <c r="D528" s="756"/>
      <c r="E528" s="756"/>
      <c r="F528" s="757"/>
      <c r="G528" s="758"/>
      <c r="H528" s="763"/>
      <c r="I528" s="760"/>
      <c r="J528" s="761"/>
      <c r="K528" s="761"/>
      <c r="L528" s="761"/>
      <c r="M528" s="761"/>
      <c r="N528" s="761"/>
      <c r="O528" s="762"/>
    </row>
    <row r="529">
      <c r="A529" s="828"/>
      <c r="B529" s="755" t="s">
        <v>259</v>
      </c>
      <c r="C529" s="756"/>
      <c r="D529" s="756"/>
      <c r="E529" s="756"/>
      <c r="F529" s="757"/>
      <c r="G529" s="758"/>
      <c r="H529" s="763"/>
      <c r="I529" s="760"/>
      <c r="J529" s="761"/>
      <c r="K529" s="761"/>
      <c r="L529" s="761"/>
      <c r="M529" s="761"/>
      <c r="N529" s="761"/>
      <c r="O529" s="762"/>
    </row>
    <row r="530">
      <c r="A530" s="828"/>
      <c r="B530" s="755" t="s">
        <v>260</v>
      </c>
      <c r="C530" s="756"/>
      <c r="D530" s="756"/>
      <c r="E530" s="756"/>
      <c r="F530" s="757"/>
      <c r="G530" s="758"/>
      <c r="H530" s="763"/>
      <c r="I530" s="760"/>
      <c r="J530" s="761"/>
      <c r="K530" s="761"/>
      <c r="L530" s="761"/>
      <c r="M530" s="761"/>
      <c r="N530" s="761"/>
      <c r="O530" s="762"/>
    </row>
    <row r="531">
      <c r="A531" s="828"/>
      <c r="B531" s="755" t="s">
        <v>261</v>
      </c>
      <c r="C531" s="756"/>
      <c r="D531" s="756"/>
      <c r="E531" s="756"/>
      <c r="F531" s="757"/>
      <c r="G531" s="758"/>
      <c r="H531" s="763"/>
      <c r="I531" s="758"/>
      <c r="J531" s="759"/>
      <c r="K531" s="759"/>
      <c r="L531" s="759"/>
      <c r="M531" s="759"/>
      <c r="N531" s="759"/>
      <c r="O531" s="762"/>
    </row>
    <row r="532">
      <c r="A532" s="829"/>
      <c r="B532" s="994" t="s">
        <v>262</v>
      </c>
      <c r="C532" s="995"/>
      <c r="D532" s="995"/>
      <c r="E532" s="995"/>
      <c r="F532" s="996"/>
      <c r="G532" s="984"/>
      <c r="H532" s="985"/>
      <c r="I532" s="769"/>
      <c r="J532" s="770"/>
      <c r="K532" s="770"/>
      <c r="L532" s="770"/>
      <c r="M532" s="770"/>
      <c r="N532" s="770"/>
      <c r="O532" s="771"/>
    </row>
    <row r="533">
      <c r="A533" s="830" t="s">
        <v>263</v>
      </c>
      <c r="B533" s="773" t="s">
        <v>264</v>
      </c>
      <c r="C533" s="774"/>
      <c r="D533" s="774"/>
      <c r="E533" s="774"/>
      <c r="F533" s="775"/>
      <c r="G533" s="1171" t="s">
        <v>265</v>
      </c>
      <c r="H533" s="1172"/>
      <c r="I533" s="773" t="s">
        <v>264</v>
      </c>
      <c r="J533" s="774"/>
      <c r="K533" s="774"/>
      <c r="L533" s="774"/>
      <c r="M533" s="774"/>
      <c r="N533" s="775"/>
      <c r="O533" s="1173" t="s">
        <v>265</v>
      </c>
    </row>
    <row r="534">
      <c r="A534" s="828"/>
      <c r="B534" s="766" t="s">
        <v>266</v>
      </c>
      <c r="C534" s="767"/>
      <c r="D534" s="767"/>
      <c r="E534" s="767"/>
      <c r="F534" s="768"/>
      <c r="G534" s="779"/>
      <c r="H534" s="780"/>
      <c r="I534" s="766" t="s">
        <v>267</v>
      </c>
      <c r="J534" s="767"/>
      <c r="K534" s="767"/>
      <c r="L534" s="767"/>
      <c r="M534" s="767"/>
      <c r="N534" s="768"/>
      <c r="O534" s="781"/>
    </row>
    <row r="535">
      <c r="A535" s="828"/>
      <c r="B535" s="766" t="s">
        <v>268</v>
      </c>
      <c r="C535" s="767"/>
      <c r="D535" s="767"/>
      <c r="E535" s="767"/>
      <c r="F535" s="768"/>
      <c r="G535" s="779"/>
      <c r="H535" s="780"/>
      <c r="I535" s="766" t="s">
        <v>269</v>
      </c>
      <c r="J535" s="767"/>
      <c r="K535" s="767"/>
      <c r="L535" s="767"/>
      <c r="M535" s="767"/>
      <c r="N535" s="768"/>
      <c r="O535" s="781"/>
    </row>
    <row r="536">
      <c r="A536" s="828"/>
      <c r="B536" s="766" t="s">
        <v>270</v>
      </c>
      <c r="C536" s="767"/>
      <c r="D536" s="767"/>
      <c r="E536" s="767"/>
      <c r="F536" s="768"/>
      <c r="G536" s="779"/>
      <c r="H536" s="780"/>
      <c r="I536" s="766" t="s">
        <v>271</v>
      </c>
      <c r="J536" s="767"/>
      <c r="K536" s="767"/>
      <c r="L536" s="767"/>
      <c r="M536" s="767"/>
      <c r="N536" s="768"/>
      <c r="O536" s="781"/>
    </row>
    <row r="537">
      <c r="A537" s="828"/>
      <c r="B537" s="766" t="s">
        <v>272</v>
      </c>
      <c r="C537" s="767"/>
      <c r="D537" s="767"/>
      <c r="E537" s="767"/>
      <c r="F537" s="768"/>
      <c r="G537" s="779"/>
      <c r="H537" s="780"/>
      <c r="I537" s="766" t="s">
        <v>273</v>
      </c>
      <c r="J537" s="767"/>
      <c r="K537" s="767"/>
      <c r="L537" s="767"/>
      <c r="M537" s="767"/>
      <c r="N537" s="768"/>
      <c r="O537" s="781"/>
    </row>
    <row r="538">
      <c r="A538" s="828"/>
      <c r="B538" s="766" t="s">
        <v>274</v>
      </c>
      <c r="C538" s="767"/>
      <c r="D538" s="767"/>
      <c r="E538" s="767"/>
      <c r="F538" s="768"/>
      <c r="G538" s="779"/>
      <c r="H538" s="780"/>
      <c r="I538" s="766" t="s">
        <v>275</v>
      </c>
      <c r="J538" s="767"/>
      <c r="K538" s="767"/>
      <c r="L538" s="767"/>
      <c r="M538" s="767"/>
      <c r="N538" s="768"/>
      <c r="O538" s="781"/>
    </row>
    <row r="539">
      <c r="A539" s="828"/>
      <c r="B539" s="766" t="s">
        <v>276</v>
      </c>
      <c r="C539" s="767"/>
      <c r="D539" s="767"/>
      <c r="E539" s="767"/>
      <c r="F539" s="768"/>
      <c r="G539" s="779"/>
      <c r="H539" s="780"/>
      <c r="I539" s="766" t="s">
        <v>277</v>
      </c>
      <c r="J539" s="767"/>
      <c r="K539" s="767"/>
      <c r="L539" s="767"/>
      <c r="M539" s="767"/>
      <c r="N539" s="768"/>
      <c r="O539" s="781"/>
    </row>
    <row r="540">
      <c r="A540" s="828"/>
      <c r="B540" s="766" t="s">
        <v>278</v>
      </c>
      <c r="C540" s="767"/>
      <c r="D540" s="767"/>
      <c r="E540" s="767"/>
      <c r="F540" s="768"/>
      <c r="G540" s="779"/>
      <c r="H540" s="780"/>
      <c r="I540" s="766" t="s">
        <v>279</v>
      </c>
      <c r="J540" s="767"/>
      <c r="K540" s="767"/>
      <c r="L540" s="767"/>
      <c r="M540" s="767"/>
      <c r="N540" s="768"/>
      <c r="O540" s="781"/>
    </row>
    <row r="541">
      <c r="A541" s="828"/>
      <c r="B541" s="766" t="s">
        <v>280</v>
      </c>
      <c r="C541" s="767"/>
      <c r="D541" s="767"/>
      <c r="E541" s="767"/>
      <c r="F541" s="768"/>
      <c r="G541" s="779"/>
      <c r="H541" s="780"/>
      <c r="I541" s="766" t="s">
        <v>281</v>
      </c>
      <c r="J541" s="767"/>
      <c r="K541" s="767"/>
      <c r="L541" s="767"/>
      <c r="M541" s="767"/>
      <c r="N541" s="768"/>
      <c r="O541" s="781"/>
    </row>
    <row r="542">
      <c r="A542" s="828"/>
      <c r="B542" s="766" t="s">
        <v>282</v>
      </c>
      <c r="C542" s="767"/>
      <c r="D542" s="767"/>
      <c r="E542" s="767"/>
      <c r="F542" s="768"/>
      <c r="G542" s="779"/>
      <c r="H542" s="780"/>
      <c r="I542" s="766" t="s">
        <v>283</v>
      </c>
      <c r="J542" s="767"/>
      <c r="K542" s="767"/>
      <c r="L542" s="767"/>
      <c r="M542" s="767"/>
      <c r="N542" s="768"/>
      <c r="O542" s="781"/>
    </row>
    <row r="543">
      <c r="A543" s="828"/>
      <c r="B543" s="766" t="s">
        <v>284</v>
      </c>
      <c r="C543" s="767"/>
      <c r="D543" s="767"/>
      <c r="E543" s="767"/>
      <c r="F543" s="768"/>
      <c r="G543" s="779"/>
      <c r="H543" s="780"/>
      <c r="I543" s="766" t="s">
        <v>285</v>
      </c>
      <c r="J543" s="767"/>
      <c r="K543" s="767"/>
      <c r="L543" s="767"/>
      <c r="M543" s="767"/>
      <c r="N543" s="768"/>
      <c r="O543" s="790"/>
    </row>
    <row r="544">
      <c r="A544" s="829"/>
      <c r="B544" s="793" t="s">
        <v>286</v>
      </c>
      <c r="C544" s="794"/>
      <c r="D544" s="794"/>
      <c r="E544" s="794"/>
      <c r="F544" s="795"/>
      <c r="G544" s="791"/>
      <c r="H544" s="792"/>
      <c r="I544" s="793" t="s">
        <v>287</v>
      </c>
      <c r="J544" s="794"/>
      <c r="K544" s="794"/>
      <c r="L544" s="794"/>
      <c r="M544" s="794"/>
      <c r="N544" s="795"/>
      <c r="O544" s="796">
        <f>SUM(G534:H544,O534:O543)</f>
        <v>0</v>
      </c>
    </row>
    <row r="545">
      <c r="A545" s="837" t="s">
        <v>288</v>
      </c>
      <c r="B545" s="838" t="s">
        <v>330</v>
      </c>
      <c r="C545" s="997"/>
      <c r="D545" s="997"/>
      <c r="E545" s="997"/>
      <c r="F545" s="997"/>
      <c r="G545" s="997"/>
      <c r="H545" s="997"/>
      <c r="I545" s="997"/>
      <c r="J545" s="997"/>
      <c r="K545" s="997"/>
      <c r="L545" s="997"/>
      <c r="M545" s="997"/>
      <c r="N545" s="997"/>
      <c r="O545" s="998"/>
    </row>
    <row r="546">
      <c r="A546" s="841"/>
      <c r="B546" s="758"/>
      <c r="C546" s="759"/>
      <c r="D546" s="759"/>
      <c r="E546" s="759"/>
      <c r="F546" s="759"/>
      <c r="G546" s="759"/>
      <c r="H546" s="759"/>
      <c r="I546" s="759"/>
      <c r="J546" s="759"/>
      <c r="K546" s="759"/>
      <c r="L546" s="759"/>
      <c r="M546" s="759"/>
      <c r="N546" s="759"/>
      <c r="O546" s="762"/>
    </row>
    <row r="547">
      <c r="A547" s="841"/>
      <c r="B547" s="758"/>
      <c r="C547" s="759"/>
      <c r="D547" s="759"/>
      <c r="E547" s="759"/>
      <c r="F547" s="759"/>
      <c r="G547" s="759"/>
      <c r="H547" s="759"/>
      <c r="I547" s="759"/>
      <c r="J547" s="759"/>
      <c r="K547" s="759"/>
      <c r="L547" s="759"/>
      <c r="M547" s="759"/>
      <c r="N547" s="759"/>
      <c r="O547" s="762"/>
    </row>
    <row r="548">
      <c r="A548" s="841"/>
      <c r="B548" s="758"/>
      <c r="C548" s="759"/>
      <c r="D548" s="759"/>
      <c r="E548" s="759"/>
      <c r="F548" s="759"/>
      <c r="G548" s="759"/>
      <c r="H548" s="759"/>
      <c r="I548" s="759"/>
      <c r="J548" s="759"/>
      <c r="K548" s="759"/>
      <c r="L548" s="759"/>
      <c r="M548" s="759"/>
      <c r="N548" s="759"/>
      <c r="O548" s="762"/>
    </row>
    <row r="549">
      <c r="A549" s="841"/>
      <c r="B549" s="758"/>
      <c r="C549" s="759"/>
      <c r="D549" s="759"/>
      <c r="E549" s="759"/>
      <c r="F549" s="759"/>
      <c r="G549" s="759"/>
      <c r="H549" s="759"/>
      <c r="I549" s="759"/>
      <c r="J549" s="759"/>
      <c r="K549" s="759"/>
      <c r="L549" s="759"/>
      <c r="M549" s="759"/>
      <c r="N549" s="759"/>
      <c r="O549" s="762"/>
    </row>
    <row r="550">
      <c r="A550" s="841"/>
      <c r="B550" s="758"/>
      <c r="C550" s="759"/>
      <c r="D550" s="759"/>
      <c r="E550" s="759"/>
      <c r="F550" s="759"/>
      <c r="G550" s="759"/>
      <c r="H550" s="759"/>
      <c r="I550" s="759"/>
      <c r="J550" s="759"/>
      <c r="K550" s="759"/>
      <c r="L550" s="759"/>
      <c r="M550" s="759"/>
      <c r="N550" s="759"/>
      <c r="O550" s="762"/>
    </row>
    <row r="551">
      <c r="A551" s="841"/>
      <c r="B551" s="758"/>
      <c r="C551" s="759"/>
      <c r="D551" s="759"/>
      <c r="E551" s="759"/>
      <c r="F551" s="759"/>
      <c r="G551" s="759"/>
      <c r="H551" s="759"/>
      <c r="I551" s="759"/>
      <c r="J551" s="759"/>
      <c r="K551" s="759"/>
      <c r="L551" s="759"/>
      <c r="M551" s="759"/>
      <c r="N551" s="759"/>
      <c r="O551" s="762"/>
    </row>
    <row r="552">
      <c r="A552" s="841"/>
      <c r="B552" s="758"/>
      <c r="C552" s="759"/>
      <c r="D552" s="759"/>
      <c r="E552" s="759"/>
      <c r="F552" s="759"/>
      <c r="G552" s="759"/>
      <c r="H552" s="763"/>
      <c r="I552" s="986" t="s">
        <v>0</v>
      </c>
      <c r="J552" s="987"/>
      <c r="K552" s="987"/>
      <c r="L552" s="987"/>
      <c r="M552" s="987"/>
      <c r="N552" s="987"/>
      <c r="O552" s="988"/>
    </row>
    <row r="553">
      <c r="A553" s="841"/>
      <c r="B553" s="758"/>
      <c r="C553" s="759"/>
      <c r="D553" s="759"/>
      <c r="E553" s="759"/>
      <c r="F553" s="759"/>
      <c r="G553" s="759"/>
      <c r="H553" s="763"/>
      <c r="I553" s="3"/>
      <c r="J553" s="3"/>
      <c r="K553" s="3"/>
      <c r="L553" s="3"/>
      <c r="M553" s="3"/>
      <c r="N553" s="3"/>
      <c r="O553" s="3"/>
    </row>
    <row r="554">
      <c r="A554" s="841"/>
      <c r="B554" s="758"/>
      <c r="C554" s="759"/>
      <c r="D554" s="759"/>
      <c r="E554" s="759"/>
      <c r="F554" s="759"/>
      <c r="G554" s="759"/>
      <c r="H554" s="763"/>
      <c r="I554" s="3"/>
      <c r="J554" s="3"/>
      <c r="K554" s="3"/>
      <c r="L554" s="3"/>
      <c r="M554" s="3"/>
      <c r="N554" s="3"/>
      <c r="O554" s="3"/>
    </row>
    <row r="555">
      <c r="A555" s="842"/>
      <c r="B555" s="803"/>
      <c r="C555" s="804"/>
      <c r="D555" s="804"/>
      <c r="E555" s="804"/>
      <c r="F555" s="804"/>
      <c r="G555" s="804"/>
      <c r="H555" s="989"/>
      <c r="I555" s="990"/>
      <c r="J555" s="990"/>
      <c r="K555" s="990"/>
      <c r="L555" s="990"/>
      <c r="M555" s="990"/>
      <c r="N555" s="990"/>
      <c r="O555" s="991"/>
    </row>
    <row r="556">
      <c r="A556" s="837" t="s">
        <v>291</v>
      </c>
      <c r="B556" s="992"/>
      <c r="C556" s="839"/>
      <c r="D556" s="839"/>
      <c r="E556" s="839"/>
      <c r="F556" s="839"/>
      <c r="G556" s="839"/>
      <c r="H556" s="839"/>
      <c r="I556" s="839"/>
      <c r="J556" s="839"/>
      <c r="K556" s="839"/>
      <c r="L556" s="839"/>
      <c r="M556" s="839"/>
      <c r="N556" s="839"/>
      <c r="O556" s="840"/>
    </row>
    <row r="557">
      <c r="A557" s="841"/>
      <c r="B557" s="760"/>
      <c r="C557" s="761"/>
      <c r="D557" s="761"/>
      <c r="E557" s="761"/>
      <c r="F557" s="761"/>
      <c r="G557" s="761"/>
      <c r="H557" s="761"/>
      <c r="I557" s="761"/>
      <c r="J557" s="761"/>
      <c r="K557" s="761"/>
      <c r="L557" s="761"/>
      <c r="M557" s="761"/>
      <c r="N557" s="761"/>
      <c r="O557" s="762"/>
    </row>
    <row r="558">
      <c r="A558" s="841"/>
      <c r="B558" s="760"/>
      <c r="C558" s="761"/>
      <c r="D558" s="761"/>
      <c r="E558" s="761"/>
      <c r="F558" s="761"/>
      <c r="G558" s="761"/>
      <c r="H558" s="761"/>
      <c r="I558" s="761"/>
      <c r="J558" s="761"/>
      <c r="K558" s="761"/>
      <c r="L558" s="761"/>
      <c r="M558" s="761"/>
      <c r="N558" s="761"/>
      <c r="O558" s="762"/>
    </row>
    <row r="559">
      <c r="A559" s="841"/>
      <c r="B559" s="760"/>
      <c r="C559" s="761"/>
      <c r="D559" s="761"/>
      <c r="E559" s="761"/>
      <c r="F559" s="761"/>
      <c r="G559" s="761"/>
      <c r="H559" s="761"/>
      <c r="I559" s="761"/>
      <c r="J559" s="761"/>
      <c r="K559" s="761"/>
      <c r="L559" s="761"/>
      <c r="M559" s="761"/>
      <c r="N559" s="761"/>
      <c r="O559" s="762"/>
    </row>
    <row r="560">
      <c r="A560" s="841"/>
      <c r="B560" s="760"/>
      <c r="C560" s="761"/>
      <c r="D560" s="761"/>
      <c r="E560" s="761"/>
      <c r="F560" s="761"/>
      <c r="G560" s="761"/>
      <c r="H560" s="761"/>
      <c r="I560" s="761"/>
      <c r="J560" s="761"/>
      <c r="K560" s="761"/>
      <c r="L560" s="761"/>
      <c r="M560" s="761"/>
      <c r="N560" s="761"/>
      <c r="O560" s="762"/>
    </row>
    <row r="561">
      <c r="A561" s="841"/>
      <c r="B561" s="760"/>
      <c r="C561" s="761"/>
      <c r="D561" s="761"/>
      <c r="E561" s="761"/>
      <c r="F561" s="761"/>
      <c r="G561" s="761"/>
      <c r="H561" s="761"/>
      <c r="I561" s="761"/>
      <c r="J561" s="761"/>
      <c r="K561" s="761"/>
      <c r="L561" s="761"/>
      <c r="M561" s="761"/>
      <c r="N561" s="761"/>
      <c r="O561" s="762"/>
    </row>
    <row r="562">
      <c r="A562" s="841"/>
      <c r="B562" s="760"/>
      <c r="C562" s="761"/>
      <c r="D562" s="761"/>
      <c r="E562" s="761"/>
      <c r="F562" s="761"/>
      <c r="G562" s="761"/>
      <c r="H562" s="761"/>
      <c r="I562" s="761"/>
      <c r="J562" s="761"/>
      <c r="K562" s="761"/>
      <c r="L562" s="761"/>
      <c r="M562" s="761"/>
      <c r="N562" s="761"/>
      <c r="O562" s="762"/>
    </row>
    <row r="563">
      <c r="A563" s="841"/>
      <c r="B563" s="760"/>
      <c r="C563" s="761"/>
      <c r="D563" s="761"/>
      <c r="E563" s="761"/>
      <c r="F563" s="761"/>
      <c r="G563" s="761"/>
      <c r="H563" s="761"/>
      <c r="I563" s="761"/>
      <c r="J563" s="761"/>
      <c r="K563" s="761"/>
      <c r="L563" s="761"/>
      <c r="M563" s="761"/>
      <c r="N563" s="761"/>
      <c r="O563" s="762"/>
    </row>
    <row r="564">
      <c r="A564" s="841"/>
      <c r="B564" s="758"/>
      <c r="C564" s="759"/>
      <c r="D564" s="759"/>
      <c r="E564" s="759"/>
      <c r="F564" s="759"/>
      <c r="G564" s="759"/>
      <c r="H564" s="763"/>
      <c r="I564" s="986" t="s">
        <v>292</v>
      </c>
      <c r="J564" s="987"/>
      <c r="K564" s="987"/>
      <c r="L564" s="987"/>
      <c r="M564" s="987"/>
      <c r="N564" s="987"/>
      <c r="O564" s="988"/>
    </row>
    <row r="565">
      <c r="A565" s="841"/>
      <c r="B565" s="758"/>
      <c r="C565" s="759"/>
      <c r="D565" s="759"/>
      <c r="E565" s="759"/>
      <c r="F565" s="759"/>
      <c r="G565" s="759"/>
      <c r="H565" s="763"/>
      <c r="I565" s="3"/>
      <c r="J565" s="3"/>
      <c r="K565" s="3"/>
      <c r="L565" s="3"/>
      <c r="M565" s="3"/>
      <c r="N565" s="3"/>
      <c r="O565" s="3"/>
    </row>
    <row r="566">
      <c r="A566" s="841"/>
      <c r="B566" s="758"/>
      <c r="C566" s="759"/>
      <c r="D566" s="759"/>
      <c r="E566" s="759"/>
      <c r="F566" s="759"/>
      <c r="G566" s="759"/>
      <c r="H566" s="763"/>
      <c r="I566" s="3"/>
      <c r="J566" s="3"/>
      <c r="K566" s="3"/>
      <c r="L566" s="3"/>
      <c r="M566" s="3"/>
      <c r="N566" s="3"/>
      <c r="O566" s="3"/>
    </row>
    <row r="567">
      <c r="A567" s="842"/>
      <c r="B567" s="803"/>
      <c r="C567" s="804"/>
      <c r="D567" s="804"/>
      <c r="E567" s="804"/>
      <c r="F567" s="804"/>
      <c r="G567" s="804"/>
      <c r="H567" s="989"/>
      <c r="I567" s="990"/>
      <c r="J567" s="990"/>
      <c r="K567" s="990"/>
      <c r="L567" s="990"/>
      <c r="M567" s="990"/>
      <c r="N567" s="990"/>
      <c r="O567" s="991"/>
    </row>
    <row r="568" ht="25.5" customHeight="1">
      <c r="A568" s="805" t="s">
        <v>240</v>
      </c>
      <c r="B568" s="806" t="s">
        <v>1</v>
      </c>
      <c r="C568" s="807"/>
      <c r="D568" s="807"/>
      <c r="E568" s="807"/>
      <c r="F568" s="807"/>
      <c r="G568" s="807"/>
      <c r="H568" s="807"/>
      <c r="I568" s="807"/>
      <c r="J568" s="807"/>
      <c r="K568" s="807"/>
      <c r="L568" s="807"/>
      <c r="M568" s="807"/>
      <c r="N568" s="807"/>
      <c r="O568" s="1165"/>
    </row>
    <row r="569">
      <c r="A569" s="810" t="s">
        <v>3</v>
      </c>
      <c r="B569" s="811" t="s">
        <v>4</v>
      </c>
      <c r="C569" s="812"/>
      <c r="D569" s="812"/>
      <c r="E569" s="812"/>
      <c r="F569" s="812"/>
      <c r="G569" s="812"/>
      <c r="H569" s="812"/>
      <c r="I569" s="812"/>
      <c r="J569" s="812"/>
      <c r="K569" s="812"/>
      <c r="L569" s="812"/>
      <c r="M569" s="812"/>
      <c r="N569" s="812"/>
      <c r="O569" s="1178"/>
    </row>
    <row r="570">
      <c r="A570" s="814" t="s">
        <v>241</v>
      </c>
      <c r="B570" s="694"/>
      <c r="C570" s="694"/>
      <c r="D570" s="694"/>
      <c r="E570" s="694"/>
      <c r="F570" s="694"/>
      <c r="G570" s="694"/>
      <c r="H570" s="694"/>
      <c r="I570" s="694"/>
      <c r="J570" s="694"/>
      <c r="K570" s="694"/>
      <c r="L570" s="694"/>
      <c r="M570" s="694"/>
      <c r="N570" s="694"/>
      <c r="O570" s="1179"/>
    </row>
    <row r="571" ht="38.25">
      <c r="A571" s="718" t="s">
        <v>7</v>
      </c>
      <c r="B571" s="720" t="s">
        <v>312</v>
      </c>
      <c r="C571" s="720" t="s">
        <v>216</v>
      </c>
      <c r="D571" s="816" t="s">
        <v>349</v>
      </c>
      <c r="E571" s="817"/>
      <c r="F571" s="818"/>
      <c r="G571" s="819" t="s">
        <v>242</v>
      </c>
      <c r="H571" s="820"/>
      <c r="I571" s="723">
        <f>I523+1</f>
        <v>46040</v>
      </c>
      <c r="J571" s="724"/>
      <c r="K571" s="724"/>
      <c r="L571" s="724"/>
      <c r="M571" s="725"/>
      <c r="N571" s="726" t="s">
        <v>243</v>
      </c>
      <c r="O571" s="727">
        <f>O523+1</f>
        <v>13</v>
      </c>
    </row>
    <row r="572">
      <c r="A572" s="728" t="s">
        <v>244</v>
      </c>
      <c r="B572" s="729" t="s">
        <v>6</v>
      </c>
      <c r="C572" s="730"/>
      <c r="D572" s="730"/>
      <c r="E572" s="730"/>
      <c r="F572" s="730"/>
      <c r="G572" s="730"/>
      <c r="H572" s="730"/>
      <c r="I572" s="730"/>
      <c r="J572" s="731"/>
      <c r="K572" s="732" t="s">
        <v>245</v>
      </c>
      <c r="L572" s="732" t="s">
        <v>246</v>
      </c>
      <c r="M572" s="821" t="s">
        <v>247</v>
      </c>
      <c r="N572" s="822"/>
      <c r="O572" s="733" t="s">
        <v>248</v>
      </c>
    </row>
    <row r="573">
      <c r="A573" s="734"/>
      <c r="B573" s="735"/>
      <c r="C573" s="736"/>
      <c r="D573" s="1168"/>
      <c r="E573" s="1168"/>
      <c r="F573" s="1168"/>
      <c r="G573" s="736"/>
      <c r="H573" s="736"/>
      <c r="I573" s="736"/>
      <c r="J573" s="737"/>
      <c r="K573" s="732" t="s">
        <v>249</v>
      </c>
      <c r="L573" s="732" t="s">
        <v>203</v>
      </c>
      <c r="M573" s="823"/>
      <c r="N573" s="824"/>
      <c r="O573" s="739"/>
    </row>
    <row r="574" ht="38.25">
      <c r="A574" s="740" t="s">
        <v>250</v>
      </c>
      <c r="B574" s="741"/>
      <c r="C574" s="742" t="s">
        <v>251</v>
      </c>
      <c r="D574" s="742">
        <f>D526</f>
        <v>180</v>
      </c>
      <c r="E574" s="742" t="s">
        <v>252</v>
      </c>
      <c r="F574" s="825" t="s">
        <v>253</v>
      </c>
      <c r="G574" s="826"/>
      <c r="H574" s="741">
        <f>H526+1</f>
        <v>106</v>
      </c>
      <c r="I574" s="742" t="s">
        <v>254</v>
      </c>
      <c r="J574" s="741">
        <f>D574-H574</f>
        <v>74</v>
      </c>
      <c r="K574" s="744" t="s">
        <v>255</v>
      </c>
      <c r="L574" s="744" t="s">
        <v>203</v>
      </c>
      <c r="M574" s="811"/>
      <c r="N574" s="827"/>
      <c r="O574" s="739"/>
    </row>
    <row r="575">
      <c r="A575" s="993" t="s">
        <v>256</v>
      </c>
      <c r="B575" s="755" t="s">
        <v>257</v>
      </c>
      <c r="C575" s="756"/>
      <c r="D575" s="756"/>
      <c r="E575" s="756"/>
      <c r="F575" s="757"/>
      <c r="G575" s="758"/>
      <c r="H575" s="763"/>
      <c r="I575" s="760"/>
      <c r="J575" s="761"/>
      <c r="K575" s="761"/>
      <c r="L575" s="761"/>
      <c r="M575" s="761"/>
      <c r="N575" s="761"/>
      <c r="O575" s="762"/>
    </row>
    <row r="576">
      <c r="A576" s="828"/>
      <c r="B576" s="755" t="s">
        <v>258</v>
      </c>
      <c r="C576" s="756"/>
      <c r="D576" s="756"/>
      <c r="E576" s="756"/>
      <c r="F576" s="757"/>
      <c r="G576" s="758"/>
      <c r="H576" s="763"/>
      <c r="I576" s="760"/>
      <c r="J576" s="761"/>
      <c r="K576" s="761"/>
      <c r="L576" s="761"/>
      <c r="M576" s="761"/>
      <c r="N576" s="761"/>
      <c r="O576" s="762"/>
    </row>
    <row r="577">
      <c r="A577" s="828"/>
      <c r="B577" s="755" t="s">
        <v>259</v>
      </c>
      <c r="C577" s="756"/>
      <c r="D577" s="756"/>
      <c r="E577" s="756"/>
      <c r="F577" s="757"/>
      <c r="G577" s="758"/>
      <c r="H577" s="763"/>
      <c r="I577" s="760"/>
      <c r="J577" s="761"/>
      <c r="K577" s="761"/>
      <c r="L577" s="761"/>
      <c r="M577" s="761"/>
      <c r="N577" s="761"/>
      <c r="O577" s="762"/>
    </row>
    <row r="578">
      <c r="A578" s="828"/>
      <c r="B578" s="755" t="s">
        <v>260</v>
      </c>
      <c r="C578" s="756"/>
      <c r="D578" s="756"/>
      <c r="E578" s="756"/>
      <c r="F578" s="757"/>
      <c r="G578" s="758"/>
      <c r="H578" s="763"/>
      <c r="I578" s="760"/>
      <c r="J578" s="761"/>
      <c r="K578" s="761"/>
      <c r="L578" s="761"/>
      <c r="M578" s="761"/>
      <c r="N578" s="761"/>
      <c r="O578" s="762"/>
    </row>
    <row r="579">
      <c r="A579" s="828"/>
      <c r="B579" s="755" t="s">
        <v>261</v>
      </c>
      <c r="C579" s="756"/>
      <c r="D579" s="756"/>
      <c r="E579" s="756"/>
      <c r="F579" s="757"/>
      <c r="G579" s="758"/>
      <c r="H579" s="763"/>
      <c r="I579" s="758"/>
      <c r="J579" s="759"/>
      <c r="K579" s="759"/>
      <c r="L579" s="759"/>
      <c r="M579" s="759"/>
      <c r="N579" s="759"/>
      <c r="O579" s="762"/>
    </row>
    <row r="580">
      <c r="A580" s="829"/>
      <c r="B580" s="994" t="s">
        <v>262</v>
      </c>
      <c r="C580" s="995"/>
      <c r="D580" s="995"/>
      <c r="E580" s="995"/>
      <c r="F580" s="996"/>
      <c r="G580" s="984"/>
      <c r="H580" s="985"/>
      <c r="I580" s="769"/>
      <c r="J580" s="770"/>
      <c r="K580" s="770"/>
      <c r="L580" s="770"/>
      <c r="M580" s="770"/>
      <c r="N580" s="770"/>
      <c r="O580" s="771"/>
    </row>
    <row r="581">
      <c r="A581" s="830" t="s">
        <v>263</v>
      </c>
      <c r="B581" s="773" t="s">
        <v>264</v>
      </c>
      <c r="C581" s="774"/>
      <c r="D581" s="774"/>
      <c r="E581" s="774"/>
      <c r="F581" s="775"/>
      <c r="G581" s="1171" t="s">
        <v>265</v>
      </c>
      <c r="H581" s="1172"/>
      <c r="I581" s="773" t="s">
        <v>264</v>
      </c>
      <c r="J581" s="774"/>
      <c r="K581" s="774"/>
      <c r="L581" s="774"/>
      <c r="M581" s="774"/>
      <c r="N581" s="775"/>
      <c r="O581" s="1173" t="s">
        <v>265</v>
      </c>
    </row>
    <row r="582">
      <c r="A582" s="828"/>
      <c r="B582" s="766" t="s">
        <v>266</v>
      </c>
      <c r="C582" s="767"/>
      <c r="D582" s="767"/>
      <c r="E582" s="767"/>
      <c r="F582" s="768"/>
      <c r="G582" s="779"/>
      <c r="H582" s="780"/>
      <c r="I582" s="766" t="s">
        <v>267</v>
      </c>
      <c r="J582" s="767"/>
      <c r="K582" s="767"/>
      <c r="L582" s="767"/>
      <c r="M582" s="767"/>
      <c r="N582" s="768"/>
      <c r="O582" s="781"/>
    </row>
    <row r="583">
      <c r="A583" s="828"/>
      <c r="B583" s="766" t="s">
        <v>268</v>
      </c>
      <c r="C583" s="767"/>
      <c r="D583" s="767"/>
      <c r="E583" s="767"/>
      <c r="F583" s="768"/>
      <c r="G583" s="779"/>
      <c r="H583" s="780"/>
      <c r="I583" s="766" t="s">
        <v>269</v>
      </c>
      <c r="J583" s="767"/>
      <c r="K583" s="767"/>
      <c r="L583" s="767"/>
      <c r="M583" s="767"/>
      <c r="N583" s="768"/>
      <c r="O583" s="781"/>
    </row>
    <row r="584">
      <c r="A584" s="828"/>
      <c r="B584" s="766" t="s">
        <v>270</v>
      </c>
      <c r="C584" s="767"/>
      <c r="D584" s="767"/>
      <c r="E584" s="767"/>
      <c r="F584" s="768"/>
      <c r="G584" s="779"/>
      <c r="H584" s="780"/>
      <c r="I584" s="766" t="s">
        <v>271</v>
      </c>
      <c r="J584" s="767"/>
      <c r="K584" s="767"/>
      <c r="L584" s="767"/>
      <c r="M584" s="767"/>
      <c r="N584" s="768"/>
      <c r="O584" s="781"/>
    </row>
    <row r="585">
      <c r="A585" s="828"/>
      <c r="B585" s="766" t="s">
        <v>272</v>
      </c>
      <c r="C585" s="767"/>
      <c r="D585" s="767"/>
      <c r="E585" s="767"/>
      <c r="F585" s="768"/>
      <c r="G585" s="779"/>
      <c r="H585" s="780"/>
      <c r="I585" s="766" t="s">
        <v>273</v>
      </c>
      <c r="J585" s="767"/>
      <c r="K585" s="767"/>
      <c r="L585" s="767"/>
      <c r="M585" s="767"/>
      <c r="N585" s="768"/>
      <c r="O585" s="781"/>
    </row>
    <row r="586">
      <c r="A586" s="828"/>
      <c r="B586" s="766" t="s">
        <v>274</v>
      </c>
      <c r="C586" s="767"/>
      <c r="D586" s="767"/>
      <c r="E586" s="767"/>
      <c r="F586" s="768"/>
      <c r="G586" s="779"/>
      <c r="H586" s="780"/>
      <c r="I586" s="766" t="s">
        <v>275</v>
      </c>
      <c r="J586" s="767"/>
      <c r="K586" s="767"/>
      <c r="L586" s="767"/>
      <c r="M586" s="767"/>
      <c r="N586" s="768"/>
      <c r="O586" s="781"/>
    </row>
    <row r="587">
      <c r="A587" s="828"/>
      <c r="B587" s="766" t="s">
        <v>276</v>
      </c>
      <c r="C587" s="767"/>
      <c r="D587" s="767"/>
      <c r="E587" s="767"/>
      <c r="F587" s="768"/>
      <c r="G587" s="779"/>
      <c r="H587" s="780"/>
      <c r="I587" s="766" t="s">
        <v>277</v>
      </c>
      <c r="J587" s="767"/>
      <c r="K587" s="767"/>
      <c r="L587" s="767"/>
      <c r="M587" s="767"/>
      <c r="N587" s="768"/>
      <c r="O587" s="781"/>
    </row>
    <row r="588">
      <c r="A588" s="828"/>
      <c r="B588" s="766" t="s">
        <v>278</v>
      </c>
      <c r="C588" s="767"/>
      <c r="D588" s="767"/>
      <c r="E588" s="767"/>
      <c r="F588" s="768"/>
      <c r="G588" s="779"/>
      <c r="H588" s="780"/>
      <c r="I588" s="766" t="s">
        <v>279</v>
      </c>
      <c r="J588" s="767"/>
      <c r="K588" s="767"/>
      <c r="L588" s="767"/>
      <c r="M588" s="767"/>
      <c r="N588" s="768"/>
      <c r="O588" s="781"/>
    </row>
    <row r="589">
      <c r="A589" s="828"/>
      <c r="B589" s="766" t="s">
        <v>280</v>
      </c>
      <c r="C589" s="767"/>
      <c r="D589" s="767"/>
      <c r="E589" s="767"/>
      <c r="F589" s="768"/>
      <c r="G589" s="779"/>
      <c r="H589" s="780"/>
      <c r="I589" s="766" t="s">
        <v>281</v>
      </c>
      <c r="J589" s="767"/>
      <c r="K589" s="767"/>
      <c r="L589" s="767"/>
      <c r="M589" s="767"/>
      <c r="N589" s="768"/>
      <c r="O589" s="781"/>
    </row>
    <row r="590">
      <c r="A590" s="828"/>
      <c r="B590" s="766" t="s">
        <v>282</v>
      </c>
      <c r="C590" s="767"/>
      <c r="D590" s="767"/>
      <c r="E590" s="767"/>
      <c r="F590" s="768"/>
      <c r="G590" s="779"/>
      <c r="H590" s="780"/>
      <c r="I590" s="766" t="s">
        <v>283</v>
      </c>
      <c r="J590" s="767"/>
      <c r="K590" s="767"/>
      <c r="L590" s="767"/>
      <c r="M590" s="767"/>
      <c r="N590" s="768"/>
      <c r="O590" s="781"/>
    </row>
    <row r="591">
      <c r="A591" s="828"/>
      <c r="B591" s="766" t="s">
        <v>284</v>
      </c>
      <c r="C591" s="767"/>
      <c r="D591" s="767"/>
      <c r="E591" s="767"/>
      <c r="F591" s="768"/>
      <c r="G591" s="779"/>
      <c r="H591" s="780"/>
      <c r="I591" s="766" t="s">
        <v>285</v>
      </c>
      <c r="J591" s="767"/>
      <c r="K591" s="767"/>
      <c r="L591" s="767"/>
      <c r="M591" s="767"/>
      <c r="N591" s="768"/>
      <c r="O591" s="790"/>
    </row>
    <row r="592">
      <c r="A592" s="829"/>
      <c r="B592" s="793" t="s">
        <v>286</v>
      </c>
      <c r="C592" s="794"/>
      <c r="D592" s="794"/>
      <c r="E592" s="794"/>
      <c r="F592" s="795"/>
      <c r="G592" s="791"/>
      <c r="H592" s="792"/>
      <c r="I592" s="793" t="s">
        <v>287</v>
      </c>
      <c r="J592" s="794"/>
      <c r="K592" s="794"/>
      <c r="L592" s="794"/>
      <c r="M592" s="794"/>
      <c r="N592" s="795"/>
      <c r="O592" s="796">
        <f>SUM(G582:H592,O582:O591)</f>
        <v>0</v>
      </c>
    </row>
    <row r="593">
      <c r="A593" s="837" t="s">
        <v>288</v>
      </c>
      <c r="B593" s="838" t="s">
        <v>330</v>
      </c>
      <c r="C593" s="997"/>
      <c r="D593" s="997"/>
      <c r="E593" s="997"/>
      <c r="F593" s="997"/>
      <c r="G593" s="997"/>
      <c r="H593" s="997"/>
      <c r="I593" s="997"/>
      <c r="J593" s="997"/>
      <c r="K593" s="997"/>
      <c r="L593" s="997"/>
      <c r="M593" s="997"/>
      <c r="N593" s="997"/>
      <c r="O593" s="998"/>
    </row>
    <row r="594">
      <c r="A594" s="841"/>
      <c r="B594" s="758"/>
      <c r="C594" s="759"/>
      <c r="D594" s="759"/>
      <c r="E594" s="759"/>
      <c r="F594" s="759"/>
      <c r="G594" s="759"/>
      <c r="H594" s="759"/>
      <c r="I594" s="759"/>
      <c r="J594" s="759"/>
      <c r="K594" s="759"/>
      <c r="L594" s="759"/>
      <c r="M594" s="759"/>
      <c r="N594" s="759"/>
      <c r="O594" s="762"/>
    </row>
    <row r="595">
      <c r="A595" s="841"/>
      <c r="B595" s="758"/>
      <c r="C595" s="759"/>
      <c r="D595" s="759"/>
      <c r="E595" s="759"/>
      <c r="F595" s="759"/>
      <c r="G595" s="759"/>
      <c r="H595" s="759"/>
      <c r="I595" s="759"/>
      <c r="J595" s="759"/>
      <c r="K595" s="759"/>
      <c r="L595" s="759"/>
      <c r="M595" s="759"/>
      <c r="N595" s="759"/>
      <c r="O595" s="762"/>
    </row>
    <row r="596">
      <c r="A596" s="841"/>
      <c r="B596" s="758"/>
      <c r="C596" s="759"/>
      <c r="D596" s="759"/>
      <c r="E596" s="759"/>
      <c r="F596" s="759"/>
      <c r="G596" s="759"/>
      <c r="H596" s="759"/>
      <c r="I596" s="759"/>
      <c r="J596" s="759"/>
      <c r="K596" s="759"/>
      <c r="L596" s="759"/>
      <c r="M596" s="759"/>
      <c r="N596" s="759"/>
      <c r="O596" s="762"/>
    </row>
    <row r="597">
      <c r="A597" s="841"/>
      <c r="B597" s="758"/>
      <c r="C597" s="759"/>
      <c r="D597" s="759"/>
      <c r="E597" s="759"/>
      <c r="F597" s="759"/>
      <c r="G597" s="759"/>
      <c r="H597" s="759"/>
      <c r="I597" s="759"/>
      <c r="J597" s="759"/>
      <c r="K597" s="759"/>
      <c r="L597" s="759"/>
      <c r="M597" s="759"/>
      <c r="N597" s="759"/>
      <c r="O597" s="762"/>
    </row>
    <row r="598">
      <c r="A598" s="841"/>
      <c r="B598" s="758"/>
      <c r="C598" s="759"/>
      <c r="D598" s="759"/>
      <c r="E598" s="759"/>
      <c r="F598" s="759"/>
      <c r="G598" s="759"/>
      <c r="H598" s="759"/>
      <c r="I598" s="759"/>
      <c r="J598" s="759"/>
      <c r="K598" s="759"/>
      <c r="L598" s="759"/>
      <c r="M598" s="759"/>
      <c r="N598" s="759"/>
      <c r="O598" s="762"/>
    </row>
    <row r="599">
      <c r="A599" s="841"/>
      <c r="B599" s="758"/>
      <c r="C599" s="759"/>
      <c r="D599" s="759"/>
      <c r="E599" s="759"/>
      <c r="F599" s="759"/>
      <c r="G599" s="759"/>
      <c r="H599" s="759"/>
      <c r="I599" s="759"/>
      <c r="J599" s="759"/>
      <c r="K599" s="759"/>
      <c r="L599" s="759"/>
      <c r="M599" s="759"/>
      <c r="N599" s="759"/>
      <c r="O599" s="762"/>
    </row>
    <row r="600">
      <c r="A600" s="841"/>
      <c r="B600" s="758"/>
      <c r="C600" s="759"/>
      <c r="D600" s="759"/>
      <c r="E600" s="759"/>
      <c r="F600" s="759"/>
      <c r="G600" s="759"/>
      <c r="H600" s="763"/>
      <c r="I600" s="986" t="s">
        <v>0</v>
      </c>
      <c r="J600" s="987"/>
      <c r="K600" s="987"/>
      <c r="L600" s="987"/>
      <c r="M600" s="987"/>
      <c r="N600" s="987"/>
      <c r="O600" s="988"/>
    </row>
    <row r="601">
      <c r="A601" s="841"/>
      <c r="B601" s="758"/>
      <c r="C601" s="759"/>
      <c r="D601" s="759"/>
      <c r="E601" s="759"/>
      <c r="F601" s="759"/>
      <c r="G601" s="759"/>
      <c r="H601" s="763"/>
      <c r="I601" s="3"/>
      <c r="J601" s="3"/>
      <c r="K601" s="3"/>
      <c r="L601" s="3"/>
      <c r="M601" s="3"/>
      <c r="N601" s="3"/>
      <c r="O601" s="3"/>
    </row>
    <row r="602">
      <c r="A602" s="841"/>
      <c r="B602" s="758"/>
      <c r="C602" s="759"/>
      <c r="D602" s="759"/>
      <c r="E602" s="759"/>
      <c r="F602" s="759"/>
      <c r="G602" s="759"/>
      <c r="H602" s="763"/>
      <c r="I602" s="3"/>
      <c r="J602" s="3"/>
      <c r="K602" s="3"/>
      <c r="L602" s="3"/>
      <c r="M602" s="3"/>
      <c r="N602" s="3"/>
      <c r="O602" s="3"/>
    </row>
    <row r="603">
      <c r="A603" s="842"/>
      <c r="B603" s="803"/>
      <c r="C603" s="804"/>
      <c r="D603" s="804"/>
      <c r="E603" s="804"/>
      <c r="F603" s="804"/>
      <c r="G603" s="804"/>
      <c r="H603" s="989"/>
      <c r="I603" s="990"/>
      <c r="J603" s="990"/>
      <c r="K603" s="990"/>
      <c r="L603" s="990"/>
      <c r="M603" s="990"/>
      <c r="N603" s="990"/>
      <c r="O603" s="991"/>
    </row>
    <row r="604">
      <c r="A604" s="837" t="s">
        <v>291</v>
      </c>
      <c r="B604" s="992"/>
      <c r="C604" s="839"/>
      <c r="D604" s="839"/>
      <c r="E604" s="839"/>
      <c r="F604" s="839"/>
      <c r="G604" s="839"/>
      <c r="H604" s="839"/>
      <c r="I604" s="839"/>
      <c r="J604" s="839"/>
      <c r="K604" s="839"/>
      <c r="L604" s="839"/>
      <c r="M604" s="839"/>
      <c r="N604" s="839"/>
      <c r="O604" s="840"/>
    </row>
    <row r="605">
      <c r="A605" s="841"/>
      <c r="B605" s="760"/>
      <c r="C605" s="761"/>
      <c r="D605" s="761"/>
      <c r="E605" s="761"/>
      <c r="F605" s="761"/>
      <c r="G605" s="761"/>
      <c r="H605" s="761"/>
      <c r="I605" s="761"/>
      <c r="J605" s="761"/>
      <c r="K605" s="761"/>
      <c r="L605" s="761"/>
      <c r="M605" s="761"/>
      <c r="N605" s="761"/>
      <c r="O605" s="762"/>
    </row>
    <row r="606">
      <c r="A606" s="841"/>
      <c r="B606" s="760"/>
      <c r="C606" s="761"/>
      <c r="D606" s="761"/>
      <c r="E606" s="761"/>
      <c r="F606" s="761"/>
      <c r="G606" s="761"/>
      <c r="H606" s="761"/>
      <c r="I606" s="761"/>
      <c r="J606" s="761"/>
      <c r="K606" s="761"/>
      <c r="L606" s="761"/>
      <c r="M606" s="761"/>
      <c r="N606" s="761"/>
      <c r="O606" s="762"/>
    </row>
    <row r="607">
      <c r="A607" s="841"/>
      <c r="B607" s="760"/>
      <c r="C607" s="761"/>
      <c r="D607" s="761"/>
      <c r="E607" s="761"/>
      <c r="F607" s="761"/>
      <c r="G607" s="761"/>
      <c r="H607" s="761"/>
      <c r="I607" s="761"/>
      <c r="J607" s="761"/>
      <c r="K607" s="761"/>
      <c r="L607" s="761"/>
      <c r="M607" s="761"/>
      <c r="N607" s="761"/>
      <c r="O607" s="762"/>
    </row>
    <row r="608">
      <c r="A608" s="841"/>
      <c r="B608" s="760"/>
      <c r="C608" s="761"/>
      <c r="D608" s="761"/>
      <c r="E608" s="761"/>
      <c r="F608" s="761"/>
      <c r="G608" s="761"/>
      <c r="H608" s="761"/>
      <c r="I608" s="761"/>
      <c r="J608" s="761"/>
      <c r="K608" s="761"/>
      <c r="L608" s="761"/>
      <c r="M608" s="761"/>
      <c r="N608" s="761"/>
      <c r="O608" s="762"/>
    </row>
    <row r="609">
      <c r="A609" s="841"/>
      <c r="B609" s="760"/>
      <c r="C609" s="761"/>
      <c r="D609" s="761"/>
      <c r="E609" s="761"/>
      <c r="F609" s="761"/>
      <c r="G609" s="761"/>
      <c r="H609" s="761"/>
      <c r="I609" s="761"/>
      <c r="J609" s="761"/>
      <c r="K609" s="761"/>
      <c r="L609" s="761"/>
      <c r="M609" s="761"/>
      <c r="N609" s="761"/>
      <c r="O609" s="762"/>
    </row>
    <row r="610">
      <c r="A610" s="841"/>
      <c r="B610" s="760"/>
      <c r="C610" s="761"/>
      <c r="D610" s="761"/>
      <c r="E610" s="761"/>
      <c r="F610" s="761"/>
      <c r="G610" s="761"/>
      <c r="H610" s="761"/>
      <c r="I610" s="761"/>
      <c r="J610" s="761"/>
      <c r="K610" s="761"/>
      <c r="L610" s="761"/>
      <c r="M610" s="761"/>
      <c r="N610" s="761"/>
      <c r="O610" s="762"/>
    </row>
    <row r="611">
      <c r="A611" s="841"/>
      <c r="B611" s="758"/>
      <c r="C611" s="759"/>
      <c r="D611" s="759"/>
      <c r="E611" s="759"/>
      <c r="F611" s="759"/>
      <c r="G611" s="759"/>
      <c r="H611" s="763"/>
      <c r="I611" s="986" t="s">
        <v>292</v>
      </c>
      <c r="J611" s="987"/>
      <c r="K611" s="987"/>
      <c r="L611" s="987"/>
      <c r="M611" s="987"/>
      <c r="N611" s="987"/>
      <c r="O611" s="988"/>
    </row>
    <row r="612">
      <c r="A612" s="841"/>
      <c r="B612" s="758"/>
      <c r="C612" s="759"/>
      <c r="D612" s="759"/>
      <c r="E612" s="759"/>
      <c r="F612" s="759"/>
      <c r="G612" s="759"/>
      <c r="H612" s="763"/>
      <c r="I612" s="3"/>
      <c r="J612" s="3"/>
      <c r="K612" s="3"/>
      <c r="L612" s="3"/>
      <c r="M612" s="3"/>
      <c r="N612" s="3"/>
      <c r="O612" s="3"/>
    </row>
    <row r="613">
      <c r="A613" s="841"/>
      <c r="B613" s="758"/>
      <c r="C613" s="759"/>
      <c r="D613" s="759"/>
      <c r="E613" s="759"/>
      <c r="F613" s="759"/>
      <c r="G613" s="759"/>
      <c r="H613" s="763"/>
      <c r="I613" s="3"/>
      <c r="J613" s="3"/>
      <c r="K613" s="3"/>
      <c r="L613" s="3"/>
      <c r="M613" s="3"/>
      <c r="N613" s="3"/>
      <c r="O613" s="3"/>
    </row>
    <row r="614">
      <c r="A614" s="842"/>
      <c r="B614" s="803"/>
      <c r="C614" s="804"/>
      <c r="D614" s="804"/>
      <c r="E614" s="804"/>
      <c r="F614" s="804"/>
      <c r="G614" s="804"/>
      <c r="H614" s="989"/>
      <c r="I614" s="990"/>
      <c r="J614" s="990"/>
      <c r="K614" s="990"/>
      <c r="L614" s="990"/>
      <c r="M614" s="990"/>
      <c r="N614" s="990"/>
      <c r="O614" s="991"/>
    </row>
    <row r="615" ht="23.25" customHeight="1">
      <c r="A615" s="805" t="s">
        <v>240</v>
      </c>
      <c r="B615" s="806" t="s">
        <v>1</v>
      </c>
      <c r="C615" s="807"/>
      <c r="D615" s="807"/>
      <c r="E615" s="807"/>
      <c r="F615" s="807"/>
      <c r="G615" s="807"/>
      <c r="H615" s="807"/>
      <c r="I615" s="807"/>
      <c r="J615" s="807"/>
      <c r="K615" s="807"/>
      <c r="L615" s="807"/>
      <c r="M615" s="807"/>
      <c r="N615" s="807"/>
      <c r="O615" s="1165"/>
    </row>
    <row r="616">
      <c r="A616" s="810" t="s">
        <v>3</v>
      </c>
      <c r="B616" s="811" t="s">
        <v>4</v>
      </c>
      <c r="C616" s="812"/>
      <c r="D616" s="812"/>
      <c r="E616" s="812"/>
      <c r="F616" s="812"/>
      <c r="G616" s="812"/>
      <c r="H616" s="812"/>
      <c r="I616" s="812"/>
      <c r="J616" s="812"/>
      <c r="K616" s="812"/>
      <c r="L616" s="812"/>
      <c r="M616" s="812"/>
      <c r="N616" s="812"/>
      <c r="O616" s="1178"/>
    </row>
    <row r="617">
      <c r="A617" s="814" t="s">
        <v>241</v>
      </c>
      <c r="B617" s="694"/>
      <c r="C617" s="694"/>
      <c r="D617" s="694"/>
      <c r="E617" s="694"/>
      <c r="F617" s="694"/>
      <c r="G617" s="694"/>
      <c r="H617" s="694"/>
      <c r="I617" s="694"/>
      <c r="J617" s="694"/>
      <c r="K617" s="694"/>
      <c r="L617" s="694"/>
      <c r="M617" s="694"/>
      <c r="N617" s="694"/>
      <c r="O617" s="1179"/>
    </row>
    <row r="618" ht="38.25">
      <c r="A618" s="718" t="s">
        <v>7</v>
      </c>
      <c r="B618" s="720" t="s">
        <v>312</v>
      </c>
      <c r="C618" s="720" t="s">
        <v>216</v>
      </c>
      <c r="D618" s="816" t="s">
        <v>349</v>
      </c>
      <c r="E618" s="817"/>
      <c r="F618" s="818"/>
      <c r="G618" s="819" t="s">
        <v>242</v>
      </c>
      <c r="H618" s="820"/>
      <c r="I618" s="723">
        <f>I571+1</f>
        <v>46041</v>
      </c>
      <c r="J618" s="724"/>
      <c r="K618" s="724"/>
      <c r="L618" s="724"/>
      <c r="M618" s="725"/>
      <c r="N618" s="726" t="s">
        <v>243</v>
      </c>
      <c r="O618" s="727">
        <f>O571+1</f>
        <v>14</v>
      </c>
    </row>
    <row r="619">
      <c r="A619" s="728" t="s">
        <v>244</v>
      </c>
      <c r="B619" s="729" t="s">
        <v>6</v>
      </c>
      <c r="C619" s="730"/>
      <c r="D619" s="730"/>
      <c r="E619" s="730"/>
      <c r="F619" s="730"/>
      <c r="G619" s="730"/>
      <c r="H619" s="730"/>
      <c r="I619" s="730"/>
      <c r="J619" s="731"/>
      <c r="K619" s="732" t="s">
        <v>245</v>
      </c>
      <c r="L619" s="732" t="s">
        <v>246</v>
      </c>
      <c r="M619" s="821" t="s">
        <v>247</v>
      </c>
      <c r="N619" s="822"/>
      <c r="O619" s="733" t="s">
        <v>248</v>
      </c>
    </row>
    <row r="620">
      <c r="A620" s="734"/>
      <c r="B620" s="735"/>
      <c r="C620" s="736"/>
      <c r="D620" s="1168"/>
      <c r="E620" s="1168"/>
      <c r="F620" s="1168"/>
      <c r="G620" s="736"/>
      <c r="H620" s="736"/>
      <c r="I620" s="736"/>
      <c r="J620" s="737"/>
      <c r="K620" s="732" t="s">
        <v>249</v>
      </c>
      <c r="L620" s="732" t="s">
        <v>203</v>
      </c>
      <c r="M620" s="823"/>
      <c r="N620" s="824"/>
      <c r="O620" s="739"/>
    </row>
    <row r="621" ht="38.25">
      <c r="A621" s="740" t="s">
        <v>250</v>
      </c>
      <c r="B621" s="741"/>
      <c r="C621" s="742" t="s">
        <v>251</v>
      </c>
      <c r="D621" s="742">
        <f>D574</f>
        <v>180</v>
      </c>
      <c r="E621" s="742" t="s">
        <v>252</v>
      </c>
      <c r="F621" s="825" t="s">
        <v>253</v>
      </c>
      <c r="G621" s="826"/>
      <c r="H621" s="741">
        <f>H574+1</f>
        <v>107</v>
      </c>
      <c r="I621" s="742" t="s">
        <v>254</v>
      </c>
      <c r="J621" s="741">
        <f>D621-H621</f>
        <v>73</v>
      </c>
      <c r="K621" s="744" t="s">
        <v>255</v>
      </c>
      <c r="L621" s="744" t="s">
        <v>203</v>
      </c>
      <c r="M621" s="811"/>
      <c r="N621" s="827"/>
      <c r="O621" s="739"/>
    </row>
    <row r="622">
      <c r="A622" s="993" t="s">
        <v>256</v>
      </c>
      <c r="B622" s="755" t="s">
        <v>257</v>
      </c>
      <c r="C622" s="756"/>
      <c r="D622" s="756"/>
      <c r="E622" s="756"/>
      <c r="F622" s="757"/>
      <c r="G622" s="758"/>
      <c r="H622" s="763"/>
      <c r="I622" s="760"/>
      <c r="J622" s="761"/>
      <c r="K622" s="761"/>
      <c r="L622" s="761"/>
      <c r="M622" s="761"/>
      <c r="N622" s="761"/>
      <c r="O622" s="762"/>
    </row>
    <row r="623">
      <c r="A623" s="828"/>
      <c r="B623" s="755" t="s">
        <v>258</v>
      </c>
      <c r="C623" s="756"/>
      <c r="D623" s="756"/>
      <c r="E623" s="756"/>
      <c r="F623" s="757"/>
      <c r="G623" s="758"/>
      <c r="H623" s="763"/>
      <c r="I623" s="760"/>
      <c r="J623" s="761"/>
      <c r="K623" s="761"/>
      <c r="L623" s="761"/>
      <c r="M623" s="761"/>
      <c r="N623" s="761"/>
      <c r="O623" s="762"/>
    </row>
    <row r="624">
      <c r="A624" s="828"/>
      <c r="B624" s="755" t="s">
        <v>259</v>
      </c>
      <c r="C624" s="756"/>
      <c r="D624" s="756"/>
      <c r="E624" s="756"/>
      <c r="F624" s="757"/>
      <c r="G624" s="758"/>
      <c r="H624" s="763"/>
      <c r="I624" s="760"/>
      <c r="J624" s="761"/>
      <c r="K624" s="761"/>
      <c r="L624" s="761"/>
      <c r="M624" s="761"/>
      <c r="N624" s="761"/>
      <c r="O624" s="762"/>
    </row>
    <row r="625">
      <c r="A625" s="828"/>
      <c r="B625" s="755" t="s">
        <v>260</v>
      </c>
      <c r="C625" s="756"/>
      <c r="D625" s="756"/>
      <c r="E625" s="756"/>
      <c r="F625" s="757"/>
      <c r="G625" s="758"/>
      <c r="H625" s="763"/>
      <c r="I625" s="760"/>
      <c r="J625" s="761"/>
      <c r="K625" s="761"/>
      <c r="L625" s="761"/>
      <c r="M625" s="761"/>
      <c r="N625" s="761"/>
      <c r="O625" s="762"/>
    </row>
    <row r="626">
      <c r="A626" s="828"/>
      <c r="B626" s="755" t="s">
        <v>261</v>
      </c>
      <c r="C626" s="756"/>
      <c r="D626" s="756"/>
      <c r="E626" s="756"/>
      <c r="F626" s="757"/>
      <c r="G626" s="758"/>
      <c r="H626" s="763"/>
      <c r="I626" s="758"/>
      <c r="J626" s="759"/>
      <c r="K626" s="759"/>
      <c r="L626" s="759"/>
      <c r="M626" s="759"/>
      <c r="N626" s="759"/>
      <c r="O626" s="762"/>
    </row>
    <row r="627">
      <c r="A627" s="829"/>
      <c r="B627" s="999" t="s">
        <v>262</v>
      </c>
      <c r="C627" s="1000"/>
      <c r="D627" s="1000"/>
      <c r="E627" s="1000"/>
      <c r="F627" s="1001"/>
      <c r="G627" s="803"/>
      <c r="H627" s="989"/>
      <c r="I627" s="769"/>
      <c r="J627" s="770"/>
      <c r="K627" s="770"/>
      <c r="L627" s="770"/>
      <c r="M627" s="770"/>
      <c r="N627" s="770"/>
      <c r="O627" s="771"/>
    </row>
    <row r="628">
      <c r="A628" s="830" t="s">
        <v>263</v>
      </c>
      <c r="B628" s="773" t="s">
        <v>264</v>
      </c>
      <c r="C628" s="774"/>
      <c r="D628" s="774"/>
      <c r="E628" s="774"/>
      <c r="F628" s="775"/>
      <c r="G628" s="1171" t="s">
        <v>265</v>
      </c>
      <c r="H628" s="1172"/>
      <c r="I628" s="773" t="s">
        <v>264</v>
      </c>
      <c r="J628" s="774"/>
      <c r="K628" s="774"/>
      <c r="L628" s="774"/>
      <c r="M628" s="774"/>
      <c r="N628" s="775"/>
      <c r="O628" s="1173" t="s">
        <v>265</v>
      </c>
    </row>
    <row r="629">
      <c r="A629" s="828"/>
      <c r="B629" s="766" t="s">
        <v>266</v>
      </c>
      <c r="C629" s="767"/>
      <c r="D629" s="767"/>
      <c r="E629" s="767"/>
      <c r="F629" s="768"/>
      <c r="G629" s="779"/>
      <c r="H629" s="780"/>
      <c r="I629" s="766" t="s">
        <v>267</v>
      </c>
      <c r="J629" s="767"/>
      <c r="K629" s="767"/>
      <c r="L629" s="767"/>
      <c r="M629" s="767"/>
      <c r="N629" s="768"/>
      <c r="O629" s="781"/>
    </row>
    <row r="630">
      <c r="A630" s="828"/>
      <c r="B630" s="766" t="s">
        <v>268</v>
      </c>
      <c r="C630" s="767"/>
      <c r="D630" s="767"/>
      <c r="E630" s="767"/>
      <c r="F630" s="768"/>
      <c r="G630" s="779"/>
      <c r="H630" s="780"/>
      <c r="I630" s="766" t="s">
        <v>269</v>
      </c>
      <c r="J630" s="767"/>
      <c r="K630" s="767"/>
      <c r="L630" s="767"/>
      <c r="M630" s="767"/>
      <c r="N630" s="768"/>
      <c r="O630" s="781"/>
    </row>
    <row r="631">
      <c r="A631" s="828"/>
      <c r="B631" s="766" t="s">
        <v>270</v>
      </c>
      <c r="C631" s="767"/>
      <c r="D631" s="767"/>
      <c r="E631" s="767"/>
      <c r="F631" s="768"/>
      <c r="G631" s="779"/>
      <c r="H631" s="780"/>
      <c r="I631" s="766" t="s">
        <v>271</v>
      </c>
      <c r="J631" s="767"/>
      <c r="K631" s="767"/>
      <c r="L631" s="767"/>
      <c r="M631" s="767"/>
      <c r="N631" s="768"/>
      <c r="O631" s="781"/>
    </row>
    <row r="632">
      <c r="A632" s="828"/>
      <c r="B632" s="766" t="s">
        <v>272</v>
      </c>
      <c r="C632" s="767"/>
      <c r="D632" s="767"/>
      <c r="E632" s="767"/>
      <c r="F632" s="768"/>
      <c r="G632" s="779"/>
      <c r="H632" s="780"/>
      <c r="I632" s="766" t="s">
        <v>273</v>
      </c>
      <c r="J632" s="767"/>
      <c r="K632" s="767"/>
      <c r="L632" s="767"/>
      <c r="M632" s="767"/>
      <c r="N632" s="768"/>
      <c r="O632" s="781"/>
    </row>
    <row r="633">
      <c r="A633" s="828"/>
      <c r="B633" s="766" t="s">
        <v>274</v>
      </c>
      <c r="C633" s="767"/>
      <c r="D633" s="767"/>
      <c r="E633" s="767"/>
      <c r="F633" s="768"/>
      <c r="G633" s="779"/>
      <c r="H633" s="780"/>
      <c r="I633" s="766" t="s">
        <v>275</v>
      </c>
      <c r="J633" s="767"/>
      <c r="K633" s="767"/>
      <c r="L633" s="767"/>
      <c r="M633" s="767"/>
      <c r="N633" s="768"/>
      <c r="O633" s="781">
        <v>1</v>
      </c>
    </row>
    <row r="634">
      <c r="A634" s="828"/>
      <c r="B634" s="766" t="s">
        <v>276</v>
      </c>
      <c r="C634" s="767"/>
      <c r="D634" s="767"/>
      <c r="E634" s="767"/>
      <c r="F634" s="768"/>
      <c r="G634" s="779"/>
      <c r="H634" s="780"/>
      <c r="I634" s="766" t="s">
        <v>277</v>
      </c>
      <c r="J634" s="767"/>
      <c r="K634" s="767"/>
      <c r="L634" s="767"/>
      <c r="M634" s="767"/>
      <c r="N634" s="768"/>
      <c r="O634" s="781"/>
    </row>
    <row r="635">
      <c r="A635" s="828"/>
      <c r="B635" s="766" t="s">
        <v>278</v>
      </c>
      <c r="C635" s="767"/>
      <c r="D635" s="767"/>
      <c r="E635" s="767"/>
      <c r="F635" s="768"/>
      <c r="G635" s="779"/>
      <c r="H635" s="780"/>
      <c r="I635" s="766" t="s">
        <v>279</v>
      </c>
      <c r="J635" s="767"/>
      <c r="K635" s="767"/>
      <c r="L635" s="767"/>
      <c r="M635" s="767"/>
      <c r="N635" s="768"/>
      <c r="O635" s="781"/>
    </row>
    <row r="636">
      <c r="A636" s="828"/>
      <c r="B636" s="766" t="s">
        <v>280</v>
      </c>
      <c r="C636" s="767"/>
      <c r="D636" s="767"/>
      <c r="E636" s="767"/>
      <c r="F636" s="768"/>
      <c r="G636" s="779"/>
      <c r="H636" s="780"/>
      <c r="I636" s="766" t="s">
        <v>281</v>
      </c>
      <c r="J636" s="767"/>
      <c r="K636" s="767"/>
      <c r="L636" s="767"/>
      <c r="M636" s="767"/>
      <c r="N636" s="768"/>
      <c r="O636" s="781">
        <v>1</v>
      </c>
    </row>
    <row r="637">
      <c r="A637" s="828"/>
      <c r="B637" s="766" t="s">
        <v>282</v>
      </c>
      <c r="C637" s="767"/>
      <c r="D637" s="767"/>
      <c r="E637" s="767"/>
      <c r="F637" s="768"/>
      <c r="G637" s="779"/>
      <c r="H637" s="780"/>
      <c r="I637" s="766" t="s">
        <v>283</v>
      </c>
      <c r="J637" s="767"/>
      <c r="K637" s="767"/>
      <c r="L637" s="767"/>
      <c r="M637" s="767"/>
      <c r="N637" s="768"/>
      <c r="O637" s="781"/>
    </row>
    <row r="638">
      <c r="A638" s="828"/>
      <c r="B638" s="766" t="s">
        <v>284</v>
      </c>
      <c r="C638" s="767"/>
      <c r="D638" s="767"/>
      <c r="E638" s="767"/>
      <c r="F638" s="768"/>
      <c r="G638" s="779"/>
      <c r="H638" s="780"/>
      <c r="I638" s="766" t="s">
        <v>285</v>
      </c>
      <c r="J638" s="767"/>
      <c r="K638" s="767"/>
      <c r="L638" s="767"/>
      <c r="M638" s="767"/>
      <c r="N638" s="768"/>
      <c r="O638" s="790">
        <v>1</v>
      </c>
    </row>
    <row r="639">
      <c r="A639" s="829"/>
      <c r="B639" s="793" t="s">
        <v>286</v>
      </c>
      <c r="C639" s="794"/>
      <c r="D639" s="794"/>
      <c r="E639" s="794"/>
      <c r="F639" s="795"/>
      <c r="G639" s="791">
        <v>2</v>
      </c>
      <c r="H639" s="792"/>
      <c r="I639" s="793" t="s">
        <v>287</v>
      </c>
      <c r="J639" s="794"/>
      <c r="K639" s="794"/>
      <c r="L639" s="794"/>
      <c r="M639" s="794"/>
      <c r="N639" s="795"/>
      <c r="O639" s="796">
        <f>SUM(G629:H639,O629:O638)</f>
        <v>5</v>
      </c>
    </row>
    <row r="640">
      <c r="A640" s="837" t="s">
        <v>288</v>
      </c>
      <c r="B640" s="838" t="s">
        <v>351</v>
      </c>
      <c r="C640" s="997"/>
      <c r="D640" s="997"/>
      <c r="E640" s="997"/>
      <c r="F640" s="997"/>
      <c r="G640" s="997"/>
      <c r="H640" s="997"/>
      <c r="I640" s="997"/>
      <c r="J640" s="997"/>
      <c r="K640" s="997"/>
      <c r="L640" s="997"/>
      <c r="M640" s="997"/>
      <c r="N640" s="997"/>
      <c r="O640" s="998"/>
    </row>
    <row r="641">
      <c r="A641" s="841"/>
      <c r="B641" s="758"/>
      <c r="C641" s="759"/>
      <c r="D641" s="759"/>
      <c r="E641" s="759"/>
      <c r="F641" s="759"/>
      <c r="G641" s="759"/>
      <c r="H641" s="759"/>
      <c r="I641" s="759"/>
      <c r="J641" s="759"/>
      <c r="K641" s="759"/>
      <c r="L641" s="759"/>
      <c r="M641" s="759"/>
      <c r="N641" s="759"/>
      <c r="O641" s="762"/>
    </row>
    <row r="642">
      <c r="A642" s="841"/>
      <c r="B642" s="758"/>
      <c r="C642" s="759"/>
      <c r="D642" s="759"/>
      <c r="E642" s="759"/>
      <c r="F642" s="759"/>
      <c r="G642" s="759"/>
      <c r="H642" s="759"/>
      <c r="I642" s="759"/>
      <c r="J642" s="759"/>
      <c r="K642" s="759"/>
      <c r="L642" s="759"/>
      <c r="M642" s="759"/>
      <c r="N642" s="759"/>
      <c r="O642" s="762"/>
    </row>
    <row r="643">
      <c r="A643" s="841"/>
      <c r="B643" s="758"/>
      <c r="C643" s="759"/>
      <c r="D643" s="759"/>
      <c r="E643" s="759"/>
      <c r="F643" s="759"/>
      <c r="G643" s="759"/>
      <c r="H643" s="759"/>
      <c r="I643" s="759"/>
      <c r="J643" s="759"/>
      <c r="K643" s="759"/>
      <c r="L643" s="759"/>
      <c r="M643" s="759"/>
      <c r="N643" s="759"/>
      <c r="O643" s="762"/>
    </row>
    <row r="644">
      <c r="A644" s="841"/>
      <c r="B644" s="758"/>
      <c r="C644" s="759"/>
      <c r="D644" s="759"/>
      <c r="E644" s="759"/>
      <c r="F644" s="759"/>
      <c r="G644" s="759"/>
      <c r="H644" s="759"/>
      <c r="I644" s="759"/>
      <c r="J644" s="759"/>
      <c r="K644" s="759"/>
      <c r="L644" s="759"/>
      <c r="M644" s="759"/>
      <c r="N644" s="759"/>
      <c r="O644" s="762"/>
    </row>
    <row r="645">
      <c r="A645" s="841"/>
      <c r="B645" s="758"/>
      <c r="C645" s="759"/>
      <c r="D645" s="759"/>
      <c r="E645" s="759"/>
      <c r="F645" s="759"/>
      <c r="G645" s="759"/>
      <c r="H645" s="759"/>
      <c r="I645" s="759"/>
      <c r="J645" s="759"/>
      <c r="K645" s="759"/>
      <c r="L645" s="759"/>
      <c r="M645" s="759"/>
      <c r="N645" s="759"/>
      <c r="O645" s="762"/>
    </row>
    <row r="646">
      <c r="A646" s="841"/>
      <c r="B646" s="758"/>
      <c r="C646" s="759"/>
      <c r="D646" s="759"/>
      <c r="E646" s="759"/>
      <c r="F646" s="759"/>
      <c r="G646" s="759"/>
      <c r="H646" s="759"/>
      <c r="I646" s="759"/>
      <c r="J646" s="759"/>
      <c r="K646" s="759"/>
      <c r="L646" s="759"/>
      <c r="M646" s="759"/>
      <c r="N646" s="759"/>
      <c r="O646" s="762"/>
    </row>
    <row r="647">
      <c r="A647" s="841"/>
      <c r="B647" s="758"/>
      <c r="C647" s="759"/>
      <c r="D647" s="759"/>
      <c r="E647" s="759"/>
      <c r="F647" s="759"/>
      <c r="G647" s="759"/>
      <c r="H647" s="763"/>
      <c r="I647" s="986" t="s">
        <v>0</v>
      </c>
      <c r="J647" s="987"/>
      <c r="K647" s="987"/>
      <c r="L647" s="987"/>
      <c r="M647" s="987"/>
      <c r="N647" s="987"/>
      <c r="O647" s="988"/>
    </row>
    <row r="648">
      <c r="A648" s="841"/>
      <c r="B648" s="758"/>
      <c r="C648" s="759"/>
      <c r="D648" s="759"/>
      <c r="E648" s="759"/>
      <c r="F648" s="759"/>
      <c r="G648" s="759"/>
      <c r="H648" s="763"/>
      <c r="I648" s="3"/>
      <c r="J648" s="3"/>
      <c r="K648" s="3"/>
      <c r="L648" s="3"/>
      <c r="M648" s="3"/>
      <c r="N648" s="3"/>
      <c r="O648" s="3"/>
    </row>
    <row r="649">
      <c r="A649" s="841"/>
      <c r="B649" s="758"/>
      <c r="C649" s="759"/>
      <c r="D649" s="759"/>
      <c r="E649" s="759"/>
      <c r="F649" s="759"/>
      <c r="G649" s="759"/>
      <c r="H649" s="763"/>
      <c r="I649" s="3"/>
      <c r="J649" s="3"/>
      <c r="K649" s="3"/>
      <c r="L649" s="3"/>
      <c r="M649" s="3"/>
      <c r="N649" s="3"/>
      <c r="O649" s="3"/>
    </row>
    <row r="650">
      <c r="A650" s="842"/>
      <c r="B650" s="803"/>
      <c r="C650" s="804"/>
      <c r="D650" s="804"/>
      <c r="E650" s="804"/>
      <c r="F650" s="804"/>
      <c r="G650" s="804"/>
      <c r="H650" s="989"/>
      <c r="I650" s="990"/>
      <c r="J650" s="990"/>
      <c r="K650" s="990"/>
      <c r="L650" s="990"/>
      <c r="M650" s="990"/>
      <c r="N650" s="990"/>
      <c r="O650" s="991"/>
    </row>
    <row r="651">
      <c r="A651" s="837" t="s">
        <v>291</v>
      </c>
      <c r="B651" s="992"/>
      <c r="C651" s="839"/>
      <c r="D651" s="839"/>
      <c r="E651" s="839"/>
      <c r="F651" s="839"/>
      <c r="G651" s="839"/>
      <c r="H651" s="839"/>
      <c r="I651" s="839"/>
      <c r="J651" s="839"/>
      <c r="K651" s="839"/>
      <c r="L651" s="839"/>
      <c r="M651" s="839"/>
      <c r="N651" s="839"/>
      <c r="O651" s="840"/>
    </row>
    <row r="652">
      <c r="A652" s="841"/>
      <c r="B652" s="760"/>
      <c r="C652" s="761"/>
      <c r="D652" s="761"/>
      <c r="E652" s="761"/>
      <c r="F652" s="761"/>
      <c r="G652" s="761"/>
      <c r="H652" s="761"/>
      <c r="I652" s="761"/>
      <c r="J652" s="761"/>
      <c r="K652" s="761"/>
      <c r="L652" s="761"/>
      <c r="M652" s="761"/>
      <c r="N652" s="761"/>
      <c r="O652" s="762"/>
    </row>
    <row r="653">
      <c r="A653" s="841"/>
      <c r="B653" s="760"/>
      <c r="C653" s="761"/>
      <c r="D653" s="761"/>
      <c r="E653" s="761"/>
      <c r="F653" s="761"/>
      <c r="G653" s="761"/>
      <c r="H653" s="761"/>
      <c r="I653" s="761"/>
      <c r="J653" s="761"/>
      <c r="K653" s="761"/>
      <c r="L653" s="761"/>
      <c r="M653" s="761"/>
      <c r="N653" s="761"/>
      <c r="O653" s="762"/>
    </row>
    <row r="654">
      <c r="A654" s="841"/>
      <c r="B654" s="760"/>
      <c r="C654" s="761"/>
      <c r="D654" s="761"/>
      <c r="E654" s="761"/>
      <c r="F654" s="761"/>
      <c r="G654" s="761"/>
      <c r="H654" s="761"/>
      <c r="I654" s="761"/>
      <c r="J654" s="761"/>
      <c r="K654" s="761"/>
      <c r="L654" s="761"/>
      <c r="M654" s="761"/>
      <c r="N654" s="761"/>
      <c r="O654" s="762"/>
    </row>
    <row r="655">
      <c r="A655" s="841"/>
      <c r="B655" s="760"/>
      <c r="C655" s="761"/>
      <c r="D655" s="761"/>
      <c r="E655" s="761"/>
      <c r="F655" s="761"/>
      <c r="G655" s="761"/>
      <c r="H655" s="761"/>
      <c r="I655" s="761"/>
      <c r="J655" s="761"/>
      <c r="K655" s="761"/>
      <c r="L655" s="761"/>
      <c r="M655" s="761"/>
      <c r="N655" s="761"/>
      <c r="O655" s="762"/>
    </row>
    <row r="656">
      <c r="A656" s="841"/>
      <c r="B656" s="760"/>
      <c r="C656" s="761"/>
      <c r="D656" s="761"/>
      <c r="E656" s="761"/>
      <c r="F656" s="761"/>
      <c r="G656" s="761"/>
      <c r="H656" s="761"/>
      <c r="I656" s="761"/>
      <c r="J656" s="761"/>
      <c r="K656" s="761"/>
      <c r="L656" s="761"/>
      <c r="M656" s="761"/>
      <c r="N656" s="761"/>
      <c r="O656" s="762"/>
    </row>
    <row r="657">
      <c r="A657" s="841"/>
      <c r="B657" s="760"/>
      <c r="C657" s="761"/>
      <c r="D657" s="761"/>
      <c r="E657" s="761"/>
      <c r="F657" s="761"/>
      <c r="G657" s="761"/>
      <c r="H657" s="761"/>
      <c r="I657" s="761"/>
      <c r="J657" s="761"/>
      <c r="K657" s="761"/>
      <c r="L657" s="761"/>
      <c r="M657" s="761"/>
      <c r="N657" s="761"/>
      <c r="O657" s="762"/>
    </row>
    <row r="658">
      <c r="A658" s="841"/>
      <c r="B658" s="758"/>
      <c r="C658" s="759"/>
      <c r="D658" s="759"/>
      <c r="E658" s="759"/>
      <c r="F658" s="759"/>
      <c r="G658" s="759"/>
      <c r="H658" s="763"/>
      <c r="I658" s="986" t="s">
        <v>292</v>
      </c>
      <c r="J658" s="987"/>
      <c r="K658" s="987"/>
      <c r="L658" s="987"/>
      <c r="M658" s="987"/>
      <c r="N658" s="987"/>
      <c r="O658" s="988"/>
    </row>
    <row r="659">
      <c r="A659" s="841"/>
      <c r="B659" s="758"/>
      <c r="C659" s="759"/>
      <c r="D659" s="759"/>
      <c r="E659" s="759"/>
      <c r="F659" s="759"/>
      <c r="G659" s="759"/>
      <c r="H659" s="763"/>
      <c r="I659" s="3"/>
      <c r="J659" s="3"/>
      <c r="K659" s="3"/>
      <c r="L659" s="3"/>
      <c r="M659" s="3"/>
      <c r="N659" s="3"/>
      <c r="O659" s="3"/>
    </row>
    <row r="660">
      <c r="A660" s="841"/>
      <c r="B660" s="758"/>
      <c r="C660" s="759"/>
      <c r="D660" s="759"/>
      <c r="E660" s="759"/>
      <c r="F660" s="759"/>
      <c r="G660" s="759"/>
      <c r="H660" s="763"/>
      <c r="I660" s="3"/>
      <c r="J660" s="3"/>
      <c r="K660" s="3"/>
      <c r="L660" s="3"/>
      <c r="M660" s="3"/>
      <c r="N660" s="3"/>
      <c r="O660" s="3"/>
    </row>
    <row r="661">
      <c r="A661" s="842"/>
      <c r="B661" s="803"/>
      <c r="C661" s="804"/>
      <c r="D661" s="804"/>
      <c r="E661" s="804"/>
      <c r="F661" s="804"/>
      <c r="G661" s="804"/>
      <c r="H661" s="989"/>
      <c r="I661" s="990"/>
      <c r="J661" s="990"/>
      <c r="K661" s="990"/>
      <c r="L661" s="990"/>
      <c r="M661" s="990"/>
      <c r="N661" s="990"/>
      <c r="O661" s="991"/>
    </row>
    <row r="662" ht="25.5" customHeight="1">
      <c r="A662" s="805" t="s">
        <v>240</v>
      </c>
      <c r="B662" s="806" t="s">
        <v>1</v>
      </c>
      <c r="C662" s="807"/>
      <c r="D662" s="807"/>
      <c r="E662" s="807"/>
      <c r="F662" s="807"/>
      <c r="G662" s="807"/>
      <c r="H662" s="807"/>
      <c r="I662" s="807"/>
      <c r="J662" s="807"/>
      <c r="K662" s="807"/>
      <c r="L662" s="807"/>
      <c r="M662" s="807"/>
      <c r="N662" s="807"/>
      <c r="O662" s="1165"/>
    </row>
    <row r="663">
      <c r="A663" s="810" t="s">
        <v>3</v>
      </c>
      <c r="B663" s="811" t="s">
        <v>4</v>
      </c>
      <c r="C663" s="812"/>
      <c r="D663" s="812"/>
      <c r="E663" s="812"/>
      <c r="F663" s="812"/>
      <c r="G663" s="812"/>
      <c r="H663" s="812"/>
      <c r="I663" s="812"/>
      <c r="J663" s="812"/>
      <c r="K663" s="812"/>
      <c r="L663" s="812"/>
      <c r="M663" s="812"/>
      <c r="N663" s="812"/>
      <c r="O663" s="1178"/>
    </row>
    <row r="664">
      <c r="A664" s="814" t="s">
        <v>241</v>
      </c>
      <c r="B664" s="694"/>
      <c r="C664" s="694"/>
      <c r="D664" s="694"/>
      <c r="E664" s="694"/>
      <c r="F664" s="694"/>
      <c r="G664" s="694"/>
      <c r="H664" s="694"/>
      <c r="I664" s="694"/>
      <c r="J664" s="694"/>
      <c r="K664" s="694"/>
      <c r="L664" s="694"/>
      <c r="M664" s="694"/>
      <c r="N664" s="694"/>
      <c r="O664" s="1179"/>
    </row>
    <row r="665" ht="38.25">
      <c r="A665" s="718" t="s">
        <v>7</v>
      </c>
      <c r="B665" s="720" t="s">
        <v>312</v>
      </c>
      <c r="C665" s="720" t="s">
        <v>216</v>
      </c>
      <c r="D665" s="816" t="s">
        <v>349</v>
      </c>
      <c r="E665" s="817"/>
      <c r="F665" s="818"/>
      <c r="G665" s="819" t="s">
        <v>242</v>
      </c>
      <c r="H665" s="820"/>
      <c r="I665" s="723">
        <f>I618+1</f>
        <v>46042</v>
      </c>
      <c r="J665" s="724"/>
      <c r="K665" s="724"/>
      <c r="L665" s="724"/>
      <c r="M665" s="725"/>
      <c r="N665" s="726" t="s">
        <v>243</v>
      </c>
      <c r="O665" s="727">
        <f>O618+1</f>
        <v>15</v>
      </c>
    </row>
    <row r="666">
      <c r="A666" s="728" t="s">
        <v>244</v>
      </c>
      <c r="B666" s="729" t="s">
        <v>6</v>
      </c>
      <c r="C666" s="730"/>
      <c r="D666" s="730"/>
      <c r="E666" s="730"/>
      <c r="F666" s="730"/>
      <c r="G666" s="730"/>
      <c r="H666" s="730"/>
      <c r="I666" s="730"/>
      <c r="J666" s="731"/>
      <c r="K666" s="732" t="s">
        <v>245</v>
      </c>
      <c r="L666" s="732" t="s">
        <v>246</v>
      </c>
      <c r="M666" s="821" t="s">
        <v>247</v>
      </c>
      <c r="N666" s="822"/>
      <c r="O666" s="733" t="s">
        <v>248</v>
      </c>
    </row>
    <row r="667">
      <c r="A667" s="734"/>
      <c r="B667" s="735"/>
      <c r="C667" s="736"/>
      <c r="D667" s="1168"/>
      <c r="E667" s="1168"/>
      <c r="F667" s="1168"/>
      <c r="G667" s="736"/>
      <c r="H667" s="736"/>
      <c r="I667" s="736"/>
      <c r="J667" s="737"/>
      <c r="K667" s="732" t="s">
        <v>249</v>
      </c>
      <c r="L667" s="732" t="s">
        <v>203</v>
      </c>
      <c r="M667" s="823"/>
      <c r="N667" s="824"/>
      <c r="O667" s="739"/>
    </row>
    <row r="668" ht="38.25">
      <c r="A668" s="740" t="s">
        <v>250</v>
      </c>
      <c r="B668" s="741"/>
      <c r="C668" s="742" t="s">
        <v>251</v>
      </c>
      <c r="D668" s="742">
        <f>D621</f>
        <v>180</v>
      </c>
      <c r="E668" s="742" t="s">
        <v>252</v>
      </c>
      <c r="F668" s="825" t="s">
        <v>253</v>
      </c>
      <c r="G668" s="826"/>
      <c r="H668" s="741">
        <f>H621+1</f>
        <v>108</v>
      </c>
      <c r="I668" s="742" t="s">
        <v>254</v>
      </c>
      <c r="J668" s="741">
        <f>D668-H668</f>
        <v>72</v>
      </c>
      <c r="K668" s="744" t="s">
        <v>255</v>
      </c>
      <c r="L668" s="744" t="s">
        <v>203</v>
      </c>
      <c r="M668" s="811"/>
      <c r="N668" s="827"/>
      <c r="O668" s="739"/>
    </row>
    <row r="669">
      <c r="A669" s="993" t="s">
        <v>256</v>
      </c>
      <c r="B669" s="755" t="s">
        <v>257</v>
      </c>
      <c r="C669" s="756"/>
      <c r="D669" s="756"/>
      <c r="E669" s="756"/>
      <c r="F669" s="757"/>
      <c r="G669" s="758"/>
      <c r="H669" s="763"/>
      <c r="I669" s="760"/>
      <c r="J669" s="761"/>
      <c r="K669" s="761"/>
      <c r="L669" s="761"/>
      <c r="M669" s="761"/>
      <c r="N669" s="761"/>
      <c r="O669" s="762"/>
    </row>
    <row r="670">
      <c r="A670" s="828"/>
      <c r="B670" s="755" t="s">
        <v>258</v>
      </c>
      <c r="C670" s="756"/>
      <c r="D670" s="756"/>
      <c r="E670" s="756"/>
      <c r="F670" s="757"/>
      <c r="G670" s="758"/>
      <c r="H670" s="763"/>
      <c r="I670" s="760"/>
      <c r="J670" s="761"/>
      <c r="K670" s="761"/>
      <c r="L670" s="761"/>
      <c r="M670" s="761"/>
      <c r="N670" s="761"/>
      <c r="O670" s="762"/>
    </row>
    <row r="671">
      <c r="A671" s="828"/>
      <c r="B671" s="755" t="s">
        <v>259</v>
      </c>
      <c r="C671" s="756"/>
      <c r="D671" s="756"/>
      <c r="E671" s="756"/>
      <c r="F671" s="757"/>
      <c r="G671" s="758"/>
      <c r="H671" s="763"/>
      <c r="I671" s="760"/>
      <c r="J671" s="761"/>
      <c r="K671" s="761"/>
      <c r="L671" s="761"/>
      <c r="M671" s="761"/>
      <c r="N671" s="761"/>
      <c r="O671" s="762"/>
    </row>
    <row r="672">
      <c r="A672" s="828"/>
      <c r="B672" s="755" t="s">
        <v>260</v>
      </c>
      <c r="C672" s="756"/>
      <c r="D672" s="756"/>
      <c r="E672" s="756"/>
      <c r="F672" s="757"/>
      <c r="G672" s="758"/>
      <c r="H672" s="763"/>
      <c r="I672" s="760"/>
      <c r="J672" s="761"/>
      <c r="K672" s="761"/>
      <c r="L672" s="761"/>
      <c r="M672" s="761"/>
      <c r="N672" s="761"/>
      <c r="O672" s="762"/>
    </row>
    <row r="673">
      <c r="A673" s="828"/>
      <c r="B673" s="755" t="s">
        <v>261</v>
      </c>
      <c r="C673" s="756"/>
      <c r="D673" s="756"/>
      <c r="E673" s="756"/>
      <c r="F673" s="757"/>
      <c r="G673" s="758"/>
      <c r="H673" s="763"/>
      <c r="I673" s="758"/>
      <c r="J673" s="759"/>
      <c r="K673" s="759"/>
      <c r="L673" s="759"/>
      <c r="M673" s="759"/>
      <c r="N673" s="759"/>
      <c r="O673" s="762"/>
    </row>
    <row r="674">
      <c r="A674" s="829"/>
      <c r="B674" s="999" t="s">
        <v>262</v>
      </c>
      <c r="C674" s="1000"/>
      <c r="D674" s="1000"/>
      <c r="E674" s="1000"/>
      <c r="F674" s="1001"/>
      <c r="G674" s="803"/>
      <c r="H674" s="989"/>
      <c r="I674" s="769"/>
      <c r="J674" s="770"/>
      <c r="K674" s="770"/>
      <c r="L674" s="770"/>
      <c r="M674" s="770"/>
      <c r="N674" s="770"/>
      <c r="O674" s="771"/>
    </row>
    <row r="675">
      <c r="A675" s="830" t="s">
        <v>263</v>
      </c>
      <c r="B675" s="773" t="s">
        <v>264</v>
      </c>
      <c r="C675" s="774"/>
      <c r="D675" s="774"/>
      <c r="E675" s="774"/>
      <c r="F675" s="775"/>
      <c r="G675" s="1171" t="s">
        <v>265</v>
      </c>
      <c r="H675" s="1172"/>
      <c r="I675" s="773" t="s">
        <v>264</v>
      </c>
      <c r="J675" s="774"/>
      <c r="K675" s="774"/>
      <c r="L675" s="774"/>
      <c r="M675" s="774"/>
      <c r="N675" s="775"/>
      <c r="O675" s="1173" t="s">
        <v>265</v>
      </c>
    </row>
    <row r="676">
      <c r="A676" s="828"/>
      <c r="B676" s="766" t="s">
        <v>266</v>
      </c>
      <c r="C676" s="767"/>
      <c r="D676" s="767"/>
      <c r="E676" s="767"/>
      <c r="F676" s="768"/>
      <c r="G676" s="779"/>
      <c r="H676" s="780"/>
      <c r="I676" s="766" t="s">
        <v>267</v>
      </c>
      <c r="J676" s="767"/>
      <c r="K676" s="767"/>
      <c r="L676" s="767"/>
      <c r="M676" s="767"/>
      <c r="N676" s="768"/>
      <c r="O676" s="781"/>
    </row>
    <row r="677">
      <c r="A677" s="828"/>
      <c r="B677" s="766" t="s">
        <v>268</v>
      </c>
      <c r="C677" s="767"/>
      <c r="D677" s="767"/>
      <c r="E677" s="767"/>
      <c r="F677" s="768"/>
      <c r="G677" s="779"/>
      <c r="H677" s="780"/>
      <c r="I677" s="766" t="s">
        <v>269</v>
      </c>
      <c r="J677" s="767"/>
      <c r="K677" s="767"/>
      <c r="L677" s="767"/>
      <c r="M677" s="767"/>
      <c r="N677" s="768"/>
      <c r="O677" s="781"/>
    </row>
    <row r="678">
      <c r="A678" s="828"/>
      <c r="B678" s="766" t="s">
        <v>270</v>
      </c>
      <c r="C678" s="767"/>
      <c r="D678" s="767"/>
      <c r="E678" s="767"/>
      <c r="F678" s="768"/>
      <c r="G678" s="779"/>
      <c r="H678" s="780"/>
      <c r="I678" s="766" t="s">
        <v>271</v>
      </c>
      <c r="J678" s="767"/>
      <c r="K678" s="767"/>
      <c r="L678" s="767"/>
      <c r="M678" s="767"/>
      <c r="N678" s="768"/>
      <c r="O678" s="781"/>
    </row>
    <row r="679">
      <c r="A679" s="828"/>
      <c r="B679" s="766" t="s">
        <v>272</v>
      </c>
      <c r="C679" s="767"/>
      <c r="D679" s="767"/>
      <c r="E679" s="767"/>
      <c r="F679" s="768"/>
      <c r="G679" s="779"/>
      <c r="H679" s="780"/>
      <c r="I679" s="766" t="s">
        <v>273</v>
      </c>
      <c r="J679" s="767"/>
      <c r="K679" s="767"/>
      <c r="L679" s="767"/>
      <c r="M679" s="767"/>
      <c r="N679" s="768"/>
      <c r="O679" s="781"/>
    </row>
    <row r="680">
      <c r="A680" s="828"/>
      <c r="B680" s="766" t="s">
        <v>274</v>
      </c>
      <c r="C680" s="767"/>
      <c r="D680" s="767"/>
      <c r="E680" s="767"/>
      <c r="F680" s="768"/>
      <c r="G680" s="779"/>
      <c r="H680" s="780"/>
      <c r="I680" s="766" t="s">
        <v>275</v>
      </c>
      <c r="J680" s="767"/>
      <c r="K680" s="767"/>
      <c r="L680" s="767"/>
      <c r="M680" s="767"/>
      <c r="N680" s="768"/>
      <c r="O680" s="781">
        <v>1</v>
      </c>
    </row>
    <row r="681">
      <c r="A681" s="828"/>
      <c r="B681" s="766" t="s">
        <v>276</v>
      </c>
      <c r="C681" s="767"/>
      <c r="D681" s="767"/>
      <c r="E681" s="767"/>
      <c r="F681" s="768"/>
      <c r="G681" s="779"/>
      <c r="H681" s="780"/>
      <c r="I681" s="766" t="s">
        <v>277</v>
      </c>
      <c r="J681" s="767"/>
      <c r="K681" s="767"/>
      <c r="L681" s="767"/>
      <c r="M681" s="767"/>
      <c r="N681" s="768"/>
      <c r="O681" s="781"/>
    </row>
    <row r="682">
      <c r="A682" s="828"/>
      <c r="B682" s="766" t="s">
        <v>278</v>
      </c>
      <c r="C682" s="767"/>
      <c r="D682" s="767"/>
      <c r="E682" s="767"/>
      <c r="F682" s="768"/>
      <c r="G682" s="779"/>
      <c r="H682" s="780"/>
      <c r="I682" s="766" t="s">
        <v>279</v>
      </c>
      <c r="J682" s="767"/>
      <c r="K682" s="767"/>
      <c r="L682" s="767"/>
      <c r="M682" s="767"/>
      <c r="N682" s="768"/>
      <c r="O682" s="781"/>
    </row>
    <row r="683">
      <c r="A683" s="828"/>
      <c r="B683" s="766" t="s">
        <v>280</v>
      </c>
      <c r="C683" s="767"/>
      <c r="D683" s="767"/>
      <c r="E683" s="767"/>
      <c r="F683" s="768"/>
      <c r="G683" s="779"/>
      <c r="H683" s="780"/>
      <c r="I683" s="766" t="s">
        <v>281</v>
      </c>
      <c r="J683" s="767"/>
      <c r="K683" s="767"/>
      <c r="L683" s="767"/>
      <c r="M683" s="767"/>
      <c r="N683" s="768"/>
      <c r="O683" s="781">
        <v>1</v>
      </c>
    </row>
    <row r="684">
      <c r="A684" s="828"/>
      <c r="B684" s="766" t="s">
        <v>282</v>
      </c>
      <c r="C684" s="767"/>
      <c r="D684" s="767"/>
      <c r="E684" s="767"/>
      <c r="F684" s="768"/>
      <c r="G684" s="779"/>
      <c r="H684" s="780"/>
      <c r="I684" s="766" t="s">
        <v>283</v>
      </c>
      <c r="J684" s="767"/>
      <c r="K684" s="767"/>
      <c r="L684" s="767"/>
      <c r="M684" s="767"/>
      <c r="N684" s="768"/>
      <c r="O684" s="781"/>
    </row>
    <row r="685">
      <c r="A685" s="828"/>
      <c r="B685" s="766" t="s">
        <v>284</v>
      </c>
      <c r="C685" s="767"/>
      <c r="D685" s="767"/>
      <c r="E685" s="767"/>
      <c r="F685" s="768"/>
      <c r="G685" s="779"/>
      <c r="H685" s="780"/>
      <c r="I685" s="766" t="s">
        <v>285</v>
      </c>
      <c r="J685" s="767"/>
      <c r="K685" s="767"/>
      <c r="L685" s="767"/>
      <c r="M685" s="767"/>
      <c r="N685" s="768"/>
      <c r="O685" s="790">
        <v>1</v>
      </c>
    </row>
    <row r="686">
      <c r="A686" s="829"/>
      <c r="B686" s="793" t="s">
        <v>286</v>
      </c>
      <c r="C686" s="794"/>
      <c r="D686" s="794"/>
      <c r="E686" s="794"/>
      <c r="F686" s="795"/>
      <c r="G686" s="791">
        <v>2</v>
      </c>
      <c r="H686" s="792"/>
      <c r="I686" s="793" t="s">
        <v>287</v>
      </c>
      <c r="J686" s="794"/>
      <c r="K686" s="794"/>
      <c r="L686" s="794"/>
      <c r="M686" s="794"/>
      <c r="N686" s="795"/>
      <c r="O686" s="796">
        <f>SUM(G676:H686,O676:O685)</f>
        <v>5</v>
      </c>
    </row>
    <row r="687">
      <c r="A687" s="837" t="s">
        <v>288</v>
      </c>
      <c r="B687" s="838" t="s">
        <v>351</v>
      </c>
      <c r="C687" s="997"/>
      <c r="D687" s="997"/>
      <c r="E687" s="997"/>
      <c r="F687" s="997"/>
      <c r="G687" s="997"/>
      <c r="H687" s="997"/>
      <c r="I687" s="997"/>
      <c r="J687" s="997"/>
      <c r="K687" s="997"/>
      <c r="L687" s="997"/>
      <c r="M687" s="997"/>
      <c r="N687" s="997"/>
      <c r="O687" s="998"/>
    </row>
    <row r="688">
      <c r="A688" s="841"/>
      <c r="B688" s="758"/>
      <c r="C688" s="759"/>
      <c r="D688" s="759"/>
      <c r="E688" s="759"/>
      <c r="F688" s="759"/>
      <c r="G688" s="759"/>
      <c r="H688" s="759"/>
      <c r="I688" s="759"/>
      <c r="J688" s="759"/>
      <c r="K688" s="759"/>
      <c r="L688" s="759"/>
      <c r="M688" s="759"/>
      <c r="N688" s="759"/>
      <c r="O688" s="762"/>
    </row>
    <row r="689">
      <c r="A689" s="841"/>
      <c r="B689" s="758"/>
      <c r="C689" s="759"/>
      <c r="D689" s="759"/>
      <c r="E689" s="759"/>
      <c r="F689" s="759"/>
      <c r="G689" s="759"/>
      <c r="H689" s="759"/>
      <c r="I689" s="759"/>
      <c r="J689" s="759"/>
      <c r="K689" s="759"/>
      <c r="L689" s="759"/>
      <c r="M689" s="759"/>
      <c r="N689" s="759"/>
      <c r="O689" s="762"/>
    </row>
    <row r="690">
      <c r="A690" s="841"/>
      <c r="B690" s="758"/>
      <c r="C690" s="759"/>
      <c r="D690" s="759"/>
      <c r="E690" s="759"/>
      <c r="F690" s="759"/>
      <c r="G690" s="759"/>
      <c r="H690" s="759"/>
      <c r="I690" s="759"/>
      <c r="J690" s="759"/>
      <c r="K690" s="759"/>
      <c r="L690" s="759"/>
      <c r="M690" s="759"/>
      <c r="N690" s="759"/>
      <c r="O690" s="762"/>
    </row>
    <row r="691">
      <c r="A691" s="841"/>
      <c r="B691" s="758"/>
      <c r="C691" s="759"/>
      <c r="D691" s="759"/>
      <c r="E691" s="759"/>
      <c r="F691" s="759"/>
      <c r="G691" s="759"/>
      <c r="H691" s="759"/>
      <c r="I691" s="759"/>
      <c r="J691" s="759"/>
      <c r="K691" s="759"/>
      <c r="L691" s="759"/>
      <c r="M691" s="759"/>
      <c r="N691" s="759"/>
      <c r="O691" s="762"/>
    </row>
    <row r="692">
      <c r="A692" s="841"/>
      <c r="B692" s="758"/>
      <c r="C692" s="759"/>
      <c r="D692" s="759"/>
      <c r="E692" s="759"/>
      <c r="F692" s="759"/>
      <c r="G692" s="759"/>
      <c r="H692" s="759"/>
      <c r="I692" s="759"/>
      <c r="J692" s="759"/>
      <c r="K692" s="759"/>
      <c r="L692" s="759"/>
      <c r="M692" s="759"/>
      <c r="N692" s="759"/>
      <c r="O692" s="762"/>
    </row>
    <row r="693">
      <c r="A693" s="841"/>
      <c r="B693" s="758"/>
      <c r="C693" s="759"/>
      <c r="D693" s="759"/>
      <c r="E693" s="759"/>
      <c r="F693" s="759"/>
      <c r="G693" s="759"/>
      <c r="H693" s="759"/>
      <c r="I693" s="759"/>
      <c r="J693" s="759"/>
      <c r="K693" s="759"/>
      <c r="L693" s="759"/>
      <c r="M693" s="759"/>
      <c r="N693" s="759"/>
      <c r="O693" s="762"/>
    </row>
    <row r="694">
      <c r="A694" s="841"/>
      <c r="B694" s="758"/>
      <c r="C694" s="759"/>
      <c r="D694" s="759"/>
      <c r="E694" s="759"/>
      <c r="F694" s="759"/>
      <c r="G694" s="759"/>
      <c r="H694" s="763"/>
      <c r="I694" s="986" t="s">
        <v>0</v>
      </c>
      <c r="J694" s="987"/>
      <c r="K694" s="987"/>
      <c r="L694" s="987"/>
      <c r="M694" s="987"/>
      <c r="N694" s="987"/>
      <c r="O694" s="988"/>
    </row>
    <row r="695">
      <c r="A695" s="841"/>
      <c r="B695" s="758"/>
      <c r="C695" s="759"/>
      <c r="D695" s="759"/>
      <c r="E695" s="759"/>
      <c r="F695" s="759"/>
      <c r="G695" s="759"/>
      <c r="H695" s="763"/>
      <c r="I695" s="3"/>
      <c r="J695" s="3"/>
      <c r="K695" s="3"/>
      <c r="L695" s="3"/>
      <c r="M695" s="3"/>
      <c r="N695" s="3"/>
      <c r="O695" s="3"/>
    </row>
    <row r="696">
      <c r="A696" s="841"/>
      <c r="B696" s="758"/>
      <c r="C696" s="759"/>
      <c r="D696" s="759"/>
      <c r="E696" s="759"/>
      <c r="F696" s="759"/>
      <c r="G696" s="759"/>
      <c r="H696" s="763"/>
      <c r="I696" s="3"/>
      <c r="J696" s="3"/>
      <c r="K696" s="3"/>
      <c r="L696" s="3"/>
      <c r="M696" s="3"/>
      <c r="N696" s="3"/>
      <c r="O696" s="3"/>
    </row>
    <row r="697">
      <c r="A697" s="842"/>
      <c r="B697" s="803"/>
      <c r="C697" s="804"/>
      <c r="D697" s="804"/>
      <c r="E697" s="804"/>
      <c r="F697" s="804"/>
      <c r="G697" s="804"/>
      <c r="H697" s="989"/>
      <c r="I697" s="990"/>
      <c r="J697" s="990"/>
      <c r="K697" s="990"/>
      <c r="L697" s="990"/>
      <c r="M697" s="990"/>
      <c r="N697" s="990"/>
      <c r="O697" s="991"/>
    </row>
    <row r="698">
      <c r="A698" s="837" t="s">
        <v>291</v>
      </c>
      <c r="B698" s="992"/>
      <c r="C698" s="839"/>
      <c r="D698" s="839"/>
      <c r="E698" s="839"/>
      <c r="F698" s="839"/>
      <c r="G698" s="839"/>
      <c r="H698" s="839"/>
      <c r="I698" s="839"/>
      <c r="J698" s="839"/>
      <c r="K698" s="839"/>
      <c r="L698" s="839"/>
      <c r="M698" s="839"/>
      <c r="N698" s="839"/>
      <c r="O698" s="840"/>
    </row>
    <row r="699">
      <c r="A699" s="841"/>
      <c r="B699" s="760"/>
      <c r="C699" s="761"/>
      <c r="D699" s="761"/>
      <c r="E699" s="761"/>
      <c r="F699" s="761"/>
      <c r="G699" s="761"/>
      <c r="H699" s="761"/>
      <c r="I699" s="761"/>
      <c r="J699" s="761"/>
      <c r="K699" s="761"/>
      <c r="L699" s="761"/>
      <c r="M699" s="761"/>
      <c r="N699" s="761"/>
      <c r="O699" s="762"/>
    </row>
    <row r="700">
      <c r="A700" s="841"/>
      <c r="B700" s="760"/>
      <c r="C700" s="761"/>
      <c r="D700" s="761"/>
      <c r="E700" s="761"/>
      <c r="F700" s="761"/>
      <c r="G700" s="761"/>
      <c r="H700" s="761"/>
      <c r="I700" s="761"/>
      <c r="J700" s="761"/>
      <c r="K700" s="761"/>
      <c r="L700" s="761"/>
      <c r="M700" s="761"/>
      <c r="N700" s="761"/>
      <c r="O700" s="762"/>
    </row>
    <row r="701">
      <c r="A701" s="841"/>
      <c r="B701" s="760"/>
      <c r="C701" s="761"/>
      <c r="D701" s="761"/>
      <c r="E701" s="761"/>
      <c r="F701" s="761"/>
      <c r="G701" s="761"/>
      <c r="H701" s="761"/>
      <c r="I701" s="761"/>
      <c r="J701" s="761"/>
      <c r="K701" s="761"/>
      <c r="L701" s="761"/>
      <c r="M701" s="761"/>
      <c r="N701" s="761"/>
      <c r="O701" s="762"/>
    </row>
    <row r="702">
      <c r="A702" s="841"/>
      <c r="B702" s="760"/>
      <c r="C702" s="761"/>
      <c r="D702" s="761"/>
      <c r="E702" s="761"/>
      <c r="F702" s="761"/>
      <c r="G702" s="761"/>
      <c r="H702" s="761"/>
      <c r="I702" s="761"/>
      <c r="J702" s="761"/>
      <c r="K702" s="761"/>
      <c r="L702" s="761"/>
      <c r="M702" s="761"/>
      <c r="N702" s="761"/>
      <c r="O702" s="762"/>
    </row>
    <row r="703">
      <c r="A703" s="841"/>
      <c r="B703" s="760"/>
      <c r="C703" s="761"/>
      <c r="D703" s="761"/>
      <c r="E703" s="761"/>
      <c r="F703" s="761"/>
      <c r="G703" s="761"/>
      <c r="H703" s="761"/>
      <c r="I703" s="761"/>
      <c r="J703" s="761"/>
      <c r="K703" s="761"/>
      <c r="L703" s="761"/>
      <c r="M703" s="761"/>
      <c r="N703" s="761"/>
      <c r="O703" s="762"/>
    </row>
    <row r="704">
      <c r="A704" s="841"/>
      <c r="B704" s="760"/>
      <c r="C704" s="761"/>
      <c r="D704" s="761"/>
      <c r="E704" s="761"/>
      <c r="F704" s="761"/>
      <c r="G704" s="761"/>
      <c r="H704" s="761"/>
      <c r="I704" s="761"/>
      <c r="J704" s="761"/>
      <c r="K704" s="761"/>
      <c r="L704" s="761"/>
      <c r="M704" s="761"/>
      <c r="N704" s="761"/>
      <c r="O704" s="762"/>
    </row>
    <row r="705">
      <c r="A705" s="841"/>
      <c r="B705" s="758"/>
      <c r="C705" s="759"/>
      <c r="D705" s="759"/>
      <c r="E705" s="759"/>
      <c r="F705" s="759"/>
      <c r="G705" s="759"/>
      <c r="H705" s="763"/>
      <c r="I705" s="986" t="s">
        <v>292</v>
      </c>
      <c r="J705" s="987"/>
      <c r="K705" s="987"/>
      <c r="L705" s="987"/>
      <c r="M705" s="987"/>
      <c r="N705" s="987"/>
      <c r="O705" s="988"/>
    </row>
    <row r="706">
      <c r="A706" s="841"/>
      <c r="B706" s="758"/>
      <c r="C706" s="759"/>
      <c r="D706" s="759"/>
      <c r="E706" s="759"/>
      <c r="F706" s="759"/>
      <c r="G706" s="759"/>
      <c r="H706" s="763"/>
      <c r="I706" s="3"/>
      <c r="J706" s="3"/>
      <c r="K706" s="3"/>
      <c r="L706" s="3"/>
      <c r="M706" s="3"/>
      <c r="N706" s="3"/>
      <c r="O706" s="3"/>
    </row>
    <row r="707">
      <c r="A707" s="841"/>
      <c r="B707" s="758"/>
      <c r="C707" s="759"/>
      <c r="D707" s="759"/>
      <c r="E707" s="759"/>
      <c r="F707" s="759"/>
      <c r="G707" s="759"/>
      <c r="H707" s="763"/>
      <c r="I707" s="3"/>
      <c r="J707" s="3"/>
      <c r="K707" s="3"/>
      <c r="L707" s="3"/>
      <c r="M707" s="3"/>
      <c r="N707" s="3"/>
      <c r="O707" s="3"/>
    </row>
    <row r="708">
      <c r="A708" s="842"/>
      <c r="B708" s="803"/>
      <c r="C708" s="804"/>
      <c r="D708" s="804"/>
      <c r="E708" s="804"/>
      <c r="F708" s="804"/>
      <c r="G708" s="804"/>
      <c r="H708" s="989"/>
      <c r="I708" s="990"/>
      <c r="J708" s="990"/>
      <c r="K708" s="990"/>
      <c r="L708" s="990"/>
      <c r="M708" s="990"/>
      <c r="N708" s="990"/>
      <c r="O708" s="991"/>
    </row>
    <row r="709" ht="24.75" customHeight="1">
      <c r="A709" s="805" t="s">
        <v>240</v>
      </c>
      <c r="B709" s="806" t="s">
        <v>1</v>
      </c>
      <c r="C709" s="807"/>
      <c r="D709" s="807"/>
      <c r="E709" s="807"/>
      <c r="F709" s="807"/>
      <c r="G709" s="807"/>
      <c r="H709" s="807"/>
      <c r="I709" s="807"/>
      <c r="J709" s="807"/>
      <c r="K709" s="807"/>
      <c r="L709" s="807"/>
      <c r="M709" s="807"/>
      <c r="N709" s="807"/>
      <c r="O709" s="1165"/>
    </row>
    <row r="710">
      <c r="A710" s="810" t="s">
        <v>3</v>
      </c>
      <c r="B710" s="811" t="s">
        <v>4</v>
      </c>
      <c r="C710" s="812"/>
      <c r="D710" s="812"/>
      <c r="E710" s="812"/>
      <c r="F710" s="812"/>
      <c r="G710" s="812"/>
      <c r="H710" s="812"/>
      <c r="I710" s="812"/>
      <c r="J710" s="812"/>
      <c r="K710" s="812"/>
      <c r="L710" s="812"/>
      <c r="M710" s="812"/>
      <c r="N710" s="812"/>
      <c r="O710" s="1178"/>
    </row>
    <row r="711">
      <c r="A711" s="814" t="s">
        <v>241</v>
      </c>
      <c r="B711" s="694"/>
      <c r="C711" s="694"/>
      <c r="D711" s="694"/>
      <c r="E711" s="694"/>
      <c r="F711" s="694"/>
      <c r="G711" s="694"/>
      <c r="H711" s="694"/>
      <c r="I711" s="694"/>
      <c r="J711" s="694"/>
      <c r="K711" s="694"/>
      <c r="L711" s="694"/>
      <c r="M711" s="694"/>
      <c r="N711" s="694"/>
      <c r="O711" s="1179"/>
    </row>
    <row r="712" ht="29.25" customHeight="1">
      <c r="A712" s="718" t="s">
        <v>7</v>
      </c>
      <c r="B712" s="720" t="s">
        <v>312</v>
      </c>
      <c r="C712" s="720" t="s">
        <v>216</v>
      </c>
      <c r="D712" s="816" t="s">
        <v>349</v>
      </c>
      <c r="E712" s="817"/>
      <c r="F712" s="818"/>
      <c r="G712" s="819" t="s">
        <v>242</v>
      </c>
      <c r="H712" s="820"/>
      <c r="I712" s="723">
        <f>I665+1</f>
        <v>46043</v>
      </c>
      <c r="J712" s="724"/>
      <c r="K712" s="724"/>
      <c r="L712" s="724"/>
      <c r="M712" s="725"/>
      <c r="N712" s="726" t="s">
        <v>243</v>
      </c>
      <c r="O712" s="727">
        <f>O665+1</f>
        <v>16</v>
      </c>
    </row>
    <row r="713">
      <c r="A713" s="728" t="s">
        <v>244</v>
      </c>
      <c r="B713" s="729" t="s">
        <v>6</v>
      </c>
      <c r="C713" s="730"/>
      <c r="D713" s="730"/>
      <c r="E713" s="730"/>
      <c r="F713" s="730"/>
      <c r="G713" s="730"/>
      <c r="H713" s="730"/>
      <c r="I713" s="730"/>
      <c r="J713" s="731"/>
      <c r="K713" s="732" t="s">
        <v>245</v>
      </c>
      <c r="L713" s="732" t="s">
        <v>246</v>
      </c>
      <c r="M713" s="821" t="s">
        <v>247</v>
      </c>
      <c r="N713" s="822"/>
      <c r="O713" s="733" t="s">
        <v>248</v>
      </c>
    </row>
    <row r="714">
      <c r="A714" s="734"/>
      <c r="B714" s="735"/>
      <c r="C714" s="736"/>
      <c r="D714" s="1168"/>
      <c r="E714" s="1168"/>
      <c r="F714" s="1168"/>
      <c r="G714" s="736"/>
      <c r="H714" s="736"/>
      <c r="I714" s="736"/>
      <c r="J714" s="737"/>
      <c r="K714" s="732" t="s">
        <v>249</v>
      </c>
      <c r="L714" s="732" t="s">
        <v>203</v>
      </c>
      <c r="M714" s="823"/>
      <c r="N714" s="824"/>
      <c r="O714" s="739"/>
    </row>
    <row r="715" ht="38.25">
      <c r="A715" s="740" t="s">
        <v>250</v>
      </c>
      <c r="B715" s="741"/>
      <c r="C715" s="742" t="s">
        <v>251</v>
      </c>
      <c r="D715" s="742">
        <f>D668</f>
        <v>180</v>
      </c>
      <c r="E715" s="742" t="s">
        <v>252</v>
      </c>
      <c r="F715" s="825" t="s">
        <v>253</v>
      </c>
      <c r="G715" s="826"/>
      <c r="H715" s="741">
        <f>H668+1</f>
        <v>109</v>
      </c>
      <c r="I715" s="742" t="s">
        <v>254</v>
      </c>
      <c r="J715" s="741">
        <f>D715-H715</f>
        <v>71</v>
      </c>
      <c r="K715" s="744" t="s">
        <v>255</v>
      </c>
      <c r="L715" s="744" t="s">
        <v>203</v>
      </c>
      <c r="M715" s="811"/>
      <c r="N715" s="827"/>
      <c r="O715" s="739"/>
    </row>
    <row r="716">
      <c r="A716" s="993" t="s">
        <v>256</v>
      </c>
      <c r="B716" s="755" t="s">
        <v>257</v>
      </c>
      <c r="C716" s="756"/>
      <c r="D716" s="756"/>
      <c r="E716" s="756"/>
      <c r="F716" s="757"/>
      <c r="G716" s="758"/>
      <c r="H716" s="763"/>
      <c r="I716" s="760"/>
      <c r="J716" s="761"/>
      <c r="K716" s="761"/>
      <c r="L716" s="761"/>
      <c r="M716" s="761"/>
      <c r="N716" s="761"/>
      <c r="O716" s="762"/>
    </row>
    <row r="717">
      <c r="A717" s="828"/>
      <c r="B717" s="755" t="s">
        <v>258</v>
      </c>
      <c r="C717" s="756"/>
      <c r="D717" s="756"/>
      <c r="E717" s="756"/>
      <c r="F717" s="757"/>
      <c r="G717" s="758"/>
      <c r="H717" s="763"/>
      <c r="I717" s="760"/>
      <c r="J717" s="761"/>
      <c r="K717" s="761"/>
      <c r="L717" s="761"/>
      <c r="M717" s="761"/>
      <c r="N717" s="761"/>
      <c r="O717" s="762"/>
    </row>
    <row r="718">
      <c r="A718" s="828"/>
      <c r="B718" s="755" t="s">
        <v>259</v>
      </c>
      <c r="C718" s="756"/>
      <c r="D718" s="756"/>
      <c r="E718" s="756"/>
      <c r="F718" s="757"/>
      <c r="G718" s="758"/>
      <c r="H718" s="763"/>
      <c r="I718" s="760"/>
      <c r="J718" s="761"/>
      <c r="K718" s="761"/>
      <c r="L718" s="761"/>
      <c r="M718" s="761"/>
      <c r="N718" s="761"/>
      <c r="O718" s="762"/>
    </row>
    <row r="719">
      <c r="A719" s="828"/>
      <c r="B719" s="755" t="s">
        <v>260</v>
      </c>
      <c r="C719" s="756"/>
      <c r="D719" s="756"/>
      <c r="E719" s="756"/>
      <c r="F719" s="757"/>
      <c r="G719" s="758"/>
      <c r="H719" s="763"/>
      <c r="I719" s="760"/>
      <c r="J719" s="761"/>
      <c r="K719" s="761"/>
      <c r="L719" s="761"/>
      <c r="M719" s="761"/>
      <c r="N719" s="761"/>
      <c r="O719" s="762"/>
    </row>
    <row r="720">
      <c r="A720" s="828"/>
      <c r="B720" s="755" t="s">
        <v>261</v>
      </c>
      <c r="C720" s="756"/>
      <c r="D720" s="756"/>
      <c r="E720" s="756"/>
      <c r="F720" s="757"/>
      <c r="G720" s="758"/>
      <c r="H720" s="763"/>
      <c r="I720" s="758"/>
      <c r="J720" s="759"/>
      <c r="K720" s="759"/>
      <c r="L720" s="759"/>
      <c r="M720" s="759"/>
      <c r="N720" s="759"/>
      <c r="O720" s="762"/>
    </row>
    <row r="721">
      <c r="A721" s="829"/>
      <c r="B721" s="994" t="s">
        <v>262</v>
      </c>
      <c r="C721" s="995"/>
      <c r="D721" s="995"/>
      <c r="E721" s="995"/>
      <c r="F721" s="996"/>
      <c r="G721" s="984"/>
      <c r="H721" s="985"/>
      <c r="I721" s="769"/>
      <c r="J721" s="770"/>
      <c r="K721" s="770"/>
      <c r="L721" s="770"/>
      <c r="M721" s="770"/>
      <c r="N721" s="770"/>
      <c r="O721" s="771"/>
    </row>
    <row r="722">
      <c r="A722" s="830" t="s">
        <v>263</v>
      </c>
      <c r="B722" s="773" t="s">
        <v>264</v>
      </c>
      <c r="C722" s="774"/>
      <c r="D722" s="774"/>
      <c r="E722" s="774"/>
      <c r="F722" s="775"/>
      <c r="G722" s="776" t="s">
        <v>265</v>
      </c>
      <c r="H722" s="777"/>
      <c r="I722" s="773" t="s">
        <v>264</v>
      </c>
      <c r="J722" s="774"/>
      <c r="K722" s="774"/>
      <c r="L722" s="774"/>
      <c r="M722" s="774"/>
      <c r="N722" s="775"/>
      <c r="O722" s="1173" t="s">
        <v>265</v>
      </c>
    </row>
    <row r="723">
      <c r="A723" s="828"/>
      <c r="B723" s="766" t="s">
        <v>266</v>
      </c>
      <c r="C723" s="767"/>
      <c r="D723" s="767"/>
      <c r="E723" s="767"/>
      <c r="F723" s="768"/>
      <c r="G723" s="779"/>
      <c r="H723" s="780"/>
      <c r="I723" s="766" t="s">
        <v>267</v>
      </c>
      <c r="J723" s="767"/>
      <c r="K723" s="767"/>
      <c r="L723" s="767"/>
      <c r="M723" s="767"/>
      <c r="N723" s="768"/>
      <c r="O723" s="781"/>
    </row>
    <row r="724">
      <c r="A724" s="828"/>
      <c r="B724" s="766" t="s">
        <v>268</v>
      </c>
      <c r="C724" s="767"/>
      <c r="D724" s="767"/>
      <c r="E724" s="767"/>
      <c r="F724" s="768"/>
      <c r="G724" s="779"/>
      <c r="H724" s="780"/>
      <c r="I724" s="766" t="s">
        <v>269</v>
      </c>
      <c r="J724" s="767"/>
      <c r="K724" s="767"/>
      <c r="L724" s="767"/>
      <c r="M724" s="767"/>
      <c r="N724" s="768"/>
      <c r="O724" s="781"/>
    </row>
    <row r="725">
      <c r="A725" s="828"/>
      <c r="B725" s="766" t="s">
        <v>270</v>
      </c>
      <c r="C725" s="767"/>
      <c r="D725" s="767"/>
      <c r="E725" s="767"/>
      <c r="F725" s="768"/>
      <c r="G725" s="779"/>
      <c r="H725" s="780"/>
      <c r="I725" s="766" t="s">
        <v>271</v>
      </c>
      <c r="J725" s="767"/>
      <c r="K725" s="767"/>
      <c r="L725" s="767"/>
      <c r="M725" s="767"/>
      <c r="N725" s="768"/>
      <c r="O725" s="781"/>
    </row>
    <row r="726">
      <c r="A726" s="828"/>
      <c r="B726" s="766" t="s">
        <v>272</v>
      </c>
      <c r="C726" s="767"/>
      <c r="D726" s="767"/>
      <c r="E726" s="767"/>
      <c r="F726" s="768"/>
      <c r="G726" s="779"/>
      <c r="H726" s="780"/>
      <c r="I726" s="766" t="s">
        <v>273</v>
      </c>
      <c r="J726" s="767"/>
      <c r="K726" s="767"/>
      <c r="L726" s="767"/>
      <c r="M726" s="767"/>
      <c r="N726" s="768"/>
      <c r="O726" s="781"/>
    </row>
    <row r="727">
      <c r="A727" s="828"/>
      <c r="B727" s="766" t="s">
        <v>274</v>
      </c>
      <c r="C727" s="767"/>
      <c r="D727" s="767"/>
      <c r="E727" s="767"/>
      <c r="F727" s="768"/>
      <c r="G727" s="779"/>
      <c r="H727" s="780"/>
      <c r="I727" s="766" t="s">
        <v>275</v>
      </c>
      <c r="J727" s="767"/>
      <c r="K727" s="767"/>
      <c r="L727" s="767"/>
      <c r="M727" s="767"/>
      <c r="N727" s="768"/>
      <c r="O727" s="781">
        <v>1</v>
      </c>
    </row>
    <row r="728">
      <c r="A728" s="828"/>
      <c r="B728" s="766" t="s">
        <v>276</v>
      </c>
      <c r="C728" s="767"/>
      <c r="D728" s="767"/>
      <c r="E728" s="767"/>
      <c r="F728" s="768"/>
      <c r="G728" s="779"/>
      <c r="H728" s="780"/>
      <c r="I728" s="766" t="s">
        <v>277</v>
      </c>
      <c r="J728" s="767"/>
      <c r="K728" s="767"/>
      <c r="L728" s="767"/>
      <c r="M728" s="767"/>
      <c r="N728" s="768"/>
      <c r="O728" s="781"/>
    </row>
    <row r="729">
      <c r="A729" s="828"/>
      <c r="B729" s="766" t="s">
        <v>278</v>
      </c>
      <c r="C729" s="767"/>
      <c r="D729" s="767"/>
      <c r="E729" s="767"/>
      <c r="F729" s="768"/>
      <c r="G729" s="779"/>
      <c r="H729" s="780"/>
      <c r="I729" s="766" t="s">
        <v>279</v>
      </c>
      <c r="J729" s="767"/>
      <c r="K729" s="767"/>
      <c r="L729" s="767"/>
      <c r="M729" s="767"/>
      <c r="N729" s="768"/>
      <c r="O729" s="781"/>
    </row>
    <row r="730">
      <c r="A730" s="828"/>
      <c r="B730" s="766" t="s">
        <v>280</v>
      </c>
      <c r="C730" s="767"/>
      <c r="D730" s="767"/>
      <c r="E730" s="767"/>
      <c r="F730" s="768"/>
      <c r="G730" s="779"/>
      <c r="H730" s="780"/>
      <c r="I730" s="766" t="s">
        <v>281</v>
      </c>
      <c r="J730" s="767"/>
      <c r="K730" s="767"/>
      <c r="L730" s="767"/>
      <c r="M730" s="767"/>
      <c r="N730" s="768"/>
      <c r="O730" s="781">
        <v>1</v>
      </c>
    </row>
    <row r="731">
      <c r="A731" s="828"/>
      <c r="B731" s="766" t="s">
        <v>282</v>
      </c>
      <c r="C731" s="767"/>
      <c r="D731" s="767"/>
      <c r="E731" s="767"/>
      <c r="F731" s="768"/>
      <c r="G731" s="779"/>
      <c r="H731" s="780"/>
      <c r="I731" s="766" t="s">
        <v>283</v>
      </c>
      <c r="J731" s="767"/>
      <c r="K731" s="767"/>
      <c r="L731" s="767"/>
      <c r="M731" s="767"/>
      <c r="N731" s="768"/>
      <c r="O731" s="781"/>
    </row>
    <row r="732">
      <c r="A732" s="828"/>
      <c r="B732" s="766" t="s">
        <v>284</v>
      </c>
      <c r="C732" s="767"/>
      <c r="D732" s="767"/>
      <c r="E732" s="767"/>
      <c r="F732" s="768"/>
      <c r="G732" s="779"/>
      <c r="H732" s="780"/>
      <c r="I732" s="766" t="s">
        <v>285</v>
      </c>
      <c r="J732" s="767"/>
      <c r="K732" s="767"/>
      <c r="L732" s="767"/>
      <c r="M732" s="767"/>
      <c r="N732" s="768"/>
      <c r="O732" s="790">
        <v>1</v>
      </c>
    </row>
    <row r="733">
      <c r="A733" s="829"/>
      <c r="B733" s="783" t="s">
        <v>286</v>
      </c>
      <c r="C733" s="784"/>
      <c r="D733" s="784"/>
      <c r="E733" s="784"/>
      <c r="F733" s="785"/>
      <c r="G733" s="791">
        <v>2</v>
      </c>
      <c r="H733" s="792"/>
      <c r="I733" s="793" t="s">
        <v>287</v>
      </c>
      <c r="J733" s="794"/>
      <c r="K733" s="794"/>
      <c r="L733" s="794"/>
      <c r="M733" s="794"/>
      <c r="N733" s="795"/>
      <c r="O733" s="796">
        <f>SUM(G723:H733,O723:O732)</f>
        <v>5</v>
      </c>
    </row>
    <row r="734">
      <c r="A734" s="837" t="s">
        <v>288</v>
      </c>
      <c r="B734" s="798" t="s">
        <v>352</v>
      </c>
      <c r="C734" s="799"/>
      <c r="D734" s="799"/>
      <c r="E734" s="799"/>
      <c r="F734" s="799"/>
      <c r="G734" s="799"/>
      <c r="H734" s="799"/>
      <c r="I734" s="799"/>
      <c r="J734" s="799"/>
      <c r="K734" s="799"/>
      <c r="L734" s="799"/>
      <c r="M734" s="799"/>
      <c r="N734" s="799"/>
      <c r="O734" s="998"/>
    </row>
    <row r="735">
      <c r="A735" s="841"/>
      <c r="B735" s="758"/>
      <c r="C735" s="759"/>
      <c r="D735" s="759"/>
      <c r="E735" s="759"/>
      <c r="F735" s="759"/>
      <c r="G735" s="759"/>
      <c r="H735" s="759"/>
      <c r="I735" s="759"/>
      <c r="J735" s="759"/>
      <c r="K735" s="759"/>
      <c r="L735" s="759"/>
      <c r="M735" s="759"/>
      <c r="N735" s="759"/>
      <c r="O735" s="762"/>
    </row>
    <row r="736">
      <c r="A736" s="841"/>
      <c r="B736" s="758"/>
      <c r="C736" s="759"/>
      <c r="D736" s="759"/>
      <c r="E736" s="759"/>
      <c r="F736" s="759"/>
      <c r="G736" s="759"/>
      <c r="H736" s="759"/>
      <c r="I736" s="759"/>
      <c r="J736" s="759"/>
      <c r="K736" s="759"/>
      <c r="L736" s="759"/>
      <c r="M736" s="759"/>
      <c r="N736" s="759"/>
      <c r="O736" s="762"/>
    </row>
    <row r="737">
      <c r="A737" s="841"/>
      <c r="B737" s="758"/>
      <c r="C737" s="759"/>
      <c r="D737" s="759"/>
      <c r="E737" s="759"/>
      <c r="F737" s="759"/>
      <c r="G737" s="759"/>
      <c r="H737" s="759"/>
      <c r="I737" s="759"/>
      <c r="J737" s="759"/>
      <c r="K737" s="759"/>
      <c r="L737" s="759"/>
      <c r="M737" s="759"/>
      <c r="N737" s="759"/>
      <c r="O737" s="762"/>
    </row>
    <row r="738">
      <c r="A738" s="841"/>
      <c r="B738" s="758"/>
      <c r="C738" s="759"/>
      <c r="D738" s="759"/>
      <c r="E738" s="759"/>
      <c r="F738" s="759"/>
      <c r="G738" s="759"/>
      <c r="H738" s="759"/>
      <c r="I738" s="759"/>
      <c r="J738" s="759"/>
      <c r="K738" s="759"/>
      <c r="L738" s="759"/>
      <c r="M738" s="759"/>
      <c r="N738" s="759"/>
      <c r="O738" s="762"/>
    </row>
    <row r="739">
      <c r="A739" s="841"/>
      <c r="B739" s="758"/>
      <c r="C739" s="759"/>
      <c r="D739" s="759"/>
      <c r="E739" s="759"/>
      <c r="F739" s="759"/>
      <c r="G739" s="759"/>
      <c r="H739" s="759"/>
      <c r="I739" s="759"/>
      <c r="J739" s="759"/>
      <c r="K739" s="759"/>
      <c r="L739" s="759"/>
      <c r="M739" s="759"/>
      <c r="N739" s="759"/>
      <c r="O739" s="762"/>
    </row>
    <row r="740">
      <c r="A740" s="841"/>
      <c r="B740" s="758"/>
      <c r="C740" s="759"/>
      <c r="D740" s="759"/>
      <c r="E740" s="759"/>
      <c r="F740" s="759"/>
      <c r="G740" s="759"/>
      <c r="H740" s="759"/>
      <c r="I740" s="759"/>
      <c r="J740" s="759"/>
      <c r="K740" s="759"/>
      <c r="L740" s="759"/>
      <c r="M740" s="759"/>
      <c r="N740" s="759"/>
      <c r="O740" s="762"/>
    </row>
    <row r="741">
      <c r="A741" s="841"/>
      <c r="B741" s="758"/>
      <c r="C741" s="759"/>
      <c r="D741" s="759"/>
      <c r="E741" s="759"/>
      <c r="F741" s="759"/>
      <c r="G741" s="759"/>
      <c r="H741" s="763"/>
      <c r="I741" s="986" t="s">
        <v>0</v>
      </c>
      <c r="J741" s="987"/>
      <c r="K741" s="987"/>
      <c r="L741" s="987"/>
      <c r="M741" s="987"/>
      <c r="N741" s="987"/>
      <c r="O741" s="988"/>
    </row>
    <row r="742">
      <c r="A742" s="841"/>
      <c r="B742" s="758"/>
      <c r="C742" s="759"/>
      <c r="D742" s="759"/>
      <c r="E742" s="759"/>
      <c r="F742" s="759"/>
      <c r="G742" s="759"/>
      <c r="H742" s="763"/>
      <c r="I742" s="3"/>
      <c r="J742" s="3"/>
      <c r="K742" s="3"/>
      <c r="L742" s="3"/>
      <c r="M742" s="3"/>
      <c r="N742" s="3"/>
      <c r="O742" s="3"/>
    </row>
    <row r="743">
      <c r="A743" s="841"/>
      <c r="B743" s="758"/>
      <c r="C743" s="759"/>
      <c r="D743" s="759"/>
      <c r="E743" s="759"/>
      <c r="F743" s="759"/>
      <c r="G743" s="759"/>
      <c r="H743" s="763"/>
      <c r="I743" s="3"/>
      <c r="J743" s="3"/>
      <c r="K743" s="3"/>
      <c r="L743" s="3"/>
      <c r="M743" s="3"/>
      <c r="N743" s="3"/>
      <c r="O743" s="3"/>
    </row>
    <row r="744">
      <c r="A744" s="842"/>
      <c r="B744" s="803"/>
      <c r="C744" s="804"/>
      <c r="D744" s="804"/>
      <c r="E744" s="804"/>
      <c r="F744" s="804"/>
      <c r="G744" s="804"/>
      <c r="H744" s="989"/>
      <c r="I744" s="990"/>
      <c r="J744" s="990"/>
      <c r="K744" s="990"/>
      <c r="L744" s="990"/>
      <c r="M744" s="990"/>
      <c r="N744" s="990"/>
      <c r="O744" s="991"/>
    </row>
    <row r="745">
      <c r="A745" s="837" t="s">
        <v>291</v>
      </c>
      <c r="B745" s="992"/>
      <c r="C745" s="839"/>
      <c r="D745" s="839"/>
      <c r="E745" s="839"/>
      <c r="F745" s="839"/>
      <c r="G745" s="839"/>
      <c r="H745" s="839"/>
      <c r="I745" s="839"/>
      <c r="J745" s="839"/>
      <c r="K745" s="839"/>
      <c r="L745" s="839"/>
      <c r="M745" s="839"/>
      <c r="N745" s="839"/>
      <c r="O745" s="840"/>
    </row>
    <row r="746">
      <c r="A746" s="841"/>
      <c r="B746" s="760"/>
      <c r="C746" s="761"/>
      <c r="D746" s="761"/>
      <c r="E746" s="761"/>
      <c r="F746" s="761"/>
      <c r="G746" s="761"/>
      <c r="H746" s="761"/>
      <c r="I746" s="761"/>
      <c r="J746" s="761"/>
      <c r="K746" s="761"/>
      <c r="L746" s="761"/>
      <c r="M746" s="761"/>
      <c r="N746" s="761"/>
      <c r="O746" s="762"/>
    </row>
    <row r="747">
      <c r="A747" s="841"/>
      <c r="B747" s="760"/>
      <c r="C747" s="761"/>
      <c r="D747" s="761"/>
      <c r="E747" s="761"/>
      <c r="F747" s="761"/>
      <c r="G747" s="761"/>
      <c r="H747" s="761"/>
      <c r="I747" s="761"/>
      <c r="J747" s="761"/>
      <c r="K747" s="761"/>
      <c r="L747" s="761"/>
      <c r="M747" s="761"/>
      <c r="N747" s="761"/>
      <c r="O747" s="762"/>
    </row>
    <row r="748">
      <c r="A748" s="841"/>
      <c r="B748" s="760"/>
      <c r="C748" s="761"/>
      <c r="D748" s="761"/>
      <c r="E748" s="761"/>
      <c r="F748" s="761"/>
      <c r="G748" s="761"/>
      <c r="H748" s="761"/>
      <c r="I748" s="761"/>
      <c r="J748" s="761"/>
      <c r="K748" s="761"/>
      <c r="L748" s="761"/>
      <c r="M748" s="761"/>
      <c r="N748" s="761"/>
      <c r="O748" s="762"/>
    </row>
    <row r="749">
      <c r="A749" s="841"/>
      <c r="B749" s="760"/>
      <c r="C749" s="761"/>
      <c r="D749" s="761"/>
      <c r="E749" s="761"/>
      <c r="F749" s="761"/>
      <c r="G749" s="761"/>
      <c r="H749" s="761"/>
      <c r="I749" s="761"/>
      <c r="J749" s="761"/>
      <c r="K749" s="761"/>
      <c r="L749" s="761"/>
      <c r="M749" s="761"/>
      <c r="N749" s="761"/>
      <c r="O749" s="762"/>
    </row>
    <row r="750">
      <c r="A750" s="841"/>
      <c r="B750" s="760"/>
      <c r="C750" s="761"/>
      <c r="D750" s="761"/>
      <c r="E750" s="761"/>
      <c r="F750" s="761"/>
      <c r="G750" s="761"/>
      <c r="H750" s="761"/>
      <c r="I750" s="761"/>
      <c r="J750" s="761"/>
      <c r="K750" s="761"/>
      <c r="L750" s="761"/>
      <c r="M750" s="761"/>
      <c r="N750" s="761"/>
      <c r="O750" s="762"/>
    </row>
    <row r="751">
      <c r="A751" s="841"/>
      <c r="B751" s="760"/>
      <c r="C751" s="761"/>
      <c r="D751" s="761"/>
      <c r="E751" s="761"/>
      <c r="F751" s="761"/>
      <c r="G751" s="761"/>
      <c r="H751" s="761"/>
      <c r="I751" s="761"/>
      <c r="J751" s="761"/>
      <c r="K751" s="761"/>
      <c r="L751" s="761"/>
      <c r="M751" s="761"/>
      <c r="N751" s="761"/>
      <c r="O751" s="762"/>
    </row>
    <row r="752">
      <c r="A752" s="841"/>
      <c r="B752" s="758"/>
      <c r="C752" s="759"/>
      <c r="D752" s="759"/>
      <c r="E752" s="759"/>
      <c r="F752" s="759"/>
      <c r="G752" s="759"/>
      <c r="H752" s="763"/>
      <c r="I752" s="986" t="s">
        <v>292</v>
      </c>
      <c r="J752" s="987"/>
      <c r="K752" s="987"/>
      <c r="L752" s="987"/>
      <c r="M752" s="987"/>
      <c r="N752" s="987"/>
      <c r="O752" s="988"/>
    </row>
    <row r="753">
      <c r="A753" s="841"/>
      <c r="B753" s="758"/>
      <c r="C753" s="759"/>
      <c r="D753" s="759"/>
      <c r="E753" s="759"/>
      <c r="F753" s="759"/>
      <c r="G753" s="759"/>
      <c r="H753" s="763"/>
      <c r="I753" s="3"/>
      <c r="J753" s="3"/>
      <c r="K753" s="3"/>
      <c r="L753" s="3"/>
      <c r="M753" s="3"/>
      <c r="N753" s="3"/>
      <c r="O753" s="3"/>
    </row>
    <row r="754">
      <c r="A754" s="841"/>
      <c r="B754" s="758"/>
      <c r="C754" s="759"/>
      <c r="D754" s="759"/>
      <c r="E754" s="759"/>
      <c r="F754" s="759"/>
      <c r="G754" s="759"/>
      <c r="H754" s="763"/>
      <c r="I754" s="3"/>
      <c r="J754" s="3"/>
      <c r="K754" s="3"/>
      <c r="L754" s="3"/>
      <c r="M754" s="3"/>
      <c r="N754" s="3"/>
      <c r="O754" s="3"/>
    </row>
    <row r="755">
      <c r="A755" s="842"/>
      <c r="B755" s="803"/>
      <c r="C755" s="804"/>
      <c r="D755" s="804"/>
      <c r="E755" s="804"/>
      <c r="F755" s="804"/>
      <c r="G755" s="804"/>
      <c r="H755" s="989"/>
      <c r="I755" s="990"/>
      <c r="J755" s="990"/>
      <c r="K755" s="990"/>
      <c r="L755" s="990"/>
      <c r="M755" s="990"/>
      <c r="N755" s="990"/>
      <c r="O755" s="991"/>
    </row>
    <row r="756" ht="30" customHeight="1">
      <c r="A756" s="805" t="s">
        <v>240</v>
      </c>
      <c r="B756" s="806" t="s">
        <v>1</v>
      </c>
      <c r="C756" s="807"/>
      <c r="D756" s="807"/>
      <c r="E756" s="807"/>
      <c r="F756" s="807"/>
      <c r="G756" s="807"/>
      <c r="H756" s="807"/>
      <c r="I756" s="807"/>
      <c r="J756" s="807"/>
      <c r="K756" s="807"/>
      <c r="L756" s="807"/>
      <c r="M756" s="807"/>
      <c r="N756" s="807"/>
      <c r="O756" s="1165"/>
    </row>
    <row r="757">
      <c r="A757" s="810" t="s">
        <v>3</v>
      </c>
      <c r="B757" s="811" t="s">
        <v>4</v>
      </c>
      <c r="C757" s="812"/>
      <c r="D757" s="812"/>
      <c r="E757" s="812"/>
      <c r="F757" s="812"/>
      <c r="G757" s="812"/>
      <c r="H757" s="812"/>
      <c r="I757" s="812"/>
      <c r="J757" s="812"/>
      <c r="K757" s="812"/>
      <c r="L757" s="812"/>
      <c r="M757" s="812"/>
      <c r="N757" s="812"/>
      <c r="O757" s="1178"/>
    </row>
    <row r="758">
      <c r="A758" s="814" t="s">
        <v>241</v>
      </c>
      <c r="B758" s="694"/>
      <c r="C758" s="694"/>
      <c r="D758" s="694"/>
      <c r="E758" s="694"/>
      <c r="F758" s="694"/>
      <c r="G758" s="694"/>
      <c r="H758" s="694"/>
      <c r="I758" s="694"/>
      <c r="J758" s="694"/>
      <c r="K758" s="694"/>
      <c r="L758" s="694"/>
      <c r="M758" s="694"/>
      <c r="N758" s="694"/>
      <c r="O758" s="1179"/>
    </row>
    <row r="759" ht="38.25">
      <c r="A759" s="718" t="s">
        <v>7</v>
      </c>
      <c r="B759" s="720" t="s">
        <v>312</v>
      </c>
      <c r="C759" s="720" t="s">
        <v>216</v>
      </c>
      <c r="D759" s="816" t="s">
        <v>349</v>
      </c>
      <c r="E759" s="817"/>
      <c r="F759" s="818"/>
      <c r="G759" s="819" t="s">
        <v>242</v>
      </c>
      <c r="H759" s="820"/>
      <c r="I759" s="723">
        <f>I712+1</f>
        <v>46044</v>
      </c>
      <c r="J759" s="724"/>
      <c r="K759" s="724"/>
      <c r="L759" s="724"/>
      <c r="M759" s="725"/>
      <c r="N759" s="726" t="s">
        <v>243</v>
      </c>
      <c r="O759" s="727">
        <f>O712+1</f>
        <v>17</v>
      </c>
    </row>
    <row r="760">
      <c r="A760" s="728" t="s">
        <v>244</v>
      </c>
      <c r="B760" s="729" t="s">
        <v>6</v>
      </c>
      <c r="C760" s="730"/>
      <c r="D760" s="730"/>
      <c r="E760" s="730"/>
      <c r="F760" s="730"/>
      <c r="G760" s="730"/>
      <c r="H760" s="730"/>
      <c r="I760" s="730"/>
      <c r="J760" s="731"/>
      <c r="K760" s="732" t="s">
        <v>245</v>
      </c>
      <c r="L760" s="732" t="s">
        <v>246</v>
      </c>
      <c r="M760" s="821" t="s">
        <v>247</v>
      </c>
      <c r="N760" s="822"/>
      <c r="O760" s="733" t="s">
        <v>248</v>
      </c>
    </row>
    <row r="761">
      <c r="A761" s="734"/>
      <c r="B761" s="735"/>
      <c r="C761" s="736"/>
      <c r="D761" s="1168"/>
      <c r="E761" s="1168"/>
      <c r="F761" s="1168"/>
      <c r="G761" s="736"/>
      <c r="H761" s="736"/>
      <c r="I761" s="736"/>
      <c r="J761" s="737"/>
      <c r="K761" s="732" t="s">
        <v>249</v>
      </c>
      <c r="L761" s="732" t="s">
        <v>203</v>
      </c>
      <c r="M761" s="823"/>
      <c r="N761" s="824"/>
      <c r="O761" s="739"/>
    </row>
    <row r="762" ht="38.25">
      <c r="A762" s="740" t="s">
        <v>250</v>
      </c>
      <c r="B762" s="741"/>
      <c r="C762" s="742" t="s">
        <v>251</v>
      </c>
      <c r="D762" s="742">
        <f>D715</f>
        <v>180</v>
      </c>
      <c r="E762" s="742" t="s">
        <v>252</v>
      </c>
      <c r="F762" s="825" t="s">
        <v>253</v>
      </c>
      <c r="G762" s="826"/>
      <c r="H762" s="741">
        <f>H715+1</f>
        <v>110</v>
      </c>
      <c r="I762" s="742" t="s">
        <v>254</v>
      </c>
      <c r="J762" s="741">
        <f>D762-H762</f>
        <v>70</v>
      </c>
      <c r="K762" s="744" t="s">
        <v>255</v>
      </c>
      <c r="L762" s="744" t="s">
        <v>203</v>
      </c>
      <c r="M762" s="811"/>
      <c r="N762" s="827"/>
      <c r="O762" s="739"/>
    </row>
    <row r="763">
      <c r="A763" s="993" t="s">
        <v>256</v>
      </c>
      <c r="B763" s="755" t="s">
        <v>257</v>
      </c>
      <c r="C763" s="756"/>
      <c r="D763" s="756"/>
      <c r="E763" s="756"/>
      <c r="F763" s="757"/>
      <c r="G763" s="758"/>
      <c r="H763" s="763"/>
      <c r="I763" s="760"/>
      <c r="J763" s="761"/>
      <c r="K763" s="761"/>
      <c r="L763" s="761"/>
      <c r="M763" s="761"/>
      <c r="N763" s="761"/>
      <c r="O763" s="762"/>
    </row>
    <row r="764">
      <c r="A764" s="828"/>
      <c r="B764" s="755" t="s">
        <v>258</v>
      </c>
      <c r="C764" s="756"/>
      <c r="D764" s="756"/>
      <c r="E764" s="756"/>
      <c r="F764" s="757"/>
      <c r="G764" s="758"/>
      <c r="H764" s="763"/>
      <c r="I764" s="760"/>
      <c r="J764" s="761"/>
      <c r="K764" s="761"/>
      <c r="L764" s="761"/>
      <c r="M764" s="761"/>
      <c r="N764" s="761"/>
      <c r="O764" s="762"/>
    </row>
    <row r="765">
      <c r="A765" s="828"/>
      <c r="B765" s="755" t="s">
        <v>259</v>
      </c>
      <c r="C765" s="756"/>
      <c r="D765" s="756"/>
      <c r="E765" s="756"/>
      <c r="F765" s="757"/>
      <c r="G765" s="758"/>
      <c r="H765" s="763"/>
      <c r="I765" s="760"/>
      <c r="J765" s="761"/>
      <c r="K765" s="761"/>
      <c r="L765" s="761"/>
      <c r="M765" s="761"/>
      <c r="N765" s="761"/>
      <c r="O765" s="762"/>
    </row>
    <row r="766">
      <c r="A766" s="828"/>
      <c r="B766" s="755" t="s">
        <v>260</v>
      </c>
      <c r="C766" s="756"/>
      <c r="D766" s="756"/>
      <c r="E766" s="756"/>
      <c r="F766" s="757"/>
      <c r="G766" s="758"/>
      <c r="H766" s="763"/>
      <c r="I766" s="760"/>
      <c r="J766" s="761"/>
      <c r="K766" s="761"/>
      <c r="L766" s="761"/>
      <c r="M766" s="761"/>
      <c r="N766" s="761"/>
      <c r="O766" s="762"/>
    </row>
    <row r="767">
      <c r="A767" s="828"/>
      <c r="B767" s="755" t="s">
        <v>261</v>
      </c>
      <c r="C767" s="756"/>
      <c r="D767" s="756"/>
      <c r="E767" s="756"/>
      <c r="F767" s="757"/>
      <c r="G767" s="758"/>
      <c r="H767" s="763"/>
      <c r="I767" s="758"/>
      <c r="J767" s="759"/>
      <c r="K767" s="759"/>
      <c r="L767" s="759"/>
      <c r="M767" s="759"/>
      <c r="N767" s="759"/>
      <c r="O767" s="762"/>
    </row>
    <row r="768">
      <c r="A768" s="829"/>
      <c r="B768" s="999" t="s">
        <v>262</v>
      </c>
      <c r="C768" s="1000"/>
      <c r="D768" s="1000"/>
      <c r="E768" s="1000"/>
      <c r="F768" s="1001"/>
      <c r="G768" s="803"/>
      <c r="H768" s="989"/>
      <c r="I768" s="769"/>
      <c r="J768" s="770"/>
      <c r="K768" s="770"/>
      <c r="L768" s="770"/>
      <c r="M768" s="770"/>
      <c r="N768" s="770"/>
      <c r="O768" s="771"/>
    </row>
    <row r="769">
      <c r="A769" s="830" t="s">
        <v>263</v>
      </c>
      <c r="B769" s="773" t="s">
        <v>264</v>
      </c>
      <c r="C769" s="774"/>
      <c r="D769" s="774"/>
      <c r="E769" s="774"/>
      <c r="F769" s="775"/>
      <c r="G769" s="776" t="s">
        <v>265</v>
      </c>
      <c r="H769" s="777"/>
      <c r="I769" s="773" t="s">
        <v>264</v>
      </c>
      <c r="J769" s="774"/>
      <c r="K769" s="774"/>
      <c r="L769" s="774"/>
      <c r="M769" s="774"/>
      <c r="N769" s="775"/>
      <c r="O769" s="1173" t="s">
        <v>265</v>
      </c>
    </row>
    <row r="770">
      <c r="A770" s="828"/>
      <c r="B770" s="766" t="s">
        <v>266</v>
      </c>
      <c r="C770" s="767"/>
      <c r="D770" s="767"/>
      <c r="E770" s="767"/>
      <c r="F770" s="768"/>
      <c r="G770" s="779"/>
      <c r="H770" s="780"/>
      <c r="I770" s="766" t="s">
        <v>267</v>
      </c>
      <c r="J770" s="767"/>
      <c r="K770" s="767"/>
      <c r="L770" s="767"/>
      <c r="M770" s="767"/>
      <c r="N770" s="768"/>
      <c r="O770" s="781"/>
    </row>
    <row r="771">
      <c r="A771" s="828"/>
      <c r="B771" s="766" t="s">
        <v>268</v>
      </c>
      <c r="C771" s="767"/>
      <c r="D771" s="767"/>
      <c r="E771" s="767"/>
      <c r="F771" s="768"/>
      <c r="G771" s="779"/>
      <c r="H771" s="780"/>
      <c r="I771" s="766" t="s">
        <v>269</v>
      </c>
      <c r="J771" s="767"/>
      <c r="K771" s="767"/>
      <c r="L771" s="767"/>
      <c r="M771" s="767"/>
      <c r="N771" s="768"/>
      <c r="O771" s="781"/>
    </row>
    <row r="772">
      <c r="A772" s="828"/>
      <c r="B772" s="766" t="s">
        <v>270</v>
      </c>
      <c r="C772" s="767"/>
      <c r="D772" s="767"/>
      <c r="E772" s="767"/>
      <c r="F772" s="768"/>
      <c r="G772" s="779"/>
      <c r="H772" s="780"/>
      <c r="I772" s="766" t="s">
        <v>271</v>
      </c>
      <c r="J772" s="767"/>
      <c r="K772" s="767"/>
      <c r="L772" s="767"/>
      <c r="M772" s="767"/>
      <c r="N772" s="768"/>
      <c r="O772" s="781"/>
    </row>
    <row r="773">
      <c r="A773" s="828"/>
      <c r="B773" s="766" t="s">
        <v>272</v>
      </c>
      <c r="C773" s="767"/>
      <c r="D773" s="767"/>
      <c r="E773" s="767"/>
      <c r="F773" s="768"/>
      <c r="G773" s="779"/>
      <c r="H773" s="780"/>
      <c r="I773" s="766" t="s">
        <v>273</v>
      </c>
      <c r="J773" s="767"/>
      <c r="K773" s="767"/>
      <c r="L773" s="767"/>
      <c r="M773" s="767"/>
      <c r="N773" s="768"/>
      <c r="O773" s="781"/>
    </row>
    <row r="774">
      <c r="A774" s="828"/>
      <c r="B774" s="766" t="s">
        <v>274</v>
      </c>
      <c r="C774" s="767"/>
      <c r="D774" s="767"/>
      <c r="E774" s="767"/>
      <c r="F774" s="768"/>
      <c r="G774" s="779"/>
      <c r="H774" s="780"/>
      <c r="I774" s="766" t="s">
        <v>275</v>
      </c>
      <c r="J774" s="767"/>
      <c r="K774" s="767"/>
      <c r="L774" s="767"/>
      <c r="M774" s="767"/>
      <c r="N774" s="768"/>
      <c r="O774" s="781">
        <v>1</v>
      </c>
    </row>
    <row r="775">
      <c r="A775" s="828"/>
      <c r="B775" s="766" t="s">
        <v>276</v>
      </c>
      <c r="C775" s="767"/>
      <c r="D775" s="767"/>
      <c r="E775" s="767"/>
      <c r="F775" s="768"/>
      <c r="G775" s="779"/>
      <c r="H775" s="780"/>
      <c r="I775" s="766" t="s">
        <v>277</v>
      </c>
      <c r="J775" s="767"/>
      <c r="K775" s="767"/>
      <c r="L775" s="767"/>
      <c r="M775" s="767"/>
      <c r="N775" s="768"/>
      <c r="O775" s="781"/>
    </row>
    <row r="776">
      <c r="A776" s="828"/>
      <c r="B776" s="766" t="s">
        <v>278</v>
      </c>
      <c r="C776" s="767"/>
      <c r="D776" s="767"/>
      <c r="E776" s="767"/>
      <c r="F776" s="768"/>
      <c r="G776" s="779"/>
      <c r="H776" s="780"/>
      <c r="I776" s="766" t="s">
        <v>279</v>
      </c>
      <c r="J776" s="767"/>
      <c r="K776" s="767"/>
      <c r="L776" s="767"/>
      <c r="M776" s="767"/>
      <c r="N776" s="768"/>
      <c r="O776" s="781"/>
    </row>
    <row r="777">
      <c r="A777" s="828"/>
      <c r="B777" s="766" t="s">
        <v>280</v>
      </c>
      <c r="C777" s="767"/>
      <c r="D777" s="767"/>
      <c r="E777" s="767"/>
      <c r="F777" s="768"/>
      <c r="G777" s="779"/>
      <c r="H777" s="780"/>
      <c r="I777" s="766" t="s">
        <v>281</v>
      </c>
      <c r="J777" s="767"/>
      <c r="K777" s="767"/>
      <c r="L777" s="767"/>
      <c r="M777" s="767"/>
      <c r="N777" s="768"/>
      <c r="O777" s="781">
        <v>1</v>
      </c>
    </row>
    <row r="778">
      <c r="A778" s="828"/>
      <c r="B778" s="766" t="s">
        <v>282</v>
      </c>
      <c r="C778" s="767"/>
      <c r="D778" s="767"/>
      <c r="E778" s="767"/>
      <c r="F778" s="768"/>
      <c r="G778" s="779"/>
      <c r="H778" s="780"/>
      <c r="I778" s="766" t="s">
        <v>283</v>
      </c>
      <c r="J778" s="767"/>
      <c r="K778" s="767"/>
      <c r="L778" s="767"/>
      <c r="M778" s="767"/>
      <c r="N778" s="768"/>
      <c r="O778" s="781"/>
    </row>
    <row r="779">
      <c r="A779" s="828"/>
      <c r="B779" s="766" t="s">
        <v>284</v>
      </c>
      <c r="C779" s="767"/>
      <c r="D779" s="767"/>
      <c r="E779" s="767"/>
      <c r="F779" s="768"/>
      <c r="G779" s="779"/>
      <c r="H779" s="780"/>
      <c r="I779" s="766" t="s">
        <v>285</v>
      </c>
      <c r="J779" s="767"/>
      <c r="K779" s="767"/>
      <c r="L779" s="767"/>
      <c r="M779" s="767"/>
      <c r="N779" s="768"/>
      <c r="O779" s="790">
        <v>1</v>
      </c>
    </row>
    <row r="780">
      <c r="A780" s="829"/>
      <c r="B780" s="793" t="s">
        <v>286</v>
      </c>
      <c r="C780" s="794"/>
      <c r="D780" s="794"/>
      <c r="E780" s="794"/>
      <c r="F780" s="795"/>
      <c r="G780" s="791">
        <v>2</v>
      </c>
      <c r="H780" s="792"/>
      <c r="I780" s="793" t="s">
        <v>287</v>
      </c>
      <c r="J780" s="794"/>
      <c r="K780" s="794"/>
      <c r="L780" s="794"/>
      <c r="M780" s="794"/>
      <c r="N780" s="795"/>
      <c r="O780" s="796">
        <f>SUM(G770:H780,O770:O779)</f>
        <v>5</v>
      </c>
    </row>
    <row r="781">
      <c r="A781" s="837" t="s">
        <v>288</v>
      </c>
      <c r="B781" s="798" t="s">
        <v>352</v>
      </c>
      <c r="C781" s="799"/>
      <c r="D781" s="799"/>
      <c r="E781" s="799"/>
      <c r="F781" s="799"/>
      <c r="G781" s="799"/>
      <c r="H781" s="799"/>
      <c r="I781" s="799"/>
      <c r="J781" s="799"/>
      <c r="K781" s="799"/>
      <c r="L781" s="799"/>
      <c r="M781" s="799"/>
      <c r="N781" s="799"/>
      <c r="O781" s="998"/>
    </row>
    <row r="782">
      <c r="A782" s="841"/>
      <c r="B782" s="758"/>
      <c r="C782" s="759"/>
      <c r="D782" s="759"/>
      <c r="E782" s="759"/>
      <c r="F782" s="759"/>
      <c r="G782" s="759"/>
      <c r="H782" s="759"/>
      <c r="I782" s="759"/>
      <c r="J782" s="759"/>
      <c r="K782" s="759"/>
      <c r="L782" s="759"/>
      <c r="M782" s="759"/>
      <c r="N782" s="759"/>
      <c r="O782" s="762"/>
    </row>
    <row r="783">
      <c r="A783" s="841"/>
      <c r="B783" s="758"/>
      <c r="C783" s="759"/>
      <c r="D783" s="759"/>
      <c r="E783" s="759"/>
      <c r="F783" s="759"/>
      <c r="G783" s="759"/>
      <c r="H783" s="759"/>
      <c r="I783" s="759"/>
      <c r="J783" s="759"/>
      <c r="K783" s="759"/>
      <c r="L783" s="759"/>
      <c r="M783" s="759"/>
      <c r="N783" s="759"/>
      <c r="O783" s="762"/>
    </row>
    <row r="784">
      <c r="A784" s="841"/>
      <c r="B784" s="758"/>
      <c r="C784" s="759"/>
      <c r="D784" s="759"/>
      <c r="E784" s="759"/>
      <c r="F784" s="759"/>
      <c r="G784" s="759"/>
      <c r="H784" s="759"/>
      <c r="I784" s="759"/>
      <c r="J784" s="759"/>
      <c r="K784" s="759"/>
      <c r="L784" s="759"/>
      <c r="M784" s="759"/>
      <c r="N784" s="759"/>
      <c r="O784" s="762"/>
    </row>
    <row r="785">
      <c r="A785" s="841"/>
      <c r="B785" s="758"/>
      <c r="C785" s="759"/>
      <c r="D785" s="759"/>
      <c r="E785" s="759"/>
      <c r="F785" s="759"/>
      <c r="G785" s="759"/>
      <c r="H785" s="759"/>
      <c r="I785" s="759"/>
      <c r="J785" s="759"/>
      <c r="K785" s="759"/>
      <c r="L785" s="759"/>
      <c r="M785" s="759"/>
      <c r="N785" s="759"/>
      <c r="O785" s="762"/>
    </row>
    <row r="786">
      <c r="A786" s="841"/>
      <c r="B786" s="758"/>
      <c r="C786" s="759"/>
      <c r="D786" s="759"/>
      <c r="E786" s="759"/>
      <c r="F786" s="759"/>
      <c r="G786" s="759"/>
      <c r="H786" s="759"/>
      <c r="I786" s="759"/>
      <c r="J786" s="759"/>
      <c r="K786" s="759"/>
      <c r="L786" s="759"/>
      <c r="M786" s="759"/>
      <c r="N786" s="759"/>
      <c r="O786" s="762"/>
    </row>
    <row r="787">
      <c r="A787" s="841"/>
      <c r="B787" s="758"/>
      <c r="C787" s="759"/>
      <c r="D787" s="759"/>
      <c r="E787" s="759"/>
      <c r="F787" s="759"/>
      <c r="G787" s="759"/>
      <c r="H787" s="759"/>
      <c r="I787" s="759"/>
      <c r="J787" s="759"/>
      <c r="K787" s="759"/>
      <c r="L787" s="759"/>
      <c r="M787" s="759"/>
      <c r="N787" s="759"/>
      <c r="O787" s="762"/>
    </row>
    <row r="788">
      <c r="A788" s="841"/>
      <c r="B788" s="758"/>
      <c r="C788" s="759"/>
      <c r="D788" s="759"/>
      <c r="E788" s="759"/>
      <c r="F788" s="759"/>
      <c r="G788" s="759"/>
      <c r="H788" s="763"/>
      <c r="I788" s="986" t="s">
        <v>0</v>
      </c>
      <c r="J788" s="987"/>
      <c r="K788" s="987"/>
      <c r="L788" s="987"/>
      <c r="M788" s="987"/>
      <c r="N788" s="987"/>
      <c r="O788" s="988"/>
    </row>
    <row r="789">
      <c r="A789" s="841"/>
      <c r="B789" s="758"/>
      <c r="C789" s="759"/>
      <c r="D789" s="759"/>
      <c r="E789" s="759"/>
      <c r="F789" s="759"/>
      <c r="G789" s="759"/>
      <c r="H789" s="763"/>
      <c r="I789" s="3"/>
      <c r="J789" s="3"/>
      <c r="K789" s="3"/>
      <c r="L789" s="3"/>
      <c r="M789" s="3"/>
      <c r="N789" s="3"/>
      <c r="O789" s="3"/>
    </row>
    <row r="790">
      <c r="A790" s="841"/>
      <c r="B790" s="758"/>
      <c r="C790" s="759"/>
      <c r="D790" s="759"/>
      <c r="E790" s="759"/>
      <c r="F790" s="759"/>
      <c r="G790" s="759"/>
      <c r="H790" s="763"/>
      <c r="I790" s="3"/>
      <c r="J790" s="3"/>
      <c r="K790" s="3"/>
      <c r="L790" s="3"/>
      <c r="M790" s="3"/>
      <c r="N790" s="3"/>
      <c r="O790" s="3"/>
    </row>
    <row r="791">
      <c r="A791" s="842"/>
      <c r="B791" s="803"/>
      <c r="C791" s="804"/>
      <c r="D791" s="804"/>
      <c r="E791" s="804"/>
      <c r="F791" s="804"/>
      <c r="G791" s="804"/>
      <c r="H791" s="989"/>
      <c r="I791" s="990"/>
      <c r="J791" s="990"/>
      <c r="K791" s="990"/>
      <c r="L791" s="990"/>
      <c r="M791" s="990"/>
      <c r="N791" s="990"/>
      <c r="O791" s="991"/>
    </row>
    <row r="792">
      <c r="A792" s="837" t="s">
        <v>291</v>
      </c>
      <c r="B792" s="992"/>
      <c r="C792" s="839"/>
      <c r="D792" s="839"/>
      <c r="E792" s="839"/>
      <c r="F792" s="839"/>
      <c r="G792" s="839"/>
      <c r="H792" s="839"/>
      <c r="I792" s="839"/>
      <c r="J792" s="839"/>
      <c r="K792" s="839"/>
      <c r="L792" s="839"/>
      <c r="M792" s="839"/>
      <c r="N792" s="839"/>
      <c r="O792" s="840"/>
    </row>
    <row r="793">
      <c r="A793" s="841"/>
      <c r="B793" s="760"/>
      <c r="C793" s="761"/>
      <c r="D793" s="761"/>
      <c r="E793" s="761"/>
      <c r="F793" s="761"/>
      <c r="G793" s="761"/>
      <c r="H793" s="761"/>
      <c r="I793" s="761"/>
      <c r="J793" s="761"/>
      <c r="K793" s="761"/>
      <c r="L793" s="761"/>
      <c r="M793" s="761"/>
      <c r="N793" s="761"/>
      <c r="O793" s="762"/>
    </row>
    <row r="794">
      <c r="A794" s="841"/>
      <c r="B794" s="760"/>
      <c r="C794" s="761"/>
      <c r="D794" s="761"/>
      <c r="E794" s="761"/>
      <c r="F794" s="761"/>
      <c r="G794" s="761"/>
      <c r="H794" s="761"/>
      <c r="I794" s="761"/>
      <c r="J794" s="761"/>
      <c r="K794" s="761"/>
      <c r="L794" s="761"/>
      <c r="M794" s="761"/>
      <c r="N794" s="761"/>
      <c r="O794" s="762"/>
    </row>
    <row r="795">
      <c r="A795" s="841"/>
      <c r="B795" s="760"/>
      <c r="C795" s="761"/>
      <c r="D795" s="761"/>
      <c r="E795" s="761"/>
      <c r="F795" s="761"/>
      <c r="G795" s="761"/>
      <c r="H795" s="761"/>
      <c r="I795" s="761"/>
      <c r="J795" s="761"/>
      <c r="K795" s="761"/>
      <c r="L795" s="761"/>
      <c r="M795" s="761"/>
      <c r="N795" s="761"/>
      <c r="O795" s="762"/>
    </row>
    <row r="796">
      <c r="A796" s="841"/>
      <c r="B796" s="760"/>
      <c r="C796" s="761"/>
      <c r="D796" s="761"/>
      <c r="E796" s="761"/>
      <c r="F796" s="761"/>
      <c r="G796" s="761"/>
      <c r="H796" s="761"/>
      <c r="I796" s="761"/>
      <c r="J796" s="761"/>
      <c r="K796" s="761"/>
      <c r="L796" s="761"/>
      <c r="M796" s="761"/>
      <c r="N796" s="761"/>
      <c r="O796" s="762"/>
    </row>
    <row r="797">
      <c r="A797" s="841"/>
      <c r="B797" s="760"/>
      <c r="C797" s="761"/>
      <c r="D797" s="761"/>
      <c r="E797" s="761"/>
      <c r="F797" s="761"/>
      <c r="G797" s="761"/>
      <c r="H797" s="761"/>
      <c r="I797" s="761"/>
      <c r="J797" s="761"/>
      <c r="K797" s="761"/>
      <c r="L797" s="761"/>
      <c r="M797" s="761"/>
      <c r="N797" s="761"/>
      <c r="O797" s="762"/>
    </row>
    <row r="798">
      <c r="A798" s="841"/>
      <c r="B798" s="760"/>
      <c r="C798" s="761"/>
      <c r="D798" s="761"/>
      <c r="E798" s="761"/>
      <c r="F798" s="761"/>
      <c r="G798" s="761"/>
      <c r="H798" s="761"/>
      <c r="I798" s="761"/>
      <c r="J798" s="761"/>
      <c r="K798" s="761"/>
      <c r="L798" s="761"/>
      <c r="M798" s="761"/>
      <c r="N798" s="761"/>
      <c r="O798" s="762"/>
    </row>
    <row r="799">
      <c r="A799" s="841"/>
      <c r="B799" s="758"/>
      <c r="C799" s="759"/>
      <c r="D799" s="759"/>
      <c r="E799" s="759"/>
      <c r="F799" s="759"/>
      <c r="G799" s="759"/>
      <c r="H799" s="763"/>
      <c r="I799" s="986" t="s">
        <v>292</v>
      </c>
      <c r="J799" s="987"/>
      <c r="K799" s="987"/>
      <c r="L799" s="987"/>
      <c r="M799" s="987"/>
      <c r="N799" s="987"/>
      <c r="O799" s="988"/>
    </row>
    <row r="800">
      <c r="A800" s="841"/>
      <c r="B800" s="758"/>
      <c r="C800" s="759"/>
      <c r="D800" s="759"/>
      <c r="E800" s="759"/>
      <c r="F800" s="759"/>
      <c r="G800" s="759"/>
      <c r="H800" s="763"/>
      <c r="I800" s="3"/>
      <c r="J800" s="3"/>
      <c r="K800" s="3"/>
      <c r="L800" s="3"/>
      <c r="M800" s="3"/>
      <c r="N800" s="3"/>
      <c r="O800" s="3"/>
    </row>
    <row r="801">
      <c r="A801" s="841"/>
      <c r="B801" s="758"/>
      <c r="C801" s="759"/>
      <c r="D801" s="759"/>
      <c r="E801" s="759"/>
      <c r="F801" s="759"/>
      <c r="G801" s="759"/>
      <c r="H801" s="763"/>
      <c r="I801" s="3"/>
      <c r="J801" s="3"/>
      <c r="K801" s="3"/>
      <c r="L801" s="3"/>
      <c r="M801" s="3"/>
      <c r="N801" s="3"/>
      <c r="O801" s="3"/>
    </row>
    <row r="802">
      <c r="A802" s="842"/>
      <c r="B802" s="803"/>
      <c r="C802" s="804"/>
      <c r="D802" s="804"/>
      <c r="E802" s="804"/>
      <c r="F802" s="804"/>
      <c r="G802" s="804"/>
      <c r="H802" s="989"/>
      <c r="I802" s="990"/>
      <c r="J802" s="990"/>
      <c r="K802" s="990"/>
      <c r="L802" s="990"/>
      <c r="M802" s="990"/>
      <c r="N802" s="990"/>
      <c r="O802" s="991"/>
    </row>
    <row r="803" ht="25.5" customHeight="1">
      <c r="A803" s="805" t="s">
        <v>240</v>
      </c>
      <c r="B803" s="806" t="s">
        <v>1</v>
      </c>
      <c r="C803" s="807"/>
      <c r="D803" s="807"/>
      <c r="E803" s="807"/>
      <c r="F803" s="807"/>
      <c r="G803" s="807"/>
      <c r="H803" s="807"/>
      <c r="I803" s="807"/>
      <c r="J803" s="807"/>
      <c r="K803" s="807"/>
      <c r="L803" s="807"/>
      <c r="M803" s="807"/>
      <c r="N803" s="807"/>
      <c r="O803" s="1165"/>
    </row>
    <row r="804">
      <c r="A804" s="810" t="s">
        <v>3</v>
      </c>
      <c r="B804" s="811" t="s">
        <v>4</v>
      </c>
      <c r="C804" s="812"/>
      <c r="D804" s="812"/>
      <c r="E804" s="812"/>
      <c r="F804" s="812"/>
      <c r="G804" s="812"/>
      <c r="H804" s="812"/>
      <c r="I804" s="812"/>
      <c r="J804" s="812"/>
      <c r="K804" s="812"/>
      <c r="L804" s="812"/>
      <c r="M804" s="812"/>
      <c r="N804" s="812"/>
      <c r="O804" s="1178"/>
    </row>
    <row r="805">
      <c r="A805" s="814" t="s">
        <v>241</v>
      </c>
      <c r="B805" s="694"/>
      <c r="C805" s="694"/>
      <c r="D805" s="694"/>
      <c r="E805" s="694"/>
      <c r="F805" s="694"/>
      <c r="G805" s="694"/>
      <c r="H805" s="694"/>
      <c r="I805" s="694"/>
      <c r="J805" s="694"/>
      <c r="K805" s="694"/>
      <c r="L805" s="694"/>
      <c r="M805" s="694"/>
      <c r="N805" s="694"/>
      <c r="O805" s="1179"/>
    </row>
    <row r="806" ht="38.25">
      <c r="A806" s="718" t="s">
        <v>7</v>
      </c>
      <c r="B806" s="720" t="s">
        <v>312</v>
      </c>
      <c r="C806" s="720" t="s">
        <v>216</v>
      </c>
      <c r="D806" s="816" t="s">
        <v>349</v>
      </c>
      <c r="E806" s="817"/>
      <c r="F806" s="818"/>
      <c r="G806" s="819" t="s">
        <v>242</v>
      </c>
      <c r="H806" s="820"/>
      <c r="I806" s="723">
        <f>I759+1</f>
        <v>46045</v>
      </c>
      <c r="J806" s="724"/>
      <c r="K806" s="724"/>
      <c r="L806" s="724"/>
      <c r="M806" s="725"/>
      <c r="N806" s="726" t="s">
        <v>243</v>
      </c>
      <c r="O806" s="727">
        <f>O759+1</f>
        <v>18</v>
      </c>
    </row>
    <row r="807">
      <c r="A807" s="728" t="s">
        <v>244</v>
      </c>
      <c r="B807" s="729" t="s">
        <v>6</v>
      </c>
      <c r="C807" s="730"/>
      <c r="D807" s="730"/>
      <c r="E807" s="730"/>
      <c r="F807" s="730"/>
      <c r="G807" s="730"/>
      <c r="H807" s="730"/>
      <c r="I807" s="730"/>
      <c r="J807" s="731"/>
      <c r="K807" s="732" t="s">
        <v>245</v>
      </c>
      <c r="L807" s="732" t="s">
        <v>246</v>
      </c>
      <c r="M807" s="821" t="s">
        <v>247</v>
      </c>
      <c r="N807" s="822"/>
      <c r="O807" s="733" t="s">
        <v>248</v>
      </c>
    </row>
    <row r="808">
      <c r="A808" s="734"/>
      <c r="B808" s="735"/>
      <c r="C808" s="736"/>
      <c r="D808" s="1168"/>
      <c r="E808" s="1168"/>
      <c r="F808" s="1168"/>
      <c r="G808" s="736"/>
      <c r="H808" s="736"/>
      <c r="I808" s="736"/>
      <c r="J808" s="737"/>
      <c r="K808" s="732" t="s">
        <v>249</v>
      </c>
      <c r="L808" s="732" t="s">
        <v>203</v>
      </c>
      <c r="M808" s="823"/>
      <c r="N808" s="824"/>
      <c r="O808" s="739"/>
    </row>
    <row r="809" ht="38.25">
      <c r="A809" s="740" t="s">
        <v>250</v>
      </c>
      <c r="B809" s="741"/>
      <c r="C809" s="742" t="s">
        <v>251</v>
      </c>
      <c r="D809" s="742">
        <f>D762</f>
        <v>180</v>
      </c>
      <c r="E809" s="742" t="s">
        <v>252</v>
      </c>
      <c r="F809" s="825" t="s">
        <v>253</v>
      </c>
      <c r="G809" s="826"/>
      <c r="H809" s="741">
        <f>H762+1</f>
        <v>111</v>
      </c>
      <c r="I809" s="742" t="s">
        <v>254</v>
      </c>
      <c r="J809" s="741">
        <f>D809-H809</f>
        <v>69</v>
      </c>
      <c r="K809" s="744" t="s">
        <v>255</v>
      </c>
      <c r="L809" s="744" t="s">
        <v>203</v>
      </c>
      <c r="M809" s="811"/>
      <c r="N809" s="827"/>
      <c r="O809" s="739"/>
    </row>
    <row r="810">
      <c r="A810" s="993" t="s">
        <v>256</v>
      </c>
      <c r="B810" s="755" t="s">
        <v>257</v>
      </c>
      <c r="C810" s="756"/>
      <c r="D810" s="756"/>
      <c r="E810" s="756"/>
      <c r="F810" s="757"/>
      <c r="G810" s="758"/>
      <c r="H810" s="763"/>
      <c r="I810" s="760"/>
      <c r="J810" s="761"/>
      <c r="K810" s="761"/>
      <c r="L810" s="761"/>
      <c r="M810" s="761"/>
      <c r="N810" s="761"/>
      <c r="O810" s="762"/>
    </row>
    <row r="811">
      <c r="A811" s="828"/>
      <c r="B811" s="755" t="s">
        <v>258</v>
      </c>
      <c r="C811" s="756"/>
      <c r="D811" s="756"/>
      <c r="E811" s="756"/>
      <c r="F811" s="757"/>
      <c r="G811" s="758"/>
      <c r="H811" s="763"/>
      <c r="I811" s="760"/>
      <c r="J811" s="761"/>
      <c r="K811" s="761"/>
      <c r="L811" s="761"/>
      <c r="M811" s="761"/>
      <c r="N811" s="761"/>
      <c r="O811" s="762"/>
    </row>
    <row r="812">
      <c r="A812" s="828"/>
      <c r="B812" s="755" t="s">
        <v>259</v>
      </c>
      <c r="C812" s="756"/>
      <c r="D812" s="756"/>
      <c r="E812" s="756"/>
      <c r="F812" s="757"/>
      <c r="G812" s="758"/>
      <c r="H812" s="763"/>
      <c r="I812" s="760"/>
      <c r="J812" s="761"/>
      <c r="K812" s="761"/>
      <c r="L812" s="761"/>
      <c r="M812" s="761"/>
      <c r="N812" s="761"/>
      <c r="O812" s="762"/>
    </row>
    <row r="813">
      <c r="A813" s="828"/>
      <c r="B813" s="755" t="s">
        <v>260</v>
      </c>
      <c r="C813" s="756"/>
      <c r="D813" s="756"/>
      <c r="E813" s="756"/>
      <c r="F813" s="757"/>
      <c r="G813" s="758"/>
      <c r="H813" s="763"/>
      <c r="I813" s="760"/>
      <c r="J813" s="761"/>
      <c r="K813" s="761"/>
      <c r="L813" s="761"/>
      <c r="M813" s="761"/>
      <c r="N813" s="761"/>
      <c r="O813" s="762"/>
    </row>
    <row r="814">
      <c r="A814" s="828"/>
      <c r="B814" s="755" t="s">
        <v>261</v>
      </c>
      <c r="C814" s="756"/>
      <c r="D814" s="756"/>
      <c r="E814" s="756"/>
      <c r="F814" s="757"/>
      <c r="G814" s="758"/>
      <c r="H814" s="763"/>
      <c r="I814" s="758"/>
      <c r="J814" s="759"/>
      <c r="K814" s="759"/>
      <c r="L814" s="759"/>
      <c r="M814" s="759"/>
      <c r="N814" s="759"/>
      <c r="O814" s="762"/>
    </row>
    <row r="815">
      <c r="A815" s="829"/>
      <c r="B815" s="999" t="s">
        <v>262</v>
      </c>
      <c r="C815" s="1000"/>
      <c r="D815" s="1000"/>
      <c r="E815" s="1000"/>
      <c r="F815" s="1001"/>
      <c r="G815" s="803"/>
      <c r="H815" s="989"/>
      <c r="I815" s="769"/>
      <c r="J815" s="770"/>
      <c r="K815" s="770"/>
      <c r="L815" s="770"/>
      <c r="M815" s="770"/>
      <c r="N815" s="770"/>
      <c r="O815" s="771"/>
    </row>
    <row r="816">
      <c r="A816" s="830" t="s">
        <v>263</v>
      </c>
      <c r="B816" s="773" t="s">
        <v>264</v>
      </c>
      <c r="C816" s="774"/>
      <c r="D816" s="774"/>
      <c r="E816" s="774"/>
      <c r="F816" s="775"/>
      <c r="G816" s="776" t="s">
        <v>265</v>
      </c>
      <c r="H816" s="777"/>
      <c r="I816" s="773" t="s">
        <v>264</v>
      </c>
      <c r="J816" s="774"/>
      <c r="K816" s="774"/>
      <c r="L816" s="774"/>
      <c r="M816" s="774"/>
      <c r="N816" s="775"/>
      <c r="O816" s="1173" t="s">
        <v>265</v>
      </c>
    </row>
    <row r="817">
      <c r="A817" s="828"/>
      <c r="B817" s="766" t="s">
        <v>266</v>
      </c>
      <c r="C817" s="767"/>
      <c r="D817" s="767"/>
      <c r="E817" s="767"/>
      <c r="F817" s="768"/>
      <c r="G817" s="779"/>
      <c r="H817" s="780"/>
      <c r="I817" s="766" t="s">
        <v>267</v>
      </c>
      <c r="J817" s="767"/>
      <c r="K817" s="767"/>
      <c r="L817" s="767"/>
      <c r="M817" s="767"/>
      <c r="N817" s="768"/>
      <c r="O817" s="781"/>
    </row>
    <row r="818">
      <c r="A818" s="828"/>
      <c r="B818" s="766" t="s">
        <v>268</v>
      </c>
      <c r="C818" s="767"/>
      <c r="D818" s="767"/>
      <c r="E818" s="767"/>
      <c r="F818" s="768"/>
      <c r="G818" s="779"/>
      <c r="H818" s="780"/>
      <c r="I818" s="766" t="s">
        <v>269</v>
      </c>
      <c r="J818" s="767"/>
      <c r="K818" s="767"/>
      <c r="L818" s="767"/>
      <c r="M818" s="767"/>
      <c r="N818" s="768"/>
      <c r="O818" s="781"/>
    </row>
    <row r="819">
      <c r="A819" s="828"/>
      <c r="B819" s="766" t="s">
        <v>270</v>
      </c>
      <c r="C819" s="767"/>
      <c r="D819" s="767"/>
      <c r="E819" s="767"/>
      <c r="F819" s="768"/>
      <c r="G819" s="779"/>
      <c r="H819" s="780"/>
      <c r="I819" s="766" t="s">
        <v>271</v>
      </c>
      <c r="J819" s="767"/>
      <c r="K819" s="767"/>
      <c r="L819" s="767"/>
      <c r="M819" s="767"/>
      <c r="N819" s="768"/>
      <c r="O819" s="781"/>
    </row>
    <row r="820">
      <c r="A820" s="828"/>
      <c r="B820" s="766" t="s">
        <v>272</v>
      </c>
      <c r="C820" s="767"/>
      <c r="D820" s="767"/>
      <c r="E820" s="767"/>
      <c r="F820" s="768"/>
      <c r="G820" s="779"/>
      <c r="H820" s="780"/>
      <c r="I820" s="766" t="s">
        <v>273</v>
      </c>
      <c r="J820" s="767"/>
      <c r="K820" s="767"/>
      <c r="L820" s="767"/>
      <c r="M820" s="767"/>
      <c r="N820" s="768"/>
      <c r="O820" s="781"/>
    </row>
    <row r="821">
      <c r="A821" s="828"/>
      <c r="B821" s="766" t="s">
        <v>274</v>
      </c>
      <c r="C821" s="767"/>
      <c r="D821" s="767"/>
      <c r="E821" s="767"/>
      <c r="F821" s="768"/>
      <c r="G821" s="779"/>
      <c r="H821" s="780"/>
      <c r="I821" s="766" t="s">
        <v>275</v>
      </c>
      <c r="J821" s="767"/>
      <c r="K821" s="767"/>
      <c r="L821" s="767"/>
      <c r="M821" s="767"/>
      <c r="N821" s="768"/>
      <c r="O821" s="781">
        <v>1</v>
      </c>
    </row>
    <row r="822">
      <c r="A822" s="828"/>
      <c r="B822" s="766" t="s">
        <v>276</v>
      </c>
      <c r="C822" s="767"/>
      <c r="D822" s="767"/>
      <c r="E822" s="767"/>
      <c r="F822" s="768"/>
      <c r="G822" s="779"/>
      <c r="H822" s="780"/>
      <c r="I822" s="766" t="s">
        <v>277</v>
      </c>
      <c r="J822" s="767"/>
      <c r="K822" s="767"/>
      <c r="L822" s="767"/>
      <c r="M822" s="767"/>
      <c r="N822" s="768"/>
      <c r="O822" s="781"/>
    </row>
    <row r="823">
      <c r="A823" s="828"/>
      <c r="B823" s="766" t="s">
        <v>278</v>
      </c>
      <c r="C823" s="767"/>
      <c r="D823" s="767"/>
      <c r="E823" s="767"/>
      <c r="F823" s="768"/>
      <c r="G823" s="779"/>
      <c r="H823" s="780"/>
      <c r="I823" s="766" t="s">
        <v>279</v>
      </c>
      <c r="J823" s="767"/>
      <c r="K823" s="767"/>
      <c r="L823" s="767"/>
      <c r="M823" s="767"/>
      <c r="N823" s="768"/>
      <c r="O823" s="781"/>
    </row>
    <row r="824">
      <c r="A824" s="828"/>
      <c r="B824" s="766" t="s">
        <v>280</v>
      </c>
      <c r="C824" s="767"/>
      <c r="D824" s="767"/>
      <c r="E824" s="767"/>
      <c r="F824" s="768"/>
      <c r="G824" s="779"/>
      <c r="H824" s="780"/>
      <c r="I824" s="766" t="s">
        <v>281</v>
      </c>
      <c r="J824" s="767"/>
      <c r="K824" s="767"/>
      <c r="L824" s="767"/>
      <c r="M824" s="767"/>
      <c r="N824" s="768"/>
      <c r="O824" s="781">
        <v>1</v>
      </c>
    </row>
    <row r="825">
      <c r="A825" s="828"/>
      <c r="B825" s="766" t="s">
        <v>282</v>
      </c>
      <c r="C825" s="767"/>
      <c r="D825" s="767"/>
      <c r="E825" s="767"/>
      <c r="F825" s="768"/>
      <c r="G825" s="779"/>
      <c r="H825" s="780"/>
      <c r="I825" s="766" t="s">
        <v>283</v>
      </c>
      <c r="J825" s="767"/>
      <c r="K825" s="767"/>
      <c r="L825" s="767"/>
      <c r="M825" s="767"/>
      <c r="N825" s="768"/>
      <c r="O825" s="781"/>
    </row>
    <row r="826">
      <c r="A826" s="828"/>
      <c r="B826" s="766" t="s">
        <v>284</v>
      </c>
      <c r="C826" s="767"/>
      <c r="D826" s="767"/>
      <c r="E826" s="767"/>
      <c r="F826" s="768"/>
      <c r="G826" s="779"/>
      <c r="H826" s="780"/>
      <c r="I826" s="766" t="s">
        <v>285</v>
      </c>
      <c r="J826" s="767"/>
      <c r="K826" s="767"/>
      <c r="L826" s="767"/>
      <c r="M826" s="767"/>
      <c r="N826" s="768"/>
      <c r="O826" s="790">
        <v>1</v>
      </c>
    </row>
    <row r="827">
      <c r="A827" s="829"/>
      <c r="B827" s="793" t="s">
        <v>286</v>
      </c>
      <c r="C827" s="794"/>
      <c r="D827" s="794"/>
      <c r="E827" s="794"/>
      <c r="F827" s="795"/>
      <c r="G827" s="791">
        <v>2</v>
      </c>
      <c r="H827" s="792"/>
      <c r="I827" s="793" t="s">
        <v>287</v>
      </c>
      <c r="J827" s="794"/>
      <c r="K827" s="794"/>
      <c r="L827" s="794"/>
      <c r="M827" s="794"/>
      <c r="N827" s="795"/>
      <c r="O827" s="796">
        <f>SUM(G817:H827,O817:O826)</f>
        <v>5</v>
      </c>
    </row>
    <row r="828">
      <c r="A828" s="837" t="s">
        <v>288</v>
      </c>
      <c r="B828" s="798" t="s">
        <v>352</v>
      </c>
      <c r="C828" s="799"/>
      <c r="D828" s="799"/>
      <c r="E828" s="799"/>
      <c r="F828" s="799"/>
      <c r="G828" s="799"/>
      <c r="H828" s="799"/>
      <c r="I828" s="799"/>
      <c r="J828" s="799"/>
      <c r="K828" s="799"/>
      <c r="L828" s="799"/>
      <c r="M828" s="799"/>
      <c r="N828" s="799"/>
      <c r="O828" s="998"/>
    </row>
    <row r="829">
      <c r="A829" s="841"/>
      <c r="B829" s="758"/>
      <c r="C829" s="759"/>
      <c r="D829" s="759"/>
      <c r="E829" s="759"/>
      <c r="F829" s="759"/>
      <c r="G829" s="759"/>
      <c r="H829" s="759"/>
      <c r="I829" s="759"/>
      <c r="J829" s="759"/>
      <c r="K829" s="759"/>
      <c r="L829" s="759"/>
      <c r="M829" s="759"/>
      <c r="N829" s="759"/>
      <c r="O829" s="762"/>
    </row>
    <row r="830">
      <c r="A830" s="841"/>
      <c r="B830" s="758"/>
      <c r="C830" s="759"/>
      <c r="D830" s="759"/>
      <c r="E830" s="759"/>
      <c r="F830" s="759"/>
      <c r="G830" s="759"/>
      <c r="H830" s="759"/>
      <c r="I830" s="759"/>
      <c r="J830" s="759"/>
      <c r="K830" s="759"/>
      <c r="L830" s="759"/>
      <c r="M830" s="759"/>
      <c r="N830" s="759"/>
      <c r="O830" s="762"/>
    </row>
    <row r="831">
      <c r="A831" s="841"/>
      <c r="B831" s="758"/>
      <c r="C831" s="759"/>
      <c r="D831" s="759"/>
      <c r="E831" s="759"/>
      <c r="F831" s="759"/>
      <c r="G831" s="759"/>
      <c r="H831" s="759"/>
      <c r="I831" s="759"/>
      <c r="J831" s="759"/>
      <c r="K831" s="759"/>
      <c r="L831" s="759"/>
      <c r="M831" s="759"/>
      <c r="N831" s="759"/>
      <c r="O831" s="762"/>
    </row>
    <row r="832">
      <c r="A832" s="841"/>
      <c r="B832" s="758"/>
      <c r="C832" s="759"/>
      <c r="D832" s="759"/>
      <c r="E832" s="759"/>
      <c r="F832" s="759"/>
      <c r="G832" s="759"/>
      <c r="H832" s="759"/>
      <c r="I832" s="759"/>
      <c r="J832" s="759"/>
      <c r="K832" s="759"/>
      <c r="L832" s="759"/>
      <c r="M832" s="759"/>
      <c r="N832" s="759"/>
      <c r="O832" s="762"/>
    </row>
    <row r="833">
      <c r="A833" s="841"/>
      <c r="B833" s="758"/>
      <c r="C833" s="759"/>
      <c r="D833" s="759"/>
      <c r="E833" s="759"/>
      <c r="F833" s="759"/>
      <c r="G833" s="759"/>
      <c r="H833" s="759"/>
      <c r="I833" s="759"/>
      <c r="J833" s="759"/>
      <c r="K833" s="759"/>
      <c r="L833" s="759"/>
      <c r="M833" s="759"/>
      <c r="N833" s="759"/>
      <c r="O833" s="762"/>
    </row>
    <row r="834">
      <c r="A834" s="841"/>
      <c r="B834" s="758"/>
      <c r="C834" s="759"/>
      <c r="D834" s="759"/>
      <c r="E834" s="759"/>
      <c r="F834" s="759"/>
      <c r="G834" s="759"/>
      <c r="H834" s="759"/>
      <c r="I834" s="759"/>
      <c r="J834" s="759"/>
      <c r="K834" s="759"/>
      <c r="L834" s="759"/>
      <c r="M834" s="759"/>
      <c r="N834" s="759"/>
      <c r="O834" s="762"/>
    </row>
    <row r="835">
      <c r="A835" s="841"/>
      <c r="B835" s="758"/>
      <c r="C835" s="759"/>
      <c r="D835" s="759"/>
      <c r="E835" s="759"/>
      <c r="F835" s="759"/>
      <c r="G835" s="759"/>
      <c r="H835" s="763"/>
      <c r="I835" s="986" t="s">
        <v>0</v>
      </c>
      <c r="J835" s="987"/>
      <c r="K835" s="987"/>
      <c r="L835" s="987"/>
      <c r="M835" s="987"/>
      <c r="N835" s="987"/>
      <c r="O835" s="988"/>
    </row>
    <row r="836">
      <c r="A836" s="841"/>
      <c r="B836" s="758"/>
      <c r="C836" s="759"/>
      <c r="D836" s="759"/>
      <c r="E836" s="759"/>
      <c r="F836" s="759"/>
      <c r="G836" s="759"/>
      <c r="H836" s="763"/>
      <c r="I836" s="3"/>
      <c r="J836" s="3"/>
      <c r="K836" s="3"/>
      <c r="L836" s="3"/>
      <c r="M836" s="3"/>
      <c r="N836" s="3"/>
      <c r="O836" s="3"/>
    </row>
    <row r="837">
      <c r="A837" s="841"/>
      <c r="B837" s="758"/>
      <c r="C837" s="759"/>
      <c r="D837" s="759"/>
      <c r="E837" s="759"/>
      <c r="F837" s="759"/>
      <c r="G837" s="759"/>
      <c r="H837" s="763"/>
      <c r="I837" s="3"/>
      <c r="J837" s="3"/>
      <c r="K837" s="3"/>
      <c r="L837" s="3"/>
      <c r="M837" s="3"/>
      <c r="N837" s="3"/>
      <c r="O837" s="3"/>
    </row>
    <row r="838">
      <c r="A838" s="842"/>
      <c r="B838" s="803"/>
      <c r="C838" s="804"/>
      <c r="D838" s="804"/>
      <c r="E838" s="804"/>
      <c r="F838" s="804"/>
      <c r="G838" s="804"/>
      <c r="H838" s="989"/>
      <c r="I838" s="990"/>
      <c r="J838" s="990"/>
      <c r="K838" s="990"/>
      <c r="L838" s="990"/>
      <c r="M838" s="990"/>
      <c r="N838" s="990"/>
      <c r="O838" s="991"/>
    </row>
    <row r="839">
      <c r="A839" s="837" t="s">
        <v>291</v>
      </c>
      <c r="B839" s="992"/>
      <c r="C839" s="839"/>
      <c r="D839" s="839"/>
      <c r="E839" s="839"/>
      <c r="F839" s="839"/>
      <c r="G839" s="839"/>
      <c r="H839" s="839"/>
      <c r="I839" s="839"/>
      <c r="J839" s="839"/>
      <c r="K839" s="839"/>
      <c r="L839" s="839"/>
      <c r="M839" s="839"/>
      <c r="N839" s="839"/>
      <c r="O839" s="840"/>
    </row>
    <row r="840">
      <c r="A840" s="841"/>
      <c r="B840" s="760"/>
      <c r="C840" s="761"/>
      <c r="D840" s="761"/>
      <c r="E840" s="761"/>
      <c r="F840" s="761"/>
      <c r="G840" s="761"/>
      <c r="H840" s="761"/>
      <c r="I840" s="761"/>
      <c r="J840" s="761"/>
      <c r="K840" s="761"/>
      <c r="L840" s="761"/>
      <c r="M840" s="761"/>
      <c r="N840" s="761"/>
      <c r="O840" s="762"/>
    </row>
    <row r="841">
      <c r="A841" s="841"/>
      <c r="B841" s="760"/>
      <c r="C841" s="761"/>
      <c r="D841" s="761"/>
      <c r="E841" s="761"/>
      <c r="F841" s="761"/>
      <c r="G841" s="761"/>
      <c r="H841" s="761"/>
      <c r="I841" s="761"/>
      <c r="J841" s="761"/>
      <c r="K841" s="761"/>
      <c r="L841" s="761"/>
      <c r="M841" s="761"/>
      <c r="N841" s="761"/>
      <c r="O841" s="762"/>
    </row>
    <row r="842">
      <c r="A842" s="841"/>
      <c r="B842" s="760"/>
      <c r="C842" s="761"/>
      <c r="D842" s="761"/>
      <c r="E842" s="761"/>
      <c r="F842" s="761"/>
      <c r="G842" s="761"/>
      <c r="H842" s="761"/>
      <c r="I842" s="761"/>
      <c r="J842" s="761"/>
      <c r="K842" s="761"/>
      <c r="L842" s="761"/>
      <c r="M842" s="761"/>
      <c r="N842" s="761"/>
      <c r="O842" s="762"/>
    </row>
    <row r="843">
      <c r="A843" s="841"/>
      <c r="B843" s="760"/>
      <c r="C843" s="761"/>
      <c r="D843" s="761"/>
      <c r="E843" s="761"/>
      <c r="F843" s="761"/>
      <c r="G843" s="761"/>
      <c r="H843" s="761"/>
      <c r="I843" s="761"/>
      <c r="J843" s="761"/>
      <c r="K843" s="761"/>
      <c r="L843" s="761"/>
      <c r="M843" s="761"/>
      <c r="N843" s="761"/>
      <c r="O843" s="762"/>
    </row>
    <row r="844">
      <c r="A844" s="841"/>
      <c r="B844" s="760"/>
      <c r="C844" s="761"/>
      <c r="D844" s="761"/>
      <c r="E844" s="761"/>
      <c r="F844" s="761"/>
      <c r="G844" s="761"/>
      <c r="H844" s="761"/>
      <c r="I844" s="761"/>
      <c r="J844" s="761"/>
      <c r="K844" s="761"/>
      <c r="L844" s="761"/>
      <c r="M844" s="761"/>
      <c r="N844" s="761"/>
      <c r="O844" s="762"/>
    </row>
    <row r="845">
      <c r="A845" s="841"/>
      <c r="B845" s="760"/>
      <c r="C845" s="761"/>
      <c r="D845" s="761"/>
      <c r="E845" s="761"/>
      <c r="F845" s="761"/>
      <c r="G845" s="761"/>
      <c r="H845" s="761"/>
      <c r="I845" s="761"/>
      <c r="J845" s="761"/>
      <c r="K845" s="761"/>
      <c r="L845" s="761"/>
      <c r="M845" s="761"/>
      <c r="N845" s="761"/>
      <c r="O845" s="762"/>
    </row>
    <row r="846">
      <c r="A846" s="841"/>
      <c r="B846" s="758"/>
      <c r="C846" s="759"/>
      <c r="D846" s="759"/>
      <c r="E846" s="759"/>
      <c r="F846" s="759"/>
      <c r="G846" s="759"/>
      <c r="H846" s="763"/>
      <c r="I846" s="986" t="s">
        <v>292</v>
      </c>
      <c r="J846" s="987"/>
      <c r="K846" s="987"/>
      <c r="L846" s="987"/>
      <c r="M846" s="987"/>
      <c r="N846" s="987"/>
      <c r="O846" s="988"/>
    </row>
    <row r="847">
      <c r="A847" s="841"/>
      <c r="B847" s="758"/>
      <c r="C847" s="759"/>
      <c r="D847" s="759"/>
      <c r="E847" s="759"/>
      <c r="F847" s="759"/>
      <c r="G847" s="759"/>
      <c r="H847" s="763"/>
      <c r="I847" s="3"/>
      <c r="J847" s="3"/>
      <c r="K847" s="3"/>
      <c r="L847" s="3"/>
      <c r="M847" s="3"/>
      <c r="N847" s="3"/>
      <c r="O847" s="3"/>
    </row>
    <row r="848">
      <c r="A848" s="841"/>
      <c r="B848" s="758"/>
      <c r="C848" s="759"/>
      <c r="D848" s="759"/>
      <c r="E848" s="759"/>
      <c r="F848" s="759"/>
      <c r="G848" s="759"/>
      <c r="H848" s="763"/>
      <c r="I848" s="3"/>
      <c r="J848" s="3"/>
      <c r="K848" s="3"/>
      <c r="L848" s="3"/>
      <c r="M848" s="3"/>
      <c r="N848" s="3"/>
      <c r="O848" s="3"/>
    </row>
    <row r="849">
      <c r="A849" s="842"/>
      <c r="B849" s="803"/>
      <c r="C849" s="804"/>
      <c r="D849" s="804"/>
      <c r="E849" s="804"/>
      <c r="F849" s="804"/>
      <c r="G849" s="804"/>
      <c r="H849" s="989"/>
      <c r="I849" s="990"/>
      <c r="J849" s="990"/>
      <c r="K849" s="990"/>
      <c r="L849" s="990"/>
      <c r="M849" s="990"/>
      <c r="N849" s="990"/>
      <c r="O849" s="991"/>
    </row>
    <row r="850" ht="30" customHeight="1">
      <c r="A850" s="805" t="s">
        <v>240</v>
      </c>
      <c r="B850" s="806" t="s">
        <v>1</v>
      </c>
      <c r="C850" s="807"/>
      <c r="D850" s="807"/>
      <c r="E850" s="807"/>
      <c r="F850" s="807"/>
      <c r="G850" s="807"/>
      <c r="H850" s="807"/>
      <c r="I850" s="807"/>
      <c r="J850" s="807"/>
      <c r="K850" s="807"/>
      <c r="L850" s="807"/>
      <c r="M850" s="807"/>
      <c r="N850" s="807"/>
      <c r="O850" s="1165"/>
    </row>
    <row r="851">
      <c r="A851" s="810" t="s">
        <v>3</v>
      </c>
      <c r="B851" s="811" t="s">
        <v>4</v>
      </c>
      <c r="C851" s="812"/>
      <c r="D851" s="812"/>
      <c r="E851" s="812"/>
      <c r="F851" s="812"/>
      <c r="G851" s="812"/>
      <c r="H851" s="812"/>
      <c r="I851" s="812"/>
      <c r="J851" s="812"/>
      <c r="K851" s="812"/>
      <c r="L851" s="812"/>
      <c r="M851" s="812"/>
      <c r="N851" s="812"/>
      <c r="O851" s="1178"/>
    </row>
    <row r="852">
      <c r="A852" s="814" t="s">
        <v>241</v>
      </c>
      <c r="B852" s="694"/>
      <c r="C852" s="694"/>
      <c r="D852" s="694"/>
      <c r="E852" s="694"/>
      <c r="F852" s="694"/>
      <c r="G852" s="694"/>
      <c r="H852" s="694"/>
      <c r="I852" s="694"/>
      <c r="J852" s="694"/>
      <c r="K852" s="694"/>
      <c r="L852" s="694"/>
      <c r="M852" s="694"/>
      <c r="N852" s="694"/>
      <c r="O852" s="1179"/>
    </row>
    <row r="853" ht="38.25">
      <c r="A853" s="718" t="s">
        <v>7</v>
      </c>
      <c r="B853" s="720" t="s">
        <v>312</v>
      </c>
      <c r="C853" s="720" t="s">
        <v>216</v>
      </c>
      <c r="D853" s="816" t="s">
        <v>349</v>
      </c>
      <c r="E853" s="817"/>
      <c r="F853" s="818"/>
      <c r="G853" s="819" t="s">
        <v>242</v>
      </c>
      <c r="H853" s="820"/>
      <c r="I853" s="723">
        <f>I806+1</f>
        <v>46046</v>
      </c>
      <c r="J853" s="724"/>
      <c r="K853" s="724"/>
      <c r="L853" s="724"/>
      <c r="M853" s="725"/>
      <c r="N853" s="726" t="s">
        <v>243</v>
      </c>
      <c r="O853" s="727">
        <f>O806+1</f>
        <v>19</v>
      </c>
    </row>
    <row r="854">
      <c r="A854" s="728" t="s">
        <v>244</v>
      </c>
      <c r="B854" s="729" t="s">
        <v>6</v>
      </c>
      <c r="C854" s="730"/>
      <c r="D854" s="730"/>
      <c r="E854" s="730"/>
      <c r="F854" s="730"/>
      <c r="G854" s="730"/>
      <c r="H854" s="730"/>
      <c r="I854" s="730"/>
      <c r="J854" s="731"/>
      <c r="K854" s="732" t="s">
        <v>245</v>
      </c>
      <c r="L854" s="732" t="s">
        <v>246</v>
      </c>
      <c r="M854" s="821" t="s">
        <v>247</v>
      </c>
      <c r="N854" s="822"/>
      <c r="O854" s="733" t="s">
        <v>248</v>
      </c>
    </row>
    <row r="855">
      <c r="A855" s="734"/>
      <c r="B855" s="735"/>
      <c r="C855" s="736"/>
      <c r="D855" s="1168"/>
      <c r="E855" s="1168"/>
      <c r="F855" s="1168"/>
      <c r="G855" s="736"/>
      <c r="H855" s="736"/>
      <c r="I855" s="736"/>
      <c r="J855" s="737"/>
      <c r="K855" s="732" t="s">
        <v>249</v>
      </c>
      <c r="L855" s="732" t="s">
        <v>203</v>
      </c>
      <c r="M855" s="823"/>
      <c r="N855" s="824"/>
      <c r="O855" s="739"/>
    </row>
    <row r="856" ht="38.25">
      <c r="A856" s="740" t="s">
        <v>250</v>
      </c>
      <c r="B856" s="741"/>
      <c r="C856" s="742" t="s">
        <v>251</v>
      </c>
      <c r="D856" s="742">
        <f>D809</f>
        <v>180</v>
      </c>
      <c r="E856" s="742" t="s">
        <v>252</v>
      </c>
      <c r="F856" s="825" t="s">
        <v>253</v>
      </c>
      <c r="G856" s="826"/>
      <c r="H856" s="741">
        <f>H809+1</f>
        <v>112</v>
      </c>
      <c r="I856" s="742" t="s">
        <v>254</v>
      </c>
      <c r="J856" s="741">
        <f>D856-H856</f>
        <v>68</v>
      </c>
      <c r="K856" s="744" t="s">
        <v>255</v>
      </c>
      <c r="L856" s="744" t="s">
        <v>203</v>
      </c>
      <c r="M856" s="811"/>
      <c r="N856" s="827"/>
      <c r="O856" s="739"/>
    </row>
    <row r="857">
      <c r="A857" s="993" t="s">
        <v>256</v>
      </c>
      <c r="B857" s="755" t="s">
        <v>257</v>
      </c>
      <c r="C857" s="756"/>
      <c r="D857" s="756"/>
      <c r="E857" s="756"/>
      <c r="F857" s="757"/>
      <c r="G857" s="758"/>
      <c r="H857" s="763"/>
      <c r="I857" s="760"/>
      <c r="J857" s="761"/>
      <c r="K857" s="761"/>
      <c r="L857" s="761"/>
      <c r="M857" s="761"/>
      <c r="N857" s="761"/>
      <c r="O857" s="762"/>
    </row>
    <row r="858">
      <c r="A858" s="828"/>
      <c r="B858" s="755" t="s">
        <v>258</v>
      </c>
      <c r="C858" s="756"/>
      <c r="D858" s="756"/>
      <c r="E858" s="756"/>
      <c r="F858" s="757"/>
      <c r="G858" s="758"/>
      <c r="H858" s="763"/>
      <c r="I858" s="760"/>
      <c r="J858" s="761"/>
      <c r="K858" s="761"/>
      <c r="L858" s="761"/>
      <c r="M858" s="761"/>
      <c r="N858" s="761"/>
      <c r="O858" s="762"/>
    </row>
    <row r="859">
      <c r="A859" s="828"/>
      <c r="B859" s="755" t="s">
        <v>259</v>
      </c>
      <c r="C859" s="756"/>
      <c r="D859" s="756"/>
      <c r="E859" s="756"/>
      <c r="F859" s="757"/>
      <c r="G859" s="758"/>
      <c r="H859" s="763"/>
      <c r="I859" s="760"/>
      <c r="J859" s="761"/>
      <c r="K859" s="761"/>
      <c r="L859" s="761"/>
      <c r="M859" s="761"/>
      <c r="N859" s="761"/>
      <c r="O859" s="762"/>
    </row>
    <row r="860">
      <c r="A860" s="828"/>
      <c r="B860" s="755" t="s">
        <v>260</v>
      </c>
      <c r="C860" s="756"/>
      <c r="D860" s="756"/>
      <c r="E860" s="756"/>
      <c r="F860" s="757"/>
      <c r="G860" s="758"/>
      <c r="H860" s="763"/>
      <c r="I860" s="760"/>
      <c r="J860" s="761"/>
      <c r="K860" s="761"/>
      <c r="L860" s="761"/>
      <c r="M860" s="761"/>
      <c r="N860" s="761"/>
      <c r="O860" s="762"/>
    </row>
    <row r="861">
      <c r="A861" s="828"/>
      <c r="B861" s="755" t="s">
        <v>261</v>
      </c>
      <c r="C861" s="756"/>
      <c r="D861" s="756"/>
      <c r="E861" s="756"/>
      <c r="F861" s="757"/>
      <c r="G861" s="758"/>
      <c r="H861" s="763"/>
      <c r="I861" s="758"/>
      <c r="J861" s="759"/>
      <c r="K861" s="759"/>
      <c r="L861" s="759"/>
      <c r="M861" s="759"/>
      <c r="N861" s="759"/>
      <c r="O861" s="762"/>
    </row>
    <row r="862">
      <c r="A862" s="829"/>
      <c r="B862" s="999" t="s">
        <v>262</v>
      </c>
      <c r="C862" s="1000"/>
      <c r="D862" s="1000"/>
      <c r="E862" s="1000"/>
      <c r="F862" s="1001"/>
      <c r="G862" s="803"/>
      <c r="H862" s="989"/>
      <c r="I862" s="769"/>
      <c r="J862" s="770"/>
      <c r="K862" s="770"/>
      <c r="L862" s="770"/>
      <c r="M862" s="770"/>
      <c r="N862" s="770"/>
      <c r="O862" s="771"/>
    </row>
    <row r="863">
      <c r="A863" s="830" t="s">
        <v>263</v>
      </c>
      <c r="B863" s="773" t="s">
        <v>264</v>
      </c>
      <c r="C863" s="774"/>
      <c r="D863" s="774"/>
      <c r="E863" s="774"/>
      <c r="F863" s="775"/>
      <c r="G863" s="776" t="s">
        <v>265</v>
      </c>
      <c r="H863" s="777"/>
      <c r="I863" s="773" t="s">
        <v>264</v>
      </c>
      <c r="J863" s="774"/>
      <c r="K863" s="774"/>
      <c r="L863" s="774"/>
      <c r="M863" s="774"/>
      <c r="N863" s="775"/>
      <c r="O863" s="1219" t="s">
        <v>265</v>
      </c>
    </row>
    <row r="864">
      <c r="A864" s="828"/>
      <c r="B864" s="766" t="s">
        <v>266</v>
      </c>
      <c r="C864" s="767"/>
      <c r="D864" s="767"/>
      <c r="E864" s="767"/>
      <c r="F864" s="768"/>
      <c r="G864" s="779"/>
      <c r="H864" s="780"/>
      <c r="I864" s="766" t="s">
        <v>267</v>
      </c>
      <c r="J864" s="767"/>
      <c r="K864" s="767"/>
      <c r="L864" s="767"/>
      <c r="M864" s="767"/>
      <c r="N864" s="768"/>
      <c r="O864" s="781"/>
    </row>
    <row r="865">
      <c r="A865" s="828"/>
      <c r="B865" s="766" t="s">
        <v>268</v>
      </c>
      <c r="C865" s="767"/>
      <c r="D865" s="767"/>
      <c r="E865" s="767"/>
      <c r="F865" s="768"/>
      <c r="G865" s="779"/>
      <c r="H865" s="780"/>
      <c r="I865" s="766" t="s">
        <v>269</v>
      </c>
      <c r="J865" s="767"/>
      <c r="K865" s="767"/>
      <c r="L865" s="767"/>
      <c r="M865" s="767"/>
      <c r="N865" s="768"/>
      <c r="O865" s="781"/>
    </row>
    <row r="866">
      <c r="A866" s="828"/>
      <c r="B866" s="766" t="s">
        <v>270</v>
      </c>
      <c r="C866" s="767"/>
      <c r="D866" s="767"/>
      <c r="E866" s="767"/>
      <c r="F866" s="768"/>
      <c r="G866" s="779"/>
      <c r="H866" s="780"/>
      <c r="I866" s="766" t="s">
        <v>271</v>
      </c>
      <c r="J866" s="767"/>
      <c r="K866" s="767"/>
      <c r="L866" s="767"/>
      <c r="M866" s="767"/>
      <c r="N866" s="768"/>
      <c r="O866" s="781"/>
    </row>
    <row r="867">
      <c r="A867" s="828"/>
      <c r="B867" s="766" t="s">
        <v>272</v>
      </c>
      <c r="C867" s="767"/>
      <c r="D867" s="767"/>
      <c r="E867" s="767"/>
      <c r="F867" s="768"/>
      <c r="G867" s="779"/>
      <c r="H867" s="780"/>
      <c r="I867" s="766" t="s">
        <v>273</v>
      </c>
      <c r="J867" s="767"/>
      <c r="K867" s="767"/>
      <c r="L867" s="767"/>
      <c r="M867" s="767"/>
      <c r="N867" s="768"/>
      <c r="O867" s="781"/>
    </row>
    <row r="868">
      <c r="A868" s="828"/>
      <c r="B868" s="766" t="s">
        <v>274</v>
      </c>
      <c r="C868" s="767"/>
      <c r="D868" s="767"/>
      <c r="E868" s="767"/>
      <c r="F868" s="768"/>
      <c r="G868" s="779"/>
      <c r="H868" s="780"/>
      <c r="I868" s="766" t="s">
        <v>275</v>
      </c>
      <c r="J868" s="767"/>
      <c r="K868" s="767"/>
      <c r="L868" s="767"/>
      <c r="M868" s="767"/>
      <c r="N868" s="768"/>
      <c r="O868" s="781"/>
    </row>
    <row r="869">
      <c r="A869" s="828"/>
      <c r="B869" s="766" t="s">
        <v>276</v>
      </c>
      <c r="C869" s="767"/>
      <c r="D869" s="767"/>
      <c r="E869" s="767"/>
      <c r="F869" s="768"/>
      <c r="G869" s="779"/>
      <c r="H869" s="780"/>
      <c r="I869" s="766" t="s">
        <v>277</v>
      </c>
      <c r="J869" s="767"/>
      <c r="K869" s="767"/>
      <c r="L869" s="767"/>
      <c r="M869" s="767"/>
      <c r="N869" s="768"/>
      <c r="O869" s="781"/>
    </row>
    <row r="870">
      <c r="A870" s="828"/>
      <c r="B870" s="766" t="s">
        <v>278</v>
      </c>
      <c r="C870" s="767"/>
      <c r="D870" s="767"/>
      <c r="E870" s="767"/>
      <c r="F870" s="768"/>
      <c r="G870" s="779"/>
      <c r="H870" s="780"/>
      <c r="I870" s="766" t="s">
        <v>279</v>
      </c>
      <c r="J870" s="767"/>
      <c r="K870" s="767"/>
      <c r="L870" s="767"/>
      <c r="M870" s="767"/>
      <c r="N870" s="768"/>
      <c r="O870" s="781"/>
    </row>
    <row r="871">
      <c r="A871" s="828"/>
      <c r="B871" s="766" t="s">
        <v>280</v>
      </c>
      <c r="C871" s="767"/>
      <c r="D871" s="767"/>
      <c r="E871" s="767"/>
      <c r="F871" s="768"/>
      <c r="G871" s="779"/>
      <c r="H871" s="780"/>
      <c r="I871" s="766" t="s">
        <v>281</v>
      </c>
      <c r="J871" s="767"/>
      <c r="K871" s="767"/>
      <c r="L871" s="767"/>
      <c r="M871" s="767"/>
      <c r="N871" s="768"/>
      <c r="O871" s="781"/>
    </row>
    <row r="872">
      <c r="A872" s="828"/>
      <c r="B872" s="766" t="s">
        <v>282</v>
      </c>
      <c r="C872" s="767"/>
      <c r="D872" s="767"/>
      <c r="E872" s="767"/>
      <c r="F872" s="768"/>
      <c r="G872" s="779"/>
      <c r="H872" s="780"/>
      <c r="I872" s="766" t="s">
        <v>283</v>
      </c>
      <c r="J872" s="767"/>
      <c r="K872" s="767"/>
      <c r="L872" s="767"/>
      <c r="M872" s="767"/>
      <c r="N872" s="768"/>
      <c r="O872" s="781"/>
    </row>
    <row r="873">
      <c r="A873" s="828"/>
      <c r="B873" s="766" t="s">
        <v>284</v>
      </c>
      <c r="C873" s="767"/>
      <c r="D873" s="767"/>
      <c r="E873" s="767"/>
      <c r="F873" s="768"/>
      <c r="G873" s="779"/>
      <c r="H873" s="780"/>
      <c r="I873" s="766" t="s">
        <v>285</v>
      </c>
      <c r="J873" s="767"/>
      <c r="K873" s="767"/>
      <c r="L873" s="767"/>
      <c r="M873" s="767"/>
      <c r="N873" s="768"/>
      <c r="O873" s="790"/>
    </row>
    <row r="874">
      <c r="A874" s="829"/>
      <c r="B874" s="793" t="s">
        <v>286</v>
      </c>
      <c r="C874" s="794"/>
      <c r="D874" s="794"/>
      <c r="E874" s="794"/>
      <c r="F874" s="795"/>
      <c r="G874" s="791"/>
      <c r="H874" s="792"/>
      <c r="I874" s="793" t="s">
        <v>287</v>
      </c>
      <c r="J874" s="794"/>
      <c r="K874" s="794"/>
      <c r="L874" s="794"/>
      <c r="M874" s="794"/>
      <c r="N874" s="795"/>
      <c r="O874" s="796">
        <f>SUM(G864:H874,O864:O873)</f>
        <v>0</v>
      </c>
    </row>
    <row r="875">
      <c r="A875" s="837" t="s">
        <v>288</v>
      </c>
      <c r="B875" s="838" t="s">
        <v>330</v>
      </c>
      <c r="C875" s="997"/>
      <c r="D875" s="997"/>
      <c r="E875" s="997"/>
      <c r="F875" s="997"/>
      <c r="G875" s="997"/>
      <c r="H875" s="997"/>
      <c r="I875" s="997"/>
      <c r="J875" s="997"/>
      <c r="K875" s="997"/>
      <c r="L875" s="997"/>
      <c r="M875" s="997"/>
      <c r="N875" s="997"/>
      <c r="O875" s="998"/>
    </row>
    <row r="876">
      <c r="A876" s="841"/>
      <c r="B876" s="758"/>
      <c r="C876" s="759"/>
      <c r="D876" s="759"/>
      <c r="E876" s="759"/>
      <c r="F876" s="759"/>
      <c r="G876" s="759"/>
      <c r="H876" s="759"/>
      <c r="I876" s="759"/>
      <c r="J876" s="759"/>
      <c r="K876" s="759"/>
      <c r="L876" s="759"/>
      <c r="M876" s="759"/>
      <c r="N876" s="759"/>
      <c r="O876" s="762"/>
    </row>
    <row r="877">
      <c r="A877" s="841"/>
      <c r="B877" s="758"/>
      <c r="C877" s="759"/>
      <c r="D877" s="759"/>
      <c r="E877" s="759"/>
      <c r="F877" s="759"/>
      <c r="G877" s="759"/>
      <c r="H877" s="759"/>
      <c r="I877" s="759"/>
      <c r="J877" s="759"/>
      <c r="K877" s="759"/>
      <c r="L877" s="759"/>
      <c r="M877" s="759"/>
      <c r="N877" s="759"/>
      <c r="O877" s="762"/>
    </row>
    <row r="878">
      <c r="A878" s="841"/>
      <c r="B878" s="758"/>
      <c r="C878" s="759"/>
      <c r="D878" s="759"/>
      <c r="E878" s="759"/>
      <c r="F878" s="759"/>
      <c r="G878" s="759"/>
      <c r="H878" s="759"/>
      <c r="I878" s="759"/>
      <c r="J878" s="759"/>
      <c r="K878" s="759"/>
      <c r="L878" s="759"/>
      <c r="M878" s="759"/>
      <c r="N878" s="759"/>
      <c r="O878" s="762"/>
    </row>
    <row r="879">
      <c r="A879" s="841"/>
      <c r="B879" s="758"/>
      <c r="C879" s="759"/>
      <c r="D879" s="759"/>
      <c r="E879" s="759"/>
      <c r="F879" s="759"/>
      <c r="G879" s="759"/>
      <c r="H879" s="759"/>
      <c r="I879" s="759"/>
      <c r="J879" s="759"/>
      <c r="K879" s="759"/>
      <c r="L879" s="759"/>
      <c r="M879" s="759"/>
      <c r="N879" s="759"/>
      <c r="O879" s="762"/>
    </row>
    <row r="880">
      <c r="A880" s="841"/>
      <c r="B880" s="758"/>
      <c r="C880" s="759"/>
      <c r="D880" s="759"/>
      <c r="E880" s="759"/>
      <c r="F880" s="759"/>
      <c r="G880" s="759"/>
      <c r="H880" s="759"/>
      <c r="I880" s="759"/>
      <c r="J880" s="759"/>
      <c r="K880" s="759"/>
      <c r="L880" s="759"/>
      <c r="M880" s="759"/>
      <c r="N880" s="759"/>
      <c r="O880" s="762"/>
    </row>
    <row r="881">
      <c r="A881" s="841"/>
      <c r="B881" s="758"/>
      <c r="C881" s="759"/>
      <c r="D881" s="759"/>
      <c r="E881" s="759"/>
      <c r="F881" s="759"/>
      <c r="G881" s="759"/>
      <c r="H881" s="759"/>
      <c r="I881" s="759"/>
      <c r="J881" s="759"/>
      <c r="K881" s="759"/>
      <c r="L881" s="759"/>
      <c r="M881" s="759"/>
      <c r="N881" s="759"/>
      <c r="O881" s="762"/>
    </row>
    <row r="882">
      <c r="A882" s="841"/>
      <c r="B882" s="758"/>
      <c r="C882" s="759"/>
      <c r="D882" s="759"/>
      <c r="E882" s="759"/>
      <c r="F882" s="759"/>
      <c r="G882" s="759"/>
      <c r="H882" s="763"/>
      <c r="I882" s="986" t="s">
        <v>0</v>
      </c>
      <c r="J882" s="987"/>
      <c r="K882" s="987"/>
      <c r="L882" s="987"/>
      <c r="M882" s="987"/>
      <c r="N882" s="987"/>
      <c r="O882" s="988"/>
    </row>
    <row r="883">
      <c r="A883" s="841"/>
      <c r="B883" s="758"/>
      <c r="C883" s="759"/>
      <c r="D883" s="759"/>
      <c r="E883" s="759"/>
      <c r="F883" s="759"/>
      <c r="G883" s="759"/>
      <c r="H883" s="763"/>
      <c r="I883" s="3"/>
      <c r="J883" s="3"/>
      <c r="K883" s="3"/>
      <c r="L883" s="3"/>
      <c r="M883" s="3"/>
      <c r="N883" s="3"/>
      <c r="O883" s="3"/>
    </row>
    <row r="884">
      <c r="A884" s="841"/>
      <c r="B884" s="758"/>
      <c r="C884" s="759"/>
      <c r="D884" s="759"/>
      <c r="E884" s="759"/>
      <c r="F884" s="759"/>
      <c r="G884" s="759"/>
      <c r="H884" s="763"/>
      <c r="I884" s="3"/>
      <c r="J884" s="3"/>
      <c r="K884" s="3"/>
      <c r="L884" s="3"/>
      <c r="M884" s="3"/>
      <c r="N884" s="3"/>
      <c r="O884" s="3"/>
    </row>
    <row r="885">
      <c r="A885" s="842"/>
      <c r="B885" s="803"/>
      <c r="C885" s="804"/>
      <c r="D885" s="804"/>
      <c r="E885" s="804"/>
      <c r="F885" s="804"/>
      <c r="G885" s="804"/>
      <c r="H885" s="989"/>
      <c r="I885" s="990"/>
      <c r="J885" s="990"/>
      <c r="K885" s="990"/>
      <c r="L885" s="990"/>
      <c r="M885" s="990"/>
      <c r="N885" s="990"/>
      <c r="O885" s="991"/>
    </row>
    <row r="886">
      <c r="A886" s="837" t="s">
        <v>291</v>
      </c>
      <c r="B886" s="992"/>
      <c r="C886" s="839"/>
      <c r="D886" s="839"/>
      <c r="E886" s="839"/>
      <c r="F886" s="839"/>
      <c r="G886" s="839"/>
      <c r="H886" s="839"/>
      <c r="I886" s="839"/>
      <c r="J886" s="839"/>
      <c r="K886" s="839"/>
      <c r="L886" s="839"/>
      <c r="M886" s="839"/>
      <c r="N886" s="839"/>
      <c r="O886" s="840"/>
    </row>
    <row r="887">
      <c r="A887" s="841"/>
      <c r="B887" s="760"/>
      <c r="C887" s="761"/>
      <c r="D887" s="761"/>
      <c r="E887" s="761"/>
      <c r="F887" s="761"/>
      <c r="G887" s="761"/>
      <c r="H887" s="761"/>
      <c r="I887" s="761"/>
      <c r="J887" s="761"/>
      <c r="K887" s="761"/>
      <c r="L887" s="761"/>
      <c r="M887" s="761"/>
      <c r="N887" s="761"/>
      <c r="O887" s="762"/>
    </row>
    <row r="888">
      <c r="A888" s="841"/>
      <c r="B888" s="760"/>
      <c r="C888" s="761"/>
      <c r="D888" s="761"/>
      <c r="E888" s="761"/>
      <c r="F888" s="761"/>
      <c r="G888" s="761"/>
      <c r="H888" s="761"/>
      <c r="I888" s="761"/>
      <c r="J888" s="761"/>
      <c r="K888" s="761"/>
      <c r="L888" s="761"/>
      <c r="M888" s="761"/>
      <c r="N888" s="761"/>
      <c r="O888" s="762"/>
    </row>
    <row r="889">
      <c r="A889" s="841"/>
      <c r="B889" s="760"/>
      <c r="C889" s="761"/>
      <c r="D889" s="761"/>
      <c r="E889" s="761"/>
      <c r="F889" s="761"/>
      <c r="G889" s="761"/>
      <c r="H889" s="761"/>
      <c r="I889" s="761"/>
      <c r="J889" s="761"/>
      <c r="K889" s="761"/>
      <c r="L889" s="761"/>
      <c r="M889" s="761"/>
      <c r="N889" s="761"/>
      <c r="O889" s="762"/>
    </row>
    <row r="890">
      <c r="A890" s="841"/>
      <c r="B890" s="760"/>
      <c r="C890" s="761"/>
      <c r="D890" s="761"/>
      <c r="E890" s="761"/>
      <c r="F890" s="761"/>
      <c r="G890" s="761"/>
      <c r="H890" s="761"/>
      <c r="I890" s="761"/>
      <c r="J890" s="761"/>
      <c r="K890" s="761"/>
      <c r="L890" s="761"/>
      <c r="M890" s="761"/>
      <c r="N890" s="761"/>
      <c r="O890" s="762"/>
    </row>
    <row r="891">
      <c r="A891" s="841"/>
      <c r="B891" s="760"/>
      <c r="C891" s="761"/>
      <c r="D891" s="761"/>
      <c r="E891" s="761"/>
      <c r="F891" s="761"/>
      <c r="G891" s="761"/>
      <c r="H891" s="761"/>
      <c r="I891" s="761"/>
      <c r="J891" s="761"/>
      <c r="K891" s="761"/>
      <c r="L891" s="761"/>
      <c r="M891" s="761"/>
      <c r="N891" s="761"/>
      <c r="O891" s="762"/>
    </row>
    <row r="892">
      <c r="A892" s="841"/>
      <c r="B892" s="760"/>
      <c r="C892" s="761"/>
      <c r="D892" s="761"/>
      <c r="E892" s="761"/>
      <c r="F892" s="761"/>
      <c r="G892" s="761"/>
      <c r="H892" s="761"/>
      <c r="I892" s="761"/>
      <c r="J892" s="761"/>
      <c r="K892" s="761"/>
      <c r="L892" s="761"/>
      <c r="M892" s="761"/>
      <c r="N892" s="761"/>
      <c r="O892" s="762"/>
    </row>
    <row r="893">
      <c r="A893" s="841"/>
      <c r="B893" s="758"/>
      <c r="C893" s="759"/>
      <c r="D893" s="759"/>
      <c r="E893" s="759"/>
      <c r="F893" s="759"/>
      <c r="G893" s="759"/>
      <c r="H893" s="763"/>
      <c r="I893" s="986" t="s">
        <v>292</v>
      </c>
      <c r="J893" s="987"/>
      <c r="K893" s="987"/>
      <c r="L893" s="987"/>
      <c r="M893" s="987"/>
      <c r="N893" s="987"/>
      <c r="O893" s="988"/>
    </row>
    <row r="894">
      <c r="A894" s="841"/>
      <c r="B894" s="758"/>
      <c r="C894" s="759"/>
      <c r="D894" s="759"/>
      <c r="E894" s="759"/>
      <c r="F894" s="759"/>
      <c r="G894" s="759"/>
      <c r="H894" s="763"/>
      <c r="I894" s="3"/>
      <c r="J894" s="3"/>
      <c r="K894" s="3"/>
      <c r="L894" s="3"/>
      <c r="M894" s="3"/>
      <c r="N894" s="3"/>
      <c r="O894" s="3"/>
    </row>
    <row r="895">
      <c r="A895" s="841"/>
      <c r="B895" s="758"/>
      <c r="C895" s="759"/>
      <c r="D895" s="759"/>
      <c r="E895" s="759"/>
      <c r="F895" s="759"/>
      <c r="G895" s="759"/>
      <c r="H895" s="763"/>
      <c r="I895" s="3"/>
      <c r="J895" s="3"/>
      <c r="K895" s="3"/>
      <c r="L895" s="3"/>
      <c r="M895" s="3"/>
      <c r="N895" s="3"/>
      <c r="O895" s="3"/>
    </row>
    <row r="896">
      <c r="A896" s="842"/>
      <c r="B896" s="803"/>
      <c r="C896" s="804"/>
      <c r="D896" s="804"/>
      <c r="E896" s="804"/>
      <c r="F896" s="804"/>
      <c r="G896" s="804"/>
      <c r="H896" s="989"/>
      <c r="I896" s="990"/>
      <c r="J896" s="990"/>
      <c r="K896" s="990"/>
      <c r="L896" s="990"/>
      <c r="M896" s="990"/>
      <c r="N896" s="990"/>
      <c r="O896" s="991"/>
    </row>
    <row r="897" ht="30" customHeight="1">
      <c r="A897" s="805" t="s">
        <v>240</v>
      </c>
      <c r="B897" s="806" t="s">
        <v>1</v>
      </c>
      <c r="C897" s="807"/>
      <c r="D897" s="807"/>
      <c r="E897" s="807"/>
      <c r="F897" s="807"/>
      <c r="G897" s="807"/>
      <c r="H897" s="807"/>
      <c r="I897" s="807"/>
      <c r="J897" s="807"/>
      <c r="K897" s="807"/>
      <c r="L897" s="807"/>
      <c r="M897" s="807"/>
      <c r="N897" s="807"/>
      <c r="O897" s="1165"/>
    </row>
    <row r="898">
      <c r="A898" s="810" t="s">
        <v>3</v>
      </c>
      <c r="B898" s="811" t="s">
        <v>4</v>
      </c>
      <c r="C898" s="812"/>
      <c r="D898" s="812"/>
      <c r="E898" s="812"/>
      <c r="F898" s="812"/>
      <c r="G898" s="812"/>
      <c r="H898" s="812"/>
      <c r="I898" s="812"/>
      <c r="J898" s="812"/>
      <c r="K898" s="812"/>
      <c r="L898" s="812"/>
      <c r="M898" s="812"/>
      <c r="N898" s="812"/>
      <c r="O898" s="1178"/>
    </row>
    <row r="899">
      <c r="A899" s="814" t="s">
        <v>241</v>
      </c>
      <c r="B899" s="694"/>
      <c r="C899" s="694"/>
      <c r="D899" s="694"/>
      <c r="E899" s="694"/>
      <c r="F899" s="694"/>
      <c r="G899" s="694"/>
      <c r="H899" s="694"/>
      <c r="I899" s="694"/>
      <c r="J899" s="694"/>
      <c r="K899" s="694"/>
      <c r="L899" s="694"/>
      <c r="M899" s="694"/>
      <c r="N899" s="694"/>
      <c r="O899" s="1179"/>
    </row>
    <row r="900" ht="38.25">
      <c r="A900" s="718" t="s">
        <v>7</v>
      </c>
      <c r="B900" s="720" t="s">
        <v>312</v>
      </c>
      <c r="C900" s="720" t="s">
        <v>216</v>
      </c>
      <c r="D900" s="816" t="s">
        <v>349</v>
      </c>
      <c r="E900" s="817"/>
      <c r="F900" s="818"/>
      <c r="G900" s="819" t="s">
        <v>242</v>
      </c>
      <c r="H900" s="820"/>
      <c r="I900" s="723">
        <f>I853+1</f>
        <v>46047</v>
      </c>
      <c r="J900" s="724"/>
      <c r="K900" s="724"/>
      <c r="L900" s="724"/>
      <c r="M900" s="725"/>
      <c r="N900" s="726" t="s">
        <v>243</v>
      </c>
      <c r="O900" s="727">
        <f>O853+1</f>
        <v>20</v>
      </c>
    </row>
    <row r="901">
      <c r="A901" s="728" t="s">
        <v>244</v>
      </c>
      <c r="B901" s="729" t="s">
        <v>6</v>
      </c>
      <c r="C901" s="730"/>
      <c r="D901" s="730"/>
      <c r="E901" s="730"/>
      <c r="F901" s="730"/>
      <c r="G901" s="730"/>
      <c r="H901" s="730"/>
      <c r="I901" s="730"/>
      <c r="J901" s="731"/>
      <c r="K901" s="732" t="s">
        <v>245</v>
      </c>
      <c r="L901" s="732" t="s">
        <v>246</v>
      </c>
      <c r="M901" s="821" t="s">
        <v>247</v>
      </c>
      <c r="N901" s="822"/>
      <c r="O901" s="733" t="s">
        <v>248</v>
      </c>
    </row>
    <row r="902">
      <c r="A902" s="734"/>
      <c r="B902" s="735"/>
      <c r="C902" s="736"/>
      <c r="D902" s="1168"/>
      <c r="E902" s="1168"/>
      <c r="F902" s="1168"/>
      <c r="G902" s="736"/>
      <c r="H902" s="736"/>
      <c r="I902" s="736"/>
      <c r="J902" s="737"/>
      <c r="K902" s="732" t="s">
        <v>249</v>
      </c>
      <c r="L902" s="732" t="s">
        <v>203</v>
      </c>
      <c r="M902" s="823"/>
      <c r="N902" s="824"/>
      <c r="O902" s="739"/>
    </row>
    <row r="903" ht="38.25">
      <c r="A903" s="740" t="s">
        <v>250</v>
      </c>
      <c r="B903" s="741"/>
      <c r="C903" s="742" t="s">
        <v>251</v>
      </c>
      <c r="D903" s="742">
        <f>D856</f>
        <v>180</v>
      </c>
      <c r="E903" s="742" t="s">
        <v>252</v>
      </c>
      <c r="F903" s="825" t="s">
        <v>253</v>
      </c>
      <c r="G903" s="826"/>
      <c r="H903" s="741">
        <f>H856+1</f>
        <v>113</v>
      </c>
      <c r="I903" s="742" t="s">
        <v>254</v>
      </c>
      <c r="J903" s="741">
        <f>D903-H903</f>
        <v>67</v>
      </c>
      <c r="K903" s="744" t="s">
        <v>255</v>
      </c>
      <c r="L903" s="744" t="s">
        <v>203</v>
      </c>
      <c r="M903" s="811"/>
      <c r="N903" s="827"/>
      <c r="O903" s="739"/>
    </row>
    <row r="904">
      <c r="A904" s="993" t="s">
        <v>256</v>
      </c>
      <c r="B904" s="755" t="s">
        <v>257</v>
      </c>
      <c r="C904" s="756"/>
      <c r="D904" s="756"/>
      <c r="E904" s="756"/>
      <c r="F904" s="757"/>
      <c r="G904" s="758"/>
      <c r="H904" s="763"/>
      <c r="I904" s="760"/>
      <c r="J904" s="761"/>
      <c r="K904" s="761"/>
      <c r="L904" s="761"/>
      <c r="M904" s="761"/>
      <c r="N904" s="761"/>
      <c r="O904" s="762"/>
    </row>
    <row r="905">
      <c r="A905" s="828"/>
      <c r="B905" s="755" t="s">
        <v>258</v>
      </c>
      <c r="C905" s="756"/>
      <c r="D905" s="756"/>
      <c r="E905" s="756"/>
      <c r="F905" s="757"/>
      <c r="G905" s="758"/>
      <c r="H905" s="763"/>
      <c r="I905" s="760"/>
      <c r="J905" s="761"/>
      <c r="K905" s="761"/>
      <c r="L905" s="761"/>
      <c r="M905" s="761"/>
      <c r="N905" s="761"/>
      <c r="O905" s="762"/>
    </row>
    <row r="906">
      <c r="A906" s="828"/>
      <c r="B906" s="755" t="s">
        <v>259</v>
      </c>
      <c r="C906" s="756"/>
      <c r="D906" s="756"/>
      <c r="E906" s="756"/>
      <c r="F906" s="757"/>
      <c r="G906" s="758"/>
      <c r="H906" s="763"/>
      <c r="I906" s="760"/>
      <c r="J906" s="761"/>
      <c r="K906" s="761"/>
      <c r="L906" s="761"/>
      <c r="M906" s="761"/>
      <c r="N906" s="761"/>
      <c r="O906" s="762"/>
    </row>
    <row r="907">
      <c r="A907" s="828"/>
      <c r="B907" s="755" t="s">
        <v>260</v>
      </c>
      <c r="C907" s="756"/>
      <c r="D907" s="756"/>
      <c r="E907" s="756"/>
      <c r="F907" s="757"/>
      <c r="G907" s="758"/>
      <c r="H907" s="763"/>
      <c r="I907" s="760"/>
      <c r="J907" s="761"/>
      <c r="K907" s="761"/>
      <c r="L907" s="761"/>
      <c r="M907" s="761"/>
      <c r="N907" s="761"/>
      <c r="O907" s="762"/>
    </row>
    <row r="908">
      <c r="A908" s="828"/>
      <c r="B908" s="755" t="s">
        <v>261</v>
      </c>
      <c r="C908" s="756"/>
      <c r="D908" s="756"/>
      <c r="E908" s="756"/>
      <c r="F908" s="757"/>
      <c r="G908" s="758"/>
      <c r="H908" s="763"/>
      <c r="I908" s="758"/>
      <c r="J908" s="759"/>
      <c r="K908" s="759"/>
      <c r="L908" s="759"/>
      <c r="M908" s="759"/>
      <c r="N908" s="759"/>
      <c r="O908" s="762"/>
    </row>
    <row r="909">
      <c r="A909" s="829"/>
      <c r="B909" s="999" t="s">
        <v>262</v>
      </c>
      <c r="C909" s="1000"/>
      <c r="D909" s="1000"/>
      <c r="E909" s="1000"/>
      <c r="F909" s="1001"/>
      <c r="G909" s="803"/>
      <c r="H909" s="989"/>
      <c r="I909" s="769"/>
      <c r="J909" s="770"/>
      <c r="K909" s="770"/>
      <c r="L909" s="770"/>
      <c r="M909" s="770"/>
      <c r="N909" s="770"/>
      <c r="O909" s="771"/>
    </row>
    <row r="910">
      <c r="A910" s="830" t="s">
        <v>263</v>
      </c>
      <c r="B910" s="773" t="s">
        <v>264</v>
      </c>
      <c r="C910" s="774"/>
      <c r="D910" s="774"/>
      <c r="E910" s="774"/>
      <c r="F910" s="775"/>
      <c r="G910" s="776" t="s">
        <v>265</v>
      </c>
      <c r="H910" s="777"/>
      <c r="I910" s="773" t="s">
        <v>264</v>
      </c>
      <c r="J910" s="774"/>
      <c r="K910" s="774"/>
      <c r="L910" s="774"/>
      <c r="M910" s="774"/>
      <c r="N910" s="775"/>
      <c r="O910" s="1219" t="s">
        <v>265</v>
      </c>
    </row>
    <row r="911">
      <c r="A911" s="828"/>
      <c r="B911" s="766" t="s">
        <v>266</v>
      </c>
      <c r="C911" s="767"/>
      <c r="D911" s="767"/>
      <c r="E911" s="767"/>
      <c r="F911" s="768"/>
      <c r="G911" s="779"/>
      <c r="H911" s="780"/>
      <c r="I911" s="766" t="s">
        <v>267</v>
      </c>
      <c r="J911" s="767"/>
      <c r="K911" s="767"/>
      <c r="L911" s="767"/>
      <c r="M911" s="767"/>
      <c r="N911" s="768"/>
      <c r="O911" s="781"/>
    </row>
    <row r="912">
      <c r="A912" s="828"/>
      <c r="B912" s="766" t="s">
        <v>268</v>
      </c>
      <c r="C912" s="767"/>
      <c r="D912" s="767"/>
      <c r="E912" s="767"/>
      <c r="F912" s="768"/>
      <c r="G912" s="779"/>
      <c r="H912" s="780"/>
      <c r="I912" s="766" t="s">
        <v>269</v>
      </c>
      <c r="J912" s="767"/>
      <c r="K912" s="767"/>
      <c r="L912" s="767"/>
      <c r="M912" s="767"/>
      <c r="N912" s="768"/>
      <c r="O912" s="781"/>
    </row>
    <row r="913">
      <c r="A913" s="828"/>
      <c r="B913" s="766" t="s">
        <v>270</v>
      </c>
      <c r="C913" s="767"/>
      <c r="D913" s="767"/>
      <c r="E913" s="767"/>
      <c r="F913" s="768"/>
      <c r="G913" s="779"/>
      <c r="H913" s="780"/>
      <c r="I913" s="766" t="s">
        <v>271</v>
      </c>
      <c r="J913" s="767"/>
      <c r="K913" s="767"/>
      <c r="L913" s="767"/>
      <c r="M913" s="767"/>
      <c r="N913" s="768"/>
      <c r="O913" s="781"/>
    </row>
    <row r="914">
      <c r="A914" s="828"/>
      <c r="B914" s="766" t="s">
        <v>272</v>
      </c>
      <c r="C914" s="767"/>
      <c r="D914" s="767"/>
      <c r="E914" s="767"/>
      <c r="F914" s="768"/>
      <c r="G914" s="779"/>
      <c r="H914" s="780"/>
      <c r="I914" s="766" t="s">
        <v>273</v>
      </c>
      <c r="J914" s="767"/>
      <c r="K914" s="767"/>
      <c r="L914" s="767"/>
      <c r="M914" s="767"/>
      <c r="N914" s="768"/>
      <c r="O914" s="781"/>
    </row>
    <row r="915">
      <c r="A915" s="828"/>
      <c r="B915" s="766" t="s">
        <v>274</v>
      </c>
      <c r="C915" s="767"/>
      <c r="D915" s="767"/>
      <c r="E915" s="767"/>
      <c r="F915" s="768"/>
      <c r="G915" s="779"/>
      <c r="H915" s="780"/>
      <c r="I915" s="766" t="s">
        <v>275</v>
      </c>
      <c r="J915" s="767"/>
      <c r="K915" s="767"/>
      <c r="L915" s="767"/>
      <c r="M915" s="767"/>
      <c r="N915" s="768"/>
      <c r="O915" s="781"/>
    </row>
    <row r="916">
      <c r="A916" s="828"/>
      <c r="B916" s="766" t="s">
        <v>276</v>
      </c>
      <c r="C916" s="767"/>
      <c r="D916" s="767"/>
      <c r="E916" s="767"/>
      <c r="F916" s="768"/>
      <c r="G916" s="779"/>
      <c r="H916" s="780"/>
      <c r="I916" s="766" t="s">
        <v>277</v>
      </c>
      <c r="J916" s="767"/>
      <c r="K916" s="767"/>
      <c r="L916" s="767"/>
      <c r="M916" s="767"/>
      <c r="N916" s="768"/>
      <c r="O916" s="781"/>
    </row>
    <row r="917">
      <c r="A917" s="828"/>
      <c r="B917" s="766" t="s">
        <v>278</v>
      </c>
      <c r="C917" s="767"/>
      <c r="D917" s="767"/>
      <c r="E917" s="767"/>
      <c r="F917" s="768"/>
      <c r="G917" s="779"/>
      <c r="H917" s="780"/>
      <c r="I917" s="766" t="s">
        <v>279</v>
      </c>
      <c r="J917" s="767"/>
      <c r="K917" s="767"/>
      <c r="L917" s="767"/>
      <c r="M917" s="767"/>
      <c r="N917" s="768"/>
      <c r="O917" s="781"/>
    </row>
    <row r="918">
      <c r="A918" s="828"/>
      <c r="B918" s="766" t="s">
        <v>280</v>
      </c>
      <c r="C918" s="767"/>
      <c r="D918" s="767"/>
      <c r="E918" s="767"/>
      <c r="F918" s="768"/>
      <c r="G918" s="779"/>
      <c r="H918" s="780"/>
      <c r="I918" s="766" t="s">
        <v>281</v>
      </c>
      <c r="J918" s="767"/>
      <c r="K918" s="767"/>
      <c r="L918" s="767"/>
      <c r="M918" s="767"/>
      <c r="N918" s="768"/>
      <c r="O918" s="781"/>
    </row>
    <row r="919">
      <c r="A919" s="828"/>
      <c r="B919" s="766" t="s">
        <v>282</v>
      </c>
      <c r="C919" s="767"/>
      <c r="D919" s="767"/>
      <c r="E919" s="767"/>
      <c r="F919" s="768"/>
      <c r="G919" s="779"/>
      <c r="H919" s="780"/>
      <c r="I919" s="766" t="s">
        <v>283</v>
      </c>
      <c r="J919" s="767"/>
      <c r="K919" s="767"/>
      <c r="L919" s="767"/>
      <c r="M919" s="767"/>
      <c r="N919" s="768"/>
      <c r="O919" s="781"/>
    </row>
    <row r="920">
      <c r="A920" s="828"/>
      <c r="B920" s="766" t="s">
        <v>284</v>
      </c>
      <c r="C920" s="767"/>
      <c r="D920" s="767"/>
      <c r="E920" s="767"/>
      <c r="F920" s="768"/>
      <c r="G920" s="779"/>
      <c r="H920" s="780"/>
      <c r="I920" s="766" t="s">
        <v>285</v>
      </c>
      <c r="J920" s="767"/>
      <c r="K920" s="767"/>
      <c r="L920" s="767"/>
      <c r="M920" s="767"/>
      <c r="N920" s="768"/>
      <c r="O920" s="790"/>
    </row>
    <row r="921">
      <c r="A921" s="829"/>
      <c r="B921" s="793" t="s">
        <v>286</v>
      </c>
      <c r="C921" s="794"/>
      <c r="D921" s="794"/>
      <c r="E921" s="794"/>
      <c r="F921" s="795"/>
      <c r="G921" s="791"/>
      <c r="H921" s="792"/>
      <c r="I921" s="793" t="s">
        <v>287</v>
      </c>
      <c r="J921" s="794"/>
      <c r="K921" s="794"/>
      <c r="L921" s="794"/>
      <c r="M921" s="794"/>
      <c r="N921" s="795"/>
      <c r="O921" s="796">
        <f>SUM(G911:H921,O911:O920)</f>
        <v>0</v>
      </c>
    </row>
    <row r="922">
      <c r="A922" s="837" t="s">
        <v>288</v>
      </c>
      <c r="B922" s="838" t="s">
        <v>330</v>
      </c>
      <c r="C922" s="997"/>
      <c r="D922" s="997"/>
      <c r="E922" s="997"/>
      <c r="F922" s="997"/>
      <c r="G922" s="997"/>
      <c r="H922" s="997"/>
      <c r="I922" s="997"/>
      <c r="J922" s="997"/>
      <c r="K922" s="997"/>
      <c r="L922" s="997"/>
      <c r="M922" s="997"/>
      <c r="N922" s="997"/>
      <c r="O922" s="998"/>
    </row>
    <row r="923">
      <c r="A923" s="841"/>
      <c r="B923" s="758"/>
      <c r="C923" s="759"/>
      <c r="D923" s="759"/>
      <c r="E923" s="759"/>
      <c r="F923" s="759"/>
      <c r="G923" s="759"/>
      <c r="H923" s="759"/>
      <c r="I923" s="759"/>
      <c r="J923" s="759"/>
      <c r="K923" s="759"/>
      <c r="L923" s="759"/>
      <c r="M923" s="759"/>
      <c r="N923" s="759"/>
      <c r="O923" s="762"/>
    </row>
    <row r="924">
      <c r="A924" s="841"/>
      <c r="B924" s="758"/>
      <c r="C924" s="759"/>
      <c r="D924" s="759"/>
      <c r="E924" s="759"/>
      <c r="F924" s="759"/>
      <c r="G924" s="759"/>
      <c r="H924" s="759"/>
      <c r="I924" s="759"/>
      <c r="J924" s="759"/>
      <c r="K924" s="759"/>
      <c r="L924" s="759"/>
      <c r="M924" s="759"/>
      <c r="N924" s="759"/>
      <c r="O924" s="762"/>
    </row>
    <row r="925">
      <c r="A925" s="841"/>
      <c r="B925" s="758"/>
      <c r="C925" s="759"/>
      <c r="D925" s="759"/>
      <c r="E925" s="759"/>
      <c r="F925" s="759"/>
      <c r="G925" s="759"/>
      <c r="H925" s="759"/>
      <c r="I925" s="759"/>
      <c r="J925" s="759"/>
      <c r="K925" s="759"/>
      <c r="L925" s="759"/>
      <c r="M925" s="759"/>
      <c r="N925" s="759"/>
      <c r="O925" s="762"/>
    </row>
    <row r="926">
      <c r="A926" s="841"/>
      <c r="B926" s="758"/>
      <c r="C926" s="759"/>
      <c r="D926" s="759"/>
      <c r="E926" s="759"/>
      <c r="F926" s="759"/>
      <c r="G926" s="759"/>
      <c r="H926" s="759"/>
      <c r="I926" s="759"/>
      <c r="J926" s="759"/>
      <c r="K926" s="759"/>
      <c r="L926" s="759"/>
      <c r="M926" s="759"/>
      <c r="N926" s="759"/>
      <c r="O926" s="762"/>
    </row>
    <row r="927">
      <c r="A927" s="841"/>
      <c r="B927" s="758"/>
      <c r="C927" s="759"/>
      <c r="D927" s="759"/>
      <c r="E927" s="759"/>
      <c r="F927" s="759"/>
      <c r="G927" s="759"/>
      <c r="H927" s="759"/>
      <c r="I927" s="759"/>
      <c r="J927" s="759"/>
      <c r="K927" s="759"/>
      <c r="L927" s="759"/>
      <c r="M927" s="759"/>
      <c r="N927" s="759"/>
      <c r="O927" s="762"/>
    </row>
    <row r="928">
      <c r="A928" s="841"/>
      <c r="B928" s="758"/>
      <c r="C928" s="759"/>
      <c r="D928" s="759"/>
      <c r="E928" s="759"/>
      <c r="F928" s="759"/>
      <c r="G928" s="759"/>
      <c r="H928" s="759"/>
      <c r="I928" s="759"/>
      <c r="J928" s="759"/>
      <c r="K928" s="759"/>
      <c r="L928" s="759"/>
      <c r="M928" s="759"/>
      <c r="N928" s="759"/>
      <c r="O928" s="762"/>
    </row>
    <row r="929">
      <c r="A929" s="841"/>
      <c r="B929" s="758"/>
      <c r="C929" s="759"/>
      <c r="D929" s="759"/>
      <c r="E929" s="759"/>
      <c r="F929" s="759"/>
      <c r="G929" s="759"/>
      <c r="H929" s="763"/>
      <c r="I929" s="986" t="s">
        <v>0</v>
      </c>
      <c r="J929" s="987"/>
      <c r="K929" s="987"/>
      <c r="L929" s="987"/>
      <c r="M929" s="987"/>
      <c r="N929" s="987"/>
      <c r="O929" s="988"/>
    </row>
    <row r="930">
      <c r="A930" s="841"/>
      <c r="B930" s="758"/>
      <c r="C930" s="759"/>
      <c r="D930" s="759"/>
      <c r="E930" s="759"/>
      <c r="F930" s="759"/>
      <c r="G930" s="759"/>
      <c r="H930" s="763"/>
      <c r="I930" s="3"/>
      <c r="J930" s="3"/>
      <c r="K930" s="3"/>
      <c r="L930" s="3"/>
      <c r="M930" s="3"/>
      <c r="N930" s="3"/>
      <c r="O930" s="3"/>
    </row>
    <row r="931">
      <c r="A931" s="841"/>
      <c r="B931" s="758"/>
      <c r="C931" s="759"/>
      <c r="D931" s="759"/>
      <c r="E931" s="759"/>
      <c r="F931" s="759"/>
      <c r="G931" s="759"/>
      <c r="H931" s="763"/>
      <c r="I931" s="3"/>
      <c r="J931" s="3"/>
      <c r="K931" s="3"/>
      <c r="L931" s="3"/>
      <c r="M931" s="3"/>
      <c r="N931" s="3"/>
      <c r="O931" s="3"/>
    </row>
    <row r="932">
      <c r="A932" s="842"/>
      <c r="B932" s="803"/>
      <c r="C932" s="804"/>
      <c r="D932" s="804"/>
      <c r="E932" s="804"/>
      <c r="F932" s="804"/>
      <c r="G932" s="804"/>
      <c r="H932" s="989"/>
      <c r="I932" s="990"/>
      <c r="J932" s="990"/>
      <c r="K932" s="990"/>
      <c r="L932" s="990"/>
      <c r="M932" s="990"/>
      <c r="N932" s="990"/>
      <c r="O932" s="991"/>
    </row>
    <row r="933">
      <c r="A933" s="837" t="s">
        <v>291</v>
      </c>
      <c r="B933" s="992"/>
      <c r="C933" s="839"/>
      <c r="D933" s="839"/>
      <c r="E933" s="839"/>
      <c r="F933" s="839"/>
      <c r="G933" s="839"/>
      <c r="H933" s="839"/>
      <c r="I933" s="839"/>
      <c r="J933" s="839"/>
      <c r="K933" s="839"/>
      <c r="L933" s="839"/>
      <c r="M933" s="839"/>
      <c r="N933" s="839"/>
      <c r="O933" s="840"/>
    </row>
    <row r="934">
      <c r="A934" s="841"/>
      <c r="B934" s="760"/>
      <c r="C934" s="761"/>
      <c r="D934" s="761"/>
      <c r="E934" s="761"/>
      <c r="F934" s="761"/>
      <c r="G934" s="761"/>
      <c r="H934" s="761"/>
      <c r="I934" s="761"/>
      <c r="J934" s="761"/>
      <c r="K934" s="761"/>
      <c r="L934" s="761"/>
      <c r="M934" s="761"/>
      <c r="N934" s="761"/>
      <c r="O934" s="762"/>
    </row>
    <row r="935">
      <c r="A935" s="841"/>
      <c r="B935" s="760"/>
      <c r="C935" s="761"/>
      <c r="D935" s="761"/>
      <c r="E935" s="761"/>
      <c r="F935" s="761"/>
      <c r="G935" s="761"/>
      <c r="H935" s="761"/>
      <c r="I935" s="761"/>
      <c r="J935" s="761"/>
      <c r="K935" s="761"/>
      <c r="L935" s="761"/>
      <c r="M935" s="761"/>
      <c r="N935" s="761"/>
      <c r="O935" s="762"/>
    </row>
    <row r="936">
      <c r="A936" s="841"/>
      <c r="B936" s="760"/>
      <c r="C936" s="761"/>
      <c r="D936" s="761"/>
      <c r="E936" s="761"/>
      <c r="F936" s="761"/>
      <c r="G936" s="761"/>
      <c r="H936" s="761"/>
      <c r="I936" s="761"/>
      <c r="J936" s="761"/>
      <c r="K936" s="761"/>
      <c r="L936" s="761"/>
      <c r="M936" s="761"/>
      <c r="N936" s="761"/>
      <c r="O936" s="762"/>
    </row>
    <row r="937">
      <c r="A937" s="841"/>
      <c r="B937" s="760"/>
      <c r="C937" s="761"/>
      <c r="D937" s="761"/>
      <c r="E937" s="761"/>
      <c r="F937" s="761"/>
      <c r="G937" s="761"/>
      <c r="H937" s="761"/>
      <c r="I937" s="761"/>
      <c r="J937" s="761"/>
      <c r="K937" s="761"/>
      <c r="L937" s="761"/>
      <c r="M937" s="761"/>
      <c r="N937" s="761"/>
      <c r="O937" s="762"/>
    </row>
    <row r="938">
      <c r="A938" s="841"/>
      <c r="B938" s="760"/>
      <c r="C938" s="761"/>
      <c r="D938" s="761"/>
      <c r="E938" s="761"/>
      <c r="F938" s="761"/>
      <c r="G938" s="761"/>
      <c r="H938" s="761"/>
      <c r="I938" s="761"/>
      <c r="J938" s="761"/>
      <c r="K938" s="761"/>
      <c r="L938" s="761"/>
      <c r="M938" s="761"/>
      <c r="N938" s="761"/>
      <c r="O938" s="762"/>
    </row>
    <row r="939">
      <c r="A939" s="841"/>
      <c r="B939" s="760"/>
      <c r="C939" s="761"/>
      <c r="D939" s="761"/>
      <c r="E939" s="761"/>
      <c r="F939" s="761"/>
      <c r="G939" s="761"/>
      <c r="H939" s="761"/>
      <c r="I939" s="761"/>
      <c r="J939" s="761"/>
      <c r="K939" s="761"/>
      <c r="L939" s="761"/>
      <c r="M939" s="761"/>
      <c r="N939" s="761"/>
      <c r="O939" s="762"/>
    </row>
    <row r="940">
      <c r="A940" s="841"/>
      <c r="B940" s="758"/>
      <c r="C940" s="759"/>
      <c r="D940" s="759"/>
      <c r="E940" s="759"/>
      <c r="F940" s="759"/>
      <c r="G940" s="759"/>
      <c r="H940" s="763"/>
      <c r="I940" s="986" t="s">
        <v>292</v>
      </c>
      <c r="J940" s="987"/>
      <c r="K940" s="987"/>
      <c r="L940" s="987"/>
      <c r="M940" s="987"/>
      <c r="N940" s="987"/>
      <c r="O940" s="988"/>
    </row>
    <row r="941">
      <c r="A941" s="841"/>
      <c r="B941" s="758"/>
      <c r="C941" s="759"/>
      <c r="D941" s="759"/>
      <c r="E941" s="759"/>
      <c r="F941" s="759"/>
      <c r="G941" s="759"/>
      <c r="H941" s="763"/>
      <c r="I941" s="3"/>
      <c r="J941" s="3"/>
      <c r="K941" s="3"/>
      <c r="L941" s="3"/>
      <c r="M941" s="3"/>
      <c r="N941" s="3"/>
      <c r="O941" s="3"/>
    </row>
    <row r="942">
      <c r="A942" s="841"/>
      <c r="B942" s="758"/>
      <c r="C942" s="759"/>
      <c r="D942" s="759"/>
      <c r="E942" s="759"/>
      <c r="F942" s="759"/>
      <c r="G942" s="759"/>
      <c r="H942" s="763"/>
      <c r="I942" s="3"/>
      <c r="J942" s="3"/>
      <c r="K942" s="3"/>
      <c r="L942" s="3"/>
      <c r="M942" s="3"/>
      <c r="N942" s="3"/>
      <c r="O942" s="3"/>
    </row>
    <row r="943">
      <c r="A943" s="842"/>
      <c r="B943" s="803"/>
      <c r="C943" s="804"/>
      <c r="D943" s="804"/>
      <c r="E943" s="804"/>
      <c r="F943" s="804"/>
      <c r="G943" s="804"/>
      <c r="H943" s="989"/>
      <c r="I943" s="990"/>
      <c r="J943" s="990"/>
      <c r="K943" s="990"/>
      <c r="L943" s="990"/>
      <c r="M943" s="990"/>
      <c r="N943" s="990"/>
      <c r="O943" s="991"/>
    </row>
    <row r="944" ht="22.5" customHeight="1">
      <c r="A944" s="805" t="s">
        <v>240</v>
      </c>
      <c r="B944" s="806" t="s">
        <v>1</v>
      </c>
      <c r="C944" s="807"/>
      <c r="D944" s="807"/>
      <c r="E944" s="807"/>
      <c r="F944" s="807"/>
      <c r="G944" s="807"/>
      <c r="H944" s="807"/>
      <c r="I944" s="807"/>
      <c r="J944" s="807"/>
      <c r="K944" s="807"/>
      <c r="L944" s="807"/>
      <c r="M944" s="807"/>
      <c r="N944" s="807"/>
      <c r="O944" s="1165"/>
    </row>
    <row r="945">
      <c r="A945" s="810" t="s">
        <v>3</v>
      </c>
      <c r="B945" s="811" t="s">
        <v>4</v>
      </c>
      <c r="C945" s="812"/>
      <c r="D945" s="812"/>
      <c r="E945" s="812"/>
      <c r="F945" s="812"/>
      <c r="G945" s="812"/>
      <c r="H945" s="812"/>
      <c r="I945" s="812"/>
      <c r="J945" s="812"/>
      <c r="K945" s="812"/>
      <c r="L945" s="812"/>
      <c r="M945" s="812"/>
      <c r="N945" s="812"/>
      <c r="O945" s="1178"/>
    </row>
    <row r="946">
      <c r="A946" s="814" t="s">
        <v>241</v>
      </c>
      <c r="B946" s="694"/>
      <c r="C946" s="694"/>
      <c r="D946" s="694"/>
      <c r="E946" s="694"/>
      <c r="F946" s="694"/>
      <c r="G946" s="694"/>
      <c r="H946" s="694"/>
      <c r="I946" s="694"/>
      <c r="J946" s="694"/>
      <c r="K946" s="694"/>
      <c r="L946" s="694"/>
      <c r="M946" s="694"/>
      <c r="N946" s="694"/>
      <c r="O946" s="1179"/>
    </row>
    <row r="947" ht="38.25">
      <c r="A947" s="718" t="s">
        <v>7</v>
      </c>
      <c r="B947" s="720" t="s">
        <v>312</v>
      </c>
      <c r="C947" s="720" t="s">
        <v>216</v>
      </c>
      <c r="D947" s="816" t="s">
        <v>349</v>
      </c>
      <c r="E947" s="817"/>
      <c r="F947" s="818"/>
      <c r="G947" s="819" t="s">
        <v>242</v>
      </c>
      <c r="H947" s="820"/>
      <c r="I947" s="723">
        <f>I900+1</f>
        <v>46048</v>
      </c>
      <c r="J947" s="724"/>
      <c r="K947" s="724"/>
      <c r="L947" s="724"/>
      <c r="M947" s="725"/>
      <c r="N947" s="726" t="s">
        <v>243</v>
      </c>
      <c r="O947" s="727">
        <f>O900+1</f>
        <v>21</v>
      </c>
    </row>
    <row r="948">
      <c r="A948" s="728" t="s">
        <v>244</v>
      </c>
      <c r="B948" s="729" t="s">
        <v>6</v>
      </c>
      <c r="C948" s="730"/>
      <c r="D948" s="730"/>
      <c r="E948" s="730"/>
      <c r="F948" s="730"/>
      <c r="G948" s="730"/>
      <c r="H948" s="730"/>
      <c r="I948" s="730"/>
      <c r="J948" s="731"/>
      <c r="K948" s="732" t="s">
        <v>245</v>
      </c>
      <c r="L948" s="732" t="s">
        <v>246</v>
      </c>
      <c r="M948" s="821" t="s">
        <v>247</v>
      </c>
      <c r="N948" s="822"/>
      <c r="O948" s="733" t="s">
        <v>248</v>
      </c>
    </row>
    <row r="949">
      <c r="A949" s="734"/>
      <c r="B949" s="735"/>
      <c r="C949" s="736"/>
      <c r="D949" s="1168"/>
      <c r="E949" s="1168"/>
      <c r="F949" s="1168"/>
      <c r="G949" s="736"/>
      <c r="H949" s="736"/>
      <c r="I949" s="736"/>
      <c r="J949" s="737"/>
      <c r="K949" s="732" t="s">
        <v>249</v>
      </c>
      <c r="L949" s="732" t="s">
        <v>203</v>
      </c>
      <c r="M949" s="823"/>
      <c r="N949" s="824"/>
      <c r="O949" s="739"/>
    </row>
    <row r="950" ht="38.25">
      <c r="A950" s="740" t="s">
        <v>250</v>
      </c>
      <c r="B950" s="741"/>
      <c r="C950" s="742" t="s">
        <v>251</v>
      </c>
      <c r="D950" s="742">
        <f>D903</f>
        <v>180</v>
      </c>
      <c r="E950" s="742" t="s">
        <v>252</v>
      </c>
      <c r="F950" s="825" t="s">
        <v>253</v>
      </c>
      <c r="G950" s="826"/>
      <c r="H950" s="741">
        <f>H903+1</f>
        <v>114</v>
      </c>
      <c r="I950" s="742" t="s">
        <v>254</v>
      </c>
      <c r="J950" s="741">
        <f>D950-H950</f>
        <v>66</v>
      </c>
      <c r="K950" s="744" t="s">
        <v>255</v>
      </c>
      <c r="L950" s="744" t="s">
        <v>203</v>
      </c>
      <c r="M950" s="811"/>
      <c r="N950" s="827"/>
      <c r="O950" s="739"/>
    </row>
    <row r="951">
      <c r="A951" s="993" t="s">
        <v>256</v>
      </c>
      <c r="B951" s="755" t="s">
        <v>257</v>
      </c>
      <c r="C951" s="756"/>
      <c r="D951" s="756"/>
      <c r="E951" s="756"/>
      <c r="F951" s="757"/>
      <c r="G951" s="758"/>
      <c r="H951" s="763"/>
      <c r="I951" s="760"/>
      <c r="J951" s="761"/>
      <c r="K951" s="761"/>
      <c r="L951" s="761"/>
      <c r="M951" s="761"/>
      <c r="N951" s="761"/>
      <c r="O951" s="762"/>
    </row>
    <row r="952">
      <c r="A952" s="828"/>
      <c r="B952" s="755" t="s">
        <v>258</v>
      </c>
      <c r="C952" s="756"/>
      <c r="D952" s="756"/>
      <c r="E952" s="756"/>
      <c r="F952" s="757"/>
      <c r="G952" s="758"/>
      <c r="H952" s="763"/>
      <c r="I952" s="760"/>
      <c r="J952" s="761"/>
      <c r="K952" s="761"/>
      <c r="L952" s="761"/>
      <c r="M952" s="761"/>
      <c r="N952" s="761"/>
      <c r="O952" s="762"/>
    </row>
    <row r="953">
      <c r="A953" s="828"/>
      <c r="B953" s="755" t="s">
        <v>259</v>
      </c>
      <c r="C953" s="756"/>
      <c r="D953" s="756"/>
      <c r="E953" s="756"/>
      <c r="F953" s="757"/>
      <c r="G953" s="758"/>
      <c r="H953" s="763"/>
      <c r="I953" s="760"/>
      <c r="J953" s="761"/>
      <c r="K953" s="761"/>
      <c r="L953" s="761"/>
      <c r="M953" s="761"/>
      <c r="N953" s="761"/>
      <c r="O953" s="762"/>
    </row>
    <row r="954">
      <c r="A954" s="828"/>
      <c r="B954" s="755" t="s">
        <v>260</v>
      </c>
      <c r="C954" s="756"/>
      <c r="D954" s="756"/>
      <c r="E954" s="756"/>
      <c r="F954" s="757"/>
      <c r="G954" s="758"/>
      <c r="H954" s="763"/>
      <c r="I954" s="760"/>
      <c r="J954" s="761"/>
      <c r="K954" s="761"/>
      <c r="L954" s="761"/>
      <c r="M954" s="761"/>
      <c r="N954" s="761"/>
      <c r="O954" s="762"/>
    </row>
    <row r="955">
      <c r="A955" s="828"/>
      <c r="B955" s="755" t="s">
        <v>261</v>
      </c>
      <c r="C955" s="756"/>
      <c r="D955" s="756"/>
      <c r="E955" s="756"/>
      <c r="F955" s="757"/>
      <c r="G955" s="758"/>
      <c r="H955" s="763"/>
      <c r="I955" s="758"/>
      <c r="J955" s="759"/>
      <c r="K955" s="759"/>
      <c r="L955" s="759"/>
      <c r="M955" s="759"/>
      <c r="N955" s="759"/>
      <c r="O955" s="762"/>
    </row>
    <row r="956">
      <c r="A956" s="829"/>
      <c r="B956" s="999" t="s">
        <v>262</v>
      </c>
      <c r="C956" s="1000"/>
      <c r="D956" s="1000"/>
      <c r="E956" s="1000"/>
      <c r="F956" s="1001"/>
      <c r="G956" s="803"/>
      <c r="H956" s="989"/>
      <c r="I956" s="769"/>
      <c r="J956" s="770"/>
      <c r="K956" s="770"/>
      <c r="L956" s="770"/>
      <c r="M956" s="770"/>
      <c r="N956" s="770"/>
      <c r="O956" s="771"/>
    </row>
    <row r="957">
      <c r="A957" s="830" t="s">
        <v>263</v>
      </c>
      <c r="B957" s="773" t="s">
        <v>264</v>
      </c>
      <c r="C957" s="774"/>
      <c r="D957" s="774"/>
      <c r="E957" s="774"/>
      <c r="F957" s="775"/>
      <c r="G957" s="776" t="s">
        <v>265</v>
      </c>
      <c r="H957" s="777"/>
      <c r="I957" s="773" t="s">
        <v>264</v>
      </c>
      <c r="J957" s="774"/>
      <c r="K957" s="774"/>
      <c r="L957" s="774"/>
      <c r="M957" s="774"/>
      <c r="N957" s="775"/>
      <c r="O957" s="1219" t="s">
        <v>265</v>
      </c>
    </row>
    <row r="958">
      <c r="A958" s="828"/>
      <c r="B958" s="766" t="s">
        <v>266</v>
      </c>
      <c r="C958" s="767"/>
      <c r="D958" s="767"/>
      <c r="E958" s="767"/>
      <c r="F958" s="768"/>
      <c r="G958" s="779"/>
      <c r="H958" s="780"/>
      <c r="I958" s="766" t="s">
        <v>267</v>
      </c>
      <c r="J958" s="767"/>
      <c r="K958" s="767"/>
      <c r="L958" s="767"/>
      <c r="M958" s="767"/>
      <c r="N958" s="768"/>
      <c r="O958" s="781"/>
    </row>
    <row r="959">
      <c r="A959" s="828"/>
      <c r="B959" s="766" t="s">
        <v>268</v>
      </c>
      <c r="C959" s="767"/>
      <c r="D959" s="767"/>
      <c r="E959" s="767"/>
      <c r="F959" s="768"/>
      <c r="G959" s="779"/>
      <c r="H959" s="780"/>
      <c r="I959" s="766" t="s">
        <v>269</v>
      </c>
      <c r="J959" s="767"/>
      <c r="K959" s="767"/>
      <c r="L959" s="767"/>
      <c r="M959" s="767"/>
      <c r="N959" s="768"/>
      <c r="O959" s="781"/>
    </row>
    <row r="960">
      <c r="A960" s="828"/>
      <c r="B960" s="766" t="s">
        <v>270</v>
      </c>
      <c r="C960" s="767"/>
      <c r="D960" s="767"/>
      <c r="E960" s="767"/>
      <c r="F960" s="768"/>
      <c r="G960" s="779"/>
      <c r="H960" s="780"/>
      <c r="I960" s="766" t="s">
        <v>271</v>
      </c>
      <c r="J960" s="767"/>
      <c r="K960" s="767"/>
      <c r="L960" s="767"/>
      <c r="M960" s="767"/>
      <c r="N960" s="768"/>
      <c r="O960" s="781"/>
    </row>
    <row r="961">
      <c r="A961" s="828"/>
      <c r="B961" s="766" t="s">
        <v>272</v>
      </c>
      <c r="C961" s="767"/>
      <c r="D961" s="767"/>
      <c r="E961" s="767"/>
      <c r="F961" s="768"/>
      <c r="G961" s="779"/>
      <c r="H961" s="780"/>
      <c r="I961" s="766" t="s">
        <v>273</v>
      </c>
      <c r="J961" s="767"/>
      <c r="K961" s="767"/>
      <c r="L961" s="767"/>
      <c r="M961" s="767"/>
      <c r="N961" s="768"/>
      <c r="O961" s="781"/>
    </row>
    <row r="962">
      <c r="A962" s="828"/>
      <c r="B962" s="766" t="s">
        <v>274</v>
      </c>
      <c r="C962" s="767"/>
      <c r="D962" s="767"/>
      <c r="E962" s="767"/>
      <c r="F962" s="768"/>
      <c r="G962" s="779"/>
      <c r="H962" s="780"/>
      <c r="I962" s="766" t="s">
        <v>275</v>
      </c>
      <c r="J962" s="767"/>
      <c r="K962" s="767"/>
      <c r="L962" s="767"/>
      <c r="M962" s="767"/>
      <c r="N962" s="768"/>
      <c r="O962" s="781">
        <v>1</v>
      </c>
    </row>
    <row r="963">
      <c r="A963" s="828"/>
      <c r="B963" s="766" t="s">
        <v>276</v>
      </c>
      <c r="C963" s="767"/>
      <c r="D963" s="767"/>
      <c r="E963" s="767"/>
      <c r="F963" s="768"/>
      <c r="G963" s="779"/>
      <c r="H963" s="780"/>
      <c r="I963" s="766" t="s">
        <v>277</v>
      </c>
      <c r="J963" s="767"/>
      <c r="K963" s="767"/>
      <c r="L963" s="767"/>
      <c r="M963" s="767"/>
      <c r="N963" s="768"/>
      <c r="O963" s="781"/>
    </row>
    <row r="964">
      <c r="A964" s="828"/>
      <c r="B964" s="766" t="s">
        <v>278</v>
      </c>
      <c r="C964" s="767"/>
      <c r="D964" s="767"/>
      <c r="E964" s="767"/>
      <c r="F964" s="768"/>
      <c r="G964" s="779"/>
      <c r="H964" s="780"/>
      <c r="I964" s="766" t="s">
        <v>279</v>
      </c>
      <c r="J964" s="767"/>
      <c r="K964" s="767"/>
      <c r="L964" s="767"/>
      <c r="M964" s="767"/>
      <c r="N964" s="768"/>
      <c r="O964" s="781"/>
    </row>
    <row r="965">
      <c r="A965" s="828"/>
      <c r="B965" s="766" t="s">
        <v>280</v>
      </c>
      <c r="C965" s="767"/>
      <c r="D965" s="767"/>
      <c r="E965" s="767"/>
      <c r="F965" s="768"/>
      <c r="G965" s="779"/>
      <c r="H965" s="780"/>
      <c r="I965" s="766" t="s">
        <v>281</v>
      </c>
      <c r="J965" s="767"/>
      <c r="K965" s="767"/>
      <c r="L965" s="767"/>
      <c r="M965" s="767"/>
      <c r="N965" s="768"/>
      <c r="O965" s="781">
        <v>1</v>
      </c>
    </row>
    <row r="966">
      <c r="A966" s="828"/>
      <c r="B966" s="766" t="s">
        <v>282</v>
      </c>
      <c r="C966" s="767"/>
      <c r="D966" s="767"/>
      <c r="E966" s="767"/>
      <c r="F966" s="768"/>
      <c r="G966" s="779"/>
      <c r="H966" s="780"/>
      <c r="I966" s="766" t="s">
        <v>283</v>
      </c>
      <c r="J966" s="767"/>
      <c r="K966" s="767"/>
      <c r="L966" s="767"/>
      <c r="M966" s="767"/>
      <c r="N966" s="768"/>
      <c r="O966" s="781"/>
    </row>
    <row r="967">
      <c r="A967" s="828"/>
      <c r="B967" s="766" t="s">
        <v>284</v>
      </c>
      <c r="C967" s="767"/>
      <c r="D967" s="767"/>
      <c r="E967" s="767"/>
      <c r="F967" s="768"/>
      <c r="G967" s="779"/>
      <c r="H967" s="780"/>
      <c r="I967" s="766" t="s">
        <v>285</v>
      </c>
      <c r="J967" s="767"/>
      <c r="K967" s="767"/>
      <c r="L967" s="767"/>
      <c r="M967" s="767"/>
      <c r="N967" s="768"/>
      <c r="O967" s="790">
        <v>1</v>
      </c>
    </row>
    <row r="968">
      <c r="A968" s="829"/>
      <c r="B968" s="793" t="s">
        <v>286</v>
      </c>
      <c r="C968" s="794"/>
      <c r="D968" s="794"/>
      <c r="E968" s="794"/>
      <c r="F968" s="795"/>
      <c r="G968" s="791">
        <v>2</v>
      </c>
      <c r="H968" s="792"/>
      <c r="I968" s="793" t="s">
        <v>287</v>
      </c>
      <c r="J968" s="794"/>
      <c r="K968" s="794"/>
      <c r="L968" s="794"/>
      <c r="M968" s="794"/>
      <c r="N968" s="795"/>
      <c r="O968" s="796">
        <f>SUM(G958:H968,O958:O967)</f>
        <v>5</v>
      </c>
    </row>
    <row r="969">
      <c r="A969" s="837" t="s">
        <v>288</v>
      </c>
      <c r="B969" s="838" t="s">
        <v>351</v>
      </c>
      <c r="C969" s="997"/>
      <c r="D969" s="997"/>
      <c r="E969" s="997"/>
      <c r="F969" s="997"/>
      <c r="G969" s="997"/>
      <c r="H969" s="997"/>
      <c r="I969" s="997"/>
      <c r="J969" s="997"/>
      <c r="K969" s="997"/>
      <c r="L969" s="997"/>
      <c r="M969" s="997"/>
      <c r="N969" s="997"/>
      <c r="O969" s="998"/>
    </row>
    <row r="970">
      <c r="A970" s="841"/>
      <c r="B970" s="758"/>
      <c r="C970" s="759"/>
      <c r="D970" s="759"/>
      <c r="E970" s="759"/>
      <c r="F970" s="759"/>
      <c r="G970" s="759"/>
      <c r="H970" s="759"/>
      <c r="I970" s="759"/>
      <c r="J970" s="759"/>
      <c r="K970" s="759"/>
      <c r="L970" s="759"/>
      <c r="M970" s="759"/>
      <c r="N970" s="759"/>
      <c r="O970" s="762"/>
    </row>
    <row r="971">
      <c r="A971" s="841"/>
      <c r="B971" s="758"/>
      <c r="C971" s="759"/>
      <c r="D971" s="759"/>
      <c r="E971" s="759"/>
      <c r="F971" s="759"/>
      <c r="G971" s="759"/>
      <c r="H971" s="759"/>
      <c r="I971" s="759"/>
      <c r="J971" s="759"/>
      <c r="K971" s="759"/>
      <c r="L971" s="759"/>
      <c r="M971" s="759"/>
      <c r="N971" s="759"/>
      <c r="O971" s="762"/>
    </row>
    <row r="972">
      <c r="A972" s="841"/>
      <c r="B972" s="758"/>
      <c r="C972" s="759"/>
      <c r="D972" s="759"/>
      <c r="E972" s="759"/>
      <c r="F972" s="759"/>
      <c r="G972" s="759"/>
      <c r="H972" s="759"/>
      <c r="I972" s="759"/>
      <c r="J972" s="759"/>
      <c r="K972" s="759"/>
      <c r="L972" s="759"/>
      <c r="M972" s="759"/>
      <c r="N972" s="759"/>
      <c r="O972" s="762"/>
    </row>
    <row r="973">
      <c r="A973" s="841"/>
      <c r="B973" s="758"/>
      <c r="C973" s="759"/>
      <c r="D973" s="759"/>
      <c r="E973" s="759"/>
      <c r="F973" s="759"/>
      <c r="G973" s="759"/>
      <c r="H973" s="759"/>
      <c r="I973" s="759"/>
      <c r="J973" s="759"/>
      <c r="K973" s="759"/>
      <c r="L973" s="759"/>
      <c r="M973" s="759"/>
      <c r="N973" s="759"/>
      <c r="O973" s="762"/>
    </row>
    <row r="974">
      <c r="A974" s="841"/>
      <c r="B974" s="758"/>
      <c r="C974" s="759"/>
      <c r="D974" s="759"/>
      <c r="E974" s="759"/>
      <c r="F974" s="759"/>
      <c r="G974" s="759"/>
      <c r="H974" s="759"/>
      <c r="I974" s="759"/>
      <c r="J974" s="759"/>
      <c r="K974" s="759"/>
      <c r="L974" s="759"/>
      <c r="M974" s="759"/>
      <c r="N974" s="759"/>
      <c r="O974" s="762"/>
    </row>
    <row r="975">
      <c r="A975" s="841"/>
      <c r="B975" s="758"/>
      <c r="C975" s="759"/>
      <c r="D975" s="759"/>
      <c r="E975" s="759"/>
      <c r="F975" s="759"/>
      <c r="G975" s="759"/>
      <c r="H975" s="759"/>
      <c r="I975" s="759"/>
      <c r="J975" s="759"/>
      <c r="K975" s="759"/>
      <c r="L975" s="759"/>
      <c r="M975" s="759"/>
      <c r="N975" s="759"/>
      <c r="O975" s="762"/>
    </row>
    <row r="976">
      <c r="A976" s="841"/>
      <c r="B976" s="758"/>
      <c r="C976" s="759"/>
      <c r="D976" s="759"/>
      <c r="E976" s="759"/>
      <c r="F976" s="759"/>
      <c r="G976" s="759"/>
      <c r="H976" s="763"/>
      <c r="I976" s="986" t="s">
        <v>0</v>
      </c>
      <c r="J976" s="987"/>
      <c r="K976" s="987"/>
      <c r="L976" s="987"/>
      <c r="M976" s="987"/>
      <c r="N976" s="987"/>
      <c r="O976" s="988"/>
    </row>
    <row r="977">
      <c r="A977" s="841"/>
      <c r="B977" s="758"/>
      <c r="C977" s="759"/>
      <c r="D977" s="759"/>
      <c r="E977" s="759"/>
      <c r="F977" s="759"/>
      <c r="G977" s="759"/>
      <c r="H977" s="763"/>
      <c r="I977" s="3"/>
      <c r="J977" s="3"/>
      <c r="K977" s="3"/>
      <c r="L977" s="3"/>
      <c r="M977" s="3"/>
      <c r="N977" s="3"/>
      <c r="O977" s="3"/>
    </row>
    <row r="978">
      <c r="A978" s="841"/>
      <c r="B978" s="758"/>
      <c r="C978" s="759"/>
      <c r="D978" s="759"/>
      <c r="E978" s="759"/>
      <c r="F978" s="759"/>
      <c r="G978" s="759"/>
      <c r="H978" s="763"/>
      <c r="I978" s="3"/>
      <c r="J978" s="3"/>
      <c r="K978" s="3"/>
      <c r="L978" s="3"/>
      <c r="M978" s="3"/>
      <c r="N978" s="3"/>
      <c r="O978" s="3"/>
    </row>
    <row r="979">
      <c r="A979" s="842"/>
      <c r="B979" s="803"/>
      <c r="C979" s="804"/>
      <c r="D979" s="804"/>
      <c r="E979" s="804"/>
      <c r="F979" s="804"/>
      <c r="G979" s="804"/>
      <c r="H979" s="989"/>
      <c r="I979" s="990"/>
      <c r="J979" s="990"/>
      <c r="K979" s="990"/>
      <c r="L979" s="990"/>
      <c r="M979" s="990"/>
      <c r="N979" s="990"/>
      <c r="O979" s="991"/>
    </row>
    <row r="980">
      <c r="A980" s="837" t="s">
        <v>291</v>
      </c>
      <c r="B980" s="992"/>
      <c r="C980" s="839"/>
      <c r="D980" s="839"/>
      <c r="E980" s="839"/>
      <c r="F980" s="839"/>
      <c r="G980" s="839"/>
      <c r="H980" s="839"/>
      <c r="I980" s="839"/>
      <c r="J980" s="839"/>
      <c r="K980" s="839"/>
      <c r="L980" s="839"/>
      <c r="M980" s="839"/>
      <c r="N980" s="839"/>
      <c r="O980" s="840"/>
    </row>
    <row r="981">
      <c r="A981" s="841"/>
      <c r="B981" s="760"/>
      <c r="C981" s="761"/>
      <c r="D981" s="761"/>
      <c r="E981" s="761"/>
      <c r="F981" s="761"/>
      <c r="G981" s="761"/>
      <c r="H981" s="761"/>
      <c r="I981" s="761"/>
      <c r="J981" s="761"/>
      <c r="K981" s="761"/>
      <c r="L981" s="761"/>
      <c r="M981" s="761"/>
      <c r="N981" s="761"/>
      <c r="O981" s="762"/>
    </row>
    <row r="982">
      <c r="A982" s="841"/>
      <c r="B982" s="760"/>
      <c r="C982" s="761"/>
      <c r="D982" s="761"/>
      <c r="E982" s="761"/>
      <c r="F982" s="761"/>
      <c r="G982" s="761"/>
      <c r="H982" s="761"/>
      <c r="I982" s="761"/>
      <c r="J982" s="761"/>
      <c r="K982" s="761"/>
      <c r="L982" s="761"/>
      <c r="M982" s="761"/>
      <c r="N982" s="761"/>
      <c r="O982" s="762"/>
    </row>
    <row r="983">
      <c r="A983" s="841"/>
      <c r="B983" s="760"/>
      <c r="C983" s="761"/>
      <c r="D983" s="761"/>
      <c r="E983" s="761"/>
      <c r="F983" s="761"/>
      <c r="G983" s="761"/>
      <c r="H983" s="761"/>
      <c r="I983" s="761"/>
      <c r="J983" s="761"/>
      <c r="K983" s="761"/>
      <c r="L983" s="761"/>
      <c r="M983" s="761"/>
      <c r="N983" s="761"/>
      <c r="O983" s="762"/>
    </row>
    <row r="984">
      <c r="A984" s="841"/>
      <c r="B984" s="760"/>
      <c r="C984" s="761"/>
      <c r="D984" s="761"/>
      <c r="E984" s="761"/>
      <c r="F984" s="761"/>
      <c r="G984" s="761"/>
      <c r="H984" s="761"/>
      <c r="I984" s="761"/>
      <c r="J984" s="761"/>
      <c r="K984" s="761"/>
      <c r="L984" s="761"/>
      <c r="M984" s="761"/>
      <c r="N984" s="761"/>
      <c r="O984" s="762"/>
    </row>
    <row r="985">
      <c r="A985" s="841"/>
      <c r="B985" s="760"/>
      <c r="C985" s="761"/>
      <c r="D985" s="761"/>
      <c r="E985" s="761"/>
      <c r="F985" s="761"/>
      <c r="G985" s="761"/>
      <c r="H985" s="761"/>
      <c r="I985" s="761"/>
      <c r="J985" s="761"/>
      <c r="K985" s="761"/>
      <c r="L985" s="761"/>
      <c r="M985" s="761"/>
      <c r="N985" s="761"/>
      <c r="O985" s="762"/>
    </row>
    <row r="986">
      <c r="A986" s="841"/>
      <c r="B986" s="760"/>
      <c r="C986" s="761"/>
      <c r="D986" s="761"/>
      <c r="E986" s="761"/>
      <c r="F986" s="761"/>
      <c r="G986" s="761"/>
      <c r="H986" s="761"/>
      <c r="I986" s="761"/>
      <c r="J986" s="761"/>
      <c r="K986" s="761"/>
      <c r="L986" s="761"/>
      <c r="M986" s="761"/>
      <c r="N986" s="761"/>
      <c r="O986" s="762"/>
    </row>
    <row r="987">
      <c r="A987" s="841"/>
      <c r="B987" s="758"/>
      <c r="C987" s="759"/>
      <c r="D987" s="759"/>
      <c r="E987" s="759"/>
      <c r="F987" s="759"/>
      <c r="G987" s="759"/>
      <c r="H987" s="763"/>
      <c r="I987" s="986" t="s">
        <v>292</v>
      </c>
      <c r="J987" s="987"/>
      <c r="K987" s="987"/>
      <c r="L987" s="987"/>
      <c r="M987" s="987"/>
      <c r="N987" s="987"/>
      <c r="O987" s="988"/>
    </row>
    <row r="988">
      <c r="A988" s="841"/>
      <c r="B988" s="758"/>
      <c r="C988" s="759"/>
      <c r="D988" s="759"/>
      <c r="E988" s="759"/>
      <c r="F988" s="759"/>
      <c r="G988" s="759"/>
      <c r="H988" s="763"/>
      <c r="I988" s="3"/>
      <c r="J988" s="3"/>
      <c r="K988" s="3"/>
      <c r="L988" s="3"/>
      <c r="M988" s="3"/>
      <c r="N988" s="3"/>
      <c r="O988" s="3"/>
    </row>
    <row r="989">
      <c r="A989" s="841"/>
      <c r="B989" s="758"/>
      <c r="C989" s="759"/>
      <c r="D989" s="759"/>
      <c r="E989" s="759"/>
      <c r="F989" s="759"/>
      <c r="G989" s="759"/>
      <c r="H989" s="763"/>
      <c r="I989" s="3"/>
      <c r="J989" s="3"/>
      <c r="K989" s="3"/>
      <c r="L989" s="3"/>
      <c r="M989" s="3"/>
      <c r="N989" s="3"/>
      <c r="O989" s="3"/>
    </row>
    <row r="990">
      <c r="A990" s="842"/>
      <c r="B990" s="803"/>
      <c r="C990" s="804"/>
      <c r="D990" s="804"/>
      <c r="E990" s="804"/>
      <c r="F990" s="804"/>
      <c r="G990" s="804"/>
      <c r="H990" s="989"/>
      <c r="I990" s="990"/>
      <c r="J990" s="990"/>
      <c r="K990" s="990"/>
      <c r="L990" s="990"/>
      <c r="M990" s="990"/>
      <c r="N990" s="990"/>
      <c r="O990" s="991"/>
    </row>
    <row r="991" ht="27" customHeight="1">
      <c r="A991" s="805" t="s">
        <v>240</v>
      </c>
      <c r="B991" s="806" t="s">
        <v>1</v>
      </c>
      <c r="C991" s="807"/>
      <c r="D991" s="807"/>
      <c r="E991" s="807"/>
      <c r="F991" s="807"/>
      <c r="G991" s="807"/>
      <c r="H991" s="807"/>
      <c r="I991" s="807"/>
      <c r="J991" s="807"/>
      <c r="K991" s="807"/>
      <c r="L991" s="807"/>
      <c r="M991" s="807"/>
      <c r="N991" s="807"/>
      <c r="O991" s="1165"/>
    </row>
    <row r="992">
      <c r="A992" s="810" t="s">
        <v>3</v>
      </c>
      <c r="B992" s="811" t="s">
        <v>4</v>
      </c>
      <c r="C992" s="812"/>
      <c r="D992" s="812"/>
      <c r="E992" s="812"/>
      <c r="F992" s="812"/>
      <c r="G992" s="812"/>
      <c r="H992" s="812"/>
      <c r="I992" s="812"/>
      <c r="J992" s="812"/>
      <c r="K992" s="812"/>
      <c r="L992" s="812"/>
      <c r="M992" s="812"/>
      <c r="N992" s="812"/>
      <c r="O992" s="1178"/>
    </row>
    <row r="993">
      <c r="A993" s="814" t="s">
        <v>241</v>
      </c>
      <c r="B993" s="694"/>
      <c r="C993" s="694"/>
      <c r="D993" s="694"/>
      <c r="E993" s="694"/>
      <c r="F993" s="694"/>
      <c r="G993" s="694"/>
      <c r="H993" s="694"/>
      <c r="I993" s="694"/>
      <c r="J993" s="694"/>
      <c r="K993" s="694"/>
      <c r="L993" s="694"/>
      <c r="M993" s="694"/>
      <c r="N993" s="694"/>
      <c r="O993" s="1179"/>
    </row>
    <row r="994" ht="38.25">
      <c r="A994" s="718" t="s">
        <v>7</v>
      </c>
      <c r="B994" s="720" t="s">
        <v>312</v>
      </c>
      <c r="C994" s="720" t="s">
        <v>216</v>
      </c>
      <c r="D994" s="816" t="s">
        <v>349</v>
      </c>
      <c r="E994" s="817"/>
      <c r="F994" s="818"/>
      <c r="G994" s="819" t="s">
        <v>242</v>
      </c>
      <c r="H994" s="820"/>
      <c r="I994" s="723">
        <f>I947+1</f>
        <v>46049</v>
      </c>
      <c r="J994" s="724"/>
      <c r="K994" s="724"/>
      <c r="L994" s="724"/>
      <c r="M994" s="725"/>
      <c r="N994" s="726" t="s">
        <v>243</v>
      </c>
      <c r="O994" s="727">
        <f>O947+1</f>
        <v>22</v>
      </c>
    </row>
    <row r="995">
      <c r="A995" s="728" t="s">
        <v>244</v>
      </c>
      <c r="B995" s="729" t="s">
        <v>6</v>
      </c>
      <c r="C995" s="730"/>
      <c r="D995" s="730"/>
      <c r="E995" s="730"/>
      <c r="F995" s="730"/>
      <c r="G995" s="730"/>
      <c r="H995" s="730"/>
      <c r="I995" s="730"/>
      <c r="J995" s="731"/>
      <c r="K995" s="732" t="s">
        <v>245</v>
      </c>
      <c r="L995" s="732" t="s">
        <v>246</v>
      </c>
      <c r="M995" s="821" t="s">
        <v>247</v>
      </c>
      <c r="N995" s="822"/>
      <c r="O995" s="733" t="s">
        <v>248</v>
      </c>
    </row>
    <row r="996">
      <c r="A996" s="734"/>
      <c r="B996" s="735"/>
      <c r="C996" s="736"/>
      <c r="D996" s="1168"/>
      <c r="E996" s="1168"/>
      <c r="F996" s="1168"/>
      <c r="G996" s="736"/>
      <c r="H996" s="736"/>
      <c r="I996" s="736"/>
      <c r="J996" s="737"/>
      <c r="K996" s="732" t="s">
        <v>249</v>
      </c>
      <c r="L996" s="732" t="s">
        <v>203</v>
      </c>
      <c r="M996" s="823"/>
      <c r="N996" s="824"/>
      <c r="O996" s="739"/>
    </row>
    <row r="997" ht="38.25">
      <c r="A997" s="740" t="s">
        <v>250</v>
      </c>
      <c r="B997" s="741"/>
      <c r="C997" s="742" t="s">
        <v>251</v>
      </c>
      <c r="D997" s="742">
        <f>D950</f>
        <v>180</v>
      </c>
      <c r="E997" s="742" t="s">
        <v>252</v>
      </c>
      <c r="F997" s="825" t="s">
        <v>253</v>
      </c>
      <c r="G997" s="826"/>
      <c r="H997" s="741">
        <f>H950+1</f>
        <v>115</v>
      </c>
      <c r="I997" s="742" t="s">
        <v>254</v>
      </c>
      <c r="J997" s="741">
        <f>D997-H997</f>
        <v>65</v>
      </c>
      <c r="K997" s="744" t="s">
        <v>255</v>
      </c>
      <c r="L997" s="744" t="s">
        <v>203</v>
      </c>
      <c r="M997" s="811"/>
      <c r="N997" s="827"/>
      <c r="O997" s="739"/>
    </row>
    <row r="998">
      <c r="A998" s="993" t="s">
        <v>256</v>
      </c>
      <c r="B998" s="755" t="s">
        <v>257</v>
      </c>
      <c r="C998" s="756"/>
      <c r="D998" s="756"/>
      <c r="E998" s="756"/>
      <c r="F998" s="757"/>
      <c r="G998" s="758"/>
      <c r="H998" s="763"/>
      <c r="I998" s="760"/>
      <c r="J998" s="761"/>
      <c r="K998" s="761"/>
      <c r="L998" s="761"/>
      <c r="M998" s="761"/>
      <c r="N998" s="761"/>
      <c r="O998" s="762"/>
    </row>
    <row r="999">
      <c r="A999" s="828"/>
      <c r="B999" s="755" t="s">
        <v>258</v>
      </c>
      <c r="C999" s="756"/>
      <c r="D999" s="756"/>
      <c r="E999" s="756"/>
      <c r="F999" s="757"/>
      <c r="G999" s="758"/>
      <c r="H999" s="763"/>
      <c r="I999" s="760"/>
      <c r="J999" s="761"/>
      <c r="K999" s="761"/>
      <c r="L999" s="761"/>
      <c r="M999" s="761"/>
      <c r="N999" s="761"/>
      <c r="O999" s="762"/>
    </row>
    <row r="1000">
      <c r="A1000" s="828"/>
      <c r="B1000" s="755" t="s">
        <v>259</v>
      </c>
      <c r="C1000" s="756"/>
      <c r="D1000" s="756"/>
      <c r="E1000" s="756"/>
      <c r="F1000" s="757"/>
      <c r="G1000" s="758"/>
      <c r="H1000" s="763"/>
      <c r="I1000" s="760"/>
      <c r="J1000" s="761"/>
      <c r="K1000" s="761"/>
      <c r="L1000" s="761"/>
      <c r="M1000" s="761"/>
      <c r="N1000" s="761"/>
      <c r="O1000" s="762"/>
    </row>
    <row r="1001">
      <c r="A1001" s="828"/>
      <c r="B1001" s="755" t="s">
        <v>260</v>
      </c>
      <c r="C1001" s="756"/>
      <c r="D1001" s="756"/>
      <c r="E1001" s="756"/>
      <c r="F1001" s="757"/>
      <c r="G1001" s="758"/>
      <c r="H1001" s="763"/>
      <c r="I1001" s="760"/>
      <c r="J1001" s="761"/>
      <c r="K1001" s="761"/>
      <c r="L1001" s="761"/>
      <c r="M1001" s="761"/>
      <c r="N1001" s="761"/>
      <c r="O1001" s="762"/>
    </row>
    <row r="1002">
      <c r="A1002" s="828"/>
      <c r="B1002" s="755" t="s">
        <v>261</v>
      </c>
      <c r="C1002" s="756"/>
      <c r="D1002" s="756"/>
      <c r="E1002" s="756"/>
      <c r="F1002" s="757"/>
      <c r="G1002" s="758"/>
      <c r="H1002" s="763"/>
      <c r="I1002" s="758"/>
      <c r="J1002" s="759"/>
      <c r="K1002" s="759"/>
      <c r="L1002" s="759"/>
      <c r="M1002" s="759"/>
      <c r="N1002" s="759"/>
      <c r="O1002" s="762"/>
    </row>
    <row r="1003">
      <c r="A1003" s="829"/>
      <c r="B1003" s="999" t="s">
        <v>262</v>
      </c>
      <c r="C1003" s="1000"/>
      <c r="D1003" s="1000"/>
      <c r="E1003" s="1000"/>
      <c r="F1003" s="1001"/>
      <c r="G1003" s="803"/>
      <c r="H1003" s="989"/>
      <c r="I1003" s="769"/>
      <c r="J1003" s="770"/>
      <c r="K1003" s="770"/>
      <c r="L1003" s="770"/>
      <c r="M1003" s="770"/>
      <c r="N1003" s="770"/>
      <c r="O1003" s="771"/>
    </row>
    <row r="1004">
      <c r="A1004" s="830" t="s">
        <v>263</v>
      </c>
      <c r="B1004" s="773" t="s">
        <v>264</v>
      </c>
      <c r="C1004" s="774"/>
      <c r="D1004" s="774"/>
      <c r="E1004" s="774"/>
      <c r="F1004" s="775"/>
      <c r="G1004" s="776" t="s">
        <v>265</v>
      </c>
      <c r="H1004" s="777"/>
      <c r="I1004" s="773" t="s">
        <v>264</v>
      </c>
      <c r="J1004" s="774"/>
      <c r="K1004" s="774"/>
      <c r="L1004" s="774"/>
      <c r="M1004" s="774"/>
      <c r="N1004" s="775"/>
      <c r="O1004" s="1219" t="s">
        <v>265</v>
      </c>
    </row>
    <row r="1005">
      <c r="A1005" s="828"/>
      <c r="B1005" s="766" t="s">
        <v>266</v>
      </c>
      <c r="C1005" s="767"/>
      <c r="D1005" s="767"/>
      <c r="E1005" s="767"/>
      <c r="F1005" s="768"/>
      <c r="G1005" s="779"/>
      <c r="H1005" s="780"/>
      <c r="I1005" s="766" t="s">
        <v>267</v>
      </c>
      <c r="J1005" s="767"/>
      <c r="K1005" s="767"/>
      <c r="L1005" s="767"/>
      <c r="M1005" s="767"/>
      <c r="N1005" s="768"/>
      <c r="O1005" s="781"/>
    </row>
    <row r="1006">
      <c r="A1006" s="828"/>
      <c r="B1006" s="766" t="s">
        <v>268</v>
      </c>
      <c r="C1006" s="767"/>
      <c r="D1006" s="767"/>
      <c r="E1006" s="767"/>
      <c r="F1006" s="768"/>
      <c r="G1006" s="779"/>
      <c r="H1006" s="780"/>
      <c r="I1006" s="766" t="s">
        <v>269</v>
      </c>
      <c r="J1006" s="767"/>
      <c r="K1006" s="767"/>
      <c r="L1006" s="767"/>
      <c r="M1006" s="767"/>
      <c r="N1006" s="768"/>
      <c r="O1006" s="781"/>
    </row>
    <row r="1007">
      <c r="A1007" s="828"/>
      <c r="B1007" s="766" t="s">
        <v>270</v>
      </c>
      <c r="C1007" s="767"/>
      <c r="D1007" s="767"/>
      <c r="E1007" s="767"/>
      <c r="F1007" s="768"/>
      <c r="G1007" s="779"/>
      <c r="H1007" s="780"/>
      <c r="I1007" s="766" t="s">
        <v>271</v>
      </c>
      <c r="J1007" s="767"/>
      <c r="K1007" s="767"/>
      <c r="L1007" s="767"/>
      <c r="M1007" s="767"/>
      <c r="N1007" s="768"/>
      <c r="O1007" s="781"/>
    </row>
    <row r="1008">
      <c r="A1008" s="828"/>
      <c r="B1008" s="766" t="s">
        <v>272</v>
      </c>
      <c r="C1008" s="767"/>
      <c r="D1008" s="767"/>
      <c r="E1008" s="767"/>
      <c r="F1008" s="768"/>
      <c r="G1008" s="779"/>
      <c r="H1008" s="780"/>
      <c r="I1008" s="766" t="s">
        <v>273</v>
      </c>
      <c r="J1008" s="767"/>
      <c r="K1008" s="767"/>
      <c r="L1008" s="767"/>
      <c r="M1008" s="767"/>
      <c r="N1008" s="768"/>
      <c r="O1008" s="781"/>
    </row>
    <row r="1009">
      <c r="A1009" s="828"/>
      <c r="B1009" s="766" t="s">
        <v>274</v>
      </c>
      <c r="C1009" s="767"/>
      <c r="D1009" s="767"/>
      <c r="E1009" s="767"/>
      <c r="F1009" s="768"/>
      <c r="G1009" s="779"/>
      <c r="H1009" s="780"/>
      <c r="I1009" s="766" t="s">
        <v>275</v>
      </c>
      <c r="J1009" s="767"/>
      <c r="K1009" s="767"/>
      <c r="L1009" s="767"/>
      <c r="M1009" s="767"/>
      <c r="N1009" s="768"/>
      <c r="O1009" s="781">
        <v>1</v>
      </c>
    </row>
    <row r="1010">
      <c r="A1010" s="828"/>
      <c r="B1010" s="766" t="s">
        <v>276</v>
      </c>
      <c r="C1010" s="767"/>
      <c r="D1010" s="767"/>
      <c r="E1010" s="767"/>
      <c r="F1010" s="768"/>
      <c r="G1010" s="779"/>
      <c r="H1010" s="780"/>
      <c r="I1010" s="766" t="s">
        <v>277</v>
      </c>
      <c r="J1010" s="767"/>
      <c r="K1010" s="767"/>
      <c r="L1010" s="767"/>
      <c r="M1010" s="767"/>
      <c r="N1010" s="768"/>
      <c r="O1010" s="781"/>
    </row>
    <row r="1011">
      <c r="A1011" s="828"/>
      <c r="B1011" s="766" t="s">
        <v>278</v>
      </c>
      <c r="C1011" s="767"/>
      <c r="D1011" s="767"/>
      <c r="E1011" s="767"/>
      <c r="F1011" s="768"/>
      <c r="G1011" s="779"/>
      <c r="H1011" s="780"/>
      <c r="I1011" s="766" t="s">
        <v>279</v>
      </c>
      <c r="J1011" s="767"/>
      <c r="K1011" s="767"/>
      <c r="L1011" s="767"/>
      <c r="M1011" s="767"/>
      <c r="N1011" s="768"/>
      <c r="O1011" s="781"/>
    </row>
    <row r="1012">
      <c r="A1012" s="828"/>
      <c r="B1012" s="766" t="s">
        <v>280</v>
      </c>
      <c r="C1012" s="767"/>
      <c r="D1012" s="767"/>
      <c r="E1012" s="767"/>
      <c r="F1012" s="768"/>
      <c r="G1012" s="779"/>
      <c r="H1012" s="780"/>
      <c r="I1012" s="766" t="s">
        <v>281</v>
      </c>
      <c r="J1012" s="767"/>
      <c r="K1012" s="767"/>
      <c r="L1012" s="767"/>
      <c r="M1012" s="767"/>
      <c r="N1012" s="768"/>
      <c r="O1012" s="781">
        <v>1</v>
      </c>
    </row>
    <row r="1013">
      <c r="A1013" s="828"/>
      <c r="B1013" s="766" t="s">
        <v>282</v>
      </c>
      <c r="C1013" s="767"/>
      <c r="D1013" s="767"/>
      <c r="E1013" s="767"/>
      <c r="F1013" s="768"/>
      <c r="G1013" s="779"/>
      <c r="H1013" s="780"/>
      <c r="I1013" s="766" t="s">
        <v>283</v>
      </c>
      <c r="J1013" s="767"/>
      <c r="K1013" s="767"/>
      <c r="L1013" s="767"/>
      <c r="M1013" s="767"/>
      <c r="N1013" s="768"/>
      <c r="O1013" s="781"/>
    </row>
    <row r="1014">
      <c r="A1014" s="828"/>
      <c r="B1014" s="766" t="s">
        <v>284</v>
      </c>
      <c r="C1014" s="767"/>
      <c r="D1014" s="767"/>
      <c r="E1014" s="767"/>
      <c r="F1014" s="768"/>
      <c r="G1014" s="779"/>
      <c r="H1014" s="780"/>
      <c r="I1014" s="766" t="s">
        <v>285</v>
      </c>
      <c r="J1014" s="767"/>
      <c r="K1014" s="767"/>
      <c r="L1014" s="767"/>
      <c r="M1014" s="767"/>
      <c r="N1014" s="768"/>
      <c r="O1014" s="790">
        <v>1</v>
      </c>
    </row>
    <row r="1015">
      <c r="A1015" s="829"/>
      <c r="B1015" s="793" t="s">
        <v>286</v>
      </c>
      <c r="C1015" s="794"/>
      <c r="D1015" s="794"/>
      <c r="E1015" s="794"/>
      <c r="F1015" s="795"/>
      <c r="G1015" s="791">
        <v>2</v>
      </c>
      <c r="H1015" s="792"/>
      <c r="I1015" s="793" t="s">
        <v>287</v>
      </c>
      <c r="J1015" s="794"/>
      <c r="K1015" s="794"/>
      <c r="L1015" s="794"/>
      <c r="M1015" s="794"/>
      <c r="N1015" s="795"/>
      <c r="O1015" s="796">
        <f>SUM(G1005:H1015,O1005:O1014)</f>
        <v>5</v>
      </c>
    </row>
    <row r="1016">
      <c r="A1016" s="837" t="s">
        <v>288</v>
      </c>
      <c r="B1016" s="838" t="s">
        <v>351</v>
      </c>
      <c r="C1016" s="997"/>
      <c r="D1016" s="997"/>
      <c r="E1016" s="997"/>
      <c r="F1016" s="997"/>
      <c r="G1016" s="997"/>
      <c r="H1016" s="997"/>
      <c r="I1016" s="997"/>
      <c r="J1016" s="997"/>
      <c r="K1016" s="997"/>
      <c r="L1016" s="997"/>
      <c r="M1016" s="997"/>
      <c r="N1016" s="997"/>
      <c r="O1016" s="998"/>
    </row>
    <row r="1017">
      <c r="A1017" s="841"/>
      <c r="B1017" s="758"/>
      <c r="C1017" s="759"/>
      <c r="D1017" s="759"/>
      <c r="E1017" s="759"/>
      <c r="F1017" s="759"/>
      <c r="G1017" s="759"/>
      <c r="H1017" s="759"/>
      <c r="I1017" s="759"/>
      <c r="J1017" s="759"/>
      <c r="K1017" s="759"/>
      <c r="L1017" s="759"/>
      <c r="M1017" s="759"/>
      <c r="N1017" s="759"/>
      <c r="O1017" s="762"/>
    </row>
    <row r="1018">
      <c r="A1018" s="841"/>
      <c r="B1018" s="758"/>
      <c r="C1018" s="759"/>
      <c r="D1018" s="759"/>
      <c r="E1018" s="759"/>
      <c r="F1018" s="759"/>
      <c r="G1018" s="759"/>
      <c r="H1018" s="759"/>
      <c r="I1018" s="759"/>
      <c r="J1018" s="759"/>
      <c r="K1018" s="759"/>
      <c r="L1018" s="759"/>
      <c r="M1018" s="759"/>
      <c r="N1018" s="759"/>
      <c r="O1018" s="762"/>
    </row>
    <row r="1019">
      <c r="A1019" s="841"/>
      <c r="B1019" s="758"/>
      <c r="C1019" s="759"/>
      <c r="D1019" s="759"/>
      <c r="E1019" s="759"/>
      <c r="F1019" s="759"/>
      <c r="G1019" s="759"/>
      <c r="H1019" s="759"/>
      <c r="I1019" s="759"/>
      <c r="J1019" s="759"/>
      <c r="K1019" s="759"/>
      <c r="L1019" s="759"/>
      <c r="M1019" s="759"/>
      <c r="N1019" s="759"/>
      <c r="O1019" s="762"/>
    </row>
    <row r="1020">
      <c r="A1020" s="841"/>
      <c r="B1020" s="758"/>
      <c r="C1020" s="759"/>
      <c r="D1020" s="759"/>
      <c r="E1020" s="759"/>
      <c r="F1020" s="759"/>
      <c r="G1020" s="759"/>
      <c r="H1020" s="759"/>
      <c r="I1020" s="759"/>
      <c r="J1020" s="759"/>
      <c r="K1020" s="759"/>
      <c r="L1020" s="759"/>
      <c r="M1020" s="759"/>
      <c r="N1020" s="759"/>
      <c r="O1020" s="762"/>
    </row>
    <row r="1021">
      <c r="A1021" s="841"/>
      <c r="B1021" s="758"/>
      <c r="C1021" s="759"/>
      <c r="D1021" s="759"/>
      <c r="E1021" s="759"/>
      <c r="F1021" s="759"/>
      <c r="G1021" s="759"/>
      <c r="H1021" s="759"/>
      <c r="I1021" s="759"/>
      <c r="J1021" s="759"/>
      <c r="K1021" s="759"/>
      <c r="L1021" s="759"/>
      <c r="M1021" s="759"/>
      <c r="N1021" s="759"/>
      <c r="O1021" s="762"/>
    </row>
    <row r="1022">
      <c r="A1022" s="841"/>
      <c r="B1022" s="758"/>
      <c r="C1022" s="759"/>
      <c r="D1022" s="759"/>
      <c r="E1022" s="759"/>
      <c r="F1022" s="759"/>
      <c r="G1022" s="759"/>
      <c r="H1022" s="759"/>
      <c r="I1022" s="759"/>
      <c r="J1022" s="759"/>
      <c r="K1022" s="759"/>
      <c r="L1022" s="759"/>
      <c r="M1022" s="759"/>
      <c r="N1022" s="759"/>
      <c r="O1022" s="762"/>
    </row>
    <row r="1023">
      <c r="A1023" s="841"/>
      <c r="B1023" s="758"/>
      <c r="C1023" s="759"/>
      <c r="D1023" s="759"/>
      <c r="E1023" s="759"/>
      <c r="F1023" s="759"/>
      <c r="G1023" s="759"/>
      <c r="H1023" s="763"/>
      <c r="I1023" s="986" t="s">
        <v>0</v>
      </c>
      <c r="J1023" s="987"/>
      <c r="K1023" s="987"/>
      <c r="L1023" s="987"/>
      <c r="M1023" s="987"/>
      <c r="N1023" s="987"/>
      <c r="O1023" s="988"/>
    </row>
    <row r="1024">
      <c r="A1024" s="841"/>
      <c r="B1024" s="758"/>
      <c r="C1024" s="759"/>
      <c r="D1024" s="759"/>
      <c r="E1024" s="759"/>
      <c r="F1024" s="759"/>
      <c r="G1024" s="759"/>
      <c r="H1024" s="763"/>
      <c r="I1024" s="3"/>
      <c r="J1024" s="3"/>
      <c r="K1024" s="3"/>
      <c r="L1024" s="3"/>
      <c r="M1024" s="3"/>
      <c r="N1024" s="3"/>
      <c r="O1024" s="3"/>
    </row>
    <row r="1025">
      <c r="A1025" s="841"/>
      <c r="B1025" s="758"/>
      <c r="C1025" s="759"/>
      <c r="D1025" s="759"/>
      <c r="E1025" s="759"/>
      <c r="F1025" s="759"/>
      <c r="G1025" s="759"/>
      <c r="H1025" s="763"/>
      <c r="I1025" s="3"/>
      <c r="J1025" s="3"/>
      <c r="K1025" s="3"/>
      <c r="L1025" s="3"/>
      <c r="M1025" s="3"/>
      <c r="N1025" s="3"/>
      <c r="O1025" s="3"/>
    </row>
    <row r="1026">
      <c r="A1026" s="842"/>
      <c r="B1026" s="803"/>
      <c r="C1026" s="804"/>
      <c r="D1026" s="804"/>
      <c r="E1026" s="804"/>
      <c r="F1026" s="804"/>
      <c r="G1026" s="804"/>
      <c r="H1026" s="989"/>
      <c r="I1026" s="990"/>
      <c r="J1026" s="990"/>
      <c r="K1026" s="990"/>
      <c r="L1026" s="990"/>
      <c r="M1026" s="990"/>
      <c r="N1026" s="990"/>
      <c r="O1026" s="991"/>
    </row>
    <row r="1027">
      <c r="A1027" s="837" t="s">
        <v>291</v>
      </c>
      <c r="B1027" s="992"/>
      <c r="C1027" s="839"/>
      <c r="D1027" s="839"/>
      <c r="E1027" s="839"/>
      <c r="F1027" s="839"/>
      <c r="G1027" s="839"/>
      <c r="H1027" s="839"/>
      <c r="I1027" s="839"/>
      <c r="J1027" s="839"/>
      <c r="K1027" s="839"/>
      <c r="L1027" s="839"/>
      <c r="M1027" s="839"/>
      <c r="N1027" s="839"/>
      <c r="O1027" s="840"/>
    </row>
    <row r="1028">
      <c r="A1028" s="841"/>
      <c r="B1028" s="760"/>
      <c r="C1028" s="761"/>
      <c r="D1028" s="761"/>
      <c r="E1028" s="761"/>
      <c r="F1028" s="761"/>
      <c r="G1028" s="761"/>
      <c r="H1028" s="761"/>
      <c r="I1028" s="761"/>
      <c r="J1028" s="761"/>
      <c r="K1028" s="761"/>
      <c r="L1028" s="761"/>
      <c r="M1028" s="761"/>
      <c r="N1028" s="761"/>
      <c r="O1028" s="762"/>
    </row>
    <row r="1029">
      <c r="A1029" s="841"/>
      <c r="B1029" s="760"/>
      <c r="C1029" s="761"/>
      <c r="D1029" s="761"/>
      <c r="E1029" s="761"/>
      <c r="F1029" s="761"/>
      <c r="G1029" s="761"/>
      <c r="H1029" s="761"/>
      <c r="I1029" s="761"/>
      <c r="J1029" s="761"/>
      <c r="K1029" s="761"/>
      <c r="L1029" s="761"/>
      <c r="M1029" s="761"/>
      <c r="N1029" s="761"/>
      <c r="O1029" s="762"/>
    </row>
    <row r="1030">
      <c r="A1030" s="841"/>
      <c r="B1030" s="760"/>
      <c r="C1030" s="761"/>
      <c r="D1030" s="761"/>
      <c r="E1030" s="761"/>
      <c r="F1030" s="761"/>
      <c r="G1030" s="761"/>
      <c r="H1030" s="761"/>
      <c r="I1030" s="761"/>
      <c r="J1030" s="761"/>
      <c r="K1030" s="761"/>
      <c r="L1030" s="761"/>
      <c r="M1030" s="761"/>
      <c r="N1030" s="761"/>
      <c r="O1030" s="762"/>
    </row>
    <row r="1031">
      <c r="A1031" s="841"/>
      <c r="B1031" s="760"/>
      <c r="C1031" s="761"/>
      <c r="D1031" s="761"/>
      <c r="E1031" s="761"/>
      <c r="F1031" s="761"/>
      <c r="G1031" s="761"/>
      <c r="H1031" s="761"/>
      <c r="I1031" s="761"/>
      <c r="J1031" s="761"/>
      <c r="K1031" s="761"/>
      <c r="L1031" s="761"/>
      <c r="M1031" s="761"/>
      <c r="N1031" s="761"/>
      <c r="O1031" s="762"/>
    </row>
    <row r="1032">
      <c r="A1032" s="841"/>
      <c r="B1032" s="760"/>
      <c r="C1032" s="761"/>
      <c r="D1032" s="761"/>
      <c r="E1032" s="761"/>
      <c r="F1032" s="761"/>
      <c r="G1032" s="761"/>
      <c r="H1032" s="761"/>
      <c r="I1032" s="761"/>
      <c r="J1032" s="761"/>
      <c r="K1032" s="761"/>
      <c r="L1032" s="761"/>
      <c r="M1032" s="761"/>
      <c r="N1032" s="761"/>
      <c r="O1032" s="762"/>
    </row>
    <row r="1033">
      <c r="A1033" s="841"/>
      <c r="B1033" s="760"/>
      <c r="C1033" s="761"/>
      <c r="D1033" s="761"/>
      <c r="E1033" s="761"/>
      <c r="F1033" s="761"/>
      <c r="G1033" s="761"/>
      <c r="H1033" s="761"/>
      <c r="I1033" s="761"/>
      <c r="J1033" s="761"/>
      <c r="K1033" s="761"/>
      <c r="L1033" s="761"/>
      <c r="M1033" s="761"/>
      <c r="N1033" s="761"/>
      <c r="O1033" s="762"/>
    </row>
    <row r="1034">
      <c r="A1034" s="841"/>
      <c r="B1034" s="758"/>
      <c r="C1034" s="759"/>
      <c r="D1034" s="759"/>
      <c r="E1034" s="759"/>
      <c r="F1034" s="759"/>
      <c r="G1034" s="759"/>
      <c r="H1034" s="763"/>
      <c r="I1034" s="986" t="s">
        <v>292</v>
      </c>
      <c r="J1034" s="987"/>
      <c r="K1034" s="987"/>
      <c r="L1034" s="987"/>
      <c r="M1034" s="987"/>
      <c r="N1034" s="987"/>
      <c r="O1034" s="988"/>
    </row>
    <row r="1035">
      <c r="A1035" s="841"/>
      <c r="B1035" s="758"/>
      <c r="C1035" s="759"/>
      <c r="D1035" s="759"/>
      <c r="E1035" s="759"/>
      <c r="F1035" s="759"/>
      <c r="G1035" s="759"/>
      <c r="H1035" s="763"/>
      <c r="I1035" s="3"/>
      <c r="J1035" s="3"/>
      <c r="K1035" s="3"/>
      <c r="L1035" s="3"/>
      <c r="M1035" s="3"/>
      <c r="N1035" s="3"/>
      <c r="O1035" s="3"/>
    </row>
    <row r="1036">
      <c r="A1036" s="841"/>
      <c r="B1036" s="758"/>
      <c r="C1036" s="759"/>
      <c r="D1036" s="759"/>
      <c r="E1036" s="759"/>
      <c r="F1036" s="759"/>
      <c r="G1036" s="759"/>
      <c r="H1036" s="763"/>
      <c r="I1036" s="3"/>
      <c r="J1036" s="3"/>
      <c r="K1036" s="3"/>
      <c r="L1036" s="3"/>
      <c r="M1036" s="3"/>
      <c r="N1036" s="3"/>
      <c r="O1036" s="3"/>
    </row>
    <row r="1037">
      <c r="A1037" s="842"/>
      <c r="B1037" s="803"/>
      <c r="C1037" s="804"/>
      <c r="D1037" s="804"/>
      <c r="E1037" s="804"/>
      <c r="F1037" s="804"/>
      <c r="G1037" s="804"/>
      <c r="H1037" s="989"/>
      <c r="I1037" s="990"/>
      <c r="J1037" s="990"/>
      <c r="K1037" s="990"/>
      <c r="L1037" s="990"/>
      <c r="M1037" s="990"/>
      <c r="N1037" s="990"/>
      <c r="O1037" s="991"/>
    </row>
    <row r="1038" ht="24.75" customHeight="1">
      <c r="A1038" s="805" t="s">
        <v>240</v>
      </c>
      <c r="B1038" s="806" t="s">
        <v>1</v>
      </c>
      <c r="C1038" s="807"/>
      <c r="D1038" s="807"/>
      <c r="E1038" s="807"/>
      <c r="F1038" s="807"/>
      <c r="G1038" s="807"/>
      <c r="H1038" s="807"/>
      <c r="I1038" s="807"/>
      <c r="J1038" s="807"/>
      <c r="K1038" s="807"/>
      <c r="L1038" s="807"/>
      <c r="M1038" s="807"/>
      <c r="N1038" s="807"/>
      <c r="O1038" s="1165"/>
    </row>
    <row r="1039">
      <c r="A1039" s="810" t="s">
        <v>3</v>
      </c>
      <c r="B1039" s="811" t="s">
        <v>4</v>
      </c>
      <c r="C1039" s="812"/>
      <c r="D1039" s="812"/>
      <c r="E1039" s="812"/>
      <c r="F1039" s="812"/>
      <c r="G1039" s="812"/>
      <c r="H1039" s="812"/>
      <c r="I1039" s="812"/>
      <c r="J1039" s="812"/>
      <c r="K1039" s="812"/>
      <c r="L1039" s="812"/>
      <c r="M1039" s="812"/>
      <c r="N1039" s="812"/>
      <c r="O1039" s="1178"/>
    </row>
    <row r="1040">
      <c r="A1040" s="814" t="s">
        <v>241</v>
      </c>
      <c r="B1040" s="694"/>
      <c r="C1040" s="694"/>
      <c r="D1040" s="694"/>
      <c r="E1040" s="694"/>
      <c r="F1040" s="694"/>
      <c r="G1040" s="694"/>
      <c r="H1040" s="694"/>
      <c r="I1040" s="694"/>
      <c r="J1040" s="694"/>
      <c r="K1040" s="694"/>
      <c r="L1040" s="694"/>
      <c r="M1040" s="694"/>
      <c r="N1040" s="694"/>
      <c r="O1040" s="1179"/>
    </row>
    <row r="1041" ht="38.25">
      <c r="A1041" s="718" t="s">
        <v>7</v>
      </c>
      <c r="B1041" s="720" t="s">
        <v>312</v>
      </c>
      <c r="C1041" s="720" t="s">
        <v>216</v>
      </c>
      <c r="D1041" s="816" t="s">
        <v>349</v>
      </c>
      <c r="E1041" s="817"/>
      <c r="F1041" s="818"/>
      <c r="G1041" s="819" t="s">
        <v>242</v>
      </c>
      <c r="H1041" s="820"/>
      <c r="I1041" s="723">
        <f>I994+1</f>
        <v>46050</v>
      </c>
      <c r="J1041" s="724"/>
      <c r="K1041" s="724"/>
      <c r="L1041" s="724"/>
      <c r="M1041" s="725"/>
      <c r="N1041" s="726" t="s">
        <v>243</v>
      </c>
      <c r="O1041" s="727">
        <f>O994+1</f>
        <v>23</v>
      </c>
    </row>
    <row r="1042">
      <c r="A1042" s="728" t="s">
        <v>244</v>
      </c>
      <c r="B1042" s="729" t="s">
        <v>6</v>
      </c>
      <c r="C1042" s="730"/>
      <c r="D1042" s="730"/>
      <c r="E1042" s="730"/>
      <c r="F1042" s="730"/>
      <c r="G1042" s="730"/>
      <c r="H1042" s="730"/>
      <c r="I1042" s="730"/>
      <c r="J1042" s="731"/>
      <c r="K1042" s="732" t="s">
        <v>245</v>
      </c>
      <c r="L1042" s="732" t="s">
        <v>246</v>
      </c>
      <c r="M1042" s="821" t="s">
        <v>247</v>
      </c>
      <c r="N1042" s="822"/>
      <c r="O1042" s="733" t="s">
        <v>248</v>
      </c>
    </row>
    <row r="1043">
      <c r="A1043" s="734"/>
      <c r="B1043" s="735"/>
      <c r="C1043" s="736"/>
      <c r="D1043" s="1168"/>
      <c r="E1043" s="1168"/>
      <c r="F1043" s="1168"/>
      <c r="G1043" s="736"/>
      <c r="H1043" s="736"/>
      <c r="I1043" s="736"/>
      <c r="J1043" s="737"/>
      <c r="K1043" s="732" t="s">
        <v>249</v>
      </c>
      <c r="L1043" s="732" t="s">
        <v>203</v>
      </c>
      <c r="M1043" s="823"/>
      <c r="N1043" s="824"/>
      <c r="O1043" s="739"/>
    </row>
    <row r="1044" ht="38.25">
      <c r="A1044" s="740" t="s">
        <v>250</v>
      </c>
      <c r="B1044" s="741"/>
      <c r="C1044" s="742" t="s">
        <v>251</v>
      </c>
      <c r="D1044" s="742">
        <f>D997</f>
        <v>180</v>
      </c>
      <c r="E1044" s="742" t="s">
        <v>252</v>
      </c>
      <c r="F1044" s="825" t="s">
        <v>253</v>
      </c>
      <c r="G1044" s="826"/>
      <c r="H1044" s="741">
        <f>H997+1</f>
        <v>116</v>
      </c>
      <c r="I1044" s="742" t="s">
        <v>254</v>
      </c>
      <c r="J1044" s="741">
        <f>D1044-H1044</f>
        <v>64</v>
      </c>
      <c r="K1044" s="744" t="s">
        <v>255</v>
      </c>
      <c r="L1044" s="744" t="s">
        <v>203</v>
      </c>
      <c r="M1044" s="811"/>
      <c r="N1044" s="827"/>
      <c r="O1044" s="739"/>
    </row>
    <row r="1045">
      <c r="A1045" s="993" t="s">
        <v>256</v>
      </c>
      <c r="B1045" s="755" t="s">
        <v>257</v>
      </c>
      <c r="C1045" s="756"/>
      <c r="D1045" s="756"/>
      <c r="E1045" s="756"/>
      <c r="F1045" s="757"/>
      <c r="G1045" s="758"/>
      <c r="H1045" s="763"/>
      <c r="I1045" s="760"/>
      <c r="J1045" s="761"/>
      <c r="K1045" s="761"/>
      <c r="L1045" s="761"/>
      <c r="M1045" s="761"/>
      <c r="N1045" s="761"/>
      <c r="O1045" s="762"/>
    </row>
    <row r="1046">
      <c r="A1046" s="828"/>
      <c r="B1046" s="755" t="s">
        <v>258</v>
      </c>
      <c r="C1046" s="756"/>
      <c r="D1046" s="756"/>
      <c r="E1046" s="756"/>
      <c r="F1046" s="757"/>
      <c r="G1046" s="758"/>
      <c r="H1046" s="763"/>
      <c r="I1046" s="760"/>
      <c r="J1046" s="761"/>
      <c r="K1046" s="761"/>
      <c r="L1046" s="761"/>
      <c r="M1046" s="761"/>
      <c r="N1046" s="761"/>
      <c r="O1046" s="762"/>
    </row>
    <row r="1047">
      <c r="A1047" s="828"/>
      <c r="B1047" s="755" t="s">
        <v>259</v>
      </c>
      <c r="C1047" s="756"/>
      <c r="D1047" s="756"/>
      <c r="E1047" s="756"/>
      <c r="F1047" s="757"/>
      <c r="G1047" s="758"/>
      <c r="H1047" s="763"/>
      <c r="I1047" s="760"/>
      <c r="J1047" s="761"/>
      <c r="K1047" s="761"/>
      <c r="L1047" s="761"/>
      <c r="M1047" s="761"/>
      <c r="N1047" s="761"/>
      <c r="O1047" s="762"/>
    </row>
    <row r="1048">
      <c r="A1048" s="828"/>
      <c r="B1048" s="755" t="s">
        <v>260</v>
      </c>
      <c r="C1048" s="756"/>
      <c r="D1048" s="756"/>
      <c r="E1048" s="756"/>
      <c r="F1048" s="757"/>
      <c r="G1048" s="758"/>
      <c r="H1048" s="763"/>
      <c r="I1048" s="760"/>
      <c r="J1048" s="761"/>
      <c r="K1048" s="761"/>
      <c r="L1048" s="761"/>
      <c r="M1048" s="761"/>
      <c r="N1048" s="761"/>
      <c r="O1048" s="762"/>
    </row>
    <row r="1049">
      <c r="A1049" s="828"/>
      <c r="B1049" s="755" t="s">
        <v>261</v>
      </c>
      <c r="C1049" s="756"/>
      <c r="D1049" s="756"/>
      <c r="E1049" s="756"/>
      <c r="F1049" s="757"/>
      <c r="G1049" s="758"/>
      <c r="H1049" s="763"/>
      <c r="I1049" s="758"/>
      <c r="J1049" s="759"/>
      <c r="K1049" s="759"/>
      <c r="L1049" s="759"/>
      <c r="M1049" s="759"/>
      <c r="N1049" s="759"/>
      <c r="O1049" s="762"/>
    </row>
    <row r="1050">
      <c r="A1050" s="829"/>
      <c r="B1050" s="999" t="s">
        <v>262</v>
      </c>
      <c r="C1050" s="1000"/>
      <c r="D1050" s="1000"/>
      <c r="E1050" s="1000"/>
      <c r="F1050" s="1001"/>
      <c r="G1050" s="803"/>
      <c r="H1050" s="989"/>
      <c r="I1050" s="769"/>
      <c r="J1050" s="770"/>
      <c r="K1050" s="770"/>
      <c r="L1050" s="770"/>
      <c r="M1050" s="770"/>
      <c r="N1050" s="770"/>
      <c r="O1050" s="771"/>
    </row>
    <row r="1051">
      <c r="A1051" s="830" t="s">
        <v>263</v>
      </c>
      <c r="B1051" s="773" t="s">
        <v>264</v>
      </c>
      <c r="C1051" s="774"/>
      <c r="D1051" s="774"/>
      <c r="E1051" s="774"/>
      <c r="F1051" s="775"/>
      <c r="G1051" s="776" t="s">
        <v>265</v>
      </c>
      <c r="H1051" s="777"/>
      <c r="I1051" s="773" t="s">
        <v>264</v>
      </c>
      <c r="J1051" s="774"/>
      <c r="K1051" s="774"/>
      <c r="L1051" s="774"/>
      <c r="M1051" s="774"/>
      <c r="N1051" s="775"/>
      <c r="O1051" s="1219" t="s">
        <v>265</v>
      </c>
    </row>
    <row r="1052">
      <c r="A1052" s="828"/>
      <c r="B1052" s="766" t="s">
        <v>266</v>
      </c>
      <c r="C1052" s="767"/>
      <c r="D1052" s="767"/>
      <c r="E1052" s="767"/>
      <c r="F1052" s="768"/>
      <c r="G1052" s="779"/>
      <c r="H1052" s="780"/>
      <c r="I1052" s="766" t="s">
        <v>267</v>
      </c>
      <c r="J1052" s="767"/>
      <c r="K1052" s="767"/>
      <c r="L1052" s="767"/>
      <c r="M1052" s="767"/>
      <c r="N1052" s="768"/>
      <c r="O1052" s="781"/>
    </row>
    <row r="1053">
      <c r="A1053" s="828"/>
      <c r="B1053" s="766" t="s">
        <v>268</v>
      </c>
      <c r="C1053" s="767"/>
      <c r="D1053" s="767"/>
      <c r="E1053" s="767"/>
      <c r="F1053" s="768"/>
      <c r="G1053" s="779"/>
      <c r="H1053" s="780"/>
      <c r="I1053" s="766" t="s">
        <v>269</v>
      </c>
      <c r="J1053" s="767"/>
      <c r="K1053" s="767"/>
      <c r="L1053" s="767"/>
      <c r="M1053" s="767"/>
      <c r="N1053" s="768"/>
      <c r="O1053" s="781"/>
    </row>
    <row r="1054">
      <c r="A1054" s="828"/>
      <c r="B1054" s="766" t="s">
        <v>270</v>
      </c>
      <c r="C1054" s="767"/>
      <c r="D1054" s="767"/>
      <c r="E1054" s="767"/>
      <c r="F1054" s="768"/>
      <c r="G1054" s="779"/>
      <c r="H1054" s="780"/>
      <c r="I1054" s="766" t="s">
        <v>271</v>
      </c>
      <c r="J1054" s="767"/>
      <c r="K1054" s="767"/>
      <c r="L1054" s="767"/>
      <c r="M1054" s="767"/>
      <c r="N1054" s="768"/>
      <c r="O1054" s="781"/>
    </row>
    <row r="1055">
      <c r="A1055" s="828"/>
      <c r="B1055" s="766" t="s">
        <v>272</v>
      </c>
      <c r="C1055" s="767"/>
      <c r="D1055" s="767"/>
      <c r="E1055" s="767"/>
      <c r="F1055" s="768"/>
      <c r="G1055" s="779"/>
      <c r="H1055" s="780"/>
      <c r="I1055" s="766" t="s">
        <v>273</v>
      </c>
      <c r="J1055" s="767"/>
      <c r="K1055" s="767"/>
      <c r="L1055" s="767"/>
      <c r="M1055" s="767"/>
      <c r="N1055" s="768"/>
      <c r="O1055" s="781"/>
    </row>
    <row r="1056">
      <c r="A1056" s="828"/>
      <c r="B1056" s="766" t="s">
        <v>274</v>
      </c>
      <c r="C1056" s="767"/>
      <c r="D1056" s="767"/>
      <c r="E1056" s="767"/>
      <c r="F1056" s="768"/>
      <c r="G1056" s="779"/>
      <c r="H1056" s="780"/>
      <c r="I1056" s="766" t="s">
        <v>275</v>
      </c>
      <c r="J1056" s="767"/>
      <c r="K1056" s="767"/>
      <c r="L1056" s="767"/>
      <c r="M1056" s="767"/>
      <c r="N1056" s="768"/>
      <c r="O1056" s="781">
        <v>1</v>
      </c>
    </row>
    <row r="1057">
      <c r="A1057" s="828"/>
      <c r="B1057" s="766" t="s">
        <v>276</v>
      </c>
      <c r="C1057" s="767"/>
      <c r="D1057" s="767"/>
      <c r="E1057" s="767"/>
      <c r="F1057" s="768"/>
      <c r="G1057" s="779"/>
      <c r="H1057" s="780"/>
      <c r="I1057" s="766" t="s">
        <v>277</v>
      </c>
      <c r="J1057" s="767"/>
      <c r="K1057" s="767"/>
      <c r="L1057" s="767"/>
      <c r="M1057" s="767"/>
      <c r="N1057" s="768"/>
      <c r="O1057" s="781"/>
    </row>
    <row r="1058">
      <c r="A1058" s="828"/>
      <c r="B1058" s="766" t="s">
        <v>278</v>
      </c>
      <c r="C1058" s="767"/>
      <c r="D1058" s="767"/>
      <c r="E1058" s="767"/>
      <c r="F1058" s="768"/>
      <c r="G1058" s="779"/>
      <c r="H1058" s="780"/>
      <c r="I1058" s="766" t="s">
        <v>279</v>
      </c>
      <c r="J1058" s="767"/>
      <c r="K1058" s="767"/>
      <c r="L1058" s="767"/>
      <c r="M1058" s="767"/>
      <c r="N1058" s="768"/>
      <c r="O1058" s="781"/>
    </row>
    <row r="1059">
      <c r="A1059" s="828"/>
      <c r="B1059" s="766" t="s">
        <v>280</v>
      </c>
      <c r="C1059" s="767"/>
      <c r="D1059" s="767"/>
      <c r="E1059" s="767"/>
      <c r="F1059" s="768"/>
      <c r="G1059" s="779"/>
      <c r="H1059" s="780"/>
      <c r="I1059" s="766" t="s">
        <v>281</v>
      </c>
      <c r="J1059" s="767"/>
      <c r="K1059" s="767"/>
      <c r="L1059" s="767"/>
      <c r="M1059" s="767"/>
      <c r="N1059" s="768"/>
      <c r="O1059" s="781">
        <v>1</v>
      </c>
    </row>
    <row r="1060">
      <c r="A1060" s="828"/>
      <c r="B1060" s="766" t="s">
        <v>282</v>
      </c>
      <c r="C1060" s="767"/>
      <c r="D1060" s="767"/>
      <c r="E1060" s="767"/>
      <c r="F1060" s="768"/>
      <c r="G1060" s="779"/>
      <c r="H1060" s="780"/>
      <c r="I1060" s="766" t="s">
        <v>283</v>
      </c>
      <c r="J1060" s="767"/>
      <c r="K1060" s="767"/>
      <c r="L1060" s="767"/>
      <c r="M1060" s="767"/>
      <c r="N1060" s="768"/>
      <c r="O1060" s="781"/>
    </row>
    <row r="1061">
      <c r="A1061" s="828"/>
      <c r="B1061" s="766" t="s">
        <v>284</v>
      </c>
      <c r="C1061" s="767"/>
      <c r="D1061" s="767"/>
      <c r="E1061" s="767"/>
      <c r="F1061" s="768"/>
      <c r="G1061" s="779"/>
      <c r="H1061" s="780"/>
      <c r="I1061" s="766" t="s">
        <v>285</v>
      </c>
      <c r="J1061" s="767"/>
      <c r="K1061" s="767"/>
      <c r="L1061" s="767"/>
      <c r="M1061" s="767"/>
      <c r="N1061" s="768"/>
      <c r="O1061" s="790">
        <v>1</v>
      </c>
    </row>
    <row r="1062">
      <c r="A1062" s="829"/>
      <c r="B1062" s="793" t="s">
        <v>286</v>
      </c>
      <c r="C1062" s="794"/>
      <c r="D1062" s="794"/>
      <c r="E1062" s="794"/>
      <c r="F1062" s="795"/>
      <c r="G1062" s="791">
        <v>2</v>
      </c>
      <c r="H1062" s="792"/>
      <c r="I1062" s="793" t="s">
        <v>287</v>
      </c>
      <c r="J1062" s="794"/>
      <c r="K1062" s="794"/>
      <c r="L1062" s="794"/>
      <c r="M1062" s="794"/>
      <c r="N1062" s="795"/>
      <c r="O1062" s="796">
        <f>SUM(G1052:H1062,O1052:O1061)</f>
        <v>5</v>
      </c>
    </row>
    <row r="1063">
      <c r="A1063" s="837" t="s">
        <v>288</v>
      </c>
      <c r="B1063" s="838" t="s">
        <v>351</v>
      </c>
      <c r="C1063" s="997"/>
      <c r="D1063" s="997"/>
      <c r="E1063" s="997"/>
      <c r="F1063" s="997"/>
      <c r="G1063" s="997"/>
      <c r="H1063" s="997"/>
      <c r="I1063" s="997"/>
      <c r="J1063" s="997"/>
      <c r="K1063" s="997"/>
      <c r="L1063" s="997"/>
      <c r="M1063" s="997"/>
      <c r="N1063" s="997"/>
      <c r="O1063" s="998"/>
    </row>
    <row r="1064">
      <c r="A1064" s="841"/>
      <c r="B1064" s="758"/>
      <c r="C1064" s="759"/>
      <c r="D1064" s="759"/>
      <c r="E1064" s="759"/>
      <c r="F1064" s="759"/>
      <c r="G1064" s="759"/>
      <c r="H1064" s="759"/>
      <c r="I1064" s="759"/>
      <c r="J1064" s="759"/>
      <c r="K1064" s="759"/>
      <c r="L1064" s="759"/>
      <c r="M1064" s="759"/>
      <c r="N1064" s="759"/>
      <c r="O1064" s="762"/>
    </row>
    <row r="1065">
      <c r="A1065" s="841"/>
      <c r="B1065" s="758"/>
      <c r="C1065" s="759"/>
      <c r="D1065" s="759"/>
      <c r="E1065" s="759"/>
      <c r="F1065" s="759"/>
      <c r="G1065" s="759"/>
      <c r="H1065" s="759"/>
      <c r="I1065" s="759"/>
      <c r="J1065" s="759"/>
      <c r="K1065" s="759"/>
      <c r="L1065" s="759"/>
      <c r="M1065" s="759"/>
      <c r="N1065" s="759"/>
      <c r="O1065" s="762"/>
    </row>
    <row r="1066">
      <c r="A1066" s="841"/>
      <c r="B1066" s="758"/>
      <c r="C1066" s="759"/>
      <c r="D1066" s="759"/>
      <c r="E1066" s="759"/>
      <c r="F1066" s="759"/>
      <c r="G1066" s="759"/>
      <c r="H1066" s="759"/>
      <c r="I1066" s="759"/>
      <c r="J1066" s="759"/>
      <c r="K1066" s="759"/>
      <c r="L1066" s="759"/>
      <c r="M1066" s="759"/>
      <c r="N1066" s="759"/>
      <c r="O1066" s="762"/>
    </row>
    <row r="1067">
      <c r="A1067" s="841"/>
      <c r="B1067" s="758"/>
      <c r="C1067" s="759"/>
      <c r="D1067" s="759"/>
      <c r="E1067" s="759"/>
      <c r="F1067" s="759"/>
      <c r="G1067" s="759"/>
      <c r="H1067" s="759"/>
      <c r="I1067" s="759"/>
      <c r="J1067" s="759"/>
      <c r="K1067" s="759"/>
      <c r="L1067" s="759"/>
      <c r="M1067" s="759"/>
      <c r="N1067" s="759"/>
      <c r="O1067" s="762"/>
    </row>
    <row r="1068">
      <c r="A1068" s="841"/>
      <c r="B1068" s="758"/>
      <c r="C1068" s="759"/>
      <c r="D1068" s="759"/>
      <c r="E1068" s="759"/>
      <c r="F1068" s="759"/>
      <c r="G1068" s="759"/>
      <c r="H1068" s="759"/>
      <c r="I1068" s="759"/>
      <c r="J1068" s="759"/>
      <c r="K1068" s="759"/>
      <c r="L1068" s="759"/>
      <c r="M1068" s="759"/>
      <c r="N1068" s="759"/>
      <c r="O1068" s="762"/>
    </row>
    <row r="1069">
      <c r="A1069" s="841"/>
      <c r="B1069" s="758"/>
      <c r="C1069" s="759"/>
      <c r="D1069" s="759"/>
      <c r="E1069" s="759"/>
      <c r="F1069" s="759"/>
      <c r="G1069" s="759"/>
      <c r="H1069" s="759"/>
      <c r="I1069" s="759"/>
      <c r="J1069" s="759"/>
      <c r="K1069" s="759"/>
      <c r="L1069" s="759"/>
      <c r="M1069" s="759"/>
      <c r="N1069" s="759"/>
      <c r="O1069" s="762"/>
    </row>
    <row r="1070">
      <c r="A1070" s="841"/>
      <c r="B1070" s="758"/>
      <c r="C1070" s="759"/>
      <c r="D1070" s="759"/>
      <c r="E1070" s="759"/>
      <c r="F1070" s="759"/>
      <c r="G1070" s="759"/>
      <c r="H1070" s="763"/>
      <c r="I1070" s="986" t="s">
        <v>0</v>
      </c>
      <c r="J1070" s="987"/>
      <c r="K1070" s="987"/>
      <c r="L1070" s="987"/>
      <c r="M1070" s="987"/>
      <c r="N1070" s="987"/>
      <c r="O1070" s="988"/>
    </row>
    <row r="1071">
      <c r="A1071" s="841"/>
      <c r="B1071" s="758"/>
      <c r="C1071" s="759"/>
      <c r="D1071" s="759"/>
      <c r="E1071" s="759"/>
      <c r="F1071" s="759"/>
      <c r="G1071" s="759"/>
      <c r="H1071" s="763"/>
      <c r="I1071" s="3"/>
      <c r="J1071" s="3"/>
      <c r="K1071" s="3"/>
      <c r="L1071" s="3"/>
      <c r="M1071" s="3"/>
      <c r="N1071" s="3"/>
      <c r="O1071" s="3"/>
    </row>
    <row r="1072">
      <c r="A1072" s="841"/>
      <c r="B1072" s="758"/>
      <c r="C1072" s="759"/>
      <c r="D1072" s="759"/>
      <c r="E1072" s="759"/>
      <c r="F1072" s="759"/>
      <c r="G1072" s="759"/>
      <c r="H1072" s="763"/>
      <c r="I1072" s="3"/>
      <c r="J1072" s="3"/>
      <c r="K1072" s="3"/>
      <c r="L1072" s="3"/>
      <c r="M1072" s="3"/>
      <c r="N1072" s="3"/>
      <c r="O1072" s="3"/>
    </row>
    <row r="1073">
      <c r="A1073" s="842"/>
      <c r="B1073" s="803"/>
      <c r="C1073" s="804"/>
      <c r="D1073" s="804"/>
      <c r="E1073" s="804"/>
      <c r="F1073" s="804"/>
      <c r="G1073" s="804"/>
      <c r="H1073" s="989"/>
      <c r="I1073" s="990"/>
      <c r="J1073" s="990"/>
      <c r="K1073" s="990"/>
      <c r="L1073" s="990"/>
      <c r="M1073" s="990"/>
      <c r="N1073" s="990"/>
      <c r="O1073" s="991"/>
    </row>
    <row r="1074">
      <c r="A1074" s="837" t="s">
        <v>291</v>
      </c>
      <c r="B1074" s="992"/>
      <c r="C1074" s="839"/>
      <c r="D1074" s="839"/>
      <c r="E1074" s="839"/>
      <c r="F1074" s="839"/>
      <c r="G1074" s="839"/>
      <c r="H1074" s="839"/>
      <c r="I1074" s="839"/>
      <c r="J1074" s="839"/>
      <c r="K1074" s="839"/>
      <c r="L1074" s="839"/>
      <c r="M1074" s="839"/>
      <c r="N1074" s="839"/>
      <c r="O1074" s="840"/>
    </row>
    <row r="1075">
      <c r="A1075" s="841"/>
      <c r="B1075" s="760"/>
      <c r="C1075" s="761"/>
      <c r="D1075" s="761"/>
      <c r="E1075" s="761"/>
      <c r="F1075" s="761"/>
      <c r="G1075" s="761"/>
      <c r="H1075" s="761"/>
      <c r="I1075" s="761"/>
      <c r="J1075" s="761"/>
      <c r="K1075" s="761"/>
      <c r="L1075" s="761"/>
      <c r="M1075" s="761"/>
      <c r="N1075" s="761"/>
      <c r="O1075" s="762"/>
    </row>
    <row r="1076">
      <c r="A1076" s="841"/>
      <c r="B1076" s="760"/>
      <c r="C1076" s="761"/>
      <c r="D1076" s="761"/>
      <c r="E1076" s="761"/>
      <c r="F1076" s="761"/>
      <c r="G1076" s="761"/>
      <c r="H1076" s="761"/>
      <c r="I1076" s="761"/>
      <c r="J1076" s="761"/>
      <c r="K1076" s="761"/>
      <c r="L1076" s="761"/>
      <c r="M1076" s="761"/>
      <c r="N1076" s="761"/>
      <c r="O1076" s="762"/>
    </row>
    <row r="1077">
      <c r="A1077" s="841"/>
      <c r="B1077" s="760"/>
      <c r="C1077" s="761"/>
      <c r="D1077" s="761"/>
      <c r="E1077" s="761"/>
      <c r="F1077" s="761"/>
      <c r="G1077" s="761"/>
      <c r="H1077" s="761"/>
      <c r="I1077" s="761"/>
      <c r="J1077" s="761"/>
      <c r="K1077" s="761"/>
      <c r="L1077" s="761"/>
      <c r="M1077" s="761"/>
      <c r="N1077" s="761"/>
      <c r="O1077" s="762"/>
    </row>
    <row r="1078">
      <c r="A1078" s="841"/>
      <c r="B1078" s="760"/>
      <c r="C1078" s="761"/>
      <c r="D1078" s="761"/>
      <c r="E1078" s="761"/>
      <c r="F1078" s="761"/>
      <c r="G1078" s="761"/>
      <c r="H1078" s="761"/>
      <c r="I1078" s="761"/>
      <c r="J1078" s="761"/>
      <c r="K1078" s="761"/>
      <c r="L1078" s="761"/>
      <c r="M1078" s="761"/>
      <c r="N1078" s="761"/>
      <c r="O1078" s="762"/>
    </row>
    <row r="1079">
      <c r="A1079" s="841"/>
      <c r="B1079" s="760"/>
      <c r="C1079" s="761"/>
      <c r="D1079" s="761"/>
      <c r="E1079" s="761"/>
      <c r="F1079" s="761"/>
      <c r="G1079" s="761"/>
      <c r="H1079" s="761"/>
      <c r="I1079" s="761"/>
      <c r="J1079" s="761"/>
      <c r="K1079" s="761"/>
      <c r="L1079" s="761"/>
      <c r="M1079" s="761"/>
      <c r="N1079" s="761"/>
      <c r="O1079" s="762"/>
    </row>
    <row r="1080">
      <c r="A1080" s="841"/>
      <c r="B1080" s="760"/>
      <c r="C1080" s="761"/>
      <c r="D1080" s="761"/>
      <c r="E1080" s="761"/>
      <c r="F1080" s="761"/>
      <c r="G1080" s="761"/>
      <c r="H1080" s="761"/>
      <c r="I1080" s="761"/>
      <c r="J1080" s="761"/>
      <c r="K1080" s="761"/>
      <c r="L1080" s="761"/>
      <c r="M1080" s="761"/>
      <c r="N1080" s="761"/>
      <c r="O1080" s="762"/>
    </row>
    <row r="1081">
      <c r="A1081" s="841"/>
      <c r="B1081" s="758"/>
      <c r="C1081" s="759"/>
      <c r="D1081" s="759"/>
      <c r="E1081" s="759"/>
      <c r="F1081" s="759"/>
      <c r="G1081" s="759"/>
      <c r="H1081" s="763"/>
      <c r="I1081" s="986" t="s">
        <v>292</v>
      </c>
      <c r="J1081" s="987"/>
      <c r="K1081" s="987"/>
      <c r="L1081" s="987"/>
      <c r="M1081" s="987"/>
      <c r="N1081" s="987"/>
      <c r="O1081" s="988"/>
    </row>
    <row r="1082">
      <c r="A1082" s="841"/>
      <c r="B1082" s="758"/>
      <c r="C1082" s="759"/>
      <c r="D1082" s="759"/>
      <c r="E1082" s="759"/>
      <c r="F1082" s="759"/>
      <c r="G1082" s="759"/>
      <c r="H1082" s="763"/>
      <c r="I1082" s="3"/>
      <c r="J1082" s="3"/>
      <c r="K1082" s="3"/>
      <c r="L1082" s="3"/>
      <c r="M1082" s="3"/>
      <c r="N1082" s="3"/>
      <c r="O1082" s="3"/>
    </row>
    <row r="1083">
      <c r="A1083" s="841"/>
      <c r="B1083" s="758"/>
      <c r="C1083" s="759"/>
      <c r="D1083" s="759"/>
      <c r="E1083" s="759"/>
      <c r="F1083" s="759"/>
      <c r="G1083" s="759"/>
      <c r="H1083" s="763"/>
      <c r="I1083" s="3"/>
      <c r="J1083" s="3"/>
      <c r="K1083" s="3"/>
      <c r="L1083" s="3"/>
      <c r="M1083" s="3"/>
      <c r="N1083" s="3"/>
      <c r="O1083" s="3"/>
    </row>
    <row r="1084">
      <c r="A1084" s="842"/>
      <c r="B1084" s="803"/>
      <c r="C1084" s="804"/>
      <c r="D1084" s="804"/>
      <c r="E1084" s="804"/>
      <c r="F1084" s="804"/>
      <c r="G1084" s="804"/>
      <c r="H1084" s="989"/>
      <c r="I1084" s="990"/>
      <c r="J1084" s="990"/>
      <c r="K1084" s="990"/>
      <c r="L1084" s="990"/>
      <c r="M1084" s="990"/>
      <c r="N1084" s="990"/>
      <c r="O1084" s="991"/>
    </row>
    <row r="1085" ht="32.25" customHeight="1">
      <c r="A1085" s="805" t="s">
        <v>240</v>
      </c>
      <c r="B1085" s="806" t="s">
        <v>1</v>
      </c>
      <c r="C1085" s="807"/>
      <c r="D1085" s="807"/>
      <c r="E1085" s="807"/>
      <c r="F1085" s="807"/>
      <c r="G1085" s="807"/>
      <c r="H1085" s="807"/>
      <c r="I1085" s="807"/>
      <c r="J1085" s="807"/>
      <c r="K1085" s="807"/>
      <c r="L1085" s="807"/>
      <c r="M1085" s="807"/>
      <c r="N1085" s="807"/>
      <c r="O1085" s="1165"/>
    </row>
    <row r="1086">
      <c r="A1086" s="810" t="s">
        <v>3</v>
      </c>
      <c r="B1086" s="811" t="s">
        <v>4</v>
      </c>
      <c r="C1086" s="812"/>
      <c r="D1086" s="812"/>
      <c r="E1086" s="812"/>
      <c r="F1086" s="812"/>
      <c r="G1086" s="812"/>
      <c r="H1086" s="812"/>
      <c r="I1086" s="812"/>
      <c r="J1086" s="812"/>
      <c r="K1086" s="812"/>
      <c r="L1086" s="812"/>
      <c r="M1086" s="812"/>
      <c r="N1086" s="812"/>
      <c r="O1086" s="1178"/>
    </row>
    <row r="1087">
      <c r="A1087" s="814" t="s">
        <v>241</v>
      </c>
      <c r="B1087" s="694"/>
      <c r="C1087" s="694"/>
      <c r="D1087" s="694"/>
      <c r="E1087" s="694"/>
      <c r="F1087" s="694"/>
      <c r="G1087" s="694"/>
      <c r="H1087" s="694"/>
      <c r="I1087" s="694"/>
      <c r="J1087" s="694"/>
      <c r="K1087" s="694"/>
      <c r="L1087" s="694"/>
      <c r="M1087" s="694"/>
      <c r="N1087" s="694"/>
      <c r="O1087" s="1179"/>
    </row>
    <row r="1088" ht="38.25">
      <c r="A1088" s="718" t="s">
        <v>7</v>
      </c>
      <c r="B1088" s="720" t="s">
        <v>312</v>
      </c>
      <c r="C1088" s="720" t="s">
        <v>216</v>
      </c>
      <c r="D1088" s="816" t="s">
        <v>349</v>
      </c>
      <c r="E1088" s="817"/>
      <c r="F1088" s="818"/>
      <c r="G1088" s="819" t="s">
        <v>242</v>
      </c>
      <c r="H1088" s="820"/>
      <c r="I1088" s="723">
        <f>I1041+1</f>
        <v>46051</v>
      </c>
      <c r="J1088" s="724"/>
      <c r="K1088" s="724"/>
      <c r="L1088" s="724"/>
      <c r="M1088" s="725"/>
      <c r="N1088" s="726" t="s">
        <v>243</v>
      </c>
      <c r="O1088" s="727">
        <f>O1041+1</f>
        <v>24</v>
      </c>
    </row>
    <row r="1089">
      <c r="A1089" s="728" t="s">
        <v>244</v>
      </c>
      <c r="B1089" s="729" t="s">
        <v>6</v>
      </c>
      <c r="C1089" s="730"/>
      <c r="D1089" s="730"/>
      <c r="E1089" s="730"/>
      <c r="F1089" s="730"/>
      <c r="G1089" s="730"/>
      <c r="H1089" s="730"/>
      <c r="I1089" s="730"/>
      <c r="J1089" s="731"/>
      <c r="K1089" s="732" t="s">
        <v>245</v>
      </c>
      <c r="L1089" s="732" t="s">
        <v>246</v>
      </c>
      <c r="M1089" s="821" t="s">
        <v>247</v>
      </c>
      <c r="N1089" s="822"/>
      <c r="O1089" s="733" t="s">
        <v>248</v>
      </c>
    </row>
    <row r="1090">
      <c r="A1090" s="734"/>
      <c r="B1090" s="735"/>
      <c r="C1090" s="736"/>
      <c r="D1090" s="1168"/>
      <c r="E1090" s="1168"/>
      <c r="F1090" s="1168"/>
      <c r="G1090" s="736"/>
      <c r="H1090" s="736"/>
      <c r="I1090" s="736"/>
      <c r="J1090" s="737"/>
      <c r="K1090" s="732" t="s">
        <v>249</v>
      </c>
      <c r="L1090" s="732" t="s">
        <v>203</v>
      </c>
      <c r="M1090" s="823"/>
      <c r="N1090" s="824"/>
      <c r="O1090" s="739"/>
    </row>
    <row r="1091" ht="38.25">
      <c r="A1091" s="740" t="s">
        <v>250</v>
      </c>
      <c r="B1091" s="741"/>
      <c r="C1091" s="742" t="s">
        <v>251</v>
      </c>
      <c r="D1091" s="742">
        <f>D1044</f>
        <v>180</v>
      </c>
      <c r="E1091" s="742" t="s">
        <v>252</v>
      </c>
      <c r="F1091" s="825" t="s">
        <v>253</v>
      </c>
      <c r="G1091" s="826"/>
      <c r="H1091" s="741">
        <f>H1044+1</f>
        <v>117</v>
      </c>
      <c r="I1091" s="742" t="s">
        <v>254</v>
      </c>
      <c r="J1091" s="741">
        <f>D1091-H1091</f>
        <v>63</v>
      </c>
      <c r="K1091" s="744" t="s">
        <v>255</v>
      </c>
      <c r="L1091" s="744" t="s">
        <v>203</v>
      </c>
      <c r="M1091" s="811"/>
      <c r="N1091" s="827"/>
      <c r="O1091" s="739"/>
    </row>
    <row r="1092">
      <c r="A1092" s="993" t="s">
        <v>256</v>
      </c>
      <c r="B1092" s="755" t="s">
        <v>257</v>
      </c>
      <c r="C1092" s="756"/>
      <c r="D1092" s="756"/>
      <c r="E1092" s="756"/>
      <c r="F1092" s="757"/>
      <c r="G1092" s="758"/>
      <c r="H1092" s="763"/>
      <c r="I1092" s="760"/>
      <c r="J1092" s="761"/>
      <c r="K1092" s="761"/>
      <c r="L1092" s="761"/>
      <c r="M1092" s="761"/>
      <c r="N1092" s="761"/>
      <c r="O1092" s="762"/>
    </row>
    <row r="1093">
      <c r="A1093" s="828"/>
      <c r="B1093" s="755" t="s">
        <v>258</v>
      </c>
      <c r="C1093" s="756"/>
      <c r="D1093" s="756"/>
      <c r="E1093" s="756"/>
      <c r="F1093" s="757"/>
      <c r="G1093" s="758"/>
      <c r="H1093" s="763"/>
      <c r="I1093" s="760"/>
      <c r="J1093" s="761"/>
      <c r="K1093" s="761"/>
      <c r="L1093" s="761"/>
      <c r="M1093" s="761"/>
      <c r="N1093" s="761"/>
      <c r="O1093" s="762"/>
    </row>
    <row r="1094">
      <c r="A1094" s="828"/>
      <c r="B1094" s="755" t="s">
        <v>259</v>
      </c>
      <c r="C1094" s="756"/>
      <c r="D1094" s="756"/>
      <c r="E1094" s="756"/>
      <c r="F1094" s="757"/>
      <c r="G1094" s="758"/>
      <c r="H1094" s="763"/>
      <c r="I1094" s="760"/>
      <c r="J1094" s="761"/>
      <c r="K1094" s="761"/>
      <c r="L1094" s="761"/>
      <c r="M1094" s="761"/>
      <c r="N1094" s="761"/>
      <c r="O1094" s="762"/>
    </row>
    <row r="1095">
      <c r="A1095" s="828"/>
      <c r="B1095" s="755" t="s">
        <v>260</v>
      </c>
      <c r="C1095" s="756"/>
      <c r="D1095" s="756"/>
      <c r="E1095" s="756"/>
      <c r="F1095" s="757"/>
      <c r="G1095" s="758"/>
      <c r="H1095" s="763"/>
      <c r="I1095" s="760"/>
      <c r="J1095" s="761"/>
      <c r="K1095" s="761"/>
      <c r="L1095" s="761"/>
      <c r="M1095" s="761"/>
      <c r="N1095" s="761"/>
      <c r="O1095" s="762"/>
    </row>
    <row r="1096">
      <c r="A1096" s="828"/>
      <c r="B1096" s="755" t="s">
        <v>261</v>
      </c>
      <c r="C1096" s="756"/>
      <c r="D1096" s="756"/>
      <c r="E1096" s="756"/>
      <c r="F1096" s="757"/>
      <c r="G1096" s="758"/>
      <c r="H1096" s="763"/>
      <c r="I1096" s="758"/>
      <c r="J1096" s="759"/>
      <c r="K1096" s="759"/>
      <c r="L1096" s="759"/>
      <c r="M1096" s="759"/>
      <c r="N1096" s="759"/>
      <c r="O1096" s="762"/>
    </row>
    <row r="1097">
      <c r="A1097" s="829"/>
      <c r="B1097" s="999" t="s">
        <v>262</v>
      </c>
      <c r="C1097" s="1000"/>
      <c r="D1097" s="1000"/>
      <c r="E1097" s="1000"/>
      <c r="F1097" s="1001"/>
      <c r="G1097" s="803"/>
      <c r="H1097" s="989"/>
      <c r="I1097" s="769"/>
      <c r="J1097" s="770"/>
      <c r="K1097" s="770"/>
      <c r="L1097" s="770"/>
      <c r="M1097" s="770"/>
      <c r="N1097" s="770"/>
      <c r="O1097" s="771"/>
    </row>
    <row r="1098">
      <c r="A1098" s="830" t="s">
        <v>263</v>
      </c>
      <c r="B1098" s="773" t="s">
        <v>264</v>
      </c>
      <c r="C1098" s="774"/>
      <c r="D1098" s="774"/>
      <c r="E1098" s="774"/>
      <c r="F1098" s="775"/>
      <c r="G1098" s="776" t="s">
        <v>265</v>
      </c>
      <c r="H1098" s="777"/>
      <c r="I1098" s="773" t="s">
        <v>264</v>
      </c>
      <c r="J1098" s="774"/>
      <c r="K1098" s="774"/>
      <c r="L1098" s="774"/>
      <c r="M1098" s="774"/>
      <c r="N1098" s="775"/>
      <c r="O1098" s="1219" t="s">
        <v>265</v>
      </c>
    </row>
    <row r="1099">
      <c r="A1099" s="828"/>
      <c r="B1099" s="766" t="s">
        <v>266</v>
      </c>
      <c r="C1099" s="767"/>
      <c r="D1099" s="767"/>
      <c r="E1099" s="767"/>
      <c r="F1099" s="768"/>
      <c r="G1099" s="779"/>
      <c r="H1099" s="780"/>
      <c r="I1099" s="766" t="s">
        <v>267</v>
      </c>
      <c r="J1099" s="767"/>
      <c r="K1099" s="767"/>
      <c r="L1099" s="767"/>
      <c r="M1099" s="767"/>
      <c r="N1099" s="768"/>
      <c r="O1099" s="781"/>
    </row>
    <row r="1100">
      <c r="A1100" s="828"/>
      <c r="B1100" s="766" t="s">
        <v>268</v>
      </c>
      <c r="C1100" s="767"/>
      <c r="D1100" s="767"/>
      <c r="E1100" s="767"/>
      <c r="F1100" s="768"/>
      <c r="G1100" s="779"/>
      <c r="H1100" s="780"/>
      <c r="I1100" s="766" t="s">
        <v>269</v>
      </c>
      <c r="J1100" s="767"/>
      <c r="K1100" s="767"/>
      <c r="L1100" s="767"/>
      <c r="M1100" s="767"/>
      <c r="N1100" s="768"/>
      <c r="O1100" s="781"/>
    </row>
    <row r="1101">
      <c r="A1101" s="828"/>
      <c r="B1101" s="766" t="s">
        <v>270</v>
      </c>
      <c r="C1101" s="767"/>
      <c r="D1101" s="767"/>
      <c r="E1101" s="767"/>
      <c r="F1101" s="768"/>
      <c r="G1101" s="779"/>
      <c r="H1101" s="780"/>
      <c r="I1101" s="766" t="s">
        <v>271</v>
      </c>
      <c r="J1101" s="767"/>
      <c r="K1101" s="767"/>
      <c r="L1101" s="767"/>
      <c r="M1101" s="767"/>
      <c r="N1101" s="768"/>
      <c r="O1101" s="781"/>
    </row>
    <row r="1102">
      <c r="A1102" s="828"/>
      <c r="B1102" s="766" t="s">
        <v>272</v>
      </c>
      <c r="C1102" s="767"/>
      <c r="D1102" s="767"/>
      <c r="E1102" s="767"/>
      <c r="F1102" s="768"/>
      <c r="G1102" s="779"/>
      <c r="H1102" s="780"/>
      <c r="I1102" s="766" t="s">
        <v>273</v>
      </c>
      <c r="J1102" s="767"/>
      <c r="K1102" s="767"/>
      <c r="L1102" s="767"/>
      <c r="M1102" s="767"/>
      <c r="N1102" s="768"/>
      <c r="O1102" s="781"/>
    </row>
    <row r="1103">
      <c r="A1103" s="828"/>
      <c r="B1103" s="766" t="s">
        <v>274</v>
      </c>
      <c r="C1103" s="767"/>
      <c r="D1103" s="767"/>
      <c r="E1103" s="767"/>
      <c r="F1103" s="768"/>
      <c r="G1103" s="779"/>
      <c r="H1103" s="780"/>
      <c r="I1103" s="766" t="s">
        <v>275</v>
      </c>
      <c r="J1103" s="767"/>
      <c r="K1103" s="767"/>
      <c r="L1103" s="767"/>
      <c r="M1103" s="767"/>
      <c r="N1103" s="768"/>
      <c r="O1103" s="781">
        <v>1</v>
      </c>
    </row>
    <row r="1104">
      <c r="A1104" s="828"/>
      <c r="B1104" s="766" t="s">
        <v>276</v>
      </c>
      <c r="C1104" s="767"/>
      <c r="D1104" s="767"/>
      <c r="E1104" s="767"/>
      <c r="F1104" s="768"/>
      <c r="G1104" s="779"/>
      <c r="H1104" s="780"/>
      <c r="I1104" s="766" t="s">
        <v>277</v>
      </c>
      <c r="J1104" s="767"/>
      <c r="K1104" s="767"/>
      <c r="L1104" s="767"/>
      <c r="M1104" s="767"/>
      <c r="N1104" s="768"/>
      <c r="O1104" s="781"/>
    </row>
    <row r="1105">
      <c r="A1105" s="828"/>
      <c r="B1105" s="766" t="s">
        <v>278</v>
      </c>
      <c r="C1105" s="767"/>
      <c r="D1105" s="767"/>
      <c r="E1105" s="767"/>
      <c r="F1105" s="768"/>
      <c r="G1105" s="779"/>
      <c r="H1105" s="780"/>
      <c r="I1105" s="766" t="s">
        <v>279</v>
      </c>
      <c r="J1105" s="767"/>
      <c r="K1105" s="767"/>
      <c r="L1105" s="767"/>
      <c r="M1105" s="767"/>
      <c r="N1105" s="768"/>
      <c r="O1105" s="781"/>
    </row>
    <row r="1106">
      <c r="A1106" s="828"/>
      <c r="B1106" s="766" t="s">
        <v>280</v>
      </c>
      <c r="C1106" s="767"/>
      <c r="D1106" s="767"/>
      <c r="E1106" s="767"/>
      <c r="F1106" s="768"/>
      <c r="G1106" s="779"/>
      <c r="H1106" s="780"/>
      <c r="I1106" s="766" t="s">
        <v>281</v>
      </c>
      <c r="J1106" s="767"/>
      <c r="K1106" s="767"/>
      <c r="L1106" s="767"/>
      <c r="M1106" s="767"/>
      <c r="N1106" s="768"/>
      <c r="O1106" s="781">
        <v>1</v>
      </c>
    </row>
    <row r="1107">
      <c r="A1107" s="828"/>
      <c r="B1107" s="766" t="s">
        <v>282</v>
      </c>
      <c r="C1107" s="767"/>
      <c r="D1107" s="767"/>
      <c r="E1107" s="767"/>
      <c r="F1107" s="768"/>
      <c r="G1107" s="779"/>
      <c r="H1107" s="780"/>
      <c r="I1107" s="766" t="s">
        <v>283</v>
      </c>
      <c r="J1107" s="767"/>
      <c r="K1107" s="767"/>
      <c r="L1107" s="767"/>
      <c r="M1107" s="767"/>
      <c r="N1107" s="768"/>
      <c r="O1107" s="781"/>
    </row>
    <row r="1108">
      <c r="A1108" s="828"/>
      <c r="B1108" s="766" t="s">
        <v>284</v>
      </c>
      <c r="C1108" s="767"/>
      <c r="D1108" s="767"/>
      <c r="E1108" s="767"/>
      <c r="F1108" s="768"/>
      <c r="G1108" s="779"/>
      <c r="H1108" s="780"/>
      <c r="I1108" s="766" t="s">
        <v>285</v>
      </c>
      <c r="J1108" s="767"/>
      <c r="K1108" s="767"/>
      <c r="L1108" s="767"/>
      <c r="M1108" s="767"/>
      <c r="N1108" s="768"/>
      <c r="O1108" s="790">
        <v>1</v>
      </c>
    </row>
    <row r="1109">
      <c r="A1109" s="829"/>
      <c r="B1109" s="793" t="s">
        <v>286</v>
      </c>
      <c r="C1109" s="794"/>
      <c r="D1109" s="794"/>
      <c r="E1109" s="794"/>
      <c r="F1109" s="795"/>
      <c r="G1109" s="791">
        <v>2</v>
      </c>
      <c r="H1109" s="792"/>
      <c r="I1109" s="793" t="s">
        <v>287</v>
      </c>
      <c r="J1109" s="794"/>
      <c r="K1109" s="794"/>
      <c r="L1109" s="794"/>
      <c r="M1109" s="794"/>
      <c r="N1109" s="795"/>
      <c r="O1109" s="796">
        <f>SUM(G1099:H1109,O1099:O1108)</f>
        <v>5</v>
      </c>
    </row>
    <row r="1110">
      <c r="A1110" s="837" t="s">
        <v>288</v>
      </c>
      <c r="B1110" s="838" t="s">
        <v>351</v>
      </c>
      <c r="C1110" s="997"/>
      <c r="D1110" s="997"/>
      <c r="E1110" s="997"/>
      <c r="F1110" s="997"/>
      <c r="G1110" s="997"/>
      <c r="H1110" s="997"/>
      <c r="I1110" s="997"/>
      <c r="J1110" s="997"/>
      <c r="K1110" s="997"/>
      <c r="L1110" s="997"/>
      <c r="M1110" s="997"/>
      <c r="N1110" s="997"/>
      <c r="O1110" s="998"/>
    </row>
    <row r="1111">
      <c r="A1111" s="841"/>
      <c r="B1111" s="758"/>
      <c r="C1111" s="759"/>
      <c r="D1111" s="759"/>
      <c r="E1111" s="759"/>
      <c r="F1111" s="759"/>
      <c r="G1111" s="759"/>
      <c r="H1111" s="759"/>
      <c r="I1111" s="759"/>
      <c r="J1111" s="759"/>
      <c r="K1111" s="759"/>
      <c r="L1111" s="759"/>
      <c r="M1111" s="759"/>
      <c r="N1111" s="759"/>
      <c r="O1111" s="762"/>
    </row>
    <row r="1112">
      <c r="A1112" s="841"/>
      <c r="B1112" s="758"/>
      <c r="C1112" s="759"/>
      <c r="D1112" s="759"/>
      <c r="E1112" s="759"/>
      <c r="F1112" s="759"/>
      <c r="G1112" s="759"/>
      <c r="H1112" s="759"/>
      <c r="I1112" s="759"/>
      <c r="J1112" s="759"/>
      <c r="K1112" s="759"/>
      <c r="L1112" s="759"/>
      <c r="M1112" s="759"/>
      <c r="N1112" s="759"/>
      <c r="O1112" s="762"/>
    </row>
    <row r="1113">
      <c r="A1113" s="841"/>
      <c r="B1113" s="758"/>
      <c r="C1113" s="759"/>
      <c r="D1113" s="759"/>
      <c r="E1113" s="759"/>
      <c r="F1113" s="759"/>
      <c r="G1113" s="759"/>
      <c r="H1113" s="759"/>
      <c r="I1113" s="759"/>
      <c r="J1113" s="759"/>
      <c r="K1113" s="759"/>
      <c r="L1113" s="759"/>
      <c r="M1113" s="759"/>
      <c r="N1113" s="759"/>
      <c r="O1113" s="762"/>
    </row>
    <row r="1114">
      <c r="A1114" s="841"/>
      <c r="B1114" s="758"/>
      <c r="C1114" s="759"/>
      <c r="D1114" s="759"/>
      <c r="E1114" s="759"/>
      <c r="F1114" s="759"/>
      <c r="G1114" s="759"/>
      <c r="H1114" s="759"/>
      <c r="I1114" s="759"/>
      <c r="J1114" s="759"/>
      <c r="K1114" s="759"/>
      <c r="L1114" s="759"/>
      <c r="M1114" s="759"/>
      <c r="N1114" s="759"/>
      <c r="O1114" s="762"/>
    </row>
    <row r="1115">
      <c r="A1115" s="841"/>
      <c r="B1115" s="758"/>
      <c r="C1115" s="759"/>
      <c r="D1115" s="759"/>
      <c r="E1115" s="759"/>
      <c r="F1115" s="759"/>
      <c r="G1115" s="759"/>
      <c r="H1115" s="759"/>
      <c r="I1115" s="759"/>
      <c r="J1115" s="759"/>
      <c r="K1115" s="759"/>
      <c r="L1115" s="759"/>
      <c r="M1115" s="759"/>
      <c r="N1115" s="759"/>
      <c r="O1115" s="762"/>
    </row>
    <row r="1116">
      <c r="A1116" s="841"/>
      <c r="B1116" s="758"/>
      <c r="C1116" s="759"/>
      <c r="D1116" s="759"/>
      <c r="E1116" s="759"/>
      <c r="F1116" s="759"/>
      <c r="G1116" s="759"/>
      <c r="H1116" s="763"/>
      <c r="I1116" s="986" t="s">
        <v>0</v>
      </c>
      <c r="J1116" s="987"/>
      <c r="K1116" s="987"/>
      <c r="L1116" s="987"/>
      <c r="M1116" s="987"/>
      <c r="N1116" s="987"/>
      <c r="O1116" s="988"/>
    </row>
    <row r="1117">
      <c r="A1117" s="841"/>
      <c r="B1117" s="758"/>
      <c r="C1117" s="759"/>
      <c r="D1117" s="759"/>
      <c r="E1117" s="759"/>
      <c r="F1117" s="759"/>
      <c r="G1117" s="759"/>
      <c r="H1117" s="763"/>
      <c r="I1117" s="3"/>
      <c r="J1117" s="3"/>
      <c r="K1117" s="3"/>
      <c r="L1117" s="3"/>
      <c r="M1117" s="3"/>
      <c r="N1117" s="3"/>
      <c r="O1117" s="3"/>
    </row>
    <row r="1118">
      <c r="A1118" s="841"/>
      <c r="B1118" s="758"/>
      <c r="C1118" s="759"/>
      <c r="D1118" s="759"/>
      <c r="E1118" s="759"/>
      <c r="F1118" s="759"/>
      <c r="G1118" s="759"/>
      <c r="H1118" s="763"/>
      <c r="I1118" s="3"/>
      <c r="J1118" s="3"/>
      <c r="K1118" s="3"/>
      <c r="L1118" s="3"/>
      <c r="M1118" s="3"/>
      <c r="N1118" s="3"/>
      <c r="O1118" s="3"/>
    </row>
    <row r="1119">
      <c r="A1119" s="842"/>
      <c r="B1119" s="803"/>
      <c r="C1119" s="804"/>
      <c r="D1119" s="804"/>
      <c r="E1119" s="804"/>
      <c r="F1119" s="804"/>
      <c r="G1119" s="804"/>
      <c r="H1119" s="989"/>
      <c r="I1119" s="990"/>
      <c r="J1119" s="990"/>
      <c r="K1119" s="990"/>
      <c r="L1119" s="990"/>
      <c r="M1119" s="990"/>
      <c r="N1119" s="990"/>
      <c r="O1119" s="991"/>
    </row>
    <row r="1120">
      <c r="A1120" s="837" t="s">
        <v>291</v>
      </c>
      <c r="B1120" s="992"/>
      <c r="C1120" s="839"/>
      <c r="D1120" s="839"/>
      <c r="E1120" s="839"/>
      <c r="F1120" s="839"/>
      <c r="G1120" s="839"/>
      <c r="H1120" s="839"/>
      <c r="I1120" s="839"/>
      <c r="J1120" s="839"/>
      <c r="K1120" s="839"/>
      <c r="L1120" s="839"/>
      <c r="M1120" s="839"/>
      <c r="N1120" s="839"/>
      <c r="O1120" s="840"/>
    </row>
    <row r="1121">
      <c r="A1121" s="841"/>
      <c r="B1121" s="760"/>
      <c r="C1121" s="761"/>
      <c r="D1121" s="761"/>
      <c r="E1121" s="761"/>
      <c r="F1121" s="761"/>
      <c r="G1121" s="761"/>
      <c r="H1121" s="761"/>
      <c r="I1121" s="761"/>
      <c r="J1121" s="761"/>
      <c r="K1121" s="761"/>
      <c r="L1121" s="761"/>
      <c r="M1121" s="761"/>
      <c r="N1121" s="761"/>
      <c r="O1121" s="762"/>
    </row>
    <row r="1122">
      <c r="A1122" s="841"/>
      <c r="B1122" s="760"/>
      <c r="C1122" s="761"/>
      <c r="D1122" s="761"/>
      <c r="E1122" s="761"/>
      <c r="F1122" s="761"/>
      <c r="G1122" s="761"/>
      <c r="H1122" s="761"/>
      <c r="I1122" s="761"/>
      <c r="J1122" s="761"/>
      <c r="K1122" s="761"/>
      <c r="L1122" s="761"/>
      <c r="M1122" s="761"/>
      <c r="N1122" s="761"/>
      <c r="O1122" s="762"/>
    </row>
    <row r="1123">
      <c r="A1123" s="841"/>
      <c r="B1123" s="760"/>
      <c r="C1123" s="761"/>
      <c r="D1123" s="761"/>
      <c r="E1123" s="761"/>
      <c r="F1123" s="761"/>
      <c r="G1123" s="761"/>
      <c r="H1123" s="761"/>
      <c r="I1123" s="761"/>
      <c r="J1123" s="761"/>
      <c r="K1123" s="761"/>
      <c r="L1123" s="761"/>
      <c r="M1123" s="761"/>
      <c r="N1123" s="761"/>
      <c r="O1123" s="762"/>
    </row>
    <row r="1124">
      <c r="A1124" s="841"/>
      <c r="B1124" s="760"/>
      <c r="C1124" s="761"/>
      <c r="D1124" s="761"/>
      <c r="E1124" s="761"/>
      <c r="F1124" s="761"/>
      <c r="G1124" s="761"/>
      <c r="H1124" s="761"/>
      <c r="I1124" s="761"/>
      <c r="J1124" s="761"/>
      <c r="K1124" s="761"/>
      <c r="L1124" s="761"/>
      <c r="M1124" s="761"/>
      <c r="N1124" s="761"/>
      <c r="O1124" s="762"/>
    </row>
    <row r="1125">
      <c r="A1125" s="841"/>
      <c r="B1125" s="760"/>
      <c r="C1125" s="761"/>
      <c r="D1125" s="761"/>
      <c r="E1125" s="761"/>
      <c r="F1125" s="761"/>
      <c r="G1125" s="761"/>
      <c r="H1125" s="761"/>
      <c r="I1125" s="761"/>
      <c r="J1125" s="761"/>
      <c r="K1125" s="761"/>
      <c r="L1125" s="761"/>
      <c r="M1125" s="761"/>
      <c r="N1125" s="761"/>
      <c r="O1125" s="762"/>
    </row>
    <row r="1126">
      <c r="A1126" s="841"/>
      <c r="B1126" s="760"/>
      <c r="C1126" s="761"/>
      <c r="D1126" s="761"/>
      <c r="E1126" s="761"/>
      <c r="F1126" s="761"/>
      <c r="G1126" s="761"/>
      <c r="H1126" s="761"/>
      <c r="I1126" s="761"/>
      <c r="J1126" s="761"/>
      <c r="K1126" s="761"/>
      <c r="L1126" s="761"/>
      <c r="M1126" s="761"/>
      <c r="N1126" s="761"/>
      <c r="O1126" s="762"/>
    </row>
    <row r="1127">
      <c r="A1127" s="841"/>
      <c r="B1127" s="758"/>
      <c r="C1127" s="759"/>
      <c r="D1127" s="759"/>
      <c r="E1127" s="759"/>
      <c r="F1127" s="759"/>
      <c r="G1127" s="759"/>
      <c r="H1127" s="763"/>
      <c r="I1127" s="986" t="s">
        <v>292</v>
      </c>
      <c r="J1127" s="987"/>
      <c r="K1127" s="987"/>
      <c r="L1127" s="987"/>
      <c r="M1127" s="987"/>
      <c r="N1127" s="987"/>
      <c r="O1127" s="988"/>
    </row>
    <row r="1128">
      <c r="A1128" s="841"/>
      <c r="B1128" s="758"/>
      <c r="C1128" s="759"/>
      <c r="D1128" s="759"/>
      <c r="E1128" s="759"/>
      <c r="F1128" s="759"/>
      <c r="G1128" s="759"/>
      <c r="H1128" s="763"/>
      <c r="I1128" s="3"/>
      <c r="J1128" s="3"/>
      <c r="K1128" s="3"/>
      <c r="L1128" s="3"/>
      <c r="M1128" s="3"/>
      <c r="N1128" s="3"/>
      <c r="O1128" s="3"/>
    </row>
    <row r="1129">
      <c r="A1129" s="841"/>
      <c r="B1129" s="758"/>
      <c r="C1129" s="759"/>
      <c r="D1129" s="759"/>
      <c r="E1129" s="759"/>
      <c r="F1129" s="759"/>
      <c r="G1129" s="759"/>
      <c r="H1129" s="763"/>
      <c r="I1129" s="3"/>
      <c r="J1129" s="3"/>
      <c r="K1129" s="3"/>
      <c r="L1129" s="3"/>
      <c r="M1129" s="3"/>
      <c r="N1129" s="3"/>
      <c r="O1129" s="3"/>
    </row>
    <row r="1130">
      <c r="A1130" s="842"/>
      <c r="B1130" s="803"/>
      <c r="C1130" s="804"/>
      <c r="D1130" s="804"/>
      <c r="E1130" s="804"/>
      <c r="F1130" s="804"/>
      <c r="G1130" s="804"/>
      <c r="H1130" s="989"/>
      <c r="I1130" s="990"/>
      <c r="J1130" s="990"/>
      <c r="K1130" s="990"/>
      <c r="L1130" s="990"/>
      <c r="M1130" s="990"/>
      <c r="N1130" s="990"/>
      <c r="O1130" s="991"/>
    </row>
    <row r="1131" ht="26.25" customHeight="1">
      <c r="A1131" s="805" t="s">
        <v>240</v>
      </c>
      <c r="B1131" s="806" t="s">
        <v>1</v>
      </c>
      <c r="C1131" s="807"/>
      <c r="D1131" s="807"/>
      <c r="E1131" s="807"/>
      <c r="F1131" s="807"/>
      <c r="G1131" s="807"/>
      <c r="H1131" s="807"/>
      <c r="I1131" s="807"/>
      <c r="J1131" s="807"/>
      <c r="K1131" s="807"/>
      <c r="L1131" s="807"/>
      <c r="M1131" s="807"/>
      <c r="N1131" s="807"/>
      <c r="O1131" s="1165"/>
    </row>
    <row r="1132">
      <c r="A1132" s="810" t="s">
        <v>3</v>
      </c>
      <c r="B1132" s="811" t="s">
        <v>4</v>
      </c>
      <c r="C1132" s="812"/>
      <c r="D1132" s="812"/>
      <c r="E1132" s="812"/>
      <c r="F1132" s="812"/>
      <c r="G1132" s="812"/>
      <c r="H1132" s="812"/>
      <c r="I1132" s="812"/>
      <c r="J1132" s="812"/>
      <c r="K1132" s="812"/>
      <c r="L1132" s="812"/>
      <c r="M1132" s="812"/>
      <c r="N1132" s="812"/>
      <c r="O1132" s="1178"/>
    </row>
    <row r="1133">
      <c r="A1133" s="814" t="s">
        <v>241</v>
      </c>
      <c r="B1133" s="694"/>
      <c r="C1133" s="694"/>
      <c r="D1133" s="694"/>
      <c r="E1133" s="694"/>
      <c r="F1133" s="694"/>
      <c r="G1133" s="694"/>
      <c r="H1133" s="694"/>
      <c r="I1133" s="694"/>
      <c r="J1133" s="694"/>
      <c r="K1133" s="694"/>
      <c r="L1133" s="694"/>
      <c r="M1133" s="694"/>
      <c r="N1133" s="694"/>
      <c r="O1133" s="1179"/>
    </row>
    <row r="1134" ht="38.25">
      <c r="A1134" s="718" t="s">
        <v>7</v>
      </c>
      <c r="B1134" s="720" t="s">
        <v>312</v>
      </c>
      <c r="C1134" s="720" t="s">
        <v>216</v>
      </c>
      <c r="D1134" s="816" t="s">
        <v>349</v>
      </c>
      <c r="E1134" s="817"/>
      <c r="F1134" s="818"/>
      <c r="G1134" s="819" t="s">
        <v>242</v>
      </c>
      <c r="H1134" s="820"/>
      <c r="I1134" s="723">
        <f>I1088+1</f>
        <v>46052</v>
      </c>
      <c r="J1134" s="724"/>
      <c r="K1134" s="724"/>
      <c r="L1134" s="724"/>
      <c r="M1134" s="725"/>
      <c r="N1134" s="726" t="s">
        <v>243</v>
      </c>
      <c r="O1134" s="727">
        <f>O1088+1</f>
        <v>25</v>
      </c>
    </row>
    <row r="1135">
      <c r="A1135" s="728" t="s">
        <v>244</v>
      </c>
      <c r="B1135" s="729" t="s">
        <v>6</v>
      </c>
      <c r="C1135" s="730"/>
      <c r="D1135" s="730"/>
      <c r="E1135" s="730"/>
      <c r="F1135" s="730"/>
      <c r="G1135" s="730"/>
      <c r="H1135" s="730"/>
      <c r="I1135" s="730"/>
      <c r="J1135" s="731"/>
      <c r="K1135" s="732" t="s">
        <v>245</v>
      </c>
      <c r="L1135" s="732" t="s">
        <v>246</v>
      </c>
      <c r="M1135" s="821" t="s">
        <v>247</v>
      </c>
      <c r="N1135" s="822"/>
      <c r="O1135" s="733" t="s">
        <v>248</v>
      </c>
    </row>
    <row r="1136">
      <c r="A1136" s="734"/>
      <c r="B1136" s="735"/>
      <c r="C1136" s="736"/>
      <c r="D1136" s="1168"/>
      <c r="E1136" s="1168"/>
      <c r="F1136" s="1168"/>
      <c r="G1136" s="736"/>
      <c r="H1136" s="736"/>
      <c r="I1136" s="736"/>
      <c r="J1136" s="737"/>
      <c r="K1136" s="732" t="s">
        <v>249</v>
      </c>
      <c r="L1136" s="732" t="s">
        <v>203</v>
      </c>
      <c r="M1136" s="823"/>
      <c r="N1136" s="824"/>
      <c r="O1136" s="739"/>
    </row>
    <row r="1137" ht="38.25">
      <c r="A1137" s="740" t="s">
        <v>250</v>
      </c>
      <c r="B1137" s="741"/>
      <c r="C1137" s="742" t="s">
        <v>251</v>
      </c>
      <c r="D1137" s="742">
        <f>D1091</f>
        <v>180</v>
      </c>
      <c r="E1137" s="742" t="s">
        <v>252</v>
      </c>
      <c r="F1137" s="825" t="s">
        <v>253</v>
      </c>
      <c r="G1137" s="826"/>
      <c r="H1137" s="741">
        <f>H1091+1</f>
        <v>118</v>
      </c>
      <c r="I1137" s="742" t="s">
        <v>254</v>
      </c>
      <c r="J1137" s="741">
        <f>D1137-H1137</f>
        <v>62</v>
      </c>
      <c r="K1137" s="744" t="s">
        <v>255</v>
      </c>
      <c r="L1137" s="744" t="s">
        <v>203</v>
      </c>
      <c r="M1137" s="811"/>
      <c r="N1137" s="827"/>
      <c r="O1137" s="739"/>
    </row>
    <row r="1138">
      <c r="A1138" s="993" t="s">
        <v>256</v>
      </c>
      <c r="B1138" s="755" t="s">
        <v>257</v>
      </c>
      <c r="C1138" s="756"/>
      <c r="D1138" s="756"/>
      <c r="E1138" s="756"/>
      <c r="F1138" s="757"/>
      <c r="G1138" s="758"/>
      <c r="H1138" s="763"/>
      <c r="I1138" s="760"/>
      <c r="J1138" s="761"/>
      <c r="K1138" s="761"/>
      <c r="L1138" s="761"/>
      <c r="M1138" s="761"/>
      <c r="N1138" s="761"/>
      <c r="O1138" s="762"/>
    </row>
    <row r="1139">
      <c r="A1139" s="828"/>
      <c r="B1139" s="755" t="s">
        <v>258</v>
      </c>
      <c r="C1139" s="756"/>
      <c r="D1139" s="756"/>
      <c r="E1139" s="756"/>
      <c r="F1139" s="757"/>
      <c r="G1139" s="758"/>
      <c r="H1139" s="763"/>
      <c r="I1139" s="760"/>
      <c r="J1139" s="761"/>
      <c r="K1139" s="761"/>
      <c r="L1139" s="761"/>
      <c r="M1139" s="761"/>
      <c r="N1139" s="761"/>
      <c r="O1139" s="762"/>
    </row>
    <row r="1140">
      <c r="A1140" s="828"/>
      <c r="B1140" s="755" t="s">
        <v>259</v>
      </c>
      <c r="C1140" s="756"/>
      <c r="D1140" s="756"/>
      <c r="E1140" s="756"/>
      <c r="F1140" s="757"/>
      <c r="G1140" s="758"/>
      <c r="H1140" s="763"/>
      <c r="I1140" s="760"/>
      <c r="J1140" s="761"/>
      <c r="K1140" s="761"/>
      <c r="L1140" s="761"/>
      <c r="M1140" s="761"/>
      <c r="N1140" s="761"/>
      <c r="O1140" s="762"/>
    </row>
    <row r="1141">
      <c r="A1141" s="828"/>
      <c r="B1141" s="755" t="s">
        <v>260</v>
      </c>
      <c r="C1141" s="756"/>
      <c r="D1141" s="756"/>
      <c r="E1141" s="756"/>
      <c r="F1141" s="757"/>
      <c r="G1141" s="758"/>
      <c r="H1141" s="763"/>
      <c r="I1141" s="760"/>
      <c r="J1141" s="761"/>
      <c r="K1141" s="761"/>
      <c r="L1141" s="761"/>
      <c r="M1141" s="761"/>
      <c r="N1141" s="761"/>
      <c r="O1141" s="762"/>
    </row>
    <row r="1142">
      <c r="A1142" s="828"/>
      <c r="B1142" s="755" t="s">
        <v>261</v>
      </c>
      <c r="C1142" s="756"/>
      <c r="D1142" s="756"/>
      <c r="E1142" s="756"/>
      <c r="F1142" s="757"/>
      <c r="G1142" s="758"/>
      <c r="H1142" s="763"/>
      <c r="I1142" s="758"/>
      <c r="J1142" s="759"/>
      <c r="K1142" s="759"/>
      <c r="L1142" s="759"/>
      <c r="M1142" s="759"/>
      <c r="N1142" s="759"/>
      <c r="O1142" s="762"/>
    </row>
    <row r="1143">
      <c r="A1143" s="829"/>
      <c r="B1143" s="999" t="s">
        <v>262</v>
      </c>
      <c r="C1143" s="1000"/>
      <c r="D1143" s="1000"/>
      <c r="E1143" s="1000"/>
      <c r="F1143" s="1001"/>
      <c r="G1143" s="803"/>
      <c r="H1143" s="989"/>
      <c r="I1143" s="769"/>
      <c r="J1143" s="770"/>
      <c r="K1143" s="770"/>
      <c r="L1143" s="770"/>
      <c r="M1143" s="770"/>
      <c r="N1143" s="770"/>
      <c r="O1143" s="771"/>
    </row>
    <row r="1144">
      <c r="A1144" s="830" t="s">
        <v>263</v>
      </c>
      <c r="B1144" s="773" t="s">
        <v>264</v>
      </c>
      <c r="C1144" s="774"/>
      <c r="D1144" s="774"/>
      <c r="E1144" s="774"/>
      <c r="F1144" s="775"/>
      <c r="G1144" s="776" t="s">
        <v>265</v>
      </c>
      <c r="H1144" s="777"/>
      <c r="I1144" s="773" t="s">
        <v>264</v>
      </c>
      <c r="J1144" s="774"/>
      <c r="K1144" s="774"/>
      <c r="L1144" s="774"/>
      <c r="M1144" s="774"/>
      <c r="N1144" s="775"/>
      <c r="O1144" s="1219" t="s">
        <v>265</v>
      </c>
    </row>
    <row r="1145">
      <c r="A1145" s="828"/>
      <c r="B1145" s="766" t="s">
        <v>266</v>
      </c>
      <c r="C1145" s="767"/>
      <c r="D1145" s="767"/>
      <c r="E1145" s="767"/>
      <c r="F1145" s="768"/>
      <c r="G1145" s="779"/>
      <c r="H1145" s="780"/>
      <c r="I1145" s="766" t="s">
        <v>267</v>
      </c>
      <c r="J1145" s="767"/>
      <c r="K1145" s="767"/>
      <c r="L1145" s="767"/>
      <c r="M1145" s="767"/>
      <c r="N1145" s="768"/>
      <c r="O1145" s="781"/>
    </row>
    <row r="1146">
      <c r="A1146" s="828"/>
      <c r="B1146" s="766" t="s">
        <v>268</v>
      </c>
      <c r="C1146" s="767"/>
      <c r="D1146" s="767"/>
      <c r="E1146" s="767"/>
      <c r="F1146" s="768"/>
      <c r="G1146" s="779"/>
      <c r="H1146" s="780"/>
      <c r="I1146" s="766" t="s">
        <v>269</v>
      </c>
      <c r="J1146" s="767"/>
      <c r="K1146" s="767"/>
      <c r="L1146" s="767"/>
      <c r="M1146" s="767"/>
      <c r="N1146" s="768"/>
      <c r="O1146" s="781"/>
    </row>
    <row r="1147">
      <c r="A1147" s="828"/>
      <c r="B1147" s="766" t="s">
        <v>270</v>
      </c>
      <c r="C1147" s="767"/>
      <c r="D1147" s="767"/>
      <c r="E1147" s="767"/>
      <c r="F1147" s="768"/>
      <c r="G1147" s="779"/>
      <c r="H1147" s="780"/>
      <c r="I1147" s="766" t="s">
        <v>271</v>
      </c>
      <c r="J1147" s="767"/>
      <c r="K1147" s="767"/>
      <c r="L1147" s="767"/>
      <c r="M1147" s="767"/>
      <c r="N1147" s="768"/>
      <c r="O1147" s="781"/>
    </row>
    <row r="1148">
      <c r="A1148" s="828"/>
      <c r="B1148" s="766" t="s">
        <v>272</v>
      </c>
      <c r="C1148" s="767"/>
      <c r="D1148" s="767"/>
      <c r="E1148" s="767"/>
      <c r="F1148" s="768"/>
      <c r="G1148" s="779"/>
      <c r="H1148" s="780"/>
      <c r="I1148" s="766" t="s">
        <v>273</v>
      </c>
      <c r="J1148" s="767"/>
      <c r="K1148" s="767"/>
      <c r="L1148" s="767"/>
      <c r="M1148" s="767"/>
      <c r="N1148" s="768"/>
      <c r="O1148" s="781"/>
    </row>
    <row r="1149">
      <c r="A1149" s="828"/>
      <c r="B1149" s="766" t="s">
        <v>274</v>
      </c>
      <c r="C1149" s="767"/>
      <c r="D1149" s="767"/>
      <c r="E1149" s="767"/>
      <c r="F1149" s="768"/>
      <c r="G1149" s="779"/>
      <c r="H1149" s="780"/>
      <c r="I1149" s="766" t="s">
        <v>275</v>
      </c>
      <c r="J1149" s="767"/>
      <c r="K1149" s="767"/>
      <c r="L1149" s="767"/>
      <c r="M1149" s="767"/>
      <c r="N1149" s="768"/>
      <c r="O1149" s="781">
        <v>1</v>
      </c>
    </row>
    <row r="1150">
      <c r="A1150" s="828"/>
      <c r="B1150" s="766" t="s">
        <v>276</v>
      </c>
      <c r="C1150" s="767"/>
      <c r="D1150" s="767"/>
      <c r="E1150" s="767"/>
      <c r="F1150" s="768"/>
      <c r="G1150" s="779"/>
      <c r="H1150" s="780"/>
      <c r="I1150" s="766" t="s">
        <v>277</v>
      </c>
      <c r="J1150" s="767"/>
      <c r="K1150" s="767"/>
      <c r="L1150" s="767"/>
      <c r="M1150" s="767"/>
      <c r="N1150" s="768"/>
      <c r="O1150" s="781"/>
    </row>
    <row r="1151">
      <c r="A1151" s="828"/>
      <c r="B1151" s="766" t="s">
        <v>278</v>
      </c>
      <c r="C1151" s="767"/>
      <c r="D1151" s="767"/>
      <c r="E1151" s="767"/>
      <c r="F1151" s="768"/>
      <c r="G1151" s="779"/>
      <c r="H1151" s="780"/>
      <c r="I1151" s="766" t="s">
        <v>279</v>
      </c>
      <c r="J1151" s="767"/>
      <c r="K1151" s="767"/>
      <c r="L1151" s="767"/>
      <c r="M1151" s="767"/>
      <c r="N1151" s="768"/>
      <c r="O1151" s="781"/>
    </row>
    <row r="1152">
      <c r="A1152" s="828"/>
      <c r="B1152" s="766" t="s">
        <v>280</v>
      </c>
      <c r="C1152" s="767"/>
      <c r="D1152" s="767"/>
      <c r="E1152" s="767"/>
      <c r="F1152" s="768"/>
      <c r="G1152" s="779"/>
      <c r="H1152" s="780"/>
      <c r="I1152" s="766" t="s">
        <v>281</v>
      </c>
      <c r="J1152" s="767"/>
      <c r="K1152" s="767"/>
      <c r="L1152" s="767"/>
      <c r="M1152" s="767"/>
      <c r="N1152" s="768"/>
      <c r="O1152" s="781">
        <v>1</v>
      </c>
    </row>
    <row r="1153">
      <c r="A1153" s="828"/>
      <c r="B1153" s="766" t="s">
        <v>282</v>
      </c>
      <c r="C1153" s="767"/>
      <c r="D1153" s="767"/>
      <c r="E1153" s="767"/>
      <c r="F1153" s="768"/>
      <c r="G1153" s="779"/>
      <c r="H1153" s="780"/>
      <c r="I1153" s="766" t="s">
        <v>283</v>
      </c>
      <c r="J1153" s="767"/>
      <c r="K1153" s="767"/>
      <c r="L1153" s="767"/>
      <c r="M1153" s="767"/>
      <c r="N1153" s="768"/>
      <c r="O1153" s="781"/>
    </row>
    <row r="1154">
      <c r="A1154" s="828"/>
      <c r="B1154" s="766" t="s">
        <v>284</v>
      </c>
      <c r="C1154" s="767"/>
      <c r="D1154" s="767"/>
      <c r="E1154" s="767"/>
      <c r="F1154" s="768"/>
      <c r="G1154" s="779"/>
      <c r="H1154" s="780"/>
      <c r="I1154" s="766" t="s">
        <v>285</v>
      </c>
      <c r="J1154" s="767"/>
      <c r="K1154" s="767"/>
      <c r="L1154" s="767"/>
      <c r="M1154" s="767"/>
      <c r="N1154" s="768"/>
      <c r="O1154" s="790">
        <v>1</v>
      </c>
    </row>
    <row r="1155">
      <c r="A1155" s="829"/>
      <c r="B1155" s="793" t="s">
        <v>286</v>
      </c>
      <c r="C1155" s="794"/>
      <c r="D1155" s="794"/>
      <c r="E1155" s="794"/>
      <c r="F1155" s="795"/>
      <c r="G1155" s="791">
        <v>2</v>
      </c>
      <c r="H1155" s="792"/>
      <c r="I1155" s="793" t="s">
        <v>287</v>
      </c>
      <c r="J1155" s="794"/>
      <c r="K1155" s="794"/>
      <c r="L1155" s="794"/>
      <c r="M1155" s="794"/>
      <c r="N1155" s="795"/>
      <c r="O1155" s="796">
        <f>SUM(G1145:H1155,O1145:O1154)</f>
        <v>5</v>
      </c>
    </row>
    <row r="1156">
      <c r="A1156" s="837" t="s">
        <v>288</v>
      </c>
      <c r="B1156" s="838" t="s">
        <v>351</v>
      </c>
      <c r="C1156" s="997"/>
      <c r="D1156" s="997"/>
      <c r="E1156" s="997"/>
      <c r="F1156" s="997"/>
      <c r="G1156" s="997"/>
      <c r="H1156" s="997"/>
      <c r="I1156" s="997"/>
      <c r="J1156" s="997"/>
      <c r="K1156" s="997"/>
      <c r="L1156" s="997"/>
      <c r="M1156" s="997"/>
      <c r="N1156" s="997"/>
      <c r="O1156" s="998"/>
    </row>
    <row r="1157">
      <c r="A1157" s="841"/>
      <c r="B1157" s="758"/>
      <c r="C1157" s="759"/>
      <c r="D1157" s="759"/>
      <c r="E1157" s="759"/>
      <c r="F1157" s="759"/>
      <c r="G1157" s="759"/>
      <c r="H1157" s="759"/>
      <c r="I1157" s="759"/>
      <c r="J1157" s="759"/>
      <c r="K1157" s="759"/>
      <c r="L1157" s="759"/>
      <c r="M1157" s="759"/>
      <c r="N1157" s="759"/>
      <c r="O1157" s="762"/>
    </row>
    <row r="1158">
      <c r="A1158" s="841"/>
      <c r="B1158" s="758"/>
      <c r="C1158" s="759"/>
      <c r="D1158" s="759"/>
      <c r="E1158" s="759"/>
      <c r="F1158" s="759"/>
      <c r="G1158" s="759"/>
      <c r="H1158" s="759"/>
      <c r="I1158" s="759"/>
      <c r="J1158" s="759"/>
      <c r="K1158" s="759"/>
      <c r="L1158" s="759"/>
      <c r="M1158" s="759"/>
      <c r="N1158" s="759"/>
      <c r="O1158" s="762"/>
    </row>
    <row r="1159">
      <c r="A1159" s="841"/>
      <c r="B1159" s="758"/>
      <c r="C1159" s="759"/>
      <c r="D1159" s="759"/>
      <c r="E1159" s="759"/>
      <c r="F1159" s="759"/>
      <c r="G1159" s="759"/>
      <c r="H1159" s="759"/>
      <c r="I1159" s="759"/>
      <c r="J1159" s="759"/>
      <c r="K1159" s="759"/>
      <c r="L1159" s="759"/>
      <c r="M1159" s="759"/>
      <c r="N1159" s="759"/>
      <c r="O1159" s="762"/>
    </row>
    <row r="1160">
      <c r="A1160" s="841"/>
      <c r="B1160" s="758"/>
      <c r="C1160" s="759"/>
      <c r="D1160" s="759"/>
      <c r="E1160" s="759"/>
      <c r="F1160" s="759"/>
      <c r="G1160" s="759"/>
      <c r="H1160" s="759"/>
      <c r="I1160" s="759"/>
      <c r="J1160" s="759"/>
      <c r="K1160" s="759"/>
      <c r="L1160" s="759"/>
      <c r="M1160" s="759"/>
      <c r="N1160" s="759"/>
      <c r="O1160" s="762"/>
    </row>
    <row r="1161">
      <c r="A1161" s="841"/>
      <c r="B1161" s="758"/>
      <c r="C1161" s="759"/>
      <c r="D1161" s="759"/>
      <c r="E1161" s="759"/>
      <c r="F1161" s="759"/>
      <c r="G1161" s="759"/>
      <c r="H1161" s="759"/>
      <c r="I1161" s="759"/>
      <c r="J1161" s="759"/>
      <c r="K1161" s="759"/>
      <c r="L1161" s="759"/>
      <c r="M1161" s="759"/>
      <c r="N1161" s="759"/>
      <c r="O1161" s="762"/>
    </row>
    <row r="1162">
      <c r="A1162" s="841"/>
      <c r="B1162" s="758"/>
      <c r="C1162" s="759"/>
      <c r="D1162" s="759"/>
      <c r="E1162" s="759"/>
      <c r="F1162" s="759"/>
      <c r="G1162" s="759"/>
      <c r="H1162" s="759"/>
      <c r="I1162" s="759"/>
      <c r="J1162" s="759"/>
      <c r="K1162" s="759"/>
      <c r="L1162" s="759"/>
      <c r="M1162" s="759"/>
      <c r="N1162" s="759"/>
      <c r="O1162" s="762"/>
    </row>
    <row r="1163">
      <c r="A1163" s="841"/>
      <c r="B1163" s="758"/>
      <c r="C1163" s="759"/>
      <c r="D1163" s="759"/>
      <c r="E1163" s="759"/>
      <c r="F1163" s="759"/>
      <c r="G1163" s="759"/>
      <c r="H1163" s="763"/>
      <c r="I1163" s="986" t="s">
        <v>0</v>
      </c>
      <c r="J1163" s="987"/>
      <c r="K1163" s="987"/>
      <c r="L1163" s="987"/>
      <c r="M1163" s="987"/>
      <c r="N1163" s="987"/>
      <c r="O1163" s="988"/>
    </row>
    <row r="1164">
      <c r="A1164" s="841"/>
      <c r="B1164" s="758"/>
      <c r="C1164" s="759"/>
      <c r="D1164" s="759"/>
      <c r="E1164" s="759"/>
      <c r="F1164" s="759"/>
      <c r="G1164" s="759"/>
      <c r="H1164" s="763"/>
      <c r="I1164" s="3"/>
      <c r="J1164" s="3"/>
      <c r="K1164" s="3"/>
      <c r="L1164" s="3"/>
      <c r="M1164" s="3"/>
      <c r="N1164" s="3"/>
      <c r="O1164" s="3"/>
    </row>
    <row r="1165">
      <c r="A1165" s="841"/>
      <c r="B1165" s="758"/>
      <c r="C1165" s="759"/>
      <c r="D1165" s="759"/>
      <c r="E1165" s="759"/>
      <c r="F1165" s="759"/>
      <c r="G1165" s="759"/>
      <c r="H1165" s="763"/>
      <c r="I1165" s="3"/>
      <c r="J1165" s="3"/>
      <c r="K1165" s="3"/>
      <c r="L1165" s="3"/>
      <c r="M1165" s="3"/>
      <c r="N1165" s="3"/>
      <c r="O1165" s="3"/>
    </row>
    <row r="1166">
      <c r="A1166" s="842"/>
      <c r="B1166" s="803"/>
      <c r="C1166" s="804"/>
      <c r="D1166" s="804"/>
      <c r="E1166" s="804"/>
      <c r="F1166" s="804"/>
      <c r="G1166" s="804"/>
      <c r="H1166" s="989"/>
      <c r="I1166" s="990"/>
      <c r="J1166" s="990"/>
      <c r="K1166" s="990"/>
      <c r="L1166" s="990"/>
      <c r="M1166" s="990"/>
      <c r="N1166" s="990"/>
      <c r="O1166" s="991"/>
    </row>
    <row r="1167">
      <c r="A1167" s="837" t="s">
        <v>291</v>
      </c>
      <c r="B1167" s="992"/>
      <c r="C1167" s="839"/>
      <c r="D1167" s="839"/>
      <c r="E1167" s="839"/>
      <c r="F1167" s="839"/>
      <c r="G1167" s="839"/>
      <c r="H1167" s="839"/>
      <c r="I1167" s="839"/>
      <c r="J1167" s="839"/>
      <c r="K1167" s="839"/>
      <c r="L1167" s="839"/>
      <c r="M1167" s="839"/>
      <c r="N1167" s="839"/>
      <c r="O1167" s="840"/>
    </row>
    <row r="1168">
      <c r="A1168" s="841"/>
      <c r="B1168" s="760"/>
      <c r="C1168" s="761"/>
      <c r="D1168" s="761"/>
      <c r="E1168" s="761"/>
      <c r="F1168" s="761"/>
      <c r="G1168" s="761"/>
      <c r="H1168" s="761"/>
      <c r="I1168" s="761"/>
      <c r="J1168" s="761"/>
      <c r="K1168" s="761"/>
      <c r="L1168" s="761"/>
      <c r="M1168" s="761"/>
      <c r="N1168" s="761"/>
      <c r="O1168" s="762"/>
    </row>
    <row r="1169">
      <c r="A1169" s="841"/>
      <c r="B1169" s="760"/>
      <c r="C1169" s="761"/>
      <c r="D1169" s="761"/>
      <c r="E1169" s="761"/>
      <c r="F1169" s="761"/>
      <c r="G1169" s="761"/>
      <c r="H1169" s="761"/>
      <c r="I1169" s="761"/>
      <c r="J1169" s="761"/>
      <c r="K1169" s="761"/>
      <c r="L1169" s="761"/>
      <c r="M1169" s="761"/>
      <c r="N1169" s="761"/>
      <c r="O1169" s="762"/>
    </row>
    <row r="1170">
      <c r="A1170" s="841"/>
      <c r="B1170" s="760"/>
      <c r="C1170" s="761"/>
      <c r="D1170" s="761"/>
      <c r="E1170" s="761"/>
      <c r="F1170" s="761"/>
      <c r="G1170" s="761"/>
      <c r="H1170" s="761"/>
      <c r="I1170" s="761"/>
      <c r="J1170" s="761"/>
      <c r="K1170" s="761"/>
      <c r="L1170" s="761"/>
      <c r="M1170" s="761"/>
      <c r="N1170" s="761"/>
      <c r="O1170" s="762"/>
    </row>
    <row r="1171">
      <c r="A1171" s="841"/>
      <c r="B1171" s="760"/>
      <c r="C1171" s="761"/>
      <c r="D1171" s="761"/>
      <c r="E1171" s="761"/>
      <c r="F1171" s="761"/>
      <c r="G1171" s="761"/>
      <c r="H1171" s="761"/>
      <c r="I1171" s="761"/>
      <c r="J1171" s="761"/>
      <c r="K1171" s="761"/>
      <c r="L1171" s="761"/>
      <c r="M1171" s="761"/>
      <c r="N1171" s="761"/>
      <c r="O1171" s="762"/>
    </row>
    <row r="1172">
      <c r="A1172" s="841"/>
      <c r="B1172" s="760"/>
      <c r="C1172" s="761"/>
      <c r="D1172" s="761"/>
      <c r="E1172" s="761"/>
      <c r="F1172" s="761"/>
      <c r="G1172" s="761"/>
      <c r="H1172" s="761"/>
      <c r="I1172" s="761"/>
      <c r="J1172" s="761"/>
      <c r="K1172" s="761"/>
      <c r="L1172" s="761"/>
      <c r="M1172" s="761"/>
      <c r="N1172" s="761"/>
      <c r="O1172" s="762"/>
    </row>
    <row r="1173">
      <c r="A1173" s="841"/>
      <c r="B1173" s="760"/>
      <c r="C1173" s="761"/>
      <c r="D1173" s="761"/>
      <c r="E1173" s="761"/>
      <c r="F1173" s="761"/>
      <c r="G1173" s="761"/>
      <c r="H1173" s="761"/>
      <c r="I1173" s="761"/>
      <c r="J1173" s="761"/>
      <c r="K1173" s="761"/>
      <c r="L1173" s="761"/>
      <c r="M1173" s="761"/>
      <c r="N1173" s="761"/>
      <c r="O1173" s="762"/>
    </row>
    <row r="1174">
      <c r="A1174" s="841"/>
      <c r="B1174" s="758"/>
      <c r="C1174" s="759"/>
      <c r="D1174" s="759"/>
      <c r="E1174" s="759"/>
      <c r="F1174" s="759"/>
      <c r="G1174" s="759"/>
      <c r="H1174" s="763"/>
      <c r="I1174" s="986" t="s">
        <v>292</v>
      </c>
      <c r="J1174" s="987"/>
      <c r="K1174" s="987"/>
      <c r="L1174" s="987"/>
      <c r="M1174" s="987"/>
      <c r="N1174" s="987"/>
      <c r="O1174" s="988"/>
    </row>
    <row r="1175">
      <c r="A1175" s="841"/>
      <c r="B1175" s="758"/>
      <c r="C1175" s="759"/>
      <c r="D1175" s="759"/>
      <c r="E1175" s="759"/>
      <c r="F1175" s="759"/>
      <c r="G1175" s="759"/>
      <c r="H1175" s="763"/>
      <c r="I1175" s="3"/>
      <c r="J1175" s="3"/>
      <c r="K1175" s="3"/>
      <c r="L1175" s="3"/>
      <c r="M1175" s="3"/>
      <c r="N1175" s="3"/>
      <c r="O1175" s="3"/>
    </row>
    <row r="1176">
      <c r="A1176" s="841"/>
      <c r="B1176" s="758"/>
      <c r="C1176" s="759"/>
      <c r="D1176" s="759"/>
      <c r="E1176" s="759"/>
      <c r="F1176" s="759"/>
      <c r="G1176" s="759"/>
      <c r="H1176" s="763"/>
      <c r="I1176" s="3"/>
      <c r="J1176" s="3"/>
      <c r="K1176" s="3"/>
      <c r="L1176" s="3"/>
      <c r="M1176" s="3"/>
      <c r="N1176" s="3"/>
      <c r="O1176" s="3"/>
    </row>
    <row r="1177">
      <c r="A1177" s="842"/>
      <c r="B1177" s="803"/>
      <c r="C1177" s="804"/>
      <c r="D1177" s="804"/>
      <c r="E1177" s="804"/>
      <c r="F1177" s="804"/>
      <c r="G1177" s="804"/>
      <c r="H1177" s="989"/>
      <c r="I1177" s="990"/>
      <c r="J1177" s="990"/>
      <c r="K1177" s="990"/>
      <c r="L1177" s="990"/>
      <c r="M1177" s="990"/>
      <c r="N1177" s="990"/>
      <c r="O1177" s="991"/>
    </row>
    <row r="1178" ht="25.5" customHeight="1">
      <c r="A1178" s="805" t="s">
        <v>240</v>
      </c>
      <c r="B1178" s="806" t="s">
        <v>1</v>
      </c>
      <c r="C1178" s="807"/>
      <c r="D1178" s="807"/>
      <c r="E1178" s="807"/>
      <c r="F1178" s="807"/>
      <c r="G1178" s="807"/>
      <c r="H1178" s="807"/>
      <c r="I1178" s="807"/>
      <c r="J1178" s="807"/>
      <c r="K1178" s="807"/>
      <c r="L1178" s="807"/>
      <c r="M1178" s="807"/>
      <c r="N1178" s="807"/>
      <c r="O1178" s="1165"/>
    </row>
    <row r="1179">
      <c r="A1179" s="810" t="s">
        <v>3</v>
      </c>
      <c r="B1179" s="811" t="s">
        <v>4</v>
      </c>
      <c r="C1179" s="812"/>
      <c r="D1179" s="812"/>
      <c r="E1179" s="812"/>
      <c r="F1179" s="812"/>
      <c r="G1179" s="812"/>
      <c r="H1179" s="812"/>
      <c r="I1179" s="812"/>
      <c r="J1179" s="812"/>
      <c r="K1179" s="812"/>
      <c r="L1179" s="812"/>
      <c r="M1179" s="812"/>
      <c r="N1179" s="812"/>
      <c r="O1179" s="1178"/>
    </row>
    <row r="1180">
      <c r="A1180" s="814" t="s">
        <v>241</v>
      </c>
      <c r="B1180" s="694"/>
      <c r="C1180" s="694"/>
      <c r="D1180" s="694"/>
      <c r="E1180" s="694"/>
      <c r="F1180" s="694"/>
      <c r="G1180" s="694"/>
      <c r="H1180" s="694"/>
      <c r="I1180" s="694"/>
      <c r="J1180" s="694"/>
      <c r="K1180" s="694"/>
      <c r="L1180" s="694"/>
      <c r="M1180" s="694"/>
      <c r="N1180" s="694"/>
      <c r="O1180" s="1179"/>
    </row>
    <row r="1181" ht="38.25">
      <c r="A1181" s="718" t="s">
        <v>7</v>
      </c>
      <c r="B1181" s="720" t="s">
        <v>312</v>
      </c>
      <c r="C1181" s="720" t="s">
        <v>216</v>
      </c>
      <c r="D1181" s="816" t="s">
        <v>349</v>
      </c>
      <c r="E1181" s="817"/>
      <c r="F1181" s="818"/>
      <c r="G1181" s="819" t="s">
        <v>242</v>
      </c>
      <c r="H1181" s="820"/>
      <c r="I1181" s="723">
        <f>I1134+1</f>
        <v>46053</v>
      </c>
      <c r="J1181" s="724"/>
      <c r="K1181" s="724"/>
      <c r="L1181" s="724"/>
      <c r="M1181" s="725"/>
      <c r="N1181" s="726" t="s">
        <v>243</v>
      </c>
      <c r="O1181" s="727">
        <f>O1134+1</f>
        <v>26</v>
      </c>
    </row>
    <row r="1182">
      <c r="A1182" s="728" t="s">
        <v>244</v>
      </c>
      <c r="B1182" s="729" t="s">
        <v>6</v>
      </c>
      <c r="C1182" s="730"/>
      <c r="D1182" s="730"/>
      <c r="E1182" s="730"/>
      <c r="F1182" s="730"/>
      <c r="G1182" s="730"/>
      <c r="H1182" s="730"/>
      <c r="I1182" s="730"/>
      <c r="J1182" s="731"/>
      <c r="K1182" s="732" t="s">
        <v>245</v>
      </c>
      <c r="L1182" s="732" t="s">
        <v>246</v>
      </c>
      <c r="M1182" s="821" t="s">
        <v>247</v>
      </c>
      <c r="N1182" s="822"/>
      <c r="O1182" s="733" t="s">
        <v>248</v>
      </c>
    </row>
    <row r="1183">
      <c r="A1183" s="734"/>
      <c r="B1183" s="735"/>
      <c r="C1183" s="736"/>
      <c r="D1183" s="1168"/>
      <c r="E1183" s="1168"/>
      <c r="F1183" s="1168"/>
      <c r="G1183" s="736"/>
      <c r="H1183" s="736"/>
      <c r="I1183" s="736"/>
      <c r="J1183" s="737"/>
      <c r="K1183" s="732" t="s">
        <v>249</v>
      </c>
      <c r="L1183" s="732" t="s">
        <v>203</v>
      </c>
      <c r="M1183" s="823"/>
      <c r="N1183" s="824"/>
      <c r="O1183" s="739"/>
    </row>
    <row r="1184" ht="38.25">
      <c r="A1184" s="740" t="s">
        <v>250</v>
      </c>
      <c r="B1184" s="741"/>
      <c r="C1184" s="742" t="s">
        <v>251</v>
      </c>
      <c r="D1184" s="742">
        <f>D1137</f>
        <v>180</v>
      </c>
      <c r="E1184" s="742" t="s">
        <v>252</v>
      </c>
      <c r="F1184" s="825" t="s">
        <v>253</v>
      </c>
      <c r="G1184" s="826"/>
      <c r="H1184" s="741">
        <f>H1137+1</f>
        <v>119</v>
      </c>
      <c r="I1184" s="742" t="s">
        <v>254</v>
      </c>
      <c r="J1184" s="741">
        <f>D1184-H1184</f>
        <v>61</v>
      </c>
      <c r="K1184" s="744" t="s">
        <v>255</v>
      </c>
      <c r="L1184" s="744" t="s">
        <v>203</v>
      </c>
      <c r="M1184" s="811"/>
      <c r="N1184" s="827"/>
      <c r="O1184" s="739"/>
    </row>
    <row r="1185">
      <c r="A1185" s="993" t="s">
        <v>256</v>
      </c>
      <c r="B1185" s="755" t="s">
        <v>257</v>
      </c>
      <c r="C1185" s="756"/>
      <c r="D1185" s="756"/>
      <c r="E1185" s="756"/>
      <c r="F1185" s="757"/>
      <c r="G1185" s="758"/>
      <c r="H1185" s="763"/>
      <c r="I1185" s="760"/>
      <c r="J1185" s="761"/>
      <c r="K1185" s="761"/>
      <c r="L1185" s="761"/>
      <c r="M1185" s="761"/>
      <c r="N1185" s="761"/>
      <c r="O1185" s="762"/>
    </row>
    <row r="1186">
      <c r="A1186" s="828"/>
      <c r="B1186" s="755" t="s">
        <v>258</v>
      </c>
      <c r="C1186" s="756"/>
      <c r="D1186" s="756"/>
      <c r="E1186" s="756"/>
      <c r="F1186" s="757"/>
      <c r="G1186" s="758"/>
      <c r="H1186" s="763"/>
      <c r="I1186" s="760"/>
      <c r="J1186" s="761"/>
      <c r="K1186" s="761"/>
      <c r="L1186" s="761"/>
      <c r="M1186" s="761"/>
      <c r="N1186" s="761"/>
      <c r="O1186" s="762"/>
    </row>
    <row r="1187">
      <c r="A1187" s="828"/>
      <c r="B1187" s="755" t="s">
        <v>259</v>
      </c>
      <c r="C1187" s="756"/>
      <c r="D1187" s="756"/>
      <c r="E1187" s="756"/>
      <c r="F1187" s="757"/>
      <c r="G1187" s="758"/>
      <c r="H1187" s="763"/>
      <c r="I1187" s="760"/>
      <c r="J1187" s="761"/>
      <c r="K1187" s="761"/>
      <c r="L1187" s="761"/>
      <c r="M1187" s="761"/>
      <c r="N1187" s="761"/>
      <c r="O1187" s="762"/>
    </row>
    <row r="1188">
      <c r="A1188" s="828"/>
      <c r="B1188" s="755" t="s">
        <v>260</v>
      </c>
      <c r="C1188" s="756"/>
      <c r="D1188" s="756"/>
      <c r="E1188" s="756"/>
      <c r="F1188" s="757"/>
      <c r="G1188" s="758"/>
      <c r="H1188" s="763"/>
      <c r="I1188" s="760"/>
      <c r="J1188" s="761"/>
      <c r="K1188" s="761"/>
      <c r="L1188" s="761"/>
      <c r="M1188" s="761"/>
      <c r="N1188" s="761"/>
      <c r="O1188" s="762"/>
    </row>
    <row r="1189">
      <c r="A1189" s="828"/>
      <c r="B1189" s="755" t="s">
        <v>261</v>
      </c>
      <c r="C1189" s="756"/>
      <c r="D1189" s="756"/>
      <c r="E1189" s="756"/>
      <c r="F1189" s="757"/>
      <c r="G1189" s="758"/>
      <c r="H1189" s="763"/>
      <c r="I1189" s="758"/>
      <c r="J1189" s="759"/>
      <c r="K1189" s="759"/>
      <c r="L1189" s="759"/>
      <c r="M1189" s="759"/>
      <c r="N1189" s="759"/>
      <c r="O1189" s="762"/>
    </row>
    <row r="1190">
      <c r="A1190" s="829"/>
      <c r="B1190" s="999" t="s">
        <v>262</v>
      </c>
      <c r="C1190" s="1000"/>
      <c r="D1190" s="1000"/>
      <c r="E1190" s="1000"/>
      <c r="F1190" s="1001"/>
      <c r="G1190" s="803"/>
      <c r="H1190" s="989"/>
      <c r="I1190" s="769"/>
      <c r="J1190" s="770"/>
      <c r="K1190" s="770"/>
      <c r="L1190" s="770"/>
      <c r="M1190" s="770"/>
      <c r="N1190" s="770"/>
      <c r="O1190" s="771"/>
    </row>
    <row r="1191">
      <c r="A1191" s="830" t="s">
        <v>263</v>
      </c>
      <c r="B1191" s="773" t="s">
        <v>264</v>
      </c>
      <c r="C1191" s="774"/>
      <c r="D1191" s="774"/>
      <c r="E1191" s="774"/>
      <c r="F1191" s="775"/>
      <c r="G1191" s="776" t="s">
        <v>265</v>
      </c>
      <c r="H1191" s="777"/>
      <c r="I1191" s="773" t="s">
        <v>264</v>
      </c>
      <c r="J1191" s="774"/>
      <c r="K1191" s="774"/>
      <c r="L1191" s="774"/>
      <c r="M1191" s="774"/>
      <c r="N1191" s="775"/>
      <c r="O1191" s="1219" t="s">
        <v>265</v>
      </c>
    </row>
    <row r="1192">
      <c r="A1192" s="828"/>
      <c r="B1192" s="766" t="s">
        <v>266</v>
      </c>
      <c r="C1192" s="767"/>
      <c r="D1192" s="767"/>
      <c r="E1192" s="767"/>
      <c r="F1192" s="768"/>
      <c r="G1192" s="779"/>
      <c r="H1192" s="780"/>
      <c r="I1192" s="766" t="s">
        <v>267</v>
      </c>
      <c r="J1192" s="767"/>
      <c r="K1192" s="767"/>
      <c r="L1192" s="767"/>
      <c r="M1192" s="767"/>
      <c r="N1192" s="768"/>
      <c r="O1192" s="781"/>
    </row>
    <row r="1193">
      <c r="A1193" s="828"/>
      <c r="B1193" s="766" t="s">
        <v>268</v>
      </c>
      <c r="C1193" s="767"/>
      <c r="D1193" s="767"/>
      <c r="E1193" s="767"/>
      <c r="F1193" s="768"/>
      <c r="G1193" s="779"/>
      <c r="H1193" s="780"/>
      <c r="I1193" s="766" t="s">
        <v>269</v>
      </c>
      <c r="J1193" s="767"/>
      <c r="K1193" s="767"/>
      <c r="L1193" s="767"/>
      <c r="M1193" s="767"/>
      <c r="N1193" s="768"/>
      <c r="O1193" s="781"/>
    </row>
    <row r="1194">
      <c r="A1194" s="828"/>
      <c r="B1194" s="766" t="s">
        <v>270</v>
      </c>
      <c r="C1194" s="767"/>
      <c r="D1194" s="767"/>
      <c r="E1194" s="767"/>
      <c r="F1194" s="768"/>
      <c r="G1194" s="779"/>
      <c r="H1194" s="780"/>
      <c r="I1194" s="766" t="s">
        <v>271</v>
      </c>
      <c r="J1194" s="767"/>
      <c r="K1194" s="767"/>
      <c r="L1194" s="767"/>
      <c r="M1194" s="767"/>
      <c r="N1194" s="768"/>
      <c r="O1194" s="781"/>
    </row>
    <row r="1195">
      <c r="A1195" s="828"/>
      <c r="B1195" s="766" t="s">
        <v>272</v>
      </c>
      <c r="C1195" s="767"/>
      <c r="D1195" s="767"/>
      <c r="E1195" s="767"/>
      <c r="F1195" s="768"/>
      <c r="G1195" s="779"/>
      <c r="H1195" s="780"/>
      <c r="I1195" s="766" t="s">
        <v>273</v>
      </c>
      <c r="J1195" s="767"/>
      <c r="K1195" s="767"/>
      <c r="L1195" s="767"/>
      <c r="M1195" s="767"/>
      <c r="N1195" s="768"/>
      <c r="O1195" s="781"/>
    </row>
    <row r="1196">
      <c r="A1196" s="828"/>
      <c r="B1196" s="766" t="s">
        <v>274</v>
      </c>
      <c r="C1196" s="767"/>
      <c r="D1196" s="767"/>
      <c r="E1196" s="767"/>
      <c r="F1196" s="768"/>
      <c r="G1196" s="779"/>
      <c r="H1196" s="780"/>
      <c r="I1196" s="766" t="s">
        <v>275</v>
      </c>
      <c r="J1196" s="767"/>
      <c r="K1196" s="767"/>
      <c r="L1196" s="767"/>
      <c r="M1196" s="767"/>
      <c r="N1196" s="768"/>
      <c r="O1196" s="781"/>
    </row>
    <row r="1197">
      <c r="A1197" s="828"/>
      <c r="B1197" s="766" t="s">
        <v>276</v>
      </c>
      <c r="C1197" s="767"/>
      <c r="D1197" s="767"/>
      <c r="E1197" s="767"/>
      <c r="F1197" s="768"/>
      <c r="G1197" s="779"/>
      <c r="H1197" s="780"/>
      <c r="I1197" s="766" t="s">
        <v>277</v>
      </c>
      <c r="J1197" s="767"/>
      <c r="K1197" s="767"/>
      <c r="L1197" s="767"/>
      <c r="M1197" s="767"/>
      <c r="N1197" s="768"/>
      <c r="O1197" s="781"/>
    </row>
    <row r="1198">
      <c r="A1198" s="828"/>
      <c r="B1198" s="766" t="s">
        <v>278</v>
      </c>
      <c r="C1198" s="767"/>
      <c r="D1198" s="767"/>
      <c r="E1198" s="767"/>
      <c r="F1198" s="768"/>
      <c r="G1198" s="779"/>
      <c r="H1198" s="780"/>
      <c r="I1198" s="766" t="s">
        <v>279</v>
      </c>
      <c r="J1198" s="767"/>
      <c r="K1198" s="767"/>
      <c r="L1198" s="767"/>
      <c r="M1198" s="767"/>
      <c r="N1198" s="768"/>
      <c r="O1198" s="781"/>
    </row>
    <row r="1199">
      <c r="A1199" s="828"/>
      <c r="B1199" s="766" t="s">
        <v>280</v>
      </c>
      <c r="C1199" s="767"/>
      <c r="D1199" s="767"/>
      <c r="E1199" s="767"/>
      <c r="F1199" s="768"/>
      <c r="G1199" s="779"/>
      <c r="H1199" s="780"/>
      <c r="I1199" s="766" t="s">
        <v>281</v>
      </c>
      <c r="J1199" s="767"/>
      <c r="K1199" s="767"/>
      <c r="L1199" s="767"/>
      <c r="M1199" s="767"/>
      <c r="N1199" s="768"/>
      <c r="O1199" s="781"/>
    </row>
    <row r="1200">
      <c r="A1200" s="828"/>
      <c r="B1200" s="766" t="s">
        <v>282</v>
      </c>
      <c r="C1200" s="767"/>
      <c r="D1200" s="767"/>
      <c r="E1200" s="767"/>
      <c r="F1200" s="768"/>
      <c r="G1200" s="779"/>
      <c r="H1200" s="780"/>
      <c r="I1200" s="766" t="s">
        <v>283</v>
      </c>
      <c r="J1200" s="767"/>
      <c r="K1200" s="767"/>
      <c r="L1200" s="767"/>
      <c r="M1200" s="767"/>
      <c r="N1200" s="768"/>
      <c r="O1200" s="781"/>
    </row>
    <row r="1201">
      <c r="A1201" s="828"/>
      <c r="B1201" s="766" t="s">
        <v>284</v>
      </c>
      <c r="C1201" s="767"/>
      <c r="D1201" s="767"/>
      <c r="E1201" s="767"/>
      <c r="F1201" s="768"/>
      <c r="G1201" s="779"/>
      <c r="H1201" s="780"/>
      <c r="I1201" s="766" t="s">
        <v>285</v>
      </c>
      <c r="J1201" s="767"/>
      <c r="K1201" s="767"/>
      <c r="L1201" s="767"/>
      <c r="M1201" s="767"/>
      <c r="N1201" s="768"/>
      <c r="O1201" s="790"/>
    </row>
    <row r="1202">
      <c r="A1202" s="829"/>
      <c r="B1202" s="793" t="s">
        <v>286</v>
      </c>
      <c r="C1202" s="794"/>
      <c r="D1202" s="794"/>
      <c r="E1202" s="794"/>
      <c r="F1202" s="795"/>
      <c r="G1202" s="791"/>
      <c r="H1202" s="792"/>
      <c r="I1202" s="793" t="s">
        <v>287</v>
      </c>
      <c r="J1202" s="794"/>
      <c r="K1202" s="794"/>
      <c r="L1202" s="794"/>
      <c r="M1202" s="794"/>
      <c r="N1202" s="795"/>
      <c r="O1202" s="796">
        <f>SUM(G1192:H1202,O1192:O1201)</f>
        <v>0</v>
      </c>
    </row>
    <row r="1203">
      <c r="A1203" s="837" t="s">
        <v>288</v>
      </c>
      <c r="B1203" s="838" t="s">
        <v>330</v>
      </c>
      <c r="C1203" s="997"/>
      <c r="D1203" s="997"/>
      <c r="E1203" s="997"/>
      <c r="F1203" s="997"/>
      <c r="G1203" s="997"/>
      <c r="H1203" s="997"/>
      <c r="I1203" s="997"/>
      <c r="J1203" s="997"/>
      <c r="K1203" s="997"/>
      <c r="L1203" s="997"/>
      <c r="M1203" s="997"/>
      <c r="N1203" s="997"/>
      <c r="O1203" s="998"/>
    </row>
    <row r="1204">
      <c r="A1204" s="841"/>
      <c r="B1204" s="758"/>
      <c r="C1204" s="759"/>
      <c r="D1204" s="759"/>
      <c r="E1204" s="759"/>
      <c r="F1204" s="759"/>
      <c r="G1204" s="759"/>
      <c r="H1204" s="759"/>
      <c r="I1204" s="759"/>
      <c r="J1204" s="759"/>
      <c r="K1204" s="759"/>
      <c r="L1204" s="759"/>
      <c r="M1204" s="759"/>
      <c r="N1204" s="759"/>
      <c r="O1204" s="762"/>
    </row>
    <row r="1205">
      <c r="A1205" s="841"/>
      <c r="B1205" s="758"/>
      <c r="C1205" s="759"/>
      <c r="D1205" s="759"/>
      <c r="E1205" s="759"/>
      <c r="F1205" s="759"/>
      <c r="G1205" s="759"/>
      <c r="H1205" s="759"/>
      <c r="I1205" s="759"/>
      <c r="J1205" s="759"/>
      <c r="K1205" s="759"/>
      <c r="L1205" s="759"/>
      <c r="M1205" s="759"/>
      <c r="N1205" s="759"/>
      <c r="O1205" s="762"/>
    </row>
    <row r="1206">
      <c r="A1206" s="841"/>
      <c r="B1206" s="758"/>
      <c r="C1206" s="759"/>
      <c r="D1206" s="759"/>
      <c r="E1206" s="759"/>
      <c r="F1206" s="759"/>
      <c r="G1206" s="759"/>
      <c r="H1206" s="759"/>
      <c r="I1206" s="759"/>
      <c r="J1206" s="759"/>
      <c r="K1206" s="759"/>
      <c r="L1206" s="759"/>
      <c r="M1206" s="759"/>
      <c r="N1206" s="759"/>
      <c r="O1206" s="762"/>
    </row>
    <row r="1207">
      <c r="A1207" s="841"/>
      <c r="B1207" s="758"/>
      <c r="C1207" s="759"/>
      <c r="D1207" s="759"/>
      <c r="E1207" s="759"/>
      <c r="F1207" s="759"/>
      <c r="G1207" s="759"/>
      <c r="H1207" s="759"/>
      <c r="I1207" s="759"/>
      <c r="J1207" s="759"/>
      <c r="K1207" s="759"/>
      <c r="L1207" s="759"/>
      <c r="M1207" s="759"/>
      <c r="N1207" s="759"/>
      <c r="O1207" s="762"/>
    </row>
    <row r="1208">
      <c r="A1208" s="841"/>
      <c r="B1208" s="758"/>
      <c r="C1208" s="759"/>
      <c r="D1208" s="759"/>
      <c r="E1208" s="759"/>
      <c r="F1208" s="759"/>
      <c r="G1208" s="759"/>
      <c r="H1208" s="759"/>
      <c r="I1208" s="759"/>
      <c r="J1208" s="759"/>
      <c r="K1208" s="759"/>
      <c r="L1208" s="759"/>
      <c r="M1208" s="759"/>
      <c r="N1208" s="759"/>
      <c r="O1208" s="762"/>
    </row>
    <row r="1209">
      <c r="A1209" s="841"/>
      <c r="B1209" s="758"/>
      <c r="C1209" s="759"/>
      <c r="D1209" s="759"/>
      <c r="E1209" s="759"/>
      <c r="F1209" s="759"/>
      <c r="G1209" s="759"/>
      <c r="H1209" s="763"/>
      <c r="I1209" s="986" t="s">
        <v>0</v>
      </c>
      <c r="J1209" s="987"/>
      <c r="K1209" s="987"/>
      <c r="L1209" s="987"/>
      <c r="M1209" s="987"/>
      <c r="N1209" s="987"/>
      <c r="O1209" s="988"/>
    </row>
    <row r="1210">
      <c r="A1210" s="841"/>
      <c r="B1210" s="758"/>
      <c r="C1210" s="759"/>
      <c r="D1210" s="759"/>
      <c r="E1210" s="759"/>
      <c r="F1210" s="759"/>
      <c r="G1210" s="759"/>
      <c r="H1210" s="763"/>
      <c r="I1210" s="3"/>
      <c r="J1210" s="3"/>
      <c r="K1210" s="3"/>
      <c r="L1210" s="3"/>
      <c r="M1210" s="3"/>
      <c r="N1210" s="3"/>
      <c r="O1210" s="3"/>
    </row>
    <row r="1211">
      <c r="A1211" s="841"/>
      <c r="B1211" s="758"/>
      <c r="C1211" s="759"/>
      <c r="D1211" s="759"/>
      <c r="E1211" s="759"/>
      <c r="F1211" s="759"/>
      <c r="G1211" s="759"/>
      <c r="H1211" s="763"/>
      <c r="I1211" s="3"/>
      <c r="J1211" s="3"/>
      <c r="K1211" s="3"/>
      <c r="L1211" s="3"/>
      <c r="M1211" s="3"/>
      <c r="N1211" s="3"/>
      <c r="O1211" s="3"/>
    </row>
    <row r="1212">
      <c r="A1212" s="842"/>
      <c r="B1212" s="803"/>
      <c r="C1212" s="804"/>
      <c r="D1212" s="804"/>
      <c r="E1212" s="804"/>
      <c r="F1212" s="804"/>
      <c r="G1212" s="804"/>
      <c r="H1212" s="989"/>
      <c r="I1212" s="990"/>
      <c r="J1212" s="990"/>
      <c r="K1212" s="990"/>
      <c r="L1212" s="990"/>
      <c r="M1212" s="990"/>
      <c r="N1212" s="990"/>
      <c r="O1212" s="991"/>
    </row>
    <row r="1213">
      <c r="A1213" s="837" t="s">
        <v>291</v>
      </c>
      <c r="B1213" s="992"/>
      <c r="C1213" s="839"/>
      <c r="D1213" s="839"/>
      <c r="E1213" s="839"/>
      <c r="F1213" s="839"/>
      <c r="G1213" s="839"/>
      <c r="H1213" s="839"/>
      <c r="I1213" s="839"/>
      <c r="J1213" s="839"/>
      <c r="K1213" s="839"/>
      <c r="L1213" s="839"/>
      <c r="M1213" s="839"/>
      <c r="N1213" s="839"/>
      <c r="O1213" s="840"/>
    </row>
    <row r="1214">
      <c r="A1214" s="841"/>
      <c r="B1214" s="760"/>
      <c r="C1214" s="761"/>
      <c r="D1214" s="761"/>
      <c r="E1214" s="761"/>
      <c r="F1214" s="761"/>
      <c r="G1214" s="761"/>
      <c r="H1214" s="761"/>
      <c r="I1214" s="761"/>
      <c r="J1214" s="761"/>
      <c r="K1214" s="761"/>
      <c r="L1214" s="761"/>
      <c r="M1214" s="761"/>
      <c r="N1214" s="761"/>
      <c r="O1214" s="762"/>
    </row>
    <row r="1215">
      <c r="A1215" s="841"/>
      <c r="B1215" s="760"/>
      <c r="C1215" s="761"/>
      <c r="D1215" s="761"/>
      <c r="E1215" s="761"/>
      <c r="F1215" s="761"/>
      <c r="G1215" s="761"/>
      <c r="H1215" s="761"/>
      <c r="I1215" s="761"/>
      <c r="J1215" s="761"/>
      <c r="K1215" s="761"/>
      <c r="L1215" s="761"/>
      <c r="M1215" s="761"/>
      <c r="N1215" s="761"/>
      <c r="O1215" s="762"/>
    </row>
    <row r="1216">
      <c r="A1216" s="841"/>
      <c r="B1216" s="760"/>
      <c r="C1216" s="761"/>
      <c r="D1216" s="761"/>
      <c r="E1216" s="761"/>
      <c r="F1216" s="761"/>
      <c r="G1216" s="761"/>
      <c r="H1216" s="761"/>
      <c r="I1216" s="761"/>
      <c r="J1216" s="761"/>
      <c r="K1216" s="761"/>
      <c r="L1216" s="761"/>
      <c r="M1216" s="761"/>
      <c r="N1216" s="761"/>
      <c r="O1216" s="762"/>
    </row>
    <row r="1217">
      <c r="A1217" s="841"/>
      <c r="B1217" s="760"/>
      <c r="C1217" s="761"/>
      <c r="D1217" s="761"/>
      <c r="E1217" s="761"/>
      <c r="F1217" s="761"/>
      <c r="G1217" s="761"/>
      <c r="H1217" s="761"/>
      <c r="I1217" s="761"/>
      <c r="J1217" s="761"/>
      <c r="K1217" s="761"/>
      <c r="L1217" s="761"/>
      <c r="M1217" s="761"/>
      <c r="N1217" s="761"/>
      <c r="O1217" s="762"/>
    </row>
    <row r="1218">
      <c r="A1218" s="841"/>
      <c r="B1218" s="760"/>
      <c r="C1218" s="761"/>
      <c r="D1218" s="761"/>
      <c r="E1218" s="761"/>
      <c r="F1218" s="761"/>
      <c r="G1218" s="761"/>
      <c r="H1218" s="761"/>
      <c r="I1218" s="761"/>
      <c r="J1218" s="761"/>
      <c r="K1218" s="761"/>
      <c r="L1218" s="761"/>
      <c r="M1218" s="761"/>
      <c r="N1218" s="761"/>
      <c r="O1218" s="762"/>
    </row>
    <row r="1219">
      <c r="A1219" s="841"/>
      <c r="B1219" s="760"/>
      <c r="C1219" s="761"/>
      <c r="D1219" s="761"/>
      <c r="E1219" s="761"/>
      <c r="F1219" s="761"/>
      <c r="G1219" s="761"/>
      <c r="H1219" s="761"/>
      <c r="I1219" s="761"/>
      <c r="J1219" s="761"/>
      <c r="K1219" s="761"/>
      <c r="L1219" s="761"/>
      <c r="M1219" s="761"/>
      <c r="N1219" s="761"/>
      <c r="O1219" s="762"/>
    </row>
    <row r="1220">
      <c r="A1220" s="841"/>
      <c r="B1220" s="760"/>
      <c r="C1220" s="761"/>
      <c r="D1220" s="761"/>
      <c r="E1220" s="761"/>
      <c r="F1220" s="761"/>
      <c r="G1220" s="761"/>
      <c r="H1220" s="761"/>
      <c r="I1220" s="761"/>
      <c r="J1220" s="761"/>
      <c r="K1220" s="761"/>
      <c r="L1220" s="761"/>
      <c r="M1220" s="761"/>
      <c r="N1220" s="761"/>
      <c r="O1220" s="762"/>
    </row>
    <row r="1221">
      <c r="A1221" s="841"/>
      <c r="B1221" s="758"/>
      <c r="C1221" s="759"/>
      <c r="D1221" s="759"/>
      <c r="E1221" s="759"/>
      <c r="F1221" s="759"/>
      <c r="G1221" s="759"/>
      <c r="H1221" s="763"/>
      <c r="I1221" s="986" t="s">
        <v>292</v>
      </c>
      <c r="J1221" s="987"/>
      <c r="K1221" s="987"/>
      <c r="L1221" s="987"/>
      <c r="M1221" s="987"/>
      <c r="N1221" s="987"/>
      <c r="O1221" s="988"/>
    </row>
    <row r="1222">
      <c r="A1222" s="841"/>
      <c r="B1222" s="758"/>
      <c r="C1222" s="759"/>
      <c r="D1222" s="759"/>
      <c r="E1222" s="759"/>
      <c r="F1222" s="759"/>
      <c r="G1222" s="759"/>
      <c r="H1222" s="763"/>
      <c r="I1222" s="3"/>
      <c r="J1222" s="3"/>
      <c r="K1222" s="3"/>
      <c r="L1222" s="3"/>
      <c r="M1222" s="3"/>
      <c r="N1222" s="3"/>
      <c r="O1222" s="3"/>
    </row>
    <row r="1223">
      <c r="A1223" s="841"/>
      <c r="B1223" s="758"/>
      <c r="C1223" s="759"/>
      <c r="D1223" s="759"/>
      <c r="E1223" s="759"/>
      <c r="F1223" s="759"/>
      <c r="G1223" s="759"/>
      <c r="H1223" s="763"/>
      <c r="I1223" s="3"/>
      <c r="J1223" s="3"/>
      <c r="K1223" s="3"/>
      <c r="L1223" s="3"/>
      <c r="M1223" s="3"/>
      <c r="N1223" s="3"/>
      <c r="O1223" s="3"/>
    </row>
    <row r="1224">
      <c r="A1224" s="842"/>
      <c r="B1224" s="803"/>
      <c r="C1224" s="804"/>
      <c r="D1224" s="804"/>
      <c r="E1224" s="804"/>
      <c r="F1224" s="804"/>
      <c r="G1224" s="804"/>
      <c r="H1224" s="989"/>
      <c r="I1224" s="990"/>
      <c r="J1224" s="990"/>
      <c r="K1224" s="990"/>
      <c r="L1224" s="990"/>
      <c r="M1224" s="990"/>
      <c r="N1224" s="990"/>
      <c r="O1224" s="991"/>
    </row>
    <row r="1225" ht="22.5" customHeight="1">
      <c r="A1225" s="805" t="s">
        <v>240</v>
      </c>
      <c r="B1225" s="806" t="s">
        <v>1</v>
      </c>
      <c r="C1225" s="807"/>
      <c r="D1225" s="807"/>
      <c r="E1225" s="807"/>
      <c r="F1225" s="807"/>
      <c r="G1225" s="807"/>
      <c r="H1225" s="807"/>
      <c r="I1225" s="807"/>
      <c r="J1225" s="807"/>
      <c r="K1225" s="807"/>
      <c r="L1225" s="807"/>
      <c r="M1225" s="807"/>
      <c r="N1225" s="807"/>
      <c r="O1225" s="1165"/>
    </row>
    <row r="1226">
      <c r="A1226" s="810" t="s">
        <v>3</v>
      </c>
      <c r="B1226" s="811" t="s">
        <v>4</v>
      </c>
      <c r="C1226" s="812"/>
      <c r="D1226" s="812"/>
      <c r="E1226" s="812"/>
      <c r="F1226" s="812"/>
      <c r="G1226" s="812"/>
      <c r="H1226" s="812"/>
      <c r="I1226" s="812"/>
      <c r="J1226" s="812"/>
      <c r="K1226" s="812"/>
      <c r="L1226" s="812"/>
      <c r="M1226" s="812"/>
      <c r="N1226" s="812"/>
      <c r="O1226" s="1178"/>
    </row>
    <row r="1227">
      <c r="A1227" s="814" t="s">
        <v>241</v>
      </c>
      <c r="B1227" s="694"/>
      <c r="C1227" s="694"/>
      <c r="D1227" s="694"/>
      <c r="E1227" s="694"/>
      <c r="F1227" s="694"/>
      <c r="G1227" s="694"/>
      <c r="H1227" s="694"/>
      <c r="I1227" s="694"/>
      <c r="J1227" s="694"/>
      <c r="K1227" s="694"/>
      <c r="L1227" s="694"/>
      <c r="M1227" s="694"/>
      <c r="N1227" s="694"/>
      <c r="O1227" s="1179"/>
    </row>
    <row r="1228" ht="38.25">
      <c r="A1228" s="718" t="s">
        <v>7</v>
      </c>
      <c r="B1228" s="720" t="s">
        <v>312</v>
      </c>
      <c r="C1228" s="720" t="s">
        <v>216</v>
      </c>
      <c r="D1228" s="816" t="s">
        <v>349</v>
      </c>
      <c r="E1228" s="817"/>
      <c r="F1228" s="818"/>
      <c r="G1228" s="819" t="s">
        <v>242</v>
      </c>
      <c r="H1228" s="820"/>
      <c r="I1228" s="723">
        <f>I1181+1</f>
        <v>46054</v>
      </c>
      <c r="J1228" s="724"/>
      <c r="K1228" s="724"/>
      <c r="L1228" s="724"/>
      <c r="M1228" s="725"/>
      <c r="N1228" s="726" t="s">
        <v>243</v>
      </c>
      <c r="O1228" s="727">
        <f>O1181+1</f>
        <v>27</v>
      </c>
    </row>
    <row r="1229">
      <c r="A1229" s="728" t="s">
        <v>244</v>
      </c>
      <c r="B1229" s="729" t="s">
        <v>6</v>
      </c>
      <c r="C1229" s="730"/>
      <c r="D1229" s="730"/>
      <c r="E1229" s="730"/>
      <c r="F1229" s="730"/>
      <c r="G1229" s="730"/>
      <c r="H1229" s="730"/>
      <c r="I1229" s="730"/>
      <c r="J1229" s="731"/>
      <c r="K1229" s="732" t="s">
        <v>245</v>
      </c>
      <c r="L1229" s="732" t="s">
        <v>246</v>
      </c>
      <c r="M1229" s="821" t="s">
        <v>247</v>
      </c>
      <c r="N1229" s="822"/>
      <c r="O1229" s="733" t="s">
        <v>248</v>
      </c>
    </row>
    <row r="1230">
      <c r="A1230" s="734"/>
      <c r="B1230" s="735"/>
      <c r="C1230" s="736"/>
      <c r="D1230" s="1168"/>
      <c r="E1230" s="1168"/>
      <c r="F1230" s="1168"/>
      <c r="G1230" s="736"/>
      <c r="H1230" s="736"/>
      <c r="I1230" s="736"/>
      <c r="J1230" s="737"/>
      <c r="K1230" s="732" t="s">
        <v>249</v>
      </c>
      <c r="L1230" s="732" t="s">
        <v>203</v>
      </c>
      <c r="M1230" s="823"/>
      <c r="N1230" s="824"/>
      <c r="O1230" s="739"/>
    </row>
    <row r="1231" ht="38.25">
      <c r="A1231" s="740" t="s">
        <v>250</v>
      </c>
      <c r="B1231" s="741"/>
      <c r="C1231" s="742" t="s">
        <v>251</v>
      </c>
      <c r="D1231" s="742">
        <f>D1184</f>
        <v>180</v>
      </c>
      <c r="E1231" s="742" t="s">
        <v>252</v>
      </c>
      <c r="F1231" s="825" t="s">
        <v>253</v>
      </c>
      <c r="G1231" s="826"/>
      <c r="H1231" s="741">
        <f>H1184+1</f>
        <v>120</v>
      </c>
      <c r="I1231" s="742" t="s">
        <v>254</v>
      </c>
      <c r="J1231" s="741">
        <f>D1231-H1231</f>
        <v>60</v>
      </c>
      <c r="K1231" s="744" t="s">
        <v>255</v>
      </c>
      <c r="L1231" s="744" t="s">
        <v>203</v>
      </c>
      <c r="M1231" s="811"/>
      <c r="N1231" s="827"/>
      <c r="O1231" s="739"/>
    </row>
    <row r="1232">
      <c r="A1232" s="993" t="s">
        <v>256</v>
      </c>
      <c r="B1232" s="755" t="s">
        <v>257</v>
      </c>
      <c r="C1232" s="756"/>
      <c r="D1232" s="756"/>
      <c r="E1232" s="756"/>
      <c r="F1232" s="757"/>
      <c r="G1232" s="758"/>
      <c r="H1232" s="763"/>
      <c r="I1232" s="760"/>
      <c r="J1232" s="761"/>
      <c r="K1232" s="761"/>
      <c r="L1232" s="761"/>
      <c r="M1232" s="761"/>
      <c r="N1232" s="761"/>
      <c r="O1232" s="762"/>
    </row>
    <row r="1233">
      <c r="A1233" s="828"/>
      <c r="B1233" s="755" t="s">
        <v>258</v>
      </c>
      <c r="C1233" s="756"/>
      <c r="D1233" s="756"/>
      <c r="E1233" s="756"/>
      <c r="F1233" s="757"/>
      <c r="G1233" s="758"/>
      <c r="H1233" s="763"/>
      <c r="I1233" s="760"/>
      <c r="J1233" s="761"/>
      <c r="K1233" s="761"/>
      <c r="L1233" s="761"/>
      <c r="M1233" s="761"/>
      <c r="N1233" s="761"/>
      <c r="O1233" s="762"/>
    </row>
    <row r="1234">
      <c r="A1234" s="828"/>
      <c r="B1234" s="755" t="s">
        <v>259</v>
      </c>
      <c r="C1234" s="756"/>
      <c r="D1234" s="756"/>
      <c r="E1234" s="756"/>
      <c r="F1234" s="757"/>
      <c r="G1234" s="758"/>
      <c r="H1234" s="763"/>
      <c r="I1234" s="760"/>
      <c r="J1234" s="761"/>
      <c r="K1234" s="761"/>
      <c r="L1234" s="761"/>
      <c r="M1234" s="761"/>
      <c r="N1234" s="761"/>
      <c r="O1234" s="762"/>
    </row>
    <row r="1235">
      <c r="A1235" s="828"/>
      <c r="B1235" s="755" t="s">
        <v>260</v>
      </c>
      <c r="C1235" s="756"/>
      <c r="D1235" s="756"/>
      <c r="E1235" s="756"/>
      <c r="F1235" s="757"/>
      <c r="G1235" s="758"/>
      <c r="H1235" s="763"/>
      <c r="I1235" s="760"/>
      <c r="J1235" s="761"/>
      <c r="K1235" s="761"/>
      <c r="L1235" s="761"/>
      <c r="M1235" s="761"/>
      <c r="N1235" s="761"/>
      <c r="O1235" s="762"/>
    </row>
    <row r="1236">
      <c r="A1236" s="828"/>
      <c r="B1236" s="755" t="s">
        <v>261</v>
      </c>
      <c r="C1236" s="756"/>
      <c r="D1236" s="756"/>
      <c r="E1236" s="756"/>
      <c r="F1236" s="757"/>
      <c r="G1236" s="758"/>
      <c r="H1236" s="763"/>
      <c r="I1236" s="758"/>
      <c r="J1236" s="759"/>
      <c r="K1236" s="759"/>
      <c r="L1236" s="759"/>
      <c r="M1236" s="759"/>
      <c r="N1236" s="759"/>
      <c r="O1236" s="762"/>
    </row>
    <row r="1237">
      <c r="A1237" s="829"/>
      <c r="B1237" s="999" t="s">
        <v>262</v>
      </c>
      <c r="C1237" s="1000"/>
      <c r="D1237" s="1000"/>
      <c r="E1237" s="1000"/>
      <c r="F1237" s="1001"/>
      <c r="G1237" s="803"/>
      <c r="H1237" s="989"/>
      <c r="I1237" s="769"/>
      <c r="J1237" s="770"/>
      <c r="K1237" s="770"/>
      <c r="L1237" s="770"/>
      <c r="M1237" s="770"/>
      <c r="N1237" s="770"/>
      <c r="O1237" s="771"/>
    </row>
    <row r="1238">
      <c r="A1238" s="830" t="s">
        <v>263</v>
      </c>
      <c r="B1238" s="773" t="s">
        <v>264</v>
      </c>
      <c r="C1238" s="774"/>
      <c r="D1238" s="774"/>
      <c r="E1238" s="774"/>
      <c r="F1238" s="775"/>
      <c r="G1238" s="776" t="s">
        <v>265</v>
      </c>
      <c r="H1238" s="777"/>
      <c r="I1238" s="773" t="s">
        <v>264</v>
      </c>
      <c r="J1238" s="774"/>
      <c r="K1238" s="774"/>
      <c r="L1238" s="774"/>
      <c r="M1238" s="774"/>
      <c r="N1238" s="775"/>
      <c r="O1238" s="1219" t="s">
        <v>265</v>
      </c>
    </row>
    <row r="1239">
      <c r="A1239" s="828"/>
      <c r="B1239" s="766" t="s">
        <v>266</v>
      </c>
      <c r="C1239" s="767"/>
      <c r="D1239" s="767"/>
      <c r="E1239" s="767"/>
      <c r="F1239" s="768"/>
      <c r="G1239" s="779"/>
      <c r="H1239" s="780"/>
      <c r="I1239" s="766" t="s">
        <v>267</v>
      </c>
      <c r="J1239" s="767"/>
      <c r="K1239" s="767"/>
      <c r="L1239" s="767"/>
      <c r="M1239" s="767"/>
      <c r="N1239" s="768"/>
      <c r="O1239" s="781"/>
    </row>
    <row r="1240">
      <c r="A1240" s="828"/>
      <c r="B1240" s="766" t="s">
        <v>268</v>
      </c>
      <c r="C1240" s="767"/>
      <c r="D1240" s="767"/>
      <c r="E1240" s="767"/>
      <c r="F1240" s="768"/>
      <c r="G1240" s="779"/>
      <c r="H1240" s="780"/>
      <c r="I1240" s="766" t="s">
        <v>269</v>
      </c>
      <c r="J1240" s="767"/>
      <c r="K1240" s="767"/>
      <c r="L1240" s="767"/>
      <c r="M1240" s="767"/>
      <c r="N1240" s="768"/>
      <c r="O1240" s="781"/>
    </row>
    <row r="1241">
      <c r="A1241" s="828"/>
      <c r="B1241" s="766" t="s">
        <v>270</v>
      </c>
      <c r="C1241" s="767"/>
      <c r="D1241" s="767"/>
      <c r="E1241" s="767"/>
      <c r="F1241" s="768"/>
      <c r="G1241" s="779"/>
      <c r="H1241" s="780"/>
      <c r="I1241" s="766" t="s">
        <v>271</v>
      </c>
      <c r="J1241" s="767"/>
      <c r="K1241" s="767"/>
      <c r="L1241" s="767"/>
      <c r="M1241" s="767"/>
      <c r="N1241" s="768"/>
      <c r="O1241" s="781"/>
    </row>
    <row r="1242">
      <c r="A1242" s="828"/>
      <c r="B1242" s="766" t="s">
        <v>272</v>
      </c>
      <c r="C1242" s="767"/>
      <c r="D1242" s="767"/>
      <c r="E1242" s="767"/>
      <c r="F1242" s="768"/>
      <c r="G1242" s="779"/>
      <c r="H1242" s="780"/>
      <c r="I1242" s="766" t="s">
        <v>273</v>
      </c>
      <c r="J1242" s="767"/>
      <c r="K1242" s="767"/>
      <c r="L1242" s="767"/>
      <c r="M1242" s="767"/>
      <c r="N1242" s="768"/>
      <c r="O1242" s="781"/>
    </row>
    <row r="1243">
      <c r="A1243" s="828"/>
      <c r="B1243" s="766" t="s">
        <v>274</v>
      </c>
      <c r="C1243" s="767"/>
      <c r="D1243" s="767"/>
      <c r="E1243" s="767"/>
      <c r="F1243" s="768"/>
      <c r="G1243" s="779"/>
      <c r="H1243" s="780"/>
      <c r="I1243" s="766" t="s">
        <v>275</v>
      </c>
      <c r="J1243" s="767"/>
      <c r="K1243" s="767"/>
      <c r="L1243" s="767"/>
      <c r="M1243" s="767"/>
      <c r="N1243" s="768"/>
      <c r="O1243" s="781"/>
    </row>
    <row r="1244">
      <c r="A1244" s="828"/>
      <c r="B1244" s="766" t="s">
        <v>276</v>
      </c>
      <c r="C1244" s="767"/>
      <c r="D1244" s="767"/>
      <c r="E1244" s="767"/>
      <c r="F1244" s="768"/>
      <c r="G1244" s="779"/>
      <c r="H1244" s="780"/>
      <c r="I1244" s="766" t="s">
        <v>277</v>
      </c>
      <c r="J1244" s="767"/>
      <c r="K1244" s="767"/>
      <c r="L1244" s="767"/>
      <c r="M1244" s="767"/>
      <c r="N1244" s="768"/>
      <c r="O1244" s="781"/>
    </row>
    <row r="1245">
      <c r="A1245" s="828"/>
      <c r="B1245" s="766" t="s">
        <v>278</v>
      </c>
      <c r="C1245" s="767"/>
      <c r="D1245" s="767"/>
      <c r="E1245" s="767"/>
      <c r="F1245" s="768"/>
      <c r="G1245" s="779"/>
      <c r="H1245" s="780"/>
      <c r="I1245" s="766" t="s">
        <v>279</v>
      </c>
      <c r="J1245" s="767"/>
      <c r="K1245" s="767"/>
      <c r="L1245" s="767"/>
      <c r="M1245" s="767"/>
      <c r="N1245" s="768"/>
      <c r="O1245" s="781"/>
    </row>
    <row r="1246">
      <c r="A1246" s="828"/>
      <c r="B1246" s="766" t="s">
        <v>280</v>
      </c>
      <c r="C1246" s="767"/>
      <c r="D1246" s="767"/>
      <c r="E1246" s="767"/>
      <c r="F1246" s="768"/>
      <c r="G1246" s="779"/>
      <c r="H1246" s="780"/>
      <c r="I1246" s="766" t="s">
        <v>281</v>
      </c>
      <c r="J1246" s="767"/>
      <c r="K1246" s="767"/>
      <c r="L1246" s="767"/>
      <c r="M1246" s="767"/>
      <c r="N1246" s="768"/>
      <c r="O1246" s="781"/>
    </row>
    <row r="1247">
      <c r="A1247" s="828"/>
      <c r="B1247" s="766" t="s">
        <v>282</v>
      </c>
      <c r="C1247" s="767"/>
      <c r="D1247" s="767"/>
      <c r="E1247" s="767"/>
      <c r="F1247" s="768"/>
      <c r="G1247" s="779"/>
      <c r="H1247" s="780"/>
      <c r="I1247" s="766" t="s">
        <v>283</v>
      </c>
      <c r="J1247" s="767"/>
      <c r="K1247" s="767"/>
      <c r="L1247" s="767"/>
      <c r="M1247" s="767"/>
      <c r="N1247" s="768"/>
      <c r="O1247" s="781"/>
    </row>
    <row r="1248">
      <c r="A1248" s="828"/>
      <c r="B1248" s="766" t="s">
        <v>284</v>
      </c>
      <c r="C1248" s="767"/>
      <c r="D1248" s="767"/>
      <c r="E1248" s="767"/>
      <c r="F1248" s="768"/>
      <c r="G1248" s="779"/>
      <c r="H1248" s="780"/>
      <c r="I1248" s="766" t="s">
        <v>285</v>
      </c>
      <c r="J1248" s="767"/>
      <c r="K1248" s="767"/>
      <c r="L1248" s="767"/>
      <c r="M1248" s="767"/>
      <c r="N1248" s="768"/>
      <c r="O1248" s="790"/>
    </row>
    <row r="1249">
      <c r="A1249" s="829"/>
      <c r="B1249" s="793" t="s">
        <v>286</v>
      </c>
      <c r="C1249" s="794"/>
      <c r="D1249" s="794"/>
      <c r="E1249" s="794"/>
      <c r="F1249" s="795"/>
      <c r="G1249" s="791"/>
      <c r="H1249" s="792"/>
      <c r="I1249" s="793" t="s">
        <v>287</v>
      </c>
      <c r="J1249" s="794"/>
      <c r="K1249" s="794"/>
      <c r="L1249" s="794"/>
      <c r="M1249" s="794"/>
      <c r="N1249" s="795"/>
      <c r="O1249" s="796">
        <f>SUM(G1239:H1249,O1239:O1248)</f>
        <v>0</v>
      </c>
    </row>
    <row r="1250">
      <c r="A1250" s="837" t="s">
        <v>288</v>
      </c>
      <c r="B1250" s="838" t="s">
        <v>330</v>
      </c>
      <c r="C1250" s="997"/>
      <c r="D1250" s="997"/>
      <c r="E1250" s="997"/>
      <c r="F1250" s="997"/>
      <c r="G1250" s="997"/>
      <c r="H1250" s="997"/>
      <c r="I1250" s="997"/>
      <c r="J1250" s="997"/>
      <c r="K1250" s="997"/>
      <c r="L1250" s="997"/>
      <c r="M1250" s="997"/>
      <c r="N1250" s="997"/>
      <c r="O1250" s="998"/>
    </row>
    <row r="1251">
      <c r="A1251" s="841"/>
      <c r="B1251" s="758"/>
      <c r="C1251" s="759"/>
      <c r="D1251" s="759"/>
      <c r="E1251" s="759"/>
      <c r="F1251" s="759"/>
      <c r="G1251" s="759"/>
      <c r="H1251" s="759"/>
      <c r="I1251" s="759"/>
      <c r="J1251" s="759"/>
      <c r="K1251" s="759"/>
      <c r="L1251" s="759"/>
      <c r="M1251" s="759"/>
      <c r="N1251" s="759"/>
      <c r="O1251" s="762"/>
    </row>
    <row r="1252">
      <c r="A1252" s="841"/>
      <c r="B1252" s="758"/>
      <c r="C1252" s="759"/>
      <c r="D1252" s="759"/>
      <c r="E1252" s="759"/>
      <c r="F1252" s="759"/>
      <c r="G1252" s="759"/>
      <c r="H1252" s="759"/>
      <c r="I1252" s="759"/>
      <c r="J1252" s="759"/>
      <c r="K1252" s="759"/>
      <c r="L1252" s="759"/>
      <c r="M1252" s="759"/>
      <c r="N1252" s="759"/>
      <c r="O1252" s="762"/>
    </row>
    <row r="1253">
      <c r="A1253" s="841"/>
      <c r="B1253" s="758"/>
      <c r="C1253" s="759"/>
      <c r="D1253" s="759"/>
      <c r="E1253" s="759"/>
      <c r="F1253" s="759"/>
      <c r="G1253" s="759"/>
      <c r="H1253" s="759"/>
      <c r="I1253" s="759"/>
      <c r="J1253" s="759"/>
      <c r="K1253" s="759"/>
      <c r="L1253" s="759"/>
      <c r="M1253" s="759"/>
      <c r="N1253" s="759"/>
      <c r="O1253" s="762"/>
    </row>
    <row r="1254">
      <c r="A1254" s="841"/>
      <c r="B1254" s="758"/>
      <c r="C1254" s="759"/>
      <c r="D1254" s="759"/>
      <c r="E1254" s="759"/>
      <c r="F1254" s="759"/>
      <c r="G1254" s="759"/>
      <c r="H1254" s="759"/>
      <c r="I1254" s="759"/>
      <c r="J1254" s="759"/>
      <c r="K1254" s="759"/>
      <c r="L1254" s="759"/>
      <c r="M1254" s="759"/>
      <c r="N1254" s="759"/>
      <c r="O1254" s="762"/>
    </row>
    <row r="1255">
      <c r="A1255" s="841"/>
      <c r="B1255" s="758"/>
      <c r="C1255" s="759"/>
      <c r="D1255" s="759"/>
      <c r="E1255" s="759"/>
      <c r="F1255" s="759"/>
      <c r="G1255" s="759"/>
      <c r="H1255" s="759"/>
      <c r="I1255" s="759"/>
      <c r="J1255" s="759"/>
      <c r="K1255" s="759"/>
      <c r="L1255" s="759"/>
      <c r="M1255" s="759"/>
      <c r="N1255" s="759"/>
      <c r="O1255" s="762"/>
    </row>
    <row r="1256">
      <c r="A1256" s="841"/>
      <c r="B1256" s="758"/>
      <c r="C1256" s="759"/>
      <c r="D1256" s="759"/>
      <c r="E1256" s="759"/>
      <c r="F1256" s="759"/>
      <c r="G1256" s="759"/>
      <c r="H1256" s="759"/>
      <c r="I1256" s="759"/>
      <c r="J1256" s="759"/>
      <c r="K1256" s="759"/>
      <c r="L1256" s="759"/>
      <c r="M1256" s="759"/>
      <c r="N1256" s="759"/>
      <c r="O1256" s="762"/>
    </row>
    <row r="1257">
      <c r="A1257" s="841"/>
      <c r="B1257" s="758"/>
      <c r="C1257" s="759"/>
      <c r="D1257" s="759"/>
      <c r="E1257" s="759"/>
      <c r="F1257" s="759"/>
      <c r="G1257" s="759"/>
      <c r="H1257" s="763"/>
      <c r="I1257" s="986" t="s">
        <v>0</v>
      </c>
      <c r="J1257" s="987"/>
      <c r="K1257" s="987"/>
      <c r="L1257" s="987"/>
      <c r="M1257" s="987"/>
      <c r="N1257" s="987"/>
      <c r="O1257" s="988"/>
    </row>
    <row r="1258">
      <c r="A1258" s="841"/>
      <c r="B1258" s="758"/>
      <c r="C1258" s="759"/>
      <c r="D1258" s="759"/>
      <c r="E1258" s="759"/>
      <c r="F1258" s="759"/>
      <c r="G1258" s="759"/>
      <c r="H1258" s="763"/>
      <c r="I1258" s="3"/>
      <c r="J1258" s="3"/>
      <c r="K1258" s="3"/>
      <c r="L1258" s="3"/>
      <c r="M1258" s="3"/>
      <c r="N1258" s="3"/>
      <c r="O1258" s="3"/>
    </row>
    <row r="1259">
      <c r="A1259" s="841"/>
      <c r="B1259" s="758"/>
      <c r="C1259" s="759"/>
      <c r="D1259" s="759"/>
      <c r="E1259" s="759"/>
      <c r="F1259" s="759"/>
      <c r="G1259" s="759"/>
      <c r="H1259" s="763"/>
      <c r="I1259" s="3"/>
      <c r="J1259" s="3"/>
      <c r="K1259" s="3"/>
      <c r="L1259" s="3"/>
      <c r="M1259" s="3"/>
      <c r="N1259" s="3"/>
      <c r="O1259" s="3"/>
    </row>
    <row r="1260">
      <c r="A1260" s="842"/>
      <c r="B1260" s="803"/>
      <c r="C1260" s="804"/>
      <c r="D1260" s="804"/>
      <c r="E1260" s="804"/>
      <c r="F1260" s="804"/>
      <c r="G1260" s="804"/>
      <c r="H1260" s="989"/>
      <c r="I1260" s="990"/>
      <c r="J1260" s="990"/>
      <c r="K1260" s="990"/>
      <c r="L1260" s="990"/>
      <c r="M1260" s="990"/>
      <c r="N1260" s="990"/>
      <c r="O1260" s="991"/>
    </row>
    <row r="1261">
      <c r="A1261" s="837" t="s">
        <v>291</v>
      </c>
      <c r="B1261" s="992"/>
      <c r="C1261" s="839"/>
      <c r="D1261" s="839"/>
      <c r="E1261" s="839"/>
      <c r="F1261" s="839"/>
      <c r="G1261" s="839"/>
      <c r="H1261" s="839"/>
      <c r="I1261" s="839"/>
      <c r="J1261" s="839"/>
      <c r="K1261" s="839"/>
      <c r="L1261" s="839"/>
      <c r="M1261" s="839"/>
      <c r="N1261" s="839"/>
      <c r="O1261" s="840"/>
    </row>
    <row r="1262">
      <c r="A1262" s="841"/>
      <c r="B1262" s="760"/>
      <c r="C1262" s="761"/>
      <c r="D1262" s="761"/>
      <c r="E1262" s="761"/>
      <c r="F1262" s="761"/>
      <c r="G1262" s="761"/>
      <c r="H1262" s="761"/>
      <c r="I1262" s="761"/>
      <c r="J1262" s="761"/>
      <c r="K1262" s="761"/>
      <c r="L1262" s="761"/>
      <c r="M1262" s="761"/>
      <c r="N1262" s="761"/>
      <c r="O1262" s="762"/>
    </row>
    <row r="1263">
      <c r="A1263" s="841"/>
      <c r="B1263" s="760"/>
      <c r="C1263" s="761"/>
      <c r="D1263" s="761"/>
      <c r="E1263" s="761"/>
      <c r="F1263" s="761"/>
      <c r="G1263" s="761"/>
      <c r="H1263" s="761"/>
      <c r="I1263" s="761"/>
      <c r="J1263" s="761"/>
      <c r="K1263" s="761"/>
      <c r="L1263" s="761"/>
      <c r="M1263" s="761"/>
      <c r="N1263" s="761"/>
      <c r="O1263" s="762"/>
    </row>
    <row r="1264">
      <c r="A1264" s="841"/>
      <c r="B1264" s="760"/>
      <c r="C1264" s="761"/>
      <c r="D1264" s="761"/>
      <c r="E1264" s="761"/>
      <c r="F1264" s="761"/>
      <c r="G1264" s="761"/>
      <c r="H1264" s="761"/>
      <c r="I1264" s="761"/>
      <c r="J1264" s="761"/>
      <c r="K1264" s="761"/>
      <c r="L1264" s="761"/>
      <c r="M1264" s="761"/>
      <c r="N1264" s="761"/>
      <c r="O1264" s="762"/>
    </row>
    <row r="1265">
      <c r="A1265" s="841"/>
      <c r="B1265" s="760"/>
      <c r="C1265" s="761"/>
      <c r="D1265" s="761"/>
      <c r="E1265" s="761"/>
      <c r="F1265" s="761"/>
      <c r="G1265" s="761"/>
      <c r="H1265" s="761"/>
      <c r="I1265" s="761"/>
      <c r="J1265" s="761"/>
      <c r="K1265" s="761"/>
      <c r="L1265" s="761"/>
      <c r="M1265" s="761"/>
      <c r="N1265" s="761"/>
      <c r="O1265" s="762"/>
    </row>
    <row r="1266">
      <c r="A1266" s="841"/>
      <c r="B1266" s="760"/>
      <c r="C1266" s="761"/>
      <c r="D1266" s="761"/>
      <c r="E1266" s="761"/>
      <c r="F1266" s="761"/>
      <c r="G1266" s="761"/>
      <c r="H1266" s="761"/>
      <c r="I1266" s="761"/>
      <c r="J1266" s="761"/>
      <c r="K1266" s="761"/>
      <c r="L1266" s="761"/>
      <c r="M1266" s="761"/>
      <c r="N1266" s="761"/>
      <c r="O1266" s="762"/>
    </row>
    <row r="1267">
      <c r="A1267" s="841"/>
      <c r="B1267" s="760"/>
      <c r="C1267" s="761"/>
      <c r="D1267" s="761"/>
      <c r="E1267" s="761"/>
      <c r="F1267" s="761"/>
      <c r="G1267" s="761"/>
      <c r="H1267" s="761"/>
      <c r="I1267" s="761"/>
      <c r="J1267" s="761"/>
      <c r="K1267" s="761"/>
      <c r="L1267" s="761"/>
      <c r="M1267" s="761"/>
      <c r="N1267" s="761"/>
      <c r="O1267" s="762"/>
    </row>
    <row r="1268">
      <c r="A1268" s="841"/>
      <c r="B1268" s="758"/>
      <c r="C1268" s="759"/>
      <c r="D1268" s="759"/>
      <c r="E1268" s="759"/>
      <c r="F1268" s="759"/>
      <c r="G1268" s="759"/>
      <c r="H1268" s="763"/>
      <c r="I1268" s="986" t="s">
        <v>292</v>
      </c>
      <c r="J1268" s="987"/>
      <c r="K1268" s="987"/>
      <c r="L1268" s="987"/>
      <c r="M1268" s="987"/>
      <c r="N1268" s="987"/>
      <c r="O1268" s="988"/>
    </row>
    <row r="1269">
      <c r="A1269" s="841"/>
      <c r="B1269" s="758"/>
      <c r="C1269" s="759"/>
      <c r="D1269" s="759"/>
      <c r="E1269" s="759"/>
      <c r="F1269" s="759"/>
      <c r="G1269" s="759"/>
      <c r="H1269" s="763"/>
      <c r="I1269" s="3"/>
      <c r="J1269" s="3"/>
      <c r="K1269" s="3"/>
      <c r="L1269" s="3"/>
      <c r="M1269" s="3"/>
      <c r="N1269" s="3"/>
      <c r="O1269" s="3"/>
    </row>
    <row r="1270">
      <c r="A1270" s="841"/>
      <c r="B1270" s="758"/>
      <c r="C1270" s="759"/>
      <c r="D1270" s="759"/>
      <c r="E1270" s="759"/>
      <c r="F1270" s="759"/>
      <c r="G1270" s="759"/>
      <c r="H1270" s="763"/>
      <c r="I1270" s="3"/>
      <c r="J1270" s="3"/>
      <c r="K1270" s="3"/>
      <c r="L1270" s="3"/>
      <c r="M1270" s="3"/>
      <c r="N1270" s="3"/>
      <c r="O1270" s="3"/>
    </row>
    <row r="1271">
      <c r="A1271" s="842"/>
      <c r="B1271" s="803"/>
      <c r="C1271" s="804"/>
      <c r="D1271" s="804"/>
      <c r="E1271" s="804"/>
      <c r="F1271" s="804"/>
      <c r="G1271" s="804"/>
      <c r="H1271" s="989"/>
      <c r="I1271" s="990"/>
      <c r="J1271" s="990"/>
      <c r="K1271" s="990"/>
      <c r="L1271" s="990"/>
      <c r="M1271" s="990"/>
      <c r="N1271" s="990"/>
      <c r="O1271" s="991"/>
    </row>
    <row r="1272" ht="21.75" customHeight="1">
      <c r="A1272" s="805" t="s">
        <v>240</v>
      </c>
      <c r="B1272" s="806" t="s">
        <v>1</v>
      </c>
      <c r="C1272" s="807"/>
      <c r="D1272" s="807"/>
      <c r="E1272" s="807"/>
      <c r="F1272" s="807"/>
      <c r="G1272" s="807"/>
      <c r="H1272" s="807"/>
      <c r="I1272" s="807"/>
      <c r="J1272" s="807"/>
      <c r="K1272" s="807"/>
      <c r="L1272" s="807"/>
      <c r="M1272" s="807"/>
      <c r="N1272" s="807"/>
      <c r="O1272" s="1165"/>
    </row>
    <row r="1273">
      <c r="A1273" s="810" t="s">
        <v>3</v>
      </c>
      <c r="B1273" s="811" t="s">
        <v>4</v>
      </c>
      <c r="C1273" s="812"/>
      <c r="D1273" s="812"/>
      <c r="E1273" s="812"/>
      <c r="F1273" s="812"/>
      <c r="G1273" s="812"/>
      <c r="H1273" s="812"/>
      <c r="I1273" s="812"/>
      <c r="J1273" s="812"/>
      <c r="K1273" s="812"/>
      <c r="L1273" s="812"/>
      <c r="M1273" s="812"/>
      <c r="N1273" s="812"/>
      <c r="O1273" s="1178"/>
    </row>
    <row r="1274">
      <c r="A1274" s="814" t="s">
        <v>241</v>
      </c>
      <c r="B1274" s="694"/>
      <c r="C1274" s="694"/>
      <c r="D1274" s="694"/>
      <c r="E1274" s="694"/>
      <c r="F1274" s="694"/>
      <c r="G1274" s="694"/>
      <c r="H1274" s="694"/>
      <c r="I1274" s="694"/>
      <c r="J1274" s="694"/>
      <c r="K1274" s="694"/>
      <c r="L1274" s="694"/>
      <c r="M1274" s="694"/>
      <c r="N1274" s="694"/>
      <c r="O1274" s="1179"/>
    </row>
    <row r="1275" ht="38.25">
      <c r="A1275" s="718" t="s">
        <v>7</v>
      </c>
      <c r="B1275" s="720" t="s">
        <v>312</v>
      </c>
      <c r="C1275" s="720" t="s">
        <v>216</v>
      </c>
      <c r="D1275" s="816" t="s">
        <v>349</v>
      </c>
      <c r="E1275" s="817"/>
      <c r="F1275" s="818"/>
      <c r="G1275" s="819" t="s">
        <v>242</v>
      </c>
      <c r="H1275" s="820"/>
      <c r="I1275" s="723">
        <f>I1228+1</f>
        <v>46055</v>
      </c>
      <c r="J1275" s="724"/>
      <c r="K1275" s="724"/>
      <c r="L1275" s="724"/>
      <c r="M1275" s="725"/>
      <c r="N1275" s="726" t="s">
        <v>243</v>
      </c>
      <c r="O1275" s="727">
        <f>O1228+1</f>
        <v>28</v>
      </c>
    </row>
    <row r="1276">
      <c r="A1276" s="728" t="s">
        <v>244</v>
      </c>
      <c r="B1276" s="729" t="s">
        <v>6</v>
      </c>
      <c r="C1276" s="730"/>
      <c r="D1276" s="730"/>
      <c r="E1276" s="730"/>
      <c r="F1276" s="730"/>
      <c r="G1276" s="730"/>
      <c r="H1276" s="730"/>
      <c r="I1276" s="730"/>
      <c r="J1276" s="731"/>
      <c r="K1276" s="732" t="s">
        <v>245</v>
      </c>
      <c r="L1276" s="732" t="s">
        <v>246</v>
      </c>
      <c r="M1276" s="821" t="s">
        <v>247</v>
      </c>
      <c r="N1276" s="822"/>
      <c r="O1276" s="733" t="s">
        <v>248</v>
      </c>
    </row>
    <row r="1277">
      <c r="A1277" s="734"/>
      <c r="B1277" s="735"/>
      <c r="C1277" s="736"/>
      <c r="D1277" s="1168"/>
      <c r="E1277" s="1168"/>
      <c r="F1277" s="1168"/>
      <c r="G1277" s="736"/>
      <c r="H1277" s="736"/>
      <c r="I1277" s="736"/>
      <c r="J1277" s="737"/>
      <c r="K1277" s="732" t="s">
        <v>249</v>
      </c>
      <c r="L1277" s="732" t="s">
        <v>203</v>
      </c>
      <c r="M1277" s="823"/>
      <c r="N1277" s="824"/>
      <c r="O1277" s="739"/>
    </row>
    <row r="1278" ht="38.25">
      <c r="A1278" s="740" t="s">
        <v>250</v>
      </c>
      <c r="B1278" s="741"/>
      <c r="C1278" s="742" t="s">
        <v>251</v>
      </c>
      <c r="D1278" s="742">
        <f>D1231</f>
        <v>180</v>
      </c>
      <c r="E1278" s="742" t="s">
        <v>252</v>
      </c>
      <c r="F1278" s="825" t="s">
        <v>253</v>
      </c>
      <c r="G1278" s="826"/>
      <c r="H1278" s="741">
        <f>H1231+1</f>
        <v>121</v>
      </c>
      <c r="I1278" s="742" t="s">
        <v>254</v>
      </c>
      <c r="J1278" s="741">
        <f>D1278-H1278</f>
        <v>59</v>
      </c>
      <c r="K1278" s="744" t="s">
        <v>255</v>
      </c>
      <c r="L1278" s="744" t="s">
        <v>203</v>
      </c>
      <c r="M1278" s="811"/>
      <c r="N1278" s="827"/>
      <c r="O1278" s="739"/>
    </row>
    <row r="1279">
      <c r="A1279" s="993" t="s">
        <v>256</v>
      </c>
      <c r="B1279" s="755" t="s">
        <v>257</v>
      </c>
      <c r="C1279" s="756"/>
      <c r="D1279" s="756"/>
      <c r="E1279" s="756"/>
      <c r="F1279" s="757"/>
      <c r="G1279" s="758"/>
      <c r="H1279" s="763"/>
      <c r="I1279" s="760"/>
      <c r="J1279" s="761"/>
      <c r="K1279" s="761"/>
      <c r="L1279" s="761"/>
      <c r="M1279" s="761"/>
      <c r="N1279" s="761"/>
      <c r="O1279" s="762"/>
    </row>
    <row r="1280">
      <c r="A1280" s="828"/>
      <c r="B1280" s="755" t="s">
        <v>258</v>
      </c>
      <c r="C1280" s="756"/>
      <c r="D1280" s="756"/>
      <c r="E1280" s="756"/>
      <c r="F1280" s="757"/>
      <c r="G1280" s="758"/>
      <c r="H1280" s="763"/>
      <c r="I1280" s="760"/>
      <c r="J1280" s="761"/>
      <c r="K1280" s="761"/>
      <c r="L1280" s="761"/>
      <c r="M1280" s="761"/>
      <c r="N1280" s="761"/>
      <c r="O1280" s="762"/>
    </row>
    <row r="1281">
      <c r="A1281" s="828"/>
      <c r="B1281" s="755" t="s">
        <v>259</v>
      </c>
      <c r="C1281" s="756"/>
      <c r="D1281" s="756"/>
      <c r="E1281" s="756"/>
      <c r="F1281" s="757"/>
      <c r="G1281" s="758"/>
      <c r="H1281" s="763"/>
      <c r="I1281" s="760"/>
      <c r="J1281" s="761"/>
      <c r="K1281" s="761"/>
      <c r="L1281" s="761"/>
      <c r="M1281" s="761"/>
      <c r="N1281" s="761"/>
      <c r="O1281" s="762"/>
    </row>
    <row r="1282">
      <c r="A1282" s="828"/>
      <c r="B1282" s="755" t="s">
        <v>260</v>
      </c>
      <c r="C1282" s="756"/>
      <c r="D1282" s="756"/>
      <c r="E1282" s="756"/>
      <c r="F1282" s="757"/>
      <c r="G1282" s="758"/>
      <c r="H1282" s="763"/>
      <c r="I1282" s="760"/>
      <c r="J1282" s="761"/>
      <c r="K1282" s="761"/>
      <c r="L1282" s="761"/>
      <c r="M1282" s="761"/>
      <c r="N1282" s="761"/>
      <c r="O1282" s="762"/>
    </row>
    <row r="1283">
      <c r="A1283" s="828"/>
      <c r="B1283" s="755" t="s">
        <v>261</v>
      </c>
      <c r="C1283" s="756"/>
      <c r="D1283" s="756"/>
      <c r="E1283" s="756"/>
      <c r="F1283" s="757"/>
      <c r="G1283" s="758"/>
      <c r="H1283" s="763"/>
      <c r="I1283" s="758"/>
      <c r="J1283" s="759"/>
      <c r="K1283" s="759"/>
      <c r="L1283" s="759"/>
      <c r="M1283" s="759"/>
      <c r="N1283" s="759"/>
      <c r="O1283" s="762"/>
    </row>
    <row r="1284">
      <c r="A1284" s="829"/>
      <c r="B1284" s="999" t="s">
        <v>262</v>
      </c>
      <c r="C1284" s="1000"/>
      <c r="D1284" s="1000"/>
      <c r="E1284" s="1000"/>
      <c r="F1284" s="1001"/>
      <c r="G1284" s="803"/>
      <c r="H1284" s="989"/>
      <c r="I1284" s="769"/>
      <c r="J1284" s="770"/>
      <c r="K1284" s="770"/>
      <c r="L1284" s="770"/>
      <c r="M1284" s="770"/>
      <c r="N1284" s="770"/>
      <c r="O1284" s="771"/>
    </row>
    <row r="1285">
      <c r="A1285" s="830" t="s">
        <v>263</v>
      </c>
      <c r="B1285" s="773" t="s">
        <v>264</v>
      </c>
      <c r="C1285" s="774"/>
      <c r="D1285" s="774"/>
      <c r="E1285" s="774"/>
      <c r="F1285" s="775"/>
      <c r="G1285" s="776" t="s">
        <v>265</v>
      </c>
      <c r="H1285" s="777"/>
      <c r="I1285" s="773" t="s">
        <v>264</v>
      </c>
      <c r="J1285" s="774"/>
      <c r="K1285" s="774"/>
      <c r="L1285" s="774"/>
      <c r="M1285" s="774"/>
      <c r="N1285" s="775"/>
      <c r="O1285" s="1219" t="s">
        <v>265</v>
      </c>
    </row>
    <row r="1286">
      <c r="A1286" s="828"/>
      <c r="B1286" s="766" t="s">
        <v>266</v>
      </c>
      <c r="C1286" s="767"/>
      <c r="D1286" s="767"/>
      <c r="E1286" s="767"/>
      <c r="F1286" s="768"/>
      <c r="G1286" s="779"/>
      <c r="H1286" s="780"/>
      <c r="I1286" s="766" t="s">
        <v>267</v>
      </c>
      <c r="J1286" s="767"/>
      <c r="K1286" s="767"/>
      <c r="L1286" s="767"/>
      <c r="M1286" s="767"/>
      <c r="N1286" s="768"/>
      <c r="O1286" s="781"/>
    </row>
    <row r="1287">
      <c r="A1287" s="828"/>
      <c r="B1287" s="766" t="s">
        <v>268</v>
      </c>
      <c r="C1287" s="767"/>
      <c r="D1287" s="767"/>
      <c r="E1287" s="767"/>
      <c r="F1287" s="768"/>
      <c r="G1287" s="779"/>
      <c r="H1287" s="780"/>
      <c r="I1287" s="766" t="s">
        <v>269</v>
      </c>
      <c r="J1287" s="767"/>
      <c r="K1287" s="767"/>
      <c r="L1287" s="767"/>
      <c r="M1287" s="767"/>
      <c r="N1287" s="768"/>
      <c r="O1287" s="781"/>
    </row>
    <row r="1288">
      <c r="A1288" s="828"/>
      <c r="B1288" s="766" t="s">
        <v>270</v>
      </c>
      <c r="C1288" s="767"/>
      <c r="D1288" s="767"/>
      <c r="E1288" s="767"/>
      <c r="F1288" s="768"/>
      <c r="G1288" s="779"/>
      <c r="H1288" s="780"/>
      <c r="I1288" s="766" t="s">
        <v>271</v>
      </c>
      <c r="J1288" s="767"/>
      <c r="K1288" s="767"/>
      <c r="L1288" s="767"/>
      <c r="M1288" s="767"/>
      <c r="N1288" s="768"/>
      <c r="O1288" s="781"/>
    </row>
    <row r="1289">
      <c r="A1289" s="828"/>
      <c r="B1289" s="766" t="s">
        <v>272</v>
      </c>
      <c r="C1289" s="767"/>
      <c r="D1289" s="767"/>
      <c r="E1289" s="767"/>
      <c r="F1289" s="768"/>
      <c r="G1289" s="779"/>
      <c r="H1289" s="780"/>
      <c r="I1289" s="766" t="s">
        <v>273</v>
      </c>
      <c r="J1289" s="767"/>
      <c r="K1289" s="767"/>
      <c r="L1289" s="767"/>
      <c r="M1289" s="767"/>
      <c r="N1289" s="768"/>
      <c r="O1289" s="781"/>
    </row>
    <row r="1290">
      <c r="A1290" s="828"/>
      <c r="B1290" s="766" t="s">
        <v>274</v>
      </c>
      <c r="C1290" s="767"/>
      <c r="D1290" s="767"/>
      <c r="E1290" s="767"/>
      <c r="F1290" s="768"/>
      <c r="G1290" s="779"/>
      <c r="H1290" s="780"/>
      <c r="I1290" s="766" t="s">
        <v>275</v>
      </c>
      <c r="J1290" s="767"/>
      <c r="K1290" s="767"/>
      <c r="L1290" s="767"/>
      <c r="M1290" s="767"/>
      <c r="N1290" s="768"/>
      <c r="O1290" s="781">
        <v>1</v>
      </c>
    </row>
    <row r="1291">
      <c r="A1291" s="828"/>
      <c r="B1291" s="766" t="s">
        <v>276</v>
      </c>
      <c r="C1291" s="767"/>
      <c r="D1291" s="767"/>
      <c r="E1291" s="767"/>
      <c r="F1291" s="768"/>
      <c r="G1291" s="779"/>
      <c r="H1291" s="780"/>
      <c r="I1291" s="766" t="s">
        <v>277</v>
      </c>
      <c r="J1291" s="767"/>
      <c r="K1291" s="767"/>
      <c r="L1291" s="767"/>
      <c r="M1291" s="767"/>
      <c r="N1291" s="768"/>
      <c r="O1291" s="781"/>
    </row>
    <row r="1292">
      <c r="A1292" s="828"/>
      <c r="B1292" s="766" t="s">
        <v>278</v>
      </c>
      <c r="C1292" s="767"/>
      <c r="D1292" s="767"/>
      <c r="E1292" s="767"/>
      <c r="F1292" s="768"/>
      <c r="G1292" s="779"/>
      <c r="H1292" s="780"/>
      <c r="I1292" s="766" t="s">
        <v>279</v>
      </c>
      <c r="J1292" s="767"/>
      <c r="K1292" s="767"/>
      <c r="L1292" s="767"/>
      <c r="M1292" s="767"/>
      <c r="N1292" s="768"/>
      <c r="O1292" s="781"/>
    </row>
    <row r="1293">
      <c r="A1293" s="828"/>
      <c r="B1293" s="766" t="s">
        <v>280</v>
      </c>
      <c r="C1293" s="767"/>
      <c r="D1293" s="767"/>
      <c r="E1293" s="767"/>
      <c r="F1293" s="768"/>
      <c r="G1293" s="779"/>
      <c r="H1293" s="780"/>
      <c r="I1293" s="766" t="s">
        <v>281</v>
      </c>
      <c r="J1293" s="767"/>
      <c r="K1293" s="767"/>
      <c r="L1293" s="767"/>
      <c r="M1293" s="767"/>
      <c r="N1293" s="768"/>
      <c r="O1293" s="781">
        <v>1</v>
      </c>
    </row>
    <row r="1294">
      <c r="A1294" s="828"/>
      <c r="B1294" s="766" t="s">
        <v>282</v>
      </c>
      <c r="C1294" s="767"/>
      <c r="D1294" s="767"/>
      <c r="E1294" s="767"/>
      <c r="F1294" s="768"/>
      <c r="G1294" s="779"/>
      <c r="H1294" s="780"/>
      <c r="I1294" s="766" t="s">
        <v>283</v>
      </c>
      <c r="J1294" s="767"/>
      <c r="K1294" s="767"/>
      <c r="L1294" s="767"/>
      <c r="M1294" s="767"/>
      <c r="N1294" s="768"/>
      <c r="O1294" s="781"/>
    </row>
    <row r="1295">
      <c r="A1295" s="828"/>
      <c r="B1295" s="766" t="s">
        <v>284</v>
      </c>
      <c r="C1295" s="767"/>
      <c r="D1295" s="767"/>
      <c r="E1295" s="767"/>
      <c r="F1295" s="768"/>
      <c r="G1295" s="779"/>
      <c r="H1295" s="780"/>
      <c r="I1295" s="766" t="s">
        <v>285</v>
      </c>
      <c r="J1295" s="767"/>
      <c r="K1295" s="767"/>
      <c r="L1295" s="767"/>
      <c r="M1295" s="767"/>
      <c r="N1295" s="768"/>
      <c r="O1295" s="790">
        <v>1</v>
      </c>
    </row>
    <row r="1296">
      <c r="A1296" s="829"/>
      <c r="B1296" s="793" t="s">
        <v>286</v>
      </c>
      <c r="C1296" s="794"/>
      <c r="D1296" s="794"/>
      <c r="E1296" s="794"/>
      <c r="F1296" s="795"/>
      <c r="G1296" s="791">
        <v>2</v>
      </c>
      <c r="H1296" s="792"/>
      <c r="I1296" s="793" t="s">
        <v>287</v>
      </c>
      <c r="J1296" s="794"/>
      <c r="K1296" s="794"/>
      <c r="L1296" s="794"/>
      <c r="M1296" s="794"/>
      <c r="N1296" s="795"/>
      <c r="O1296" s="796">
        <f>SUM(G1286:H1296,O1286:O1295)</f>
        <v>5</v>
      </c>
    </row>
    <row r="1297">
      <c r="A1297" s="837" t="s">
        <v>288</v>
      </c>
      <c r="B1297" s="838" t="s">
        <v>351</v>
      </c>
      <c r="C1297" s="997"/>
      <c r="D1297" s="997"/>
      <c r="E1297" s="997"/>
      <c r="F1297" s="997"/>
      <c r="G1297" s="997"/>
      <c r="H1297" s="997"/>
      <c r="I1297" s="997"/>
      <c r="J1297" s="997"/>
      <c r="K1297" s="997"/>
      <c r="L1297" s="997"/>
      <c r="M1297" s="997"/>
      <c r="N1297" s="997"/>
      <c r="O1297" s="998"/>
    </row>
    <row r="1298">
      <c r="A1298" s="841"/>
      <c r="B1298" s="758"/>
      <c r="C1298" s="759"/>
      <c r="D1298" s="759"/>
      <c r="E1298" s="759"/>
      <c r="F1298" s="759"/>
      <c r="G1298" s="759"/>
      <c r="H1298" s="759"/>
      <c r="I1298" s="759"/>
      <c r="J1298" s="759"/>
      <c r="K1298" s="759"/>
      <c r="L1298" s="759"/>
      <c r="M1298" s="759"/>
      <c r="N1298" s="759"/>
      <c r="O1298" s="762"/>
    </row>
    <row r="1299">
      <c r="A1299" s="841"/>
      <c r="B1299" s="758"/>
      <c r="C1299" s="759"/>
      <c r="D1299" s="759"/>
      <c r="E1299" s="759"/>
      <c r="F1299" s="759"/>
      <c r="G1299" s="759"/>
      <c r="H1299" s="759"/>
      <c r="I1299" s="759"/>
      <c r="J1299" s="759"/>
      <c r="K1299" s="759"/>
      <c r="L1299" s="759"/>
      <c r="M1299" s="759"/>
      <c r="N1299" s="759"/>
      <c r="O1299" s="762"/>
    </row>
    <row r="1300">
      <c r="A1300" s="841"/>
      <c r="B1300" s="758"/>
      <c r="C1300" s="759"/>
      <c r="D1300" s="759"/>
      <c r="E1300" s="759"/>
      <c r="F1300" s="759"/>
      <c r="G1300" s="759"/>
      <c r="H1300" s="759"/>
      <c r="I1300" s="759"/>
      <c r="J1300" s="759"/>
      <c r="K1300" s="759"/>
      <c r="L1300" s="759"/>
      <c r="M1300" s="759"/>
      <c r="N1300" s="759"/>
      <c r="O1300" s="762"/>
    </row>
    <row r="1301">
      <c r="A1301" s="841"/>
      <c r="B1301" s="758"/>
      <c r="C1301" s="759"/>
      <c r="D1301" s="759"/>
      <c r="E1301" s="759"/>
      <c r="F1301" s="759"/>
      <c r="G1301" s="759"/>
      <c r="H1301" s="759"/>
      <c r="I1301" s="759"/>
      <c r="J1301" s="759"/>
      <c r="K1301" s="759"/>
      <c r="L1301" s="759"/>
      <c r="M1301" s="759"/>
      <c r="N1301" s="759"/>
      <c r="O1301" s="762"/>
    </row>
    <row r="1302">
      <c r="A1302" s="841"/>
      <c r="B1302" s="758"/>
      <c r="C1302" s="759"/>
      <c r="D1302" s="759"/>
      <c r="E1302" s="759"/>
      <c r="F1302" s="759"/>
      <c r="G1302" s="759"/>
      <c r="H1302" s="759"/>
      <c r="I1302" s="759"/>
      <c r="J1302" s="759"/>
      <c r="K1302" s="759"/>
      <c r="L1302" s="759"/>
      <c r="M1302" s="759"/>
      <c r="N1302" s="759"/>
      <c r="O1302" s="762"/>
    </row>
    <row r="1303">
      <c r="A1303" s="841"/>
      <c r="B1303" s="758"/>
      <c r="C1303" s="759"/>
      <c r="D1303" s="759"/>
      <c r="E1303" s="759"/>
      <c r="F1303" s="759"/>
      <c r="G1303" s="759"/>
      <c r="H1303" s="759"/>
      <c r="I1303" s="759"/>
      <c r="J1303" s="759"/>
      <c r="K1303" s="759"/>
      <c r="L1303" s="759"/>
      <c r="M1303" s="759"/>
      <c r="N1303" s="759"/>
      <c r="O1303" s="762"/>
    </row>
    <row r="1304">
      <c r="A1304" s="841"/>
      <c r="B1304" s="758"/>
      <c r="C1304" s="759"/>
      <c r="D1304" s="759"/>
      <c r="E1304" s="759"/>
      <c r="F1304" s="759"/>
      <c r="G1304" s="759"/>
      <c r="H1304" s="763"/>
      <c r="I1304" s="986" t="s">
        <v>0</v>
      </c>
      <c r="J1304" s="987"/>
      <c r="K1304" s="987"/>
      <c r="L1304" s="987"/>
      <c r="M1304" s="987"/>
      <c r="N1304" s="987"/>
      <c r="O1304" s="988"/>
    </row>
    <row r="1305">
      <c r="A1305" s="841"/>
      <c r="B1305" s="758"/>
      <c r="C1305" s="759"/>
      <c r="D1305" s="759"/>
      <c r="E1305" s="759"/>
      <c r="F1305" s="759"/>
      <c r="G1305" s="759"/>
      <c r="H1305" s="763"/>
      <c r="I1305" s="3"/>
      <c r="J1305" s="3"/>
      <c r="K1305" s="3"/>
      <c r="L1305" s="3"/>
      <c r="M1305" s="3"/>
      <c r="N1305" s="3"/>
      <c r="O1305" s="3"/>
    </row>
    <row r="1306">
      <c r="A1306" s="841"/>
      <c r="B1306" s="758"/>
      <c r="C1306" s="759"/>
      <c r="D1306" s="759"/>
      <c r="E1306" s="759"/>
      <c r="F1306" s="759"/>
      <c r="G1306" s="759"/>
      <c r="H1306" s="763"/>
      <c r="I1306" s="3"/>
      <c r="J1306" s="3"/>
      <c r="K1306" s="3"/>
      <c r="L1306" s="3"/>
      <c r="M1306" s="3"/>
      <c r="N1306" s="3"/>
      <c r="O1306" s="3"/>
    </row>
    <row r="1307">
      <c r="A1307" s="842"/>
      <c r="B1307" s="803"/>
      <c r="C1307" s="804"/>
      <c r="D1307" s="804"/>
      <c r="E1307" s="804"/>
      <c r="F1307" s="804"/>
      <c r="G1307" s="804"/>
      <c r="H1307" s="989"/>
      <c r="I1307" s="990"/>
      <c r="J1307" s="990"/>
      <c r="K1307" s="990"/>
      <c r="L1307" s="990"/>
      <c r="M1307" s="990"/>
      <c r="N1307" s="990"/>
      <c r="O1307" s="991"/>
    </row>
    <row r="1308">
      <c r="A1308" s="837" t="s">
        <v>291</v>
      </c>
      <c r="B1308" s="992"/>
      <c r="C1308" s="839"/>
      <c r="D1308" s="839"/>
      <c r="E1308" s="839"/>
      <c r="F1308" s="839"/>
      <c r="G1308" s="839"/>
      <c r="H1308" s="839"/>
      <c r="I1308" s="839"/>
      <c r="J1308" s="839"/>
      <c r="K1308" s="839"/>
      <c r="L1308" s="839"/>
      <c r="M1308" s="839"/>
      <c r="N1308" s="839"/>
      <c r="O1308" s="840"/>
    </row>
    <row r="1309">
      <c r="A1309" s="841"/>
      <c r="B1309" s="760"/>
      <c r="C1309" s="761"/>
      <c r="D1309" s="761"/>
      <c r="E1309" s="761"/>
      <c r="F1309" s="761"/>
      <c r="G1309" s="761"/>
      <c r="H1309" s="761"/>
      <c r="I1309" s="761"/>
      <c r="J1309" s="761"/>
      <c r="K1309" s="761"/>
      <c r="L1309" s="761"/>
      <c r="M1309" s="761"/>
      <c r="N1309" s="761"/>
      <c r="O1309" s="762"/>
    </row>
    <row r="1310">
      <c r="A1310" s="841"/>
      <c r="B1310" s="760"/>
      <c r="C1310" s="761"/>
      <c r="D1310" s="761"/>
      <c r="E1310" s="761"/>
      <c r="F1310" s="761"/>
      <c r="G1310" s="761"/>
      <c r="H1310" s="761"/>
      <c r="I1310" s="761"/>
      <c r="J1310" s="761"/>
      <c r="K1310" s="761"/>
      <c r="L1310" s="761"/>
      <c r="M1310" s="761"/>
      <c r="N1310" s="761"/>
      <c r="O1310" s="762"/>
    </row>
    <row r="1311">
      <c r="A1311" s="841"/>
      <c r="B1311" s="760"/>
      <c r="C1311" s="761"/>
      <c r="D1311" s="761"/>
      <c r="E1311" s="761"/>
      <c r="F1311" s="761"/>
      <c r="G1311" s="761"/>
      <c r="H1311" s="761"/>
      <c r="I1311" s="761"/>
      <c r="J1311" s="761"/>
      <c r="K1311" s="761"/>
      <c r="L1311" s="761"/>
      <c r="M1311" s="761"/>
      <c r="N1311" s="761"/>
      <c r="O1311" s="762"/>
    </row>
    <row r="1312">
      <c r="A1312" s="841"/>
      <c r="B1312" s="760"/>
      <c r="C1312" s="761"/>
      <c r="D1312" s="761"/>
      <c r="E1312" s="761"/>
      <c r="F1312" s="761"/>
      <c r="G1312" s="761"/>
      <c r="H1312" s="761"/>
      <c r="I1312" s="761"/>
      <c r="J1312" s="761"/>
      <c r="K1312" s="761"/>
      <c r="L1312" s="761"/>
      <c r="M1312" s="761"/>
      <c r="N1312" s="761"/>
      <c r="O1312" s="762"/>
    </row>
    <row r="1313">
      <c r="A1313" s="841"/>
      <c r="B1313" s="760"/>
      <c r="C1313" s="761"/>
      <c r="D1313" s="761"/>
      <c r="E1313" s="761"/>
      <c r="F1313" s="761"/>
      <c r="G1313" s="761"/>
      <c r="H1313" s="761"/>
      <c r="I1313" s="761"/>
      <c r="J1313" s="761"/>
      <c r="K1313" s="761"/>
      <c r="L1313" s="761"/>
      <c r="M1313" s="761"/>
      <c r="N1313" s="761"/>
      <c r="O1313" s="762"/>
    </row>
    <row r="1314">
      <c r="A1314" s="841"/>
      <c r="B1314" s="760"/>
      <c r="C1314" s="761"/>
      <c r="D1314" s="761"/>
      <c r="E1314" s="761"/>
      <c r="F1314" s="761"/>
      <c r="G1314" s="761"/>
      <c r="H1314" s="761"/>
      <c r="I1314" s="761"/>
      <c r="J1314" s="761"/>
      <c r="K1314" s="761"/>
      <c r="L1314" s="761"/>
      <c r="M1314" s="761"/>
      <c r="N1314" s="761"/>
      <c r="O1314" s="762"/>
    </row>
    <row r="1315">
      <c r="A1315" s="841"/>
      <c r="B1315" s="760"/>
      <c r="C1315" s="761"/>
      <c r="D1315" s="761"/>
      <c r="E1315" s="761"/>
      <c r="F1315" s="761"/>
      <c r="G1315" s="761"/>
      <c r="H1315" s="761"/>
      <c r="I1315" s="761"/>
      <c r="J1315" s="761"/>
      <c r="K1315" s="761"/>
      <c r="L1315" s="761"/>
      <c r="M1315" s="761"/>
      <c r="N1315" s="761"/>
      <c r="O1315" s="762"/>
    </row>
    <row r="1316">
      <c r="A1316" s="841"/>
      <c r="B1316" s="758"/>
      <c r="C1316" s="759"/>
      <c r="D1316" s="759"/>
      <c r="E1316" s="759"/>
      <c r="F1316" s="759"/>
      <c r="G1316" s="759"/>
      <c r="H1316" s="763"/>
      <c r="I1316" s="986" t="s">
        <v>292</v>
      </c>
      <c r="J1316" s="987"/>
      <c r="K1316" s="987"/>
      <c r="L1316" s="987"/>
      <c r="M1316" s="987"/>
      <c r="N1316" s="987"/>
      <c r="O1316" s="988"/>
    </row>
    <row r="1317">
      <c r="A1317" s="841"/>
      <c r="B1317" s="758"/>
      <c r="C1317" s="759"/>
      <c r="D1317" s="759"/>
      <c r="E1317" s="759"/>
      <c r="F1317" s="759"/>
      <c r="G1317" s="759"/>
      <c r="H1317" s="763"/>
      <c r="I1317" s="3"/>
      <c r="J1317" s="3"/>
      <c r="K1317" s="3"/>
      <c r="L1317" s="3"/>
      <c r="M1317" s="3"/>
      <c r="N1317" s="3"/>
      <c r="O1317" s="3"/>
    </row>
    <row r="1318">
      <c r="A1318" s="841"/>
      <c r="B1318" s="758"/>
      <c r="C1318" s="759"/>
      <c r="D1318" s="759"/>
      <c r="E1318" s="759"/>
      <c r="F1318" s="759"/>
      <c r="G1318" s="759"/>
      <c r="H1318" s="763"/>
      <c r="I1318" s="3"/>
      <c r="J1318" s="3"/>
      <c r="K1318" s="3"/>
      <c r="L1318" s="3"/>
      <c r="M1318" s="3"/>
      <c r="N1318" s="3"/>
      <c r="O1318" s="3"/>
    </row>
    <row r="1319">
      <c r="A1319" s="842"/>
      <c r="B1319" s="803"/>
      <c r="C1319" s="804"/>
      <c r="D1319" s="804"/>
      <c r="E1319" s="804"/>
      <c r="F1319" s="804"/>
      <c r="G1319" s="804"/>
      <c r="H1319" s="989"/>
      <c r="I1319" s="990"/>
      <c r="J1319" s="990"/>
      <c r="K1319" s="990"/>
      <c r="L1319" s="990"/>
      <c r="M1319" s="990"/>
      <c r="N1319" s="990"/>
      <c r="O1319" s="991"/>
    </row>
    <row r="1320" ht="26.25" customHeight="1">
      <c r="A1320" s="805" t="s">
        <v>240</v>
      </c>
      <c r="B1320" s="806" t="s">
        <v>1</v>
      </c>
      <c r="C1320" s="807"/>
      <c r="D1320" s="807"/>
      <c r="E1320" s="807"/>
      <c r="F1320" s="807"/>
      <c r="G1320" s="807"/>
      <c r="H1320" s="807"/>
      <c r="I1320" s="807"/>
      <c r="J1320" s="807"/>
      <c r="K1320" s="807"/>
      <c r="L1320" s="807"/>
      <c r="M1320" s="807"/>
      <c r="N1320" s="807"/>
      <c r="O1320" s="1165"/>
    </row>
    <row r="1321">
      <c r="A1321" s="810" t="s">
        <v>3</v>
      </c>
      <c r="B1321" s="811" t="s">
        <v>4</v>
      </c>
      <c r="C1321" s="812"/>
      <c r="D1321" s="812"/>
      <c r="E1321" s="812"/>
      <c r="F1321" s="812"/>
      <c r="G1321" s="812"/>
      <c r="H1321" s="812"/>
      <c r="I1321" s="812"/>
      <c r="J1321" s="812"/>
      <c r="K1321" s="812"/>
      <c r="L1321" s="812"/>
      <c r="M1321" s="812"/>
      <c r="N1321" s="812"/>
      <c r="O1321" s="1178"/>
    </row>
    <row r="1322">
      <c r="A1322" s="814" t="s">
        <v>241</v>
      </c>
      <c r="B1322" s="694"/>
      <c r="C1322" s="694"/>
      <c r="D1322" s="694"/>
      <c r="E1322" s="694"/>
      <c r="F1322" s="694"/>
      <c r="G1322" s="694"/>
      <c r="H1322" s="694"/>
      <c r="I1322" s="694"/>
      <c r="J1322" s="694"/>
      <c r="K1322" s="694"/>
      <c r="L1322" s="694"/>
      <c r="M1322" s="694"/>
      <c r="N1322" s="694"/>
      <c r="O1322" s="1179"/>
    </row>
    <row r="1323" ht="38.25">
      <c r="A1323" s="718" t="s">
        <v>7</v>
      </c>
      <c r="B1323" s="720" t="s">
        <v>312</v>
      </c>
      <c r="C1323" s="720" t="s">
        <v>216</v>
      </c>
      <c r="D1323" s="816" t="s">
        <v>349</v>
      </c>
      <c r="E1323" s="817"/>
      <c r="F1323" s="818"/>
      <c r="G1323" s="819" t="s">
        <v>242</v>
      </c>
      <c r="H1323" s="820"/>
      <c r="I1323" s="723">
        <f>I1275+1</f>
        <v>46056</v>
      </c>
      <c r="J1323" s="724"/>
      <c r="K1323" s="724"/>
      <c r="L1323" s="724"/>
      <c r="M1323" s="725"/>
      <c r="N1323" s="726" t="s">
        <v>243</v>
      </c>
      <c r="O1323" s="727">
        <f>O1275+1</f>
        <v>29</v>
      </c>
    </row>
    <row r="1324">
      <c r="A1324" s="728" t="s">
        <v>244</v>
      </c>
      <c r="B1324" s="729" t="s">
        <v>6</v>
      </c>
      <c r="C1324" s="730"/>
      <c r="D1324" s="730"/>
      <c r="E1324" s="730"/>
      <c r="F1324" s="730"/>
      <c r="G1324" s="730"/>
      <c r="H1324" s="730"/>
      <c r="I1324" s="730"/>
      <c r="J1324" s="731"/>
      <c r="K1324" s="732" t="s">
        <v>245</v>
      </c>
      <c r="L1324" s="732" t="s">
        <v>246</v>
      </c>
      <c r="M1324" s="821" t="s">
        <v>247</v>
      </c>
      <c r="N1324" s="822"/>
      <c r="O1324" s="733" t="s">
        <v>248</v>
      </c>
    </row>
    <row r="1325">
      <c r="A1325" s="734"/>
      <c r="B1325" s="735"/>
      <c r="C1325" s="736"/>
      <c r="D1325" s="1168"/>
      <c r="E1325" s="1168"/>
      <c r="F1325" s="1168"/>
      <c r="G1325" s="736"/>
      <c r="H1325" s="736"/>
      <c r="I1325" s="736"/>
      <c r="J1325" s="737"/>
      <c r="K1325" s="732" t="s">
        <v>249</v>
      </c>
      <c r="L1325" s="732" t="s">
        <v>203</v>
      </c>
      <c r="M1325" s="823"/>
      <c r="N1325" s="824"/>
      <c r="O1325" s="739"/>
    </row>
    <row r="1326" ht="38.25">
      <c r="A1326" s="740" t="s">
        <v>250</v>
      </c>
      <c r="B1326" s="741"/>
      <c r="C1326" s="742" t="s">
        <v>251</v>
      </c>
      <c r="D1326" s="742">
        <f>D1278</f>
        <v>180</v>
      </c>
      <c r="E1326" s="742" t="s">
        <v>252</v>
      </c>
      <c r="F1326" s="825" t="s">
        <v>253</v>
      </c>
      <c r="G1326" s="826"/>
      <c r="H1326" s="741">
        <f>H1278+1</f>
        <v>122</v>
      </c>
      <c r="I1326" s="742" t="s">
        <v>254</v>
      </c>
      <c r="J1326" s="741">
        <f>D1326-H1326</f>
        <v>58</v>
      </c>
      <c r="K1326" s="744" t="s">
        <v>255</v>
      </c>
      <c r="L1326" s="744" t="s">
        <v>203</v>
      </c>
      <c r="M1326" s="811"/>
      <c r="N1326" s="827"/>
      <c r="O1326" s="739"/>
    </row>
    <row r="1327">
      <c r="A1327" s="993" t="s">
        <v>256</v>
      </c>
      <c r="B1327" s="755" t="s">
        <v>257</v>
      </c>
      <c r="C1327" s="756"/>
      <c r="D1327" s="756"/>
      <c r="E1327" s="756"/>
      <c r="F1327" s="757"/>
      <c r="G1327" s="758"/>
      <c r="H1327" s="763"/>
      <c r="I1327" s="760"/>
      <c r="J1327" s="761"/>
      <c r="K1327" s="761"/>
      <c r="L1327" s="761"/>
      <c r="M1327" s="761"/>
      <c r="N1327" s="761"/>
      <c r="O1327" s="762"/>
    </row>
    <row r="1328">
      <c r="A1328" s="828"/>
      <c r="B1328" s="755" t="s">
        <v>258</v>
      </c>
      <c r="C1328" s="756"/>
      <c r="D1328" s="756"/>
      <c r="E1328" s="756"/>
      <c r="F1328" s="757"/>
      <c r="G1328" s="758"/>
      <c r="H1328" s="763"/>
      <c r="I1328" s="760"/>
      <c r="J1328" s="761"/>
      <c r="K1328" s="761"/>
      <c r="L1328" s="761"/>
      <c r="M1328" s="761"/>
      <c r="N1328" s="761"/>
      <c r="O1328" s="762"/>
    </row>
    <row r="1329">
      <c r="A1329" s="828"/>
      <c r="B1329" s="755" t="s">
        <v>259</v>
      </c>
      <c r="C1329" s="756"/>
      <c r="D1329" s="756"/>
      <c r="E1329" s="756"/>
      <c r="F1329" s="757"/>
      <c r="G1329" s="758"/>
      <c r="H1329" s="763"/>
      <c r="I1329" s="760"/>
      <c r="J1329" s="761"/>
      <c r="K1329" s="761"/>
      <c r="L1329" s="761"/>
      <c r="M1329" s="761"/>
      <c r="N1329" s="761"/>
      <c r="O1329" s="762"/>
    </row>
    <row r="1330">
      <c r="A1330" s="828"/>
      <c r="B1330" s="755" t="s">
        <v>260</v>
      </c>
      <c r="C1330" s="756"/>
      <c r="D1330" s="756"/>
      <c r="E1330" s="756"/>
      <c r="F1330" s="757"/>
      <c r="G1330" s="758"/>
      <c r="H1330" s="763"/>
      <c r="I1330" s="760"/>
      <c r="J1330" s="761"/>
      <c r="K1330" s="761"/>
      <c r="L1330" s="761"/>
      <c r="M1330" s="761"/>
      <c r="N1330" s="761"/>
      <c r="O1330" s="762"/>
    </row>
    <row r="1331">
      <c r="A1331" s="828"/>
      <c r="B1331" s="755" t="s">
        <v>261</v>
      </c>
      <c r="C1331" s="756"/>
      <c r="D1331" s="756"/>
      <c r="E1331" s="756"/>
      <c r="F1331" s="757"/>
      <c r="G1331" s="758"/>
      <c r="H1331" s="763"/>
      <c r="I1331" s="758"/>
      <c r="J1331" s="759"/>
      <c r="K1331" s="759"/>
      <c r="L1331" s="759"/>
      <c r="M1331" s="759"/>
      <c r="N1331" s="759"/>
      <c r="O1331" s="762"/>
    </row>
    <row r="1332">
      <c r="A1332" s="829"/>
      <c r="B1332" s="999" t="s">
        <v>262</v>
      </c>
      <c r="C1332" s="1000"/>
      <c r="D1332" s="1000"/>
      <c r="E1332" s="1000"/>
      <c r="F1332" s="1001"/>
      <c r="G1332" s="803"/>
      <c r="H1332" s="989"/>
      <c r="I1332" s="769"/>
      <c r="J1332" s="770"/>
      <c r="K1332" s="770"/>
      <c r="L1332" s="770"/>
      <c r="M1332" s="770"/>
      <c r="N1332" s="770"/>
      <c r="O1332" s="771"/>
    </row>
    <row r="1333">
      <c r="A1333" s="830" t="s">
        <v>263</v>
      </c>
      <c r="B1333" s="773" t="s">
        <v>264</v>
      </c>
      <c r="C1333" s="774"/>
      <c r="D1333" s="774"/>
      <c r="E1333" s="774"/>
      <c r="F1333" s="775"/>
      <c r="G1333" s="776" t="s">
        <v>265</v>
      </c>
      <c r="H1333" s="777"/>
      <c r="I1333" s="773" t="s">
        <v>264</v>
      </c>
      <c r="J1333" s="774"/>
      <c r="K1333" s="774"/>
      <c r="L1333" s="774"/>
      <c r="M1333" s="774"/>
      <c r="N1333" s="775"/>
      <c r="O1333" s="1219" t="s">
        <v>265</v>
      </c>
    </row>
    <row r="1334">
      <c r="A1334" s="828"/>
      <c r="B1334" s="766" t="s">
        <v>266</v>
      </c>
      <c r="C1334" s="767"/>
      <c r="D1334" s="767"/>
      <c r="E1334" s="767"/>
      <c r="F1334" s="768"/>
      <c r="G1334" s="779"/>
      <c r="H1334" s="780"/>
      <c r="I1334" s="766" t="s">
        <v>267</v>
      </c>
      <c r="J1334" s="767"/>
      <c r="K1334" s="767"/>
      <c r="L1334" s="767"/>
      <c r="M1334" s="767"/>
      <c r="N1334" s="768"/>
      <c r="O1334" s="781"/>
    </row>
    <row r="1335">
      <c r="A1335" s="828"/>
      <c r="B1335" s="766" t="s">
        <v>268</v>
      </c>
      <c r="C1335" s="767"/>
      <c r="D1335" s="767"/>
      <c r="E1335" s="767"/>
      <c r="F1335" s="768"/>
      <c r="G1335" s="779"/>
      <c r="H1335" s="780"/>
      <c r="I1335" s="766" t="s">
        <v>269</v>
      </c>
      <c r="J1335" s="767"/>
      <c r="K1335" s="767"/>
      <c r="L1335" s="767"/>
      <c r="M1335" s="767"/>
      <c r="N1335" s="768"/>
      <c r="O1335" s="781"/>
    </row>
    <row r="1336">
      <c r="A1336" s="828"/>
      <c r="B1336" s="766" t="s">
        <v>270</v>
      </c>
      <c r="C1336" s="767"/>
      <c r="D1336" s="767"/>
      <c r="E1336" s="767"/>
      <c r="F1336" s="768"/>
      <c r="G1336" s="779"/>
      <c r="H1336" s="780"/>
      <c r="I1336" s="766" t="s">
        <v>271</v>
      </c>
      <c r="J1336" s="767"/>
      <c r="K1336" s="767"/>
      <c r="L1336" s="767"/>
      <c r="M1336" s="767"/>
      <c r="N1336" s="768"/>
      <c r="O1336" s="781"/>
    </row>
    <row r="1337">
      <c r="A1337" s="828"/>
      <c r="B1337" s="766" t="s">
        <v>272</v>
      </c>
      <c r="C1337" s="767"/>
      <c r="D1337" s="767"/>
      <c r="E1337" s="767"/>
      <c r="F1337" s="768"/>
      <c r="G1337" s="779"/>
      <c r="H1337" s="780"/>
      <c r="I1337" s="766" t="s">
        <v>273</v>
      </c>
      <c r="J1337" s="767"/>
      <c r="K1337" s="767"/>
      <c r="L1337" s="767"/>
      <c r="M1337" s="767"/>
      <c r="N1337" s="768"/>
      <c r="O1337" s="781"/>
    </row>
    <row r="1338">
      <c r="A1338" s="828"/>
      <c r="B1338" s="766" t="s">
        <v>274</v>
      </c>
      <c r="C1338" s="767"/>
      <c r="D1338" s="767"/>
      <c r="E1338" s="767"/>
      <c r="F1338" s="768"/>
      <c r="G1338" s="779"/>
      <c r="H1338" s="780"/>
      <c r="I1338" s="766" t="s">
        <v>275</v>
      </c>
      <c r="J1338" s="767"/>
      <c r="K1338" s="767"/>
      <c r="L1338" s="767"/>
      <c r="M1338" s="767"/>
      <c r="N1338" s="768"/>
      <c r="O1338" s="781">
        <v>1</v>
      </c>
    </row>
    <row r="1339">
      <c r="A1339" s="828"/>
      <c r="B1339" s="766" t="s">
        <v>276</v>
      </c>
      <c r="C1339" s="767"/>
      <c r="D1339" s="767"/>
      <c r="E1339" s="767"/>
      <c r="F1339" s="768"/>
      <c r="G1339" s="779"/>
      <c r="H1339" s="780"/>
      <c r="I1339" s="766" t="s">
        <v>277</v>
      </c>
      <c r="J1339" s="767"/>
      <c r="K1339" s="767"/>
      <c r="L1339" s="767"/>
      <c r="M1339" s="767"/>
      <c r="N1339" s="768"/>
      <c r="O1339" s="781"/>
    </row>
    <row r="1340">
      <c r="A1340" s="828"/>
      <c r="B1340" s="766" t="s">
        <v>278</v>
      </c>
      <c r="C1340" s="767"/>
      <c r="D1340" s="767"/>
      <c r="E1340" s="767"/>
      <c r="F1340" s="768"/>
      <c r="G1340" s="779"/>
      <c r="H1340" s="780"/>
      <c r="I1340" s="766" t="s">
        <v>279</v>
      </c>
      <c r="J1340" s="767"/>
      <c r="K1340" s="767"/>
      <c r="L1340" s="767"/>
      <c r="M1340" s="767"/>
      <c r="N1340" s="768"/>
      <c r="O1340" s="781"/>
    </row>
    <row r="1341">
      <c r="A1341" s="828"/>
      <c r="B1341" s="766" t="s">
        <v>280</v>
      </c>
      <c r="C1341" s="767"/>
      <c r="D1341" s="767"/>
      <c r="E1341" s="767"/>
      <c r="F1341" s="768"/>
      <c r="G1341" s="779"/>
      <c r="H1341" s="780"/>
      <c r="I1341" s="766" t="s">
        <v>281</v>
      </c>
      <c r="J1341" s="767"/>
      <c r="K1341" s="767"/>
      <c r="L1341" s="767"/>
      <c r="M1341" s="767"/>
      <c r="N1341" s="768"/>
      <c r="O1341" s="781">
        <v>1</v>
      </c>
    </row>
    <row r="1342">
      <c r="A1342" s="828"/>
      <c r="B1342" s="766" t="s">
        <v>282</v>
      </c>
      <c r="C1342" s="767"/>
      <c r="D1342" s="767"/>
      <c r="E1342" s="767"/>
      <c r="F1342" s="768"/>
      <c r="G1342" s="779"/>
      <c r="H1342" s="780"/>
      <c r="I1342" s="766" t="s">
        <v>283</v>
      </c>
      <c r="J1342" s="767"/>
      <c r="K1342" s="767"/>
      <c r="L1342" s="767"/>
      <c r="M1342" s="767"/>
      <c r="N1342" s="768"/>
      <c r="O1342" s="781"/>
    </row>
    <row r="1343">
      <c r="A1343" s="828"/>
      <c r="B1343" s="766" t="s">
        <v>284</v>
      </c>
      <c r="C1343" s="767"/>
      <c r="D1343" s="767"/>
      <c r="E1343" s="767"/>
      <c r="F1343" s="768"/>
      <c r="G1343" s="779"/>
      <c r="H1343" s="780"/>
      <c r="I1343" s="766" t="s">
        <v>285</v>
      </c>
      <c r="J1343" s="767"/>
      <c r="K1343" s="767"/>
      <c r="L1343" s="767"/>
      <c r="M1343" s="767"/>
      <c r="N1343" s="768"/>
      <c r="O1343" s="790">
        <v>1</v>
      </c>
    </row>
    <row r="1344">
      <c r="A1344" s="829"/>
      <c r="B1344" s="793" t="s">
        <v>286</v>
      </c>
      <c r="C1344" s="794"/>
      <c r="D1344" s="794"/>
      <c r="E1344" s="794"/>
      <c r="F1344" s="795"/>
      <c r="G1344" s="791">
        <v>2</v>
      </c>
      <c r="H1344" s="792"/>
      <c r="I1344" s="793" t="s">
        <v>287</v>
      </c>
      <c r="J1344" s="794"/>
      <c r="K1344" s="794"/>
      <c r="L1344" s="794"/>
      <c r="M1344" s="794"/>
      <c r="N1344" s="795"/>
      <c r="O1344" s="796">
        <f>SUM(G1334:H1344,O1334:O1343)</f>
        <v>5</v>
      </c>
    </row>
    <row r="1345">
      <c r="A1345" s="837" t="s">
        <v>288</v>
      </c>
      <c r="B1345" s="838" t="s">
        <v>37</v>
      </c>
      <c r="C1345" s="997"/>
      <c r="D1345" s="997"/>
      <c r="E1345" s="997"/>
      <c r="F1345" s="997"/>
      <c r="G1345" s="997"/>
      <c r="H1345" s="997"/>
      <c r="I1345" s="997"/>
      <c r="J1345" s="997"/>
      <c r="K1345" s="997"/>
      <c r="L1345" s="997"/>
      <c r="M1345" s="997"/>
      <c r="N1345" s="997"/>
      <c r="O1345" s="998"/>
    </row>
    <row r="1346">
      <c r="A1346" s="841"/>
      <c r="B1346" s="1220" t="s">
        <v>351</v>
      </c>
      <c r="C1346" s="1221"/>
      <c r="D1346" s="1221"/>
      <c r="E1346" s="1221"/>
      <c r="F1346" s="1221"/>
      <c r="G1346" s="1221"/>
      <c r="H1346" s="1221"/>
      <c r="I1346" s="1221"/>
      <c r="J1346" s="1221"/>
      <c r="K1346" s="1221"/>
      <c r="L1346" s="1221"/>
      <c r="M1346" s="1221"/>
      <c r="N1346" s="1221"/>
      <c r="O1346" s="1222"/>
    </row>
    <row r="1347">
      <c r="A1347" s="841"/>
      <c r="B1347" s="758"/>
      <c r="C1347" s="759"/>
      <c r="D1347" s="759"/>
      <c r="E1347" s="759"/>
      <c r="F1347" s="759"/>
      <c r="G1347" s="759"/>
      <c r="H1347" s="759"/>
      <c r="I1347" s="759"/>
      <c r="J1347" s="759"/>
      <c r="K1347" s="759"/>
      <c r="L1347" s="759"/>
      <c r="M1347" s="759"/>
      <c r="N1347" s="759"/>
      <c r="O1347" s="762"/>
    </row>
    <row r="1348">
      <c r="A1348" s="841"/>
      <c r="B1348" s="758"/>
      <c r="C1348" s="759"/>
      <c r="D1348" s="759"/>
      <c r="E1348" s="759"/>
      <c r="F1348" s="759"/>
      <c r="G1348" s="759"/>
      <c r="H1348" s="759"/>
      <c r="I1348" s="759"/>
      <c r="J1348" s="759"/>
      <c r="K1348" s="759"/>
      <c r="L1348" s="759"/>
      <c r="M1348" s="759"/>
      <c r="N1348" s="759"/>
      <c r="O1348" s="762"/>
    </row>
    <row r="1349">
      <c r="A1349" s="841"/>
      <c r="B1349" s="758"/>
      <c r="C1349" s="759"/>
      <c r="D1349" s="759"/>
      <c r="E1349" s="759"/>
      <c r="F1349" s="759"/>
      <c r="G1349" s="759"/>
      <c r="H1349" s="759"/>
      <c r="I1349" s="759"/>
      <c r="J1349" s="759"/>
      <c r="K1349" s="759"/>
      <c r="L1349" s="759"/>
      <c r="M1349" s="759"/>
      <c r="N1349" s="759"/>
      <c r="O1349" s="762"/>
    </row>
    <row r="1350">
      <c r="A1350" s="841"/>
      <c r="B1350" s="758"/>
      <c r="C1350" s="759"/>
      <c r="D1350" s="759"/>
      <c r="E1350" s="759"/>
      <c r="F1350" s="759"/>
      <c r="G1350" s="759"/>
      <c r="H1350" s="759"/>
      <c r="I1350" s="759"/>
      <c r="J1350" s="759"/>
      <c r="K1350" s="759"/>
      <c r="L1350" s="759"/>
      <c r="M1350" s="759"/>
      <c r="N1350" s="759"/>
      <c r="O1350" s="762"/>
    </row>
    <row r="1351">
      <c r="A1351" s="841"/>
      <c r="B1351" s="758"/>
      <c r="C1351" s="759"/>
      <c r="D1351" s="759"/>
      <c r="E1351" s="759"/>
      <c r="F1351" s="759"/>
      <c r="G1351" s="759"/>
      <c r="H1351" s="759"/>
      <c r="I1351" s="759"/>
      <c r="J1351" s="759"/>
      <c r="K1351" s="759"/>
      <c r="L1351" s="759"/>
      <c r="M1351" s="759"/>
      <c r="N1351" s="759"/>
      <c r="O1351" s="762"/>
    </row>
    <row r="1352">
      <c r="A1352" s="841"/>
      <c r="B1352" s="758"/>
      <c r="C1352" s="759"/>
      <c r="D1352" s="759"/>
      <c r="E1352" s="759"/>
      <c r="F1352" s="759"/>
      <c r="G1352" s="759"/>
      <c r="H1352" s="763"/>
      <c r="I1352" s="986" t="s">
        <v>0</v>
      </c>
      <c r="J1352" s="987"/>
      <c r="K1352" s="987"/>
      <c r="L1352" s="987"/>
      <c r="M1352" s="987"/>
      <c r="N1352" s="987"/>
      <c r="O1352" s="988"/>
    </row>
    <row r="1353">
      <c r="A1353" s="841"/>
      <c r="B1353" s="758"/>
      <c r="C1353" s="759"/>
      <c r="D1353" s="759"/>
      <c r="E1353" s="759"/>
      <c r="F1353" s="759"/>
      <c r="G1353" s="759"/>
      <c r="H1353" s="763"/>
      <c r="I1353" s="3"/>
      <c r="J1353" s="3"/>
      <c r="K1353" s="3"/>
      <c r="L1353" s="3"/>
      <c r="M1353" s="3"/>
      <c r="N1353" s="3"/>
      <c r="O1353" s="3"/>
    </row>
    <row r="1354">
      <c r="A1354" s="841"/>
      <c r="B1354" s="758"/>
      <c r="C1354" s="759"/>
      <c r="D1354" s="759"/>
      <c r="E1354" s="759"/>
      <c r="F1354" s="759"/>
      <c r="G1354" s="759"/>
      <c r="H1354" s="763"/>
      <c r="I1354" s="3"/>
      <c r="J1354" s="3"/>
      <c r="K1354" s="3"/>
      <c r="L1354" s="3"/>
      <c r="M1354" s="3"/>
      <c r="N1354" s="3"/>
      <c r="O1354" s="3"/>
    </row>
    <row r="1355">
      <c r="A1355" s="842"/>
      <c r="B1355" s="803"/>
      <c r="C1355" s="804"/>
      <c r="D1355" s="804"/>
      <c r="E1355" s="804"/>
      <c r="F1355" s="804"/>
      <c r="G1355" s="804"/>
      <c r="H1355" s="989"/>
      <c r="I1355" s="990"/>
      <c r="J1355" s="990"/>
      <c r="K1355" s="990"/>
      <c r="L1355" s="990"/>
      <c r="M1355" s="990"/>
      <c r="N1355" s="990"/>
      <c r="O1355" s="991"/>
    </row>
    <row r="1356">
      <c r="A1356" s="837" t="s">
        <v>291</v>
      </c>
      <c r="B1356" s="992"/>
      <c r="C1356" s="839"/>
      <c r="D1356" s="839"/>
      <c r="E1356" s="839"/>
      <c r="F1356" s="839"/>
      <c r="G1356" s="839"/>
      <c r="H1356" s="839"/>
      <c r="I1356" s="839"/>
      <c r="J1356" s="839"/>
      <c r="K1356" s="839"/>
      <c r="L1356" s="839"/>
      <c r="M1356" s="839"/>
      <c r="N1356" s="839"/>
      <c r="O1356" s="840"/>
    </row>
    <row r="1357">
      <c r="A1357" s="841"/>
      <c r="B1357" s="760"/>
      <c r="C1357" s="761"/>
      <c r="D1357" s="761"/>
      <c r="E1357" s="761"/>
      <c r="F1357" s="761"/>
      <c r="G1357" s="761"/>
      <c r="H1357" s="761"/>
      <c r="I1357" s="761"/>
      <c r="J1357" s="761"/>
      <c r="K1357" s="761"/>
      <c r="L1357" s="761"/>
      <c r="M1357" s="761"/>
      <c r="N1357" s="761"/>
      <c r="O1357" s="762"/>
    </row>
    <row r="1358">
      <c r="A1358" s="841"/>
      <c r="B1358" s="760"/>
      <c r="C1358" s="761"/>
      <c r="D1358" s="761"/>
      <c r="E1358" s="761"/>
      <c r="F1358" s="761"/>
      <c r="G1358" s="761"/>
      <c r="H1358" s="761"/>
      <c r="I1358" s="761"/>
      <c r="J1358" s="761"/>
      <c r="K1358" s="761"/>
      <c r="L1358" s="761"/>
      <c r="M1358" s="761"/>
      <c r="N1358" s="761"/>
      <c r="O1358" s="762"/>
    </row>
    <row r="1359">
      <c r="A1359" s="841"/>
      <c r="B1359" s="760"/>
      <c r="C1359" s="761"/>
      <c r="D1359" s="761"/>
      <c r="E1359" s="761"/>
      <c r="F1359" s="761"/>
      <c r="G1359" s="761"/>
      <c r="H1359" s="761"/>
      <c r="I1359" s="761"/>
      <c r="J1359" s="761"/>
      <c r="K1359" s="761"/>
      <c r="L1359" s="761"/>
      <c r="M1359" s="761"/>
      <c r="N1359" s="761"/>
      <c r="O1359" s="762"/>
    </row>
    <row r="1360">
      <c r="A1360" s="841"/>
      <c r="B1360" s="760"/>
      <c r="C1360" s="761"/>
      <c r="D1360" s="761"/>
      <c r="E1360" s="761"/>
      <c r="F1360" s="761"/>
      <c r="G1360" s="761"/>
      <c r="H1360" s="761"/>
      <c r="I1360" s="761"/>
      <c r="J1360" s="761"/>
      <c r="K1360" s="761"/>
      <c r="L1360" s="761"/>
      <c r="M1360" s="761"/>
      <c r="N1360" s="761"/>
      <c r="O1360" s="762"/>
    </row>
    <row r="1361">
      <c r="A1361" s="841"/>
      <c r="B1361" s="760"/>
      <c r="C1361" s="761"/>
      <c r="D1361" s="761"/>
      <c r="E1361" s="761"/>
      <c r="F1361" s="761"/>
      <c r="G1361" s="761"/>
      <c r="H1361" s="761"/>
      <c r="I1361" s="761"/>
      <c r="J1361" s="761"/>
      <c r="K1361" s="761"/>
      <c r="L1361" s="761"/>
      <c r="M1361" s="761"/>
      <c r="N1361" s="761"/>
      <c r="O1361" s="762"/>
    </row>
    <row r="1362">
      <c r="A1362" s="841"/>
      <c r="B1362" s="760"/>
      <c r="C1362" s="761"/>
      <c r="D1362" s="761"/>
      <c r="E1362" s="761"/>
      <c r="F1362" s="761"/>
      <c r="G1362" s="761"/>
      <c r="H1362" s="761"/>
      <c r="I1362" s="761"/>
      <c r="J1362" s="761"/>
      <c r="K1362" s="761"/>
      <c r="L1362" s="761"/>
      <c r="M1362" s="761"/>
      <c r="N1362" s="761"/>
      <c r="O1362" s="762"/>
    </row>
    <row r="1363">
      <c r="A1363" s="841"/>
      <c r="B1363" s="758"/>
      <c r="C1363" s="759"/>
      <c r="D1363" s="759"/>
      <c r="E1363" s="759"/>
      <c r="F1363" s="759"/>
      <c r="G1363" s="759"/>
      <c r="H1363" s="763"/>
      <c r="I1363" s="986" t="s">
        <v>292</v>
      </c>
      <c r="J1363" s="987"/>
      <c r="K1363" s="987"/>
      <c r="L1363" s="987"/>
      <c r="M1363" s="987"/>
      <c r="N1363" s="987"/>
      <c r="O1363" s="988"/>
    </row>
    <row r="1364">
      <c r="A1364" s="841"/>
      <c r="B1364" s="758"/>
      <c r="C1364" s="759"/>
      <c r="D1364" s="759"/>
      <c r="E1364" s="759"/>
      <c r="F1364" s="759"/>
      <c r="G1364" s="759"/>
      <c r="H1364" s="763"/>
      <c r="I1364" s="3"/>
      <c r="J1364" s="3"/>
      <c r="K1364" s="3"/>
      <c r="L1364" s="3"/>
      <c r="M1364" s="3"/>
      <c r="N1364" s="3"/>
      <c r="O1364" s="3"/>
    </row>
    <row r="1365">
      <c r="A1365" s="841"/>
      <c r="B1365" s="758"/>
      <c r="C1365" s="759"/>
      <c r="D1365" s="759"/>
      <c r="E1365" s="759"/>
      <c r="F1365" s="759"/>
      <c r="G1365" s="759"/>
      <c r="H1365" s="763"/>
      <c r="I1365" s="3"/>
      <c r="J1365" s="3"/>
      <c r="K1365" s="3"/>
      <c r="L1365" s="3"/>
      <c r="M1365" s="3"/>
      <c r="N1365" s="3"/>
      <c r="O1365" s="3"/>
    </row>
    <row r="1366">
      <c r="A1366" s="842"/>
      <c r="B1366" s="803"/>
      <c r="C1366" s="804"/>
      <c r="D1366" s="804"/>
      <c r="E1366" s="804"/>
      <c r="F1366" s="804"/>
      <c r="G1366" s="804"/>
      <c r="H1366" s="989"/>
      <c r="I1366" s="1223"/>
      <c r="J1366" s="1223"/>
      <c r="K1366" s="1223"/>
      <c r="L1366" s="1223"/>
      <c r="M1366" s="1223"/>
      <c r="N1366" s="1223"/>
      <c r="O1366" s="1223"/>
    </row>
    <row r="1367" ht="25.5" customHeight="1">
      <c r="A1367" s="805" t="s">
        <v>240</v>
      </c>
      <c r="B1367" s="806" t="s">
        <v>1</v>
      </c>
      <c r="C1367" s="807"/>
      <c r="D1367" s="807"/>
      <c r="E1367" s="807"/>
      <c r="F1367" s="807"/>
      <c r="G1367" s="807"/>
      <c r="H1367" s="807"/>
      <c r="I1367" s="807"/>
      <c r="J1367" s="807"/>
      <c r="K1367" s="807"/>
      <c r="L1367" s="807"/>
      <c r="M1367" s="807"/>
      <c r="N1367" s="807"/>
      <c r="O1367" s="1165"/>
    </row>
    <row r="1368">
      <c r="A1368" s="810" t="s">
        <v>3</v>
      </c>
      <c r="B1368" s="811" t="s">
        <v>4</v>
      </c>
      <c r="C1368" s="812"/>
      <c r="D1368" s="812"/>
      <c r="E1368" s="812"/>
      <c r="F1368" s="812"/>
      <c r="G1368" s="812"/>
      <c r="H1368" s="812"/>
      <c r="I1368" s="812"/>
      <c r="J1368" s="812"/>
      <c r="K1368" s="812"/>
      <c r="L1368" s="812"/>
      <c r="M1368" s="812"/>
      <c r="N1368" s="812"/>
      <c r="O1368" s="1178"/>
    </row>
    <row r="1369">
      <c r="A1369" s="814" t="s">
        <v>241</v>
      </c>
      <c r="B1369" s="694"/>
      <c r="C1369" s="694"/>
      <c r="D1369" s="694"/>
      <c r="E1369" s="694"/>
      <c r="F1369" s="694"/>
      <c r="G1369" s="694"/>
      <c r="H1369" s="694"/>
      <c r="I1369" s="694"/>
      <c r="J1369" s="694"/>
      <c r="K1369" s="694"/>
      <c r="L1369" s="694"/>
      <c r="M1369" s="694"/>
      <c r="N1369" s="694"/>
      <c r="O1369" s="1179"/>
    </row>
    <row r="1370" ht="38.25">
      <c r="A1370" s="718" t="s">
        <v>7</v>
      </c>
      <c r="B1370" s="720" t="s">
        <v>312</v>
      </c>
      <c r="C1370" s="720" t="s">
        <v>216</v>
      </c>
      <c r="D1370" s="816" t="s">
        <v>349</v>
      </c>
      <c r="E1370" s="817"/>
      <c r="F1370" s="818"/>
      <c r="G1370" s="819" t="s">
        <v>242</v>
      </c>
      <c r="H1370" s="820"/>
      <c r="I1370" s="723">
        <f>I1323+1</f>
        <v>46057</v>
      </c>
      <c r="J1370" s="724"/>
      <c r="K1370" s="724"/>
      <c r="L1370" s="724"/>
      <c r="M1370" s="725"/>
      <c r="N1370" s="726" t="s">
        <v>243</v>
      </c>
      <c r="O1370" s="727">
        <f>O1323+1</f>
        <v>30</v>
      </c>
    </row>
    <row r="1371">
      <c r="A1371" s="728" t="s">
        <v>244</v>
      </c>
      <c r="B1371" s="729" t="s">
        <v>6</v>
      </c>
      <c r="C1371" s="730"/>
      <c r="D1371" s="730"/>
      <c r="E1371" s="730"/>
      <c r="F1371" s="730"/>
      <c r="G1371" s="730"/>
      <c r="H1371" s="730"/>
      <c r="I1371" s="730"/>
      <c r="J1371" s="731"/>
      <c r="K1371" s="732" t="s">
        <v>245</v>
      </c>
      <c r="L1371" s="732" t="s">
        <v>246</v>
      </c>
      <c r="M1371" s="821" t="s">
        <v>247</v>
      </c>
      <c r="N1371" s="822"/>
      <c r="O1371" s="733" t="s">
        <v>248</v>
      </c>
    </row>
    <row r="1372">
      <c r="A1372" s="734"/>
      <c r="B1372" s="735"/>
      <c r="C1372" s="736"/>
      <c r="D1372" s="1168"/>
      <c r="E1372" s="1168"/>
      <c r="F1372" s="1168"/>
      <c r="G1372" s="736"/>
      <c r="H1372" s="736"/>
      <c r="I1372" s="736"/>
      <c r="J1372" s="737"/>
      <c r="K1372" s="732" t="s">
        <v>249</v>
      </c>
      <c r="L1372" s="732" t="s">
        <v>203</v>
      </c>
      <c r="M1372" s="823"/>
      <c r="N1372" s="824"/>
      <c r="O1372" s="739"/>
    </row>
    <row r="1373" ht="38.25">
      <c r="A1373" s="740" t="s">
        <v>250</v>
      </c>
      <c r="B1373" s="741"/>
      <c r="C1373" s="742" t="s">
        <v>251</v>
      </c>
      <c r="D1373" s="742">
        <f>D1326</f>
        <v>180</v>
      </c>
      <c r="E1373" s="742" t="s">
        <v>252</v>
      </c>
      <c r="F1373" s="825" t="s">
        <v>253</v>
      </c>
      <c r="G1373" s="826"/>
      <c r="H1373" s="741">
        <f>H1326+1</f>
        <v>123</v>
      </c>
      <c r="I1373" s="742" t="s">
        <v>254</v>
      </c>
      <c r="J1373" s="741">
        <f>D1373-H1373</f>
        <v>57</v>
      </c>
      <c r="K1373" s="744" t="s">
        <v>255</v>
      </c>
      <c r="L1373" s="744" t="s">
        <v>203</v>
      </c>
      <c r="M1373" s="811"/>
      <c r="N1373" s="827"/>
      <c r="O1373" s="739"/>
    </row>
    <row r="1374">
      <c r="A1374" s="993" t="s">
        <v>256</v>
      </c>
      <c r="B1374" s="755" t="s">
        <v>257</v>
      </c>
      <c r="C1374" s="756"/>
      <c r="D1374" s="756"/>
      <c r="E1374" s="756"/>
      <c r="F1374" s="757"/>
      <c r="G1374" s="758"/>
      <c r="H1374" s="763"/>
      <c r="I1374" s="760"/>
      <c r="J1374" s="761"/>
      <c r="K1374" s="761"/>
      <c r="L1374" s="761"/>
      <c r="M1374" s="761"/>
      <c r="N1374" s="761"/>
      <c r="O1374" s="762"/>
    </row>
    <row r="1375">
      <c r="A1375" s="828"/>
      <c r="B1375" s="755" t="s">
        <v>258</v>
      </c>
      <c r="C1375" s="756"/>
      <c r="D1375" s="756"/>
      <c r="E1375" s="756"/>
      <c r="F1375" s="757"/>
      <c r="G1375" s="758"/>
      <c r="H1375" s="763"/>
      <c r="I1375" s="760"/>
      <c r="J1375" s="761"/>
      <c r="K1375" s="761"/>
      <c r="L1375" s="761"/>
      <c r="M1375" s="761"/>
      <c r="N1375" s="761"/>
      <c r="O1375" s="762"/>
    </row>
    <row r="1376">
      <c r="A1376" s="828"/>
      <c r="B1376" s="755" t="s">
        <v>259</v>
      </c>
      <c r="C1376" s="756"/>
      <c r="D1376" s="756"/>
      <c r="E1376" s="756"/>
      <c r="F1376" s="757"/>
      <c r="G1376" s="758"/>
      <c r="H1376" s="763"/>
      <c r="I1376" s="760"/>
      <c r="J1376" s="761"/>
      <c r="K1376" s="761"/>
      <c r="L1376" s="761"/>
      <c r="M1376" s="761"/>
      <c r="N1376" s="761"/>
      <c r="O1376" s="762"/>
    </row>
    <row r="1377">
      <c r="A1377" s="828"/>
      <c r="B1377" s="755" t="s">
        <v>260</v>
      </c>
      <c r="C1377" s="756"/>
      <c r="D1377" s="756"/>
      <c r="E1377" s="756"/>
      <c r="F1377" s="757"/>
      <c r="G1377" s="758"/>
      <c r="H1377" s="763"/>
      <c r="I1377" s="760"/>
      <c r="J1377" s="761"/>
      <c r="K1377" s="761"/>
      <c r="L1377" s="761"/>
      <c r="M1377" s="761"/>
      <c r="N1377" s="761"/>
      <c r="O1377" s="762"/>
    </row>
    <row r="1378">
      <c r="A1378" s="828"/>
      <c r="B1378" s="755" t="s">
        <v>261</v>
      </c>
      <c r="C1378" s="756"/>
      <c r="D1378" s="756"/>
      <c r="E1378" s="756"/>
      <c r="F1378" s="757"/>
      <c r="G1378" s="758"/>
      <c r="H1378" s="763"/>
      <c r="I1378" s="758"/>
      <c r="J1378" s="759"/>
      <c r="K1378" s="759"/>
      <c r="L1378" s="759"/>
      <c r="M1378" s="759"/>
      <c r="N1378" s="759"/>
      <c r="O1378" s="762"/>
    </row>
    <row r="1379">
      <c r="A1379" s="829"/>
      <c r="B1379" s="999" t="s">
        <v>262</v>
      </c>
      <c r="C1379" s="1000"/>
      <c r="D1379" s="1000"/>
      <c r="E1379" s="1000"/>
      <c r="F1379" s="1001"/>
      <c r="G1379" s="803"/>
      <c r="H1379" s="989"/>
      <c r="I1379" s="769"/>
      <c r="J1379" s="770"/>
      <c r="K1379" s="770"/>
      <c r="L1379" s="770"/>
      <c r="M1379" s="770"/>
      <c r="N1379" s="770"/>
      <c r="O1379" s="771"/>
    </row>
    <row r="1380">
      <c r="A1380" s="830" t="s">
        <v>263</v>
      </c>
      <c r="B1380" s="773" t="s">
        <v>264</v>
      </c>
      <c r="C1380" s="774"/>
      <c r="D1380" s="774"/>
      <c r="E1380" s="774"/>
      <c r="F1380" s="775"/>
      <c r="G1380" s="776" t="s">
        <v>265</v>
      </c>
      <c r="H1380" s="777"/>
      <c r="I1380" s="773" t="s">
        <v>264</v>
      </c>
      <c r="J1380" s="774"/>
      <c r="K1380" s="774"/>
      <c r="L1380" s="774"/>
      <c r="M1380" s="774"/>
      <c r="N1380" s="775"/>
      <c r="O1380" s="1219" t="s">
        <v>265</v>
      </c>
    </row>
    <row r="1381">
      <c r="A1381" s="828"/>
      <c r="B1381" s="766" t="s">
        <v>266</v>
      </c>
      <c r="C1381" s="767"/>
      <c r="D1381" s="767"/>
      <c r="E1381" s="767"/>
      <c r="F1381" s="768"/>
      <c r="G1381" s="779"/>
      <c r="H1381" s="780"/>
      <c r="I1381" s="766" t="s">
        <v>267</v>
      </c>
      <c r="J1381" s="767"/>
      <c r="K1381" s="767"/>
      <c r="L1381" s="767"/>
      <c r="M1381" s="767"/>
      <c r="N1381" s="768"/>
      <c r="O1381" s="781"/>
    </row>
    <row r="1382">
      <c r="A1382" s="828"/>
      <c r="B1382" s="766" t="s">
        <v>268</v>
      </c>
      <c r="C1382" s="767"/>
      <c r="D1382" s="767"/>
      <c r="E1382" s="767"/>
      <c r="F1382" s="768"/>
      <c r="G1382" s="779"/>
      <c r="H1382" s="780"/>
      <c r="I1382" s="766" t="s">
        <v>269</v>
      </c>
      <c r="J1382" s="767"/>
      <c r="K1382" s="767"/>
      <c r="L1382" s="767"/>
      <c r="M1382" s="767"/>
      <c r="N1382" s="768"/>
      <c r="O1382" s="781"/>
    </row>
    <row r="1383">
      <c r="A1383" s="828"/>
      <c r="B1383" s="766" t="s">
        <v>270</v>
      </c>
      <c r="C1383" s="767"/>
      <c r="D1383" s="767"/>
      <c r="E1383" s="767"/>
      <c r="F1383" s="768"/>
      <c r="G1383" s="779"/>
      <c r="H1383" s="780"/>
      <c r="I1383" s="766" t="s">
        <v>271</v>
      </c>
      <c r="J1383" s="767"/>
      <c r="K1383" s="767"/>
      <c r="L1383" s="767"/>
      <c r="M1383" s="767"/>
      <c r="N1383" s="768"/>
      <c r="O1383" s="781"/>
    </row>
    <row r="1384">
      <c r="A1384" s="828"/>
      <c r="B1384" s="766" t="s">
        <v>272</v>
      </c>
      <c r="C1384" s="767"/>
      <c r="D1384" s="767"/>
      <c r="E1384" s="767"/>
      <c r="F1384" s="768"/>
      <c r="G1384" s="779"/>
      <c r="H1384" s="780"/>
      <c r="I1384" s="766" t="s">
        <v>273</v>
      </c>
      <c r="J1384" s="767"/>
      <c r="K1384" s="767"/>
      <c r="L1384" s="767"/>
      <c r="M1384" s="767"/>
      <c r="N1384" s="768"/>
      <c r="O1384" s="781"/>
    </row>
    <row r="1385">
      <c r="A1385" s="828"/>
      <c r="B1385" s="766" t="s">
        <v>274</v>
      </c>
      <c r="C1385" s="767"/>
      <c r="D1385" s="767"/>
      <c r="E1385" s="767"/>
      <c r="F1385" s="768"/>
      <c r="G1385" s="779"/>
      <c r="H1385" s="780"/>
      <c r="I1385" s="766" t="s">
        <v>275</v>
      </c>
      <c r="J1385" s="767"/>
      <c r="K1385" s="767"/>
      <c r="L1385" s="767"/>
      <c r="M1385" s="767"/>
      <c r="N1385" s="768"/>
      <c r="O1385" s="781">
        <v>1</v>
      </c>
    </row>
    <row r="1386">
      <c r="A1386" s="828"/>
      <c r="B1386" s="766" t="s">
        <v>276</v>
      </c>
      <c r="C1386" s="767"/>
      <c r="D1386" s="767"/>
      <c r="E1386" s="767"/>
      <c r="F1386" s="768"/>
      <c r="G1386" s="779"/>
      <c r="H1386" s="780"/>
      <c r="I1386" s="766" t="s">
        <v>277</v>
      </c>
      <c r="J1386" s="767"/>
      <c r="K1386" s="767"/>
      <c r="L1386" s="767"/>
      <c r="M1386" s="767"/>
      <c r="N1386" s="768"/>
      <c r="O1386" s="781"/>
    </row>
    <row r="1387">
      <c r="A1387" s="828"/>
      <c r="B1387" s="766" t="s">
        <v>278</v>
      </c>
      <c r="C1387" s="767"/>
      <c r="D1387" s="767"/>
      <c r="E1387" s="767"/>
      <c r="F1387" s="768"/>
      <c r="G1387" s="779"/>
      <c r="H1387" s="780"/>
      <c r="I1387" s="766" t="s">
        <v>279</v>
      </c>
      <c r="J1387" s="767"/>
      <c r="K1387" s="767"/>
      <c r="L1387" s="767"/>
      <c r="M1387" s="767"/>
      <c r="N1387" s="768"/>
      <c r="O1387" s="781"/>
    </row>
    <row r="1388">
      <c r="A1388" s="828"/>
      <c r="B1388" s="766" t="s">
        <v>280</v>
      </c>
      <c r="C1388" s="767"/>
      <c r="D1388" s="767"/>
      <c r="E1388" s="767"/>
      <c r="F1388" s="768"/>
      <c r="G1388" s="779"/>
      <c r="H1388" s="780"/>
      <c r="I1388" s="766" t="s">
        <v>281</v>
      </c>
      <c r="J1388" s="767"/>
      <c r="K1388" s="767"/>
      <c r="L1388" s="767"/>
      <c r="M1388" s="767"/>
      <c r="N1388" s="768"/>
      <c r="O1388" s="781">
        <v>1</v>
      </c>
    </row>
    <row r="1389">
      <c r="A1389" s="828"/>
      <c r="B1389" s="766" t="s">
        <v>282</v>
      </c>
      <c r="C1389" s="767"/>
      <c r="D1389" s="767"/>
      <c r="E1389" s="767"/>
      <c r="F1389" s="768"/>
      <c r="G1389" s="779"/>
      <c r="H1389" s="780"/>
      <c r="I1389" s="766" t="s">
        <v>283</v>
      </c>
      <c r="J1389" s="767"/>
      <c r="K1389" s="767"/>
      <c r="L1389" s="767"/>
      <c r="M1389" s="767"/>
      <c r="N1389" s="768"/>
      <c r="O1389" s="781"/>
    </row>
    <row r="1390">
      <c r="A1390" s="828"/>
      <c r="B1390" s="766" t="s">
        <v>284</v>
      </c>
      <c r="C1390" s="767"/>
      <c r="D1390" s="767"/>
      <c r="E1390" s="767"/>
      <c r="F1390" s="768"/>
      <c r="G1390" s="779"/>
      <c r="H1390" s="780"/>
      <c r="I1390" s="766" t="s">
        <v>285</v>
      </c>
      <c r="J1390" s="767"/>
      <c r="K1390" s="767"/>
      <c r="L1390" s="767"/>
      <c r="M1390" s="767"/>
      <c r="N1390" s="768"/>
      <c r="O1390" s="790">
        <v>1</v>
      </c>
    </row>
    <row r="1391">
      <c r="A1391" s="829"/>
      <c r="B1391" s="793" t="s">
        <v>286</v>
      </c>
      <c r="C1391" s="794"/>
      <c r="D1391" s="794"/>
      <c r="E1391" s="794"/>
      <c r="F1391" s="795"/>
      <c r="G1391" s="791">
        <v>2</v>
      </c>
      <c r="H1391" s="792"/>
      <c r="I1391" s="793" t="s">
        <v>287</v>
      </c>
      <c r="J1391" s="794"/>
      <c r="K1391" s="794"/>
      <c r="L1391" s="794"/>
      <c r="M1391" s="794"/>
      <c r="N1391" s="795"/>
      <c r="O1391" s="796">
        <f>SUM(G1381:H1391,O1381:O1390)</f>
        <v>5</v>
      </c>
    </row>
    <row r="1392">
      <c r="A1392" s="837" t="s">
        <v>288</v>
      </c>
      <c r="B1392" s="838" t="s">
        <v>37</v>
      </c>
      <c r="C1392" s="997"/>
      <c r="D1392" s="997"/>
      <c r="E1392" s="997"/>
      <c r="F1392" s="997"/>
      <c r="G1392" s="997"/>
      <c r="H1392" s="997"/>
      <c r="I1392" s="997"/>
      <c r="J1392" s="997"/>
      <c r="K1392" s="997"/>
      <c r="L1392" s="997"/>
      <c r="M1392" s="997"/>
      <c r="N1392" s="997"/>
      <c r="O1392" s="998"/>
    </row>
    <row r="1393">
      <c r="A1393" s="841"/>
      <c r="B1393" s="1224" t="s">
        <v>351</v>
      </c>
      <c r="C1393" s="1225"/>
      <c r="D1393" s="1225"/>
      <c r="E1393" s="1225"/>
      <c r="F1393" s="1225"/>
      <c r="G1393" s="1225"/>
      <c r="H1393" s="1225"/>
      <c r="I1393" s="1225"/>
      <c r="J1393" s="1225"/>
      <c r="K1393" s="1225"/>
      <c r="L1393" s="1225"/>
      <c r="M1393" s="1225"/>
      <c r="N1393" s="1225"/>
      <c r="O1393" s="1177"/>
    </row>
    <row r="1394">
      <c r="A1394" s="841"/>
      <c r="B1394" s="758"/>
      <c r="C1394" s="759"/>
      <c r="D1394" s="759"/>
      <c r="E1394" s="759"/>
      <c r="F1394" s="759"/>
      <c r="G1394" s="759"/>
      <c r="H1394" s="759"/>
      <c r="I1394" s="759"/>
      <c r="J1394" s="759"/>
      <c r="K1394" s="759"/>
      <c r="L1394" s="759"/>
      <c r="M1394" s="759"/>
      <c r="N1394" s="759"/>
      <c r="O1394" s="762"/>
    </row>
    <row r="1395">
      <c r="A1395" s="841"/>
      <c r="B1395" s="758"/>
      <c r="C1395" s="759"/>
      <c r="D1395" s="759"/>
      <c r="E1395" s="759"/>
      <c r="F1395" s="759"/>
      <c r="G1395" s="759"/>
      <c r="H1395" s="759"/>
      <c r="I1395" s="759"/>
      <c r="J1395" s="759"/>
      <c r="K1395" s="759"/>
      <c r="L1395" s="759"/>
      <c r="M1395" s="759"/>
      <c r="N1395" s="759"/>
      <c r="O1395" s="762"/>
    </row>
    <row r="1396">
      <c r="A1396" s="841"/>
      <c r="B1396" s="758"/>
      <c r="C1396" s="759"/>
      <c r="D1396" s="759"/>
      <c r="E1396" s="759"/>
      <c r="F1396" s="759"/>
      <c r="G1396" s="759"/>
      <c r="H1396" s="759"/>
      <c r="I1396" s="759"/>
      <c r="J1396" s="759"/>
      <c r="K1396" s="759"/>
      <c r="L1396" s="759"/>
      <c r="M1396" s="759"/>
      <c r="N1396" s="759"/>
      <c r="O1396" s="762"/>
    </row>
    <row r="1397">
      <c r="A1397" s="841"/>
      <c r="B1397" s="758"/>
      <c r="C1397" s="759"/>
      <c r="D1397" s="759"/>
      <c r="E1397" s="759"/>
      <c r="F1397" s="759"/>
      <c r="G1397" s="759"/>
      <c r="H1397" s="759"/>
      <c r="I1397" s="759"/>
      <c r="J1397" s="759"/>
      <c r="K1397" s="759"/>
      <c r="L1397" s="759"/>
      <c r="M1397" s="759"/>
      <c r="N1397" s="759"/>
      <c r="O1397" s="762"/>
    </row>
    <row r="1398">
      <c r="A1398" s="841"/>
      <c r="B1398" s="758"/>
      <c r="C1398" s="759"/>
      <c r="D1398" s="759"/>
      <c r="E1398" s="759"/>
      <c r="F1398" s="759"/>
      <c r="G1398" s="759"/>
      <c r="H1398" s="759"/>
      <c r="I1398" s="759"/>
      <c r="J1398" s="759"/>
      <c r="K1398" s="759"/>
      <c r="L1398" s="759"/>
      <c r="M1398" s="759"/>
      <c r="N1398" s="759"/>
      <c r="O1398" s="762"/>
    </row>
    <row r="1399">
      <c r="A1399" s="841"/>
      <c r="B1399" s="758"/>
      <c r="C1399" s="759"/>
      <c r="D1399" s="759"/>
      <c r="E1399" s="759"/>
      <c r="F1399" s="759"/>
      <c r="G1399" s="759"/>
      <c r="H1399" s="763"/>
      <c r="I1399" s="986" t="s">
        <v>0</v>
      </c>
      <c r="J1399" s="987"/>
      <c r="K1399" s="987"/>
      <c r="L1399" s="987"/>
      <c r="M1399" s="987"/>
      <c r="N1399" s="987"/>
      <c r="O1399" s="988"/>
    </row>
    <row r="1400">
      <c r="A1400" s="841"/>
      <c r="B1400" s="758"/>
      <c r="C1400" s="759"/>
      <c r="D1400" s="759"/>
      <c r="E1400" s="759"/>
      <c r="F1400" s="759"/>
      <c r="G1400" s="759"/>
      <c r="H1400" s="763"/>
      <c r="I1400" s="3"/>
      <c r="J1400" s="3"/>
      <c r="K1400" s="3"/>
      <c r="L1400" s="3"/>
      <c r="M1400" s="3"/>
      <c r="N1400" s="3"/>
      <c r="O1400" s="3"/>
    </row>
    <row r="1401">
      <c r="A1401" s="841"/>
      <c r="B1401" s="758"/>
      <c r="C1401" s="759"/>
      <c r="D1401" s="759"/>
      <c r="E1401" s="759"/>
      <c r="F1401" s="759"/>
      <c r="G1401" s="759"/>
      <c r="H1401" s="763"/>
      <c r="I1401" s="3"/>
      <c r="J1401" s="3"/>
      <c r="K1401" s="3"/>
      <c r="L1401" s="3"/>
      <c r="M1401" s="3"/>
      <c r="N1401" s="3"/>
      <c r="O1401" s="3"/>
    </row>
    <row r="1402">
      <c r="A1402" s="842"/>
      <c r="B1402" s="803"/>
      <c r="C1402" s="804"/>
      <c r="D1402" s="804"/>
      <c r="E1402" s="804"/>
      <c r="F1402" s="804"/>
      <c r="G1402" s="804"/>
      <c r="H1402" s="989"/>
      <c r="I1402" s="1223"/>
      <c r="J1402" s="1223"/>
      <c r="K1402" s="1223"/>
      <c r="L1402" s="1223"/>
      <c r="M1402" s="1223"/>
      <c r="N1402" s="1223"/>
      <c r="O1402" s="1223"/>
    </row>
    <row r="1403">
      <c r="A1403" s="837" t="s">
        <v>291</v>
      </c>
      <c r="B1403" s="992"/>
      <c r="C1403" s="839"/>
      <c r="D1403" s="839"/>
      <c r="E1403" s="839"/>
      <c r="F1403" s="839"/>
      <c r="G1403" s="839"/>
      <c r="H1403" s="839"/>
      <c r="I1403" s="839"/>
      <c r="J1403" s="839"/>
      <c r="K1403" s="839"/>
      <c r="L1403" s="839"/>
      <c r="M1403" s="839"/>
      <c r="N1403" s="839"/>
      <c r="O1403" s="840"/>
    </row>
    <row r="1404">
      <c r="A1404" s="841"/>
      <c r="B1404" s="760"/>
      <c r="C1404" s="761"/>
      <c r="D1404" s="761"/>
      <c r="E1404" s="761"/>
      <c r="F1404" s="761"/>
      <c r="G1404" s="761"/>
      <c r="H1404" s="761"/>
      <c r="I1404" s="761"/>
      <c r="J1404" s="761"/>
      <c r="K1404" s="761"/>
      <c r="L1404" s="761"/>
      <c r="M1404" s="761"/>
      <c r="N1404" s="761"/>
      <c r="O1404" s="762"/>
    </row>
    <row r="1405">
      <c r="A1405" s="841"/>
      <c r="B1405" s="760"/>
      <c r="C1405" s="761"/>
      <c r="D1405" s="761"/>
      <c r="E1405" s="761"/>
      <c r="F1405" s="761"/>
      <c r="G1405" s="761"/>
      <c r="H1405" s="761"/>
      <c r="I1405" s="761"/>
      <c r="J1405" s="761"/>
      <c r="K1405" s="761"/>
      <c r="L1405" s="761"/>
      <c r="M1405" s="761"/>
      <c r="N1405" s="761"/>
      <c r="O1405" s="762"/>
    </row>
    <row r="1406">
      <c r="A1406" s="841"/>
      <c r="B1406" s="760"/>
      <c r="C1406" s="761"/>
      <c r="D1406" s="761"/>
      <c r="E1406" s="761"/>
      <c r="F1406" s="761"/>
      <c r="G1406" s="761"/>
      <c r="H1406" s="761"/>
      <c r="I1406" s="761"/>
      <c r="J1406" s="761"/>
      <c r="K1406" s="761"/>
      <c r="L1406" s="761"/>
      <c r="M1406" s="761"/>
      <c r="N1406" s="761"/>
      <c r="O1406" s="762"/>
    </row>
    <row r="1407">
      <c r="A1407" s="841"/>
      <c r="B1407" s="760"/>
      <c r="C1407" s="761"/>
      <c r="D1407" s="761"/>
      <c r="E1407" s="761"/>
      <c r="F1407" s="761"/>
      <c r="G1407" s="761"/>
      <c r="H1407" s="761"/>
      <c r="I1407" s="761"/>
      <c r="J1407" s="761"/>
      <c r="K1407" s="761"/>
      <c r="L1407" s="761"/>
      <c r="M1407" s="761"/>
      <c r="N1407" s="761"/>
      <c r="O1407" s="762"/>
    </row>
    <row r="1408">
      <c r="A1408" s="841"/>
      <c r="B1408" s="760"/>
      <c r="C1408" s="761"/>
      <c r="D1408" s="761"/>
      <c r="E1408" s="761"/>
      <c r="F1408" s="761"/>
      <c r="G1408" s="761"/>
      <c r="H1408" s="761"/>
      <c r="I1408" s="761"/>
      <c r="J1408" s="761"/>
      <c r="K1408" s="761"/>
      <c r="L1408" s="761"/>
      <c r="M1408" s="761"/>
      <c r="N1408" s="761"/>
      <c r="O1408" s="762"/>
    </row>
    <row r="1409">
      <c r="A1409" s="841"/>
      <c r="B1409" s="760"/>
      <c r="C1409" s="761"/>
      <c r="D1409" s="761"/>
      <c r="E1409" s="761"/>
      <c r="F1409" s="761"/>
      <c r="G1409" s="761"/>
      <c r="H1409" s="761"/>
      <c r="I1409" s="761"/>
      <c r="J1409" s="761"/>
      <c r="K1409" s="761"/>
      <c r="L1409" s="761"/>
      <c r="M1409" s="761"/>
      <c r="N1409" s="761"/>
      <c r="O1409" s="762"/>
    </row>
    <row r="1410">
      <c r="A1410" s="841"/>
      <c r="B1410" s="758"/>
      <c r="C1410" s="759"/>
      <c r="D1410" s="759"/>
      <c r="E1410" s="759"/>
      <c r="F1410" s="759"/>
      <c r="G1410" s="759"/>
      <c r="H1410" s="763"/>
      <c r="I1410" s="986" t="s">
        <v>292</v>
      </c>
      <c r="J1410" s="987"/>
      <c r="K1410" s="987"/>
      <c r="L1410" s="987"/>
      <c r="M1410" s="987"/>
      <c r="N1410" s="987"/>
      <c r="O1410" s="988"/>
    </row>
    <row r="1411">
      <c r="A1411" s="841"/>
      <c r="B1411" s="758"/>
      <c r="C1411" s="759"/>
      <c r="D1411" s="759"/>
      <c r="E1411" s="759"/>
      <c r="F1411" s="759"/>
      <c r="G1411" s="759"/>
      <c r="H1411" s="763"/>
      <c r="I1411" s="3"/>
      <c r="J1411" s="3"/>
      <c r="K1411" s="3"/>
      <c r="L1411" s="3"/>
      <c r="M1411" s="3"/>
      <c r="N1411" s="3"/>
      <c r="O1411" s="3"/>
    </row>
    <row r="1412">
      <c r="A1412" s="841"/>
      <c r="B1412" s="758"/>
      <c r="C1412" s="759"/>
      <c r="D1412" s="759"/>
      <c r="E1412" s="759"/>
      <c r="F1412" s="759"/>
      <c r="G1412" s="759"/>
      <c r="H1412" s="763"/>
      <c r="I1412" s="3"/>
      <c r="J1412" s="3"/>
      <c r="K1412" s="3"/>
      <c r="L1412" s="3"/>
      <c r="M1412" s="3"/>
      <c r="N1412" s="3"/>
      <c r="O1412" s="3"/>
    </row>
    <row r="1413">
      <c r="A1413" s="842"/>
      <c r="B1413" s="803"/>
      <c r="C1413" s="804"/>
      <c r="D1413" s="804"/>
      <c r="E1413" s="804"/>
      <c r="F1413" s="804"/>
      <c r="G1413" s="804"/>
      <c r="H1413" s="989"/>
      <c r="I1413" s="1223"/>
      <c r="J1413" s="1223"/>
      <c r="K1413" s="1223"/>
      <c r="L1413" s="1223"/>
      <c r="M1413" s="1223"/>
      <c r="N1413" s="1223"/>
      <c r="O1413" s="1223"/>
    </row>
    <row r="1414" ht="24.75" customHeight="1">
      <c r="A1414" s="805" t="s">
        <v>240</v>
      </c>
      <c r="B1414" s="806" t="s">
        <v>1</v>
      </c>
      <c r="C1414" s="807"/>
      <c r="D1414" s="807"/>
      <c r="E1414" s="807"/>
      <c r="F1414" s="807"/>
      <c r="G1414" s="807"/>
      <c r="H1414" s="807"/>
      <c r="I1414" s="807"/>
      <c r="J1414" s="807"/>
      <c r="K1414" s="807"/>
      <c r="L1414" s="807"/>
      <c r="M1414" s="807"/>
      <c r="N1414" s="807"/>
      <c r="O1414" s="1165"/>
    </row>
    <row r="1415">
      <c r="A1415" s="810" t="s">
        <v>3</v>
      </c>
      <c r="B1415" s="811" t="s">
        <v>4</v>
      </c>
      <c r="C1415" s="812"/>
      <c r="D1415" s="812"/>
      <c r="E1415" s="812"/>
      <c r="F1415" s="812"/>
      <c r="G1415" s="812"/>
      <c r="H1415" s="812"/>
      <c r="I1415" s="812"/>
      <c r="J1415" s="812"/>
      <c r="K1415" s="812"/>
      <c r="L1415" s="812"/>
      <c r="M1415" s="812"/>
      <c r="N1415" s="812"/>
      <c r="O1415" s="1178"/>
    </row>
    <row r="1416">
      <c r="A1416" s="814" t="s">
        <v>241</v>
      </c>
      <c r="B1416" s="694"/>
      <c r="C1416" s="694"/>
      <c r="D1416" s="694"/>
      <c r="E1416" s="694"/>
      <c r="F1416" s="694"/>
      <c r="G1416" s="694"/>
      <c r="H1416" s="694"/>
      <c r="I1416" s="694"/>
      <c r="J1416" s="694"/>
      <c r="K1416" s="694"/>
      <c r="L1416" s="694"/>
      <c r="M1416" s="694"/>
      <c r="N1416" s="694"/>
      <c r="O1416" s="1179"/>
    </row>
    <row r="1417" ht="38.25">
      <c r="A1417" s="718" t="s">
        <v>7</v>
      </c>
      <c r="B1417" s="720" t="s">
        <v>312</v>
      </c>
      <c r="C1417" s="720" t="s">
        <v>216</v>
      </c>
      <c r="D1417" s="816" t="s">
        <v>349</v>
      </c>
      <c r="E1417" s="817"/>
      <c r="F1417" s="818"/>
      <c r="G1417" s="819" t="s">
        <v>242</v>
      </c>
      <c r="H1417" s="820"/>
      <c r="I1417" s="723">
        <f>I1370+1</f>
        <v>46058</v>
      </c>
      <c r="J1417" s="724"/>
      <c r="K1417" s="724"/>
      <c r="L1417" s="724"/>
      <c r="M1417" s="725"/>
      <c r="N1417" s="726" t="s">
        <v>243</v>
      </c>
      <c r="O1417" s="727">
        <f>O1370+1</f>
        <v>31</v>
      </c>
    </row>
    <row r="1418">
      <c r="A1418" s="728" t="s">
        <v>244</v>
      </c>
      <c r="B1418" s="729" t="s">
        <v>6</v>
      </c>
      <c r="C1418" s="730"/>
      <c r="D1418" s="730"/>
      <c r="E1418" s="730"/>
      <c r="F1418" s="730"/>
      <c r="G1418" s="730"/>
      <c r="H1418" s="730"/>
      <c r="I1418" s="730"/>
      <c r="J1418" s="731"/>
      <c r="K1418" s="732" t="s">
        <v>245</v>
      </c>
      <c r="L1418" s="732" t="s">
        <v>246</v>
      </c>
      <c r="M1418" s="821" t="s">
        <v>247</v>
      </c>
      <c r="N1418" s="822"/>
      <c r="O1418" s="733" t="s">
        <v>248</v>
      </c>
    </row>
    <row r="1419">
      <c r="A1419" s="734"/>
      <c r="B1419" s="735"/>
      <c r="C1419" s="736"/>
      <c r="D1419" s="1168"/>
      <c r="E1419" s="1168"/>
      <c r="F1419" s="1168"/>
      <c r="G1419" s="736"/>
      <c r="H1419" s="736"/>
      <c r="I1419" s="736"/>
      <c r="J1419" s="737"/>
      <c r="K1419" s="732" t="s">
        <v>249</v>
      </c>
      <c r="L1419" s="732" t="s">
        <v>203</v>
      </c>
      <c r="M1419" s="823"/>
      <c r="N1419" s="824"/>
      <c r="O1419" s="739"/>
    </row>
    <row r="1420" ht="38.25">
      <c r="A1420" s="740" t="s">
        <v>250</v>
      </c>
      <c r="B1420" s="741"/>
      <c r="C1420" s="742" t="s">
        <v>251</v>
      </c>
      <c r="D1420" s="742">
        <f>D1373</f>
        <v>180</v>
      </c>
      <c r="E1420" s="742" t="s">
        <v>252</v>
      </c>
      <c r="F1420" s="825" t="s">
        <v>253</v>
      </c>
      <c r="G1420" s="826"/>
      <c r="H1420" s="741">
        <f>H1373+1</f>
        <v>124</v>
      </c>
      <c r="I1420" s="742" t="s">
        <v>254</v>
      </c>
      <c r="J1420" s="741">
        <f>D1420-H1420</f>
        <v>56</v>
      </c>
      <c r="K1420" s="744" t="s">
        <v>255</v>
      </c>
      <c r="L1420" s="744" t="s">
        <v>203</v>
      </c>
      <c r="M1420" s="811"/>
      <c r="N1420" s="827"/>
      <c r="O1420" s="739"/>
    </row>
    <row r="1421">
      <c r="A1421" s="993" t="s">
        <v>256</v>
      </c>
      <c r="B1421" s="755" t="s">
        <v>257</v>
      </c>
      <c r="C1421" s="756"/>
      <c r="D1421" s="756"/>
      <c r="E1421" s="756"/>
      <c r="F1421" s="757"/>
      <c r="G1421" s="758"/>
      <c r="H1421" s="763"/>
      <c r="I1421" s="760"/>
      <c r="J1421" s="761"/>
      <c r="K1421" s="761"/>
      <c r="L1421" s="761"/>
      <c r="M1421" s="761"/>
      <c r="N1421" s="761"/>
      <c r="O1421" s="762"/>
    </row>
    <row r="1422">
      <c r="A1422" s="828"/>
      <c r="B1422" s="755" t="s">
        <v>258</v>
      </c>
      <c r="C1422" s="756"/>
      <c r="D1422" s="756"/>
      <c r="E1422" s="756"/>
      <c r="F1422" s="757"/>
      <c r="G1422" s="758"/>
      <c r="H1422" s="763"/>
      <c r="I1422" s="760"/>
      <c r="J1422" s="761"/>
      <c r="K1422" s="761"/>
      <c r="L1422" s="761"/>
      <c r="M1422" s="761"/>
      <c r="N1422" s="761"/>
      <c r="O1422" s="762"/>
    </row>
    <row r="1423">
      <c r="A1423" s="828"/>
      <c r="B1423" s="755" t="s">
        <v>259</v>
      </c>
      <c r="C1423" s="756"/>
      <c r="D1423" s="756"/>
      <c r="E1423" s="756"/>
      <c r="F1423" s="757"/>
      <c r="G1423" s="758"/>
      <c r="H1423" s="763"/>
      <c r="I1423" s="760"/>
      <c r="J1423" s="761"/>
      <c r="K1423" s="761"/>
      <c r="L1423" s="761"/>
      <c r="M1423" s="761"/>
      <c r="N1423" s="761"/>
      <c r="O1423" s="762"/>
    </row>
    <row r="1424">
      <c r="A1424" s="828"/>
      <c r="B1424" s="755" t="s">
        <v>260</v>
      </c>
      <c r="C1424" s="756"/>
      <c r="D1424" s="756"/>
      <c r="E1424" s="756"/>
      <c r="F1424" s="757"/>
      <c r="G1424" s="758"/>
      <c r="H1424" s="763"/>
      <c r="I1424" s="760"/>
      <c r="J1424" s="761"/>
      <c r="K1424" s="761"/>
      <c r="L1424" s="761"/>
      <c r="M1424" s="761"/>
      <c r="N1424" s="761"/>
      <c r="O1424" s="762"/>
    </row>
    <row r="1425">
      <c r="A1425" s="828"/>
      <c r="B1425" s="755" t="s">
        <v>261</v>
      </c>
      <c r="C1425" s="756"/>
      <c r="D1425" s="756"/>
      <c r="E1425" s="756"/>
      <c r="F1425" s="757"/>
      <c r="G1425" s="758"/>
      <c r="H1425" s="763"/>
      <c r="I1425" s="758"/>
      <c r="J1425" s="759"/>
      <c r="K1425" s="759"/>
      <c r="L1425" s="759"/>
      <c r="M1425" s="759"/>
      <c r="N1425" s="759"/>
      <c r="O1425" s="762"/>
    </row>
    <row r="1426">
      <c r="A1426" s="829"/>
      <c r="B1426" s="999" t="s">
        <v>262</v>
      </c>
      <c r="C1426" s="1000"/>
      <c r="D1426" s="1000"/>
      <c r="E1426" s="1000"/>
      <c r="F1426" s="1001"/>
      <c r="G1426" s="803"/>
      <c r="H1426" s="989"/>
      <c r="I1426" s="769"/>
      <c r="J1426" s="770"/>
      <c r="K1426" s="770"/>
      <c r="L1426" s="770"/>
      <c r="M1426" s="770"/>
      <c r="N1426" s="770"/>
      <c r="O1426" s="771"/>
    </row>
    <row r="1427">
      <c r="A1427" s="830" t="s">
        <v>263</v>
      </c>
      <c r="B1427" s="773" t="s">
        <v>264</v>
      </c>
      <c r="C1427" s="774"/>
      <c r="D1427" s="774"/>
      <c r="E1427" s="774"/>
      <c r="F1427" s="775"/>
      <c r="G1427" s="776" t="s">
        <v>265</v>
      </c>
      <c r="H1427" s="777"/>
      <c r="I1427" s="773" t="s">
        <v>264</v>
      </c>
      <c r="J1427" s="774"/>
      <c r="K1427" s="774"/>
      <c r="L1427" s="774"/>
      <c r="M1427" s="774"/>
      <c r="N1427" s="775"/>
      <c r="O1427" s="1219" t="s">
        <v>265</v>
      </c>
    </row>
    <row r="1428">
      <c r="A1428" s="828"/>
      <c r="B1428" s="766" t="s">
        <v>266</v>
      </c>
      <c r="C1428" s="767"/>
      <c r="D1428" s="767"/>
      <c r="E1428" s="767"/>
      <c r="F1428" s="768"/>
      <c r="G1428" s="779"/>
      <c r="H1428" s="780"/>
      <c r="I1428" s="766" t="s">
        <v>267</v>
      </c>
      <c r="J1428" s="767"/>
      <c r="K1428" s="767"/>
      <c r="L1428" s="767"/>
      <c r="M1428" s="767"/>
      <c r="N1428" s="768"/>
      <c r="O1428" s="781"/>
    </row>
    <row r="1429">
      <c r="A1429" s="828"/>
      <c r="B1429" s="766" t="s">
        <v>268</v>
      </c>
      <c r="C1429" s="767"/>
      <c r="D1429" s="767"/>
      <c r="E1429" s="767"/>
      <c r="F1429" s="768"/>
      <c r="G1429" s="779"/>
      <c r="H1429" s="780"/>
      <c r="I1429" s="766" t="s">
        <v>269</v>
      </c>
      <c r="J1429" s="767"/>
      <c r="K1429" s="767"/>
      <c r="L1429" s="767"/>
      <c r="M1429" s="767"/>
      <c r="N1429" s="768"/>
      <c r="O1429" s="781"/>
    </row>
    <row r="1430">
      <c r="A1430" s="828"/>
      <c r="B1430" s="766" t="s">
        <v>270</v>
      </c>
      <c r="C1430" s="767"/>
      <c r="D1430" s="767"/>
      <c r="E1430" s="767"/>
      <c r="F1430" s="768"/>
      <c r="G1430" s="779"/>
      <c r="H1430" s="780"/>
      <c r="I1430" s="766" t="s">
        <v>271</v>
      </c>
      <c r="J1430" s="767"/>
      <c r="K1430" s="767"/>
      <c r="L1430" s="767"/>
      <c r="M1430" s="767"/>
      <c r="N1430" s="768"/>
      <c r="O1430" s="781"/>
    </row>
    <row r="1431">
      <c r="A1431" s="828"/>
      <c r="B1431" s="766" t="s">
        <v>272</v>
      </c>
      <c r="C1431" s="767"/>
      <c r="D1431" s="767"/>
      <c r="E1431" s="767"/>
      <c r="F1431" s="768"/>
      <c r="G1431" s="779"/>
      <c r="H1431" s="780"/>
      <c r="I1431" s="766" t="s">
        <v>273</v>
      </c>
      <c r="J1431" s="767"/>
      <c r="K1431" s="767"/>
      <c r="L1431" s="767"/>
      <c r="M1431" s="767"/>
      <c r="N1431" s="768"/>
      <c r="O1431" s="781"/>
    </row>
    <row r="1432">
      <c r="A1432" s="828"/>
      <c r="B1432" s="766" t="s">
        <v>274</v>
      </c>
      <c r="C1432" s="767"/>
      <c r="D1432" s="767"/>
      <c r="E1432" s="767"/>
      <c r="F1432" s="768"/>
      <c r="G1432" s="779"/>
      <c r="H1432" s="780"/>
      <c r="I1432" s="766" t="s">
        <v>275</v>
      </c>
      <c r="J1432" s="767"/>
      <c r="K1432" s="767"/>
      <c r="L1432" s="767"/>
      <c r="M1432" s="767"/>
      <c r="N1432" s="768"/>
      <c r="O1432" s="781">
        <v>1</v>
      </c>
    </row>
    <row r="1433">
      <c r="A1433" s="828"/>
      <c r="B1433" s="766" t="s">
        <v>276</v>
      </c>
      <c r="C1433" s="767"/>
      <c r="D1433" s="767"/>
      <c r="E1433" s="767"/>
      <c r="F1433" s="768"/>
      <c r="G1433" s="779"/>
      <c r="H1433" s="780"/>
      <c r="I1433" s="766" t="s">
        <v>277</v>
      </c>
      <c r="J1433" s="767"/>
      <c r="K1433" s="767"/>
      <c r="L1433" s="767"/>
      <c r="M1433" s="767"/>
      <c r="N1433" s="768"/>
      <c r="O1433" s="781"/>
    </row>
    <row r="1434">
      <c r="A1434" s="828"/>
      <c r="B1434" s="766" t="s">
        <v>278</v>
      </c>
      <c r="C1434" s="767"/>
      <c r="D1434" s="767"/>
      <c r="E1434" s="767"/>
      <c r="F1434" s="768"/>
      <c r="G1434" s="779"/>
      <c r="H1434" s="780"/>
      <c r="I1434" s="766" t="s">
        <v>279</v>
      </c>
      <c r="J1434" s="767"/>
      <c r="K1434" s="767"/>
      <c r="L1434" s="767"/>
      <c r="M1434" s="767"/>
      <c r="N1434" s="768"/>
      <c r="O1434" s="781"/>
    </row>
    <row r="1435">
      <c r="A1435" s="828"/>
      <c r="B1435" s="766" t="s">
        <v>280</v>
      </c>
      <c r="C1435" s="767"/>
      <c r="D1435" s="767"/>
      <c r="E1435" s="767"/>
      <c r="F1435" s="768"/>
      <c r="G1435" s="779"/>
      <c r="H1435" s="780"/>
      <c r="I1435" s="766" t="s">
        <v>281</v>
      </c>
      <c r="J1435" s="767"/>
      <c r="K1435" s="767"/>
      <c r="L1435" s="767"/>
      <c r="M1435" s="767"/>
      <c r="N1435" s="768"/>
      <c r="O1435" s="781">
        <v>1</v>
      </c>
    </row>
    <row r="1436">
      <c r="A1436" s="828"/>
      <c r="B1436" s="766" t="s">
        <v>282</v>
      </c>
      <c r="C1436" s="767"/>
      <c r="D1436" s="767"/>
      <c r="E1436" s="767"/>
      <c r="F1436" s="768"/>
      <c r="G1436" s="779"/>
      <c r="H1436" s="780"/>
      <c r="I1436" s="766" t="s">
        <v>283</v>
      </c>
      <c r="J1436" s="767"/>
      <c r="K1436" s="767"/>
      <c r="L1436" s="767"/>
      <c r="M1436" s="767"/>
      <c r="N1436" s="768"/>
      <c r="O1436" s="781"/>
    </row>
    <row r="1437">
      <c r="A1437" s="828"/>
      <c r="B1437" s="766" t="s">
        <v>284</v>
      </c>
      <c r="C1437" s="767"/>
      <c r="D1437" s="767"/>
      <c r="E1437" s="767"/>
      <c r="F1437" s="768"/>
      <c r="G1437" s="779"/>
      <c r="H1437" s="780"/>
      <c r="I1437" s="766" t="s">
        <v>285</v>
      </c>
      <c r="J1437" s="767"/>
      <c r="K1437" s="767"/>
      <c r="L1437" s="767"/>
      <c r="M1437" s="767"/>
      <c r="N1437" s="768"/>
      <c r="O1437" s="790">
        <v>1</v>
      </c>
    </row>
    <row r="1438">
      <c r="A1438" s="829"/>
      <c r="B1438" s="793" t="s">
        <v>286</v>
      </c>
      <c r="C1438" s="794"/>
      <c r="D1438" s="794"/>
      <c r="E1438" s="794"/>
      <c r="F1438" s="795"/>
      <c r="G1438" s="791">
        <v>2</v>
      </c>
      <c r="H1438" s="792"/>
      <c r="I1438" s="793" t="s">
        <v>287</v>
      </c>
      <c r="J1438" s="794"/>
      <c r="K1438" s="794"/>
      <c r="L1438" s="794"/>
      <c r="M1438" s="794"/>
      <c r="N1438" s="795"/>
      <c r="O1438" s="796">
        <f>SUM(G1428:H1438,O1428:O1437)</f>
        <v>5</v>
      </c>
    </row>
    <row r="1439">
      <c r="A1439" s="837" t="s">
        <v>288</v>
      </c>
      <c r="B1439" s="798" t="s">
        <v>353</v>
      </c>
      <c r="C1439" s="799"/>
      <c r="D1439" s="799"/>
      <c r="E1439" s="799"/>
      <c r="F1439" s="799"/>
      <c r="G1439" s="799"/>
      <c r="H1439" s="799"/>
      <c r="I1439" s="799"/>
      <c r="J1439" s="799"/>
      <c r="K1439" s="799"/>
      <c r="L1439" s="799"/>
      <c r="M1439" s="799"/>
      <c r="N1439" s="799"/>
      <c r="O1439" s="998"/>
    </row>
    <row r="1440">
      <c r="A1440" s="841"/>
      <c r="B1440" s="758"/>
      <c r="C1440" s="759"/>
      <c r="D1440" s="759"/>
      <c r="E1440" s="759"/>
      <c r="F1440" s="759"/>
      <c r="G1440" s="759"/>
      <c r="H1440" s="759"/>
      <c r="I1440" s="759"/>
      <c r="J1440" s="759"/>
      <c r="K1440" s="759"/>
      <c r="L1440" s="759"/>
      <c r="M1440" s="759"/>
      <c r="N1440" s="759"/>
      <c r="O1440" s="762"/>
    </row>
    <row r="1441">
      <c r="A1441" s="841"/>
      <c r="B1441" s="758"/>
      <c r="C1441" s="759"/>
      <c r="D1441" s="759"/>
      <c r="E1441" s="759"/>
      <c r="F1441" s="759"/>
      <c r="G1441" s="759"/>
      <c r="H1441" s="759"/>
      <c r="I1441" s="759"/>
      <c r="J1441" s="759"/>
      <c r="K1441" s="759"/>
      <c r="L1441" s="759"/>
      <c r="M1441" s="759"/>
      <c r="N1441" s="759"/>
      <c r="O1441" s="762"/>
    </row>
    <row r="1442">
      <c r="A1442" s="841"/>
      <c r="B1442" s="758"/>
      <c r="C1442" s="759"/>
      <c r="D1442" s="759"/>
      <c r="E1442" s="759"/>
      <c r="F1442" s="759"/>
      <c r="G1442" s="759"/>
      <c r="H1442" s="759"/>
      <c r="I1442" s="759"/>
      <c r="J1442" s="759"/>
      <c r="K1442" s="759"/>
      <c r="L1442" s="759"/>
      <c r="M1442" s="759"/>
      <c r="N1442" s="759"/>
      <c r="O1442" s="762"/>
    </row>
    <row r="1443">
      <c r="A1443" s="841"/>
      <c r="B1443" s="758"/>
      <c r="C1443" s="759"/>
      <c r="D1443" s="759"/>
      <c r="E1443" s="759"/>
      <c r="F1443" s="759"/>
      <c r="G1443" s="759"/>
      <c r="H1443" s="759"/>
      <c r="I1443" s="759"/>
      <c r="J1443" s="759"/>
      <c r="K1443" s="759"/>
      <c r="L1443" s="759"/>
      <c r="M1443" s="759"/>
      <c r="N1443" s="759"/>
      <c r="O1443" s="762"/>
    </row>
    <row r="1444">
      <c r="A1444" s="841"/>
      <c r="B1444" s="758"/>
      <c r="C1444" s="759"/>
      <c r="D1444" s="759"/>
      <c r="E1444" s="759"/>
      <c r="F1444" s="759"/>
      <c r="G1444" s="759"/>
      <c r="H1444" s="759"/>
      <c r="I1444" s="759"/>
      <c r="J1444" s="759"/>
      <c r="K1444" s="759"/>
      <c r="L1444" s="759"/>
      <c r="M1444" s="759"/>
      <c r="N1444" s="759"/>
      <c r="O1444" s="762"/>
    </row>
    <row r="1445">
      <c r="A1445" s="841"/>
      <c r="B1445" s="758"/>
      <c r="C1445" s="759"/>
      <c r="D1445" s="759"/>
      <c r="E1445" s="759"/>
      <c r="F1445" s="759"/>
      <c r="G1445" s="759"/>
      <c r="H1445" s="759"/>
      <c r="I1445" s="759"/>
      <c r="J1445" s="759"/>
      <c r="K1445" s="759"/>
      <c r="L1445" s="759"/>
      <c r="M1445" s="759"/>
      <c r="N1445" s="759"/>
      <c r="O1445" s="762"/>
    </row>
    <row r="1446">
      <c r="A1446" s="841"/>
      <c r="B1446" s="758"/>
      <c r="C1446" s="759"/>
      <c r="D1446" s="759"/>
      <c r="E1446" s="759"/>
      <c r="F1446" s="759"/>
      <c r="G1446" s="759"/>
      <c r="H1446" s="763"/>
      <c r="I1446" s="986" t="s">
        <v>0</v>
      </c>
      <c r="J1446" s="987"/>
      <c r="K1446" s="987"/>
      <c r="L1446" s="987"/>
      <c r="M1446" s="987"/>
      <c r="N1446" s="987"/>
      <c r="O1446" s="988"/>
    </row>
    <row r="1447">
      <c r="A1447" s="841"/>
      <c r="B1447" s="758"/>
      <c r="C1447" s="759"/>
      <c r="D1447" s="759"/>
      <c r="E1447" s="759"/>
      <c r="F1447" s="759"/>
      <c r="G1447" s="759"/>
      <c r="H1447" s="763"/>
      <c r="I1447" s="3"/>
      <c r="J1447" s="3"/>
      <c r="K1447" s="3"/>
      <c r="L1447" s="3"/>
      <c r="M1447" s="3"/>
      <c r="N1447" s="3"/>
      <c r="O1447" s="3"/>
    </row>
    <row r="1448">
      <c r="A1448" s="841"/>
      <c r="B1448" s="758"/>
      <c r="C1448" s="759"/>
      <c r="D1448" s="759"/>
      <c r="E1448" s="759"/>
      <c r="F1448" s="759"/>
      <c r="G1448" s="759"/>
      <c r="H1448" s="763"/>
      <c r="I1448" s="3"/>
      <c r="J1448" s="3"/>
      <c r="K1448" s="3"/>
      <c r="L1448" s="3"/>
      <c r="M1448" s="3"/>
      <c r="N1448" s="3"/>
      <c r="O1448" s="3"/>
    </row>
    <row r="1449">
      <c r="A1449" s="842"/>
      <c r="B1449" s="803"/>
      <c r="C1449" s="804"/>
      <c r="D1449" s="804"/>
      <c r="E1449" s="804"/>
      <c r="F1449" s="804"/>
      <c r="G1449" s="804"/>
      <c r="H1449" s="989"/>
      <c r="I1449" s="1223"/>
      <c r="J1449" s="1223"/>
      <c r="K1449" s="1223"/>
      <c r="L1449" s="1223"/>
      <c r="M1449" s="1223"/>
      <c r="N1449" s="1223"/>
      <c r="O1449" s="1223"/>
    </row>
    <row r="1450">
      <c r="A1450" s="837" t="s">
        <v>291</v>
      </c>
      <c r="B1450" s="992"/>
      <c r="C1450" s="839"/>
      <c r="D1450" s="839"/>
      <c r="E1450" s="839"/>
      <c r="F1450" s="839"/>
      <c r="G1450" s="839"/>
      <c r="H1450" s="839"/>
      <c r="I1450" s="839"/>
      <c r="J1450" s="839"/>
      <c r="K1450" s="839"/>
      <c r="L1450" s="839"/>
      <c r="M1450" s="839"/>
      <c r="N1450" s="839"/>
      <c r="O1450" s="840"/>
    </row>
    <row r="1451">
      <c r="A1451" s="841"/>
      <c r="B1451" s="760"/>
      <c r="C1451" s="761"/>
      <c r="D1451" s="761"/>
      <c r="E1451" s="761"/>
      <c r="F1451" s="761"/>
      <c r="G1451" s="761"/>
      <c r="H1451" s="761"/>
      <c r="I1451" s="761"/>
      <c r="J1451" s="761"/>
      <c r="K1451" s="761"/>
      <c r="L1451" s="761"/>
      <c r="M1451" s="761"/>
      <c r="N1451" s="761"/>
      <c r="O1451" s="762"/>
    </row>
    <row r="1452">
      <c r="A1452" s="841"/>
      <c r="B1452" s="760"/>
      <c r="C1452" s="761"/>
      <c r="D1452" s="761"/>
      <c r="E1452" s="761"/>
      <c r="F1452" s="761"/>
      <c r="G1452" s="761"/>
      <c r="H1452" s="761"/>
      <c r="I1452" s="761"/>
      <c r="J1452" s="761"/>
      <c r="K1452" s="761"/>
      <c r="L1452" s="761"/>
      <c r="M1452" s="761"/>
      <c r="N1452" s="761"/>
      <c r="O1452" s="762"/>
    </row>
    <row r="1453">
      <c r="A1453" s="841"/>
      <c r="B1453" s="760"/>
      <c r="C1453" s="761"/>
      <c r="D1453" s="761"/>
      <c r="E1453" s="761"/>
      <c r="F1453" s="761"/>
      <c r="G1453" s="761"/>
      <c r="H1453" s="761"/>
      <c r="I1453" s="761"/>
      <c r="J1453" s="761"/>
      <c r="K1453" s="761"/>
      <c r="L1453" s="761"/>
      <c r="M1453" s="761"/>
      <c r="N1453" s="761"/>
      <c r="O1453" s="762"/>
    </row>
    <row r="1454">
      <c r="A1454" s="841"/>
      <c r="B1454" s="760"/>
      <c r="C1454" s="761"/>
      <c r="D1454" s="761"/>
      <c r="E1454" s="761"/>
      <c r="F1454" s="761"/>
      <c r="G1454" s="761"/>
      <c r="H1454" s="761"/>
      <c r="I1454" s="761"/>
      <c r="J1454" s="761"/>
      <c r="K1454" s="761"/>
      <c r="L1454" s="761"/>
      <c r="M1454" s="761"/>
      <c r="N1454" s="761"/>
      <c r="O1454" s="762"/>
    </row>
    <row r="1455">
      <c r="A1455" s="841"/>
      <c r="B1455" s="760"/>
      <c r="C1455" s="761"/>
      <c r="D1455" s="761"/>
      <c r="E1455" s="761"/>
      <c r="F1455" s="761"/>
      <c r="G1455" s="761"/>
      <c r="H1455" s="761"/>
      <c r="I1455" s="761"/>
      <c r="J1455" s="761"/>
      <c r="K1455" s="761"/>
      <c r="L1455" s="761"/>
      <c r="M1455" s="761"/>
      <c r="N1455" s="761"/>
      <c r="O1455" s="762"/>
    </row>
    <row r="1456">
      <c r="A1456" s="841"/>
      <c r="B1456" s="760"/>
      <c r="C1456" s="761"/>
      <c r="D1456" s="761"/>
      <c r="E1456" s="761"/>
      <c r="F1456" s="761"/>
      <c r="G1456" s="761"/>
      <c r="H1456" s="761"/>
      <c r="I1456" s="761"/>
      <c r="J1456" s="761"/>
      <c r="K1456" s="761"/>
      <c r="L1456" s="761"/>
      <c r="M1456" s="761"/>
      <c r="N1456" s="761"/>
      <c r="O1456" s="762"/>
    </row>
    <row r="1457">
      <c r="A1457" s="841"/>
      <c r="B1457" s="758"/>
      <c r="C1457" s="759"/>
      <c r="D1457" s="759"/>
      <c r="E1457" s="759"/>
      <c r="F1457" s="759"/>
      <c r="G1457" s="759"/>
      <c r="H1457" s="763"/>
      <c r="I1457" s="986" t="s">
        <v>292</v>
      </c>
      <c r="J1457" s="987"/>
      <c r="K1457" s="987"/>
      <c r="L1457" s="987"/>
      <c r="M1457" s="987"/>
      <c r="N1457" s="987"/>
      <c r="O1457" s="988"/>
    </row>
    <row r="1458">
      <c r="A1458" s="841"/>
      <c r="B1458" s="758"/>
      <c r="C1458" s="759"/>
      <c r="D1458" s="759"/>
      <c r="E1458" s="759"/>
      <c r="F1458" s="759"/>
      <c r="G1458" s="759"/>
      <c r="H1458" s="763"/>
      <c r="I1458" s="3"/>
      <c r="J1458" s="3"/>
      <c r="K1458" s="3"/>
      <c r="L1458" s="3"/>
      <c r="M1458" s="3"/>
      <c r="N1458" s="3"/>
      <c r="O1458" s="3"/>
    </row>
    <row r="1459">
      <c r="A1459" s="841"/>
      <c r="B1459" s="758"/>
      <c r="C1459" s="759"/>
      <c r="D1459" s="759"/>
      <c r="E1459" s="759"/>
      <c r="F1459" s="759"/>
      <c r="G1459" s="759"/>
      <c r="H1459" s="763"/>
      <c r="I1459" s="3"/>
      <c r="J1459" s="3"/>
      <c r="K1459" s="3"/>
      <c r="L1459" s="3"/>
      <c r="M1459" s="3"/>
      <c r="N1459" s="3"/>
      <c r="O1459" s="3"/>
    </row>
    <row r="1460">
      <c r="A1460" s="842"/>
      <c r="B1460" s="803"/>
      <c r="C1460" s="804"/>
      <c r="D1460" s="804"/>
      <c r="E1460" s="804"/>
      <c r="F1460" s="804"/>
      <c r="G1460" s="804"/>
      <c r="H1460" s="989"/>
      <c r="I1460" s="3"/>
      <c r="J1460" s="3"/>
      <c r="K1460" s="3"/>
      <c r="L1460" s="3"/>
      <c r="M1460" s="3"/>
      <c r="N1460" s="3"/>
      <c r="O1460" s="1030"/>
    </row>
    <row r="1461" ht="28.5" customHeight="1">
      <c r="A1461" s="805" t="s">
        <v>240</v>
      </c>
      <c r="B1461" s="806" t="s">
        <v>1</v>
      </c>
      <c r="C1461" s="807"/>
      <c r="D1461" s="807"/>
      <c r="E1461" s="807"/>
      <c r="F1461" s="807"/>
      <c r="G1461" s="807"/>
      <c r="H1461" s="807"/>
      <c r="I1461" s="807"/>
      <c r="J1461" s="807"/>
      <c r="K1461" s="807"/>
      <c r="L1461" s="807"/>
      <c r="M1461" s="807"/>
      <c r="N1461" s="807"/>
      <c r="O1461" s="1165"/>
    </row>
    <row r="1462">
      <c r="A1462" s="810" t="s">
        <v>3</v>
      </c>
      <c r="B1462" s="811" t="s">
        <v>4</v>
      </c>
      <c r="C1462" s="812"/>
      <c r="D1462" s="812"/>
      <c r="E1462" s="812"/>
      <c r="F1462" s="812"/>
      <c r="G1462" s="812"/>
      <c r="H1462" s="812"/>
      <c r="I1462" s="812"/>
      <c r="J1462" s="812"/>
      <c r="K1462" s="812"/>
      <c r="L1462" s="812"/>
      <c r="M1462" s="812"/>
      <c r="N1462" s="812"/>
      <c r="O1462" s="1178"/>
    </row>
    <row r="1463">
      <c r="A1463" s="814" t="s">
        <v>241</v>
      </c>
      <c r="B1463" s="694"/>
      <c r="C1463" s="694"/>
      <c r="D1463" s="694"/>
      <c r="E1463" s="694"/>
      <c r="F1463" s="694"/>
      <c r="G1463" s="694"/>
      <c r="H1463" s="694"/>
      <c r="I1463" s="694"/>
      <c r="J1463" s="694"/>
      <c r="K1463" s="694"/>
      <c r="L1463" s="694"/>
      <c r="M1463" s="694"/>
      <c r="N1463" s="694"/>
      <c r="O1463" s="1179"/>
    </row>
    <row r="1464" ht="38.25">
      <c r="A1464" s="718" t="s">
        <v>7</v>
      </c>
      <c r="B1464" s="720" t="s">
        <v>312</v>
      </c>
      <c r="C1464" s="720" t="s">
        <v>216</v>
      </c>
      <c r="D1464" s="816" t="s">
        <v>349</v>
      </c>
      <c r="E1464" s="817"/>
      <c r="F1464" s="818"/>
      <c r="G1464" s="819" t="s">
        <v>242</v>
      </c>
      <c r="H1464" s="820"/>
      <c r="I1464" s="723">
        <f>I1417+1</f>
        <v>46059</v>
      </c>
      <c r="J1464" s="724"/>
      <c r="K1464" s="724"/>
      <c r="L1464" s="724"/>
      <c r="M1464" s="725"/>
      <c r="N1464" s="726" t="s">
        <v>243</v>
      </c>
      <c r="O1464" s="727">
        <f>O1417+1</f>
        <v>32</v>
      </c>
    </row>
    <row r="1465">
      <c r="A1465" s="728" t="s">
        <v>244</v>
      </c>
      <c r="B1465" s="729" t="s">
        <v>6</v>
      </c>
      <c r="C1465" s="730"/>
      <c r="D1465" s="730"/>
      <c r="E1465" s="730"/>
      <c r="F1465" s="730"/>
      <c r="G1465" s="730"/>
      <c r="H1465" s="730"/>
      <c r="I1465" s="730"/>
      <c r="J1465" s="731"/>
      <c r="K1465" s="732" t="s">
        <v>245</v>
      </c>
      <c r="L1465" s="732" t="s">
        <v>246</v>
      </c>
      <c r="M1465" s="821" t="s">
        <v>247</v>
      </c>
      <c r="N1465" s="822"/>
      <c r="O1465" s="733" t="s">
        <v>248</v>
      </c>
    </row>
    <row r="1466">
      <c r="A1466" s="734"/>
      <c r="B1466" s="735"/>
      <c r="C1466" s="736"/>
      <c r="D1466" s="736"/>
      <c r="E1466" s="736"/>
      <c r="F1466" s="736"/>
      <c r="G1466" s="736"/>
      <c r="H1466" s="736"/>
      <c r="I1466" s="736"/>
      <c r="J1466" s="737"/>
      <c r="K1466" s="732" t="s">
        <v>249</v>
      </c>
      <c r="L1466" s="732" t="s">
        <v>203</v>
      </c>
      <c r="M1466" s="823"/>
      <c r="N1466" s="824"/>
      <c r="O1466" s="739"/>
    </row>
    <row r="1467" ht="38.25">
      <c r="A1467" s="740" t="s">
        <v>250</v>
      </c>
      <c r="B1467" s="741"/>
      <c r="C1467" s="742" t="s">
        <v>251</v>
      </c>
      <c r="D1467" s="742">
        <v>180</v>
      </c>
      <c r="E1467" s="742" t="s">
        <v>252</v>
      </c>
      <c r="F1467" s="825" t="s">
        <v>253</v>
      </c>
      <c r="G1467" s="826"/>
      <c r="H1467" s="741">
        <f>H1420+1</f>
        <v>125</v>
      </c>
      <c r="I1467" s="742" t="s">
        <v>254</v>
      </c>
      <c r="J1467" s="741">
        <f>D1467-H1467</f>
        <v>55</v>
      </c>
      <c r="K1467" s="744" t="s">
        <v>255</v>
      </c>
      <c r="L1467" s="744" t="s">
        <v>203</v>
      </c>
      <c r="M1467" s="811"/>
      <c r="N1467" s="827"/>
      <c r="O1467" s="739"/>
    </row>
    <row r="1468">
      <c r="A1468" s="993" t="s">
        <v>256</v>
      </c>
      <c r="B1468" s="755" t="s">
        <v>257</v>
      </c>
      <c r="C1468" s="756"/>
      <c r="D1468" s="756"/>
      <c r="E1468" s="756"/>
      <c r="F1468" s="757"/>
      <c r="G1468" s="758"/>
      <c r="H1468" s="763"/>
      <c r="I1468" s="760"/>
      <c r="J1468" s="761"/>
      <c r="K1468" s="761"/>
      <c r="L1468" s="761"/>
      <c r="M1468" s="761"/>
      <c r="N1468" s="761"/>
      <c r="O1468" s="762"/>
    </row>
    <row r="1469">
      <c r="A1469" s="828"/>
      <c r="B1469" s="755" t="s">
        <v>258</v>
      </c>
      <c r="C1469" s="756"/>
      <c r="D1469" s="756"/>
      <c r="E1469" s="756"/>
      <c r="F1469" s="757"/>
      <c r="G1469" s="758"/>
      <c r="H1469" s="763"/>
      <c r="I1469" s="760"/>
      <c r="J1469" s="761"/>
      <c r="K1469" s="761"/>
      <c r="L1469" s="761"/>
      <c r="M1469" s="761"/>
      <c r="N1469" s="761"/>
      <c r="O1469" s="762"/>
    </row>
    <row r="1470">
      <c r="A1470" s="828"/>
      <c r="B1470" s="755" t="s">
        <v>259</v>
      </c>
      <c r="C1470" s="756"/>
      <c r="D1470" s="756"/>
      <c r="E1470" s="756"/>
      <c r="F1470" s="757"/>
      <c r="G1470" s="758"/>
      <c r="H1470" s="763"/>
      <c r="I1470" s="760"/>
      <c r="J1470" s="761"/>
      <c r="K1470" s="761"/>
      <c r="L1470" s="761"/>
      <c r="M1470" s="761"/>
      <c r="N1470" s="761"/>
      <c r="O1470" s="762"/>
    </row>
    <row r="1471">
      <c r="A1471" s="828"/>
      <c r="B1471" s="755" t="s">
        <v>260</v>
      </c>
      <c r="C1471" s="756"/>
      <c r="D1471" s="756"/>
      <c r="E1471" s="756"/>
      <c r="F1471" s="757"/>
      <c r="G1471" s="758"/>
      <c r="H1471" s="763"/>
      <c r="I1471" s="760"/>
      <c r="J1471" s="761"/>
      <c r="K1471" s="761"/>
      <c r="L1471" s="761"/>
      <c r="M1471" s="761"/>
      <c r="N1471" s="761"/>
      <c r="O1471" s="762"/>
    </row>
    <row r="1472">
      <c r="A1472" s="828"/>
      <c r="B1472" s="755" t="s">
        <v>261</v>
      </c>
      <c r="C1472" s="756"/>
      <c r="D1472" s="756"/>
      <c r="E1472" s="756"/>
      <c r="F1472" s="757"/>
      <c r="G1472" s="758"/>
      <c r="H1472" s="763"/>
      <c r="I1472" s="758"/>
      <c r="J1472" s="759"/>
      <c r="K1472" s="759"/>
      <c r="L1472" s="759"/>
      <c r="M1472" s="759"/>
      <c r="N1472" s="759"/>
      <c r="O1472" s="762"/>
    </row>
    <row r="1473">
      <c r="A1473" s="829"/>
      <c r="B1473" s="999" t="s">
        <v>262</v>
      </c>
      <c r="C1473" s="1000"/>
      <c r="D1473" s="1000"/>
      <c r="E1473" s="1000"/>
      <c r="F1473" s="1001"/>
      <c r="G1473" s="803"/>
      <c r="H1473" s="989"/>
      <c r="I1473" s="769"/>
      <c r="J1473" s="770"/>
      <c r="K1473" s="770"/>
      <c r="L1473" s="770"/>
      <c r="M1473" s="770"/>
      <c r="N1473" s="770"/>
      <c r="O1473" s="771"/>
    </row>
    <row r="1474">
      <c r="A1474" s="830" t="s">
        <v>263</v>
      </c>
      <c r="B1474" s="773" t="s">
        <v>264</v>
      </c>
      <c r="C1474" s="774"/>
      <c r="D1474" s="774"/>
      <c r="E1474" s="774"/>
      <c r="F1474" s="775"/>
      <c r="G1474" s="776" t="s">
        <v>265</v>
      </c>
      <c r="H1474" s="777"/>
      <c r="I1474" s="773" t="s">
        <v>264</v>
      </c>
      <c r="J1474" s="774"/>
      <c r="K1474" s="774"/>
      <c r="L1474" s="774"/>
      <c r="M1474" s="774"/>
      <c r="N1474" s="775"/>
      <c r="O1474" s="1219" t="s">
        <v>265</v>
      </c>
    </row>
    <row r="1475">
      <c r="A1475" s="828"/>
      <c r="B1475" s="766" t="s">
        <v>266</v>
      </c>
      <c r="C1475" s="767"/>
      <c r="D1475" s="767"/>
      <c r="E1475" s="767"/>
      <c r="F1475" s="768"/>
      <c r="G1475" s="779"/>
      <c r="H1475" s="780"/>
      <c r="I1475" s="766" t="s">
        <v>267</v>
      </c>
      <c r="J1475" s="767"/>
      <c r="K1475" s="767"/>
      <c r="L1475" s="767"/>
      <c r="M1475" s="767"/>
      <c r="N1475" s="768"/>
      <c r="O1475" s="781"/>
    </row>
    <row r="1476">
      <c r="A1476" s="828"/>
      <c r="B1476" s="766" t="s">
        <v>268</v>
      </c>
      <c r="C1476" s="767"/>
      <c r="D1476" s="767"/>
      <c r="E1476" s="767"/>
      <c r="F1476" s="768"/>
      <c r="G1476" s="779"/>
      <c r="H1476" s="780"/>
      <c r="I1476" s="766" t="s">
        <v>269</v>
      </c>
      <c r="J1476" s="767"/>
      <c r="K1476" s="767"/>
      <c r="L1476" s="767"/>
      <c r="M1476" s="767"/>
      <c r="N1476" s="768"/>
      <c r="O1476" s="781"/>
    </row>
    <row r="1477">
      <c r="A1477" s="828"/>
      <c r="B1477" s="766" t="s">
        <v>270</v>
      </c>
      <c r="C1477" s="767"/>
      <c r="D1477" s="767"/>
      <c r="E1477" s="767"/>
      <c r="F1477" s="768"/>
      <c r="G1477" s="779"/>
      <c r="H1477" s="780"/>
      <c r="I1477" s="766" t="s">
        <v>271</v>
      </c>
      <c r="J1477" s="767"/>
      <c r="K1477" s="767"/>
      <c r="L1477" s="767"/>
      <c r="M1477" s="767"/>
      <c r="N1477" s="768"/>
      <c r="O1477" s="781"/>
    </row>
    <row r="1478">
      <c r="A1478" s="828"/>
      <c r="B1478" s="766" t="s">
        <v>272</v>
      </c>
      <c r="C1478" s="767"/>
      <c r="D1478" s="767"/>
      <c r="E1478" s="767"/>
      <c r="F1478" s="768"/>
      <c r="G1478" s="779"/>
      <c r="H1478" s="780"/>
      <c r="I1478" s="766" t="s">
        <v>273</v>
      </c>
      <c r="J1478" s="767"/>
      <c r="K1478" s="767"/>
      <c r="L1478" s="767"/>
      <c r="M1478" s="767"/>
      <c r="N1478" s="768"/>
      <c r="O1478" s="781"/>
    </row>
    <row r="1479">
      <c r="A1479" s="828"/>
      <c r="B1479" s="766" t="s">
        <v>274</v>
      </c>
      <c r="C1479" s="767"/>
      <c r="D1479" s="767"/>
      <c r="E1479" s="767"/>
      <c r="F1479" s="768"/>
      <c r="G1479" s="779"/>
      <c r="H1479" s="780"/>
      <c r="I1479" s="766" t="s">
        <v>275</v>
      </c>
      <c r="J1479" s="767"/>
      <c r="K1479" s="767"/>
      <c r="L1479" s="767"/>
      <c r="M1479" s="767"/>
      <c r="N1479" s="768"/>
      <c r="O1479" s="781">
        <v>1</v>
      </c>
    </row>
    <row r="1480">
      <c r="A1480" s="828"/>
      <c r="B1480" s="766" t="s">
        <v>276</v>
      </c>
      <c r="C1480" s="767"/>
      <c r="D1480" s="767"/>
      <c r="E1480" s="767"/>
      <c r="F1480" s="768"/>
      <c r="G1480" s="779"/>
      <c r="H1480" s="780"/>
      <c r="I1480" s="766" t="s">
        <v>277</v>
      </c>
      <c r="J1480" s="767"/>
      <c r="K1480" s="767"/>
      <c r="L1480" s="767"/>
      <c r="M1480" s="767"/>
      <c r="N1480" s="768"/>
      <c r="O1480" s="781"/>
    </row>
    <row r="1481">
      <c r="A1481" s="828"/>
      <c r="B1481" s="766" t="s">
        <v>278</v>
      </c>
      <c r="C1481" s="767"/>
      <c r="D1481" s="767"/>
      <c r="E1481" s="767"/>
      <c r="F1481" s="768"/>
      <c r="G1481" s="779"/>
      <c r="H1481" s="780"/>
      <c r="I1481" s="766" t="s">
        <v>279</v>
      </c>
      <c r="J1481" s="767"/>
      <c r="K1481" s="767"/>
      <c r="L1481" s="767"/>
      <c r="M1481" s="767"/>
      <c r="N1481" s="768"/>
      <c r="O1481" s="781"/>
    </row>
    <row r="1482">
      <c r="A1482" s="828"/>
      <c r="B1482" s="766" t="s">
        <v>280</v>
      </c>
      <c r="C1482" s="767"/>
      <c r="D1482" s="767"/>
      <c r="E1482" s="767"/>
      <c r="F1482" s="768"/>
      <c r="G1482" s="779"/>
      <c r="H1482" s="780"/>
      <c r="I1482" s="766" t="s">
        <v>281</v>
      </c>
      <c r="J1482" s="767"/>
      <c r="K1482" s="767"/>
      <c r="L1482" s="767"/>
      <c r="M1482" s="767"/>
      <c r="N1482" s="768"/>
      <c r="O1482" s="781">
        <v>1</v>
      </c>
    </row>
    <row r="1483">
      <c r="A1483" s="828"/>
      <c r="B1483" s="766" t="s">
        <v>282</v>
      </c>
      <c r="C1483" s="767"/>
      <c r="D1483" s="767"/>
      <c r="E1483" s="767"/>
      <c r="F1483" s="768"/>
      <c r="G1483" s="779"/>
      <c r="H1483" s="780"/>
      <c r="I1483" s="766" t="s">
        <v>283</v>
      </c>
      <c r="J1483" s="767"/>
      <c r="K1483" s="767"/>
      <c r="L1483" s="767"/>
      <c r="M1483" s="767"/>
      <c r="N1483" s="768"/>
      <c r="O1483" s="781"/>
    </row>
    <row r="1484">
      <c r="A1484" s="828"/>
      <c r="B1484" s="766" t="s">
        <v>284</v>
      </c>
      <c r="C1484" s="767"/>
      <c r="D1484" s="767"/>
      <c r="E1484" s="767"/>
      <c r="F1484" s="768"/>
      <c r="G1484" s="779"/>
      <c r="H1484" s="780"/>
      <c r="I1484" s="766" t="s">
        <v>285</v>
      </c>
      <c r="J1484" s="767"/>
      <c r="K1484" s="767"/>
      <c r="L1484" s="767"/>
      <c r="M1484" s="767"/>
      <c r="N1484" s="768"/>
      <c r="O1484" s="790">
        <v>1</v>
      </c>
    </row>
    <row r="1485">
      <c r="A1485" s="829"/>
      <c r="B1485" s="793" t="s">
        <v>286</v>
      </c>
      <c r="C1485" s="794"/>
      <c r="D1485" s="794"/>
      <c r="E1485" s="794"/>
      <c r="F1485" s="795"/>
      <c r="G1485" s="791">
        <v>2</v>
      </c>
      <c r="H1485" s="792"/>
      <c r="I1485" s="793" t="s">
        <v>287</v>
      </c>
      <c r="J1485" s="794"/>
      <c r="K1485" s="794"/>
      <c r="L1485" s="794"/>
      <c r="M1485" s="794"/>
      <c r="N1485" s="795"/>
      <c r="O1485" s="796">
        <f>SUM(G1475:H1485,O1475:O1484)</f>
        <v>5</v>
      </c>
    </row>
    <row r="1486">
      <c r="A1486" s="837" t="s">
        <v>288</v>
      </c>
      <c r="B1486" s="798" t="s">
        <v>353</v>
      </c>
      <c r="C1486" s="799"/>
      <c r="D1486" s="799"/>
      <c r="E1486" s="799"/>
      <c r="F1486" s="799"/>
      <c r="G1486" s="799"/>
      <c r="H1486" s="799"/>
      <c r="I1486" s="799"/>
      <c r="J1486" s="799"/>
      <c r="K1486" s="799"/>
      <c r="L1486" s="799"/>
      <c r="M1486" s="799"/>
      <c r="N1486" s="799"/>
      <c r="O1486" s="998"/>
    </row>
    <row r="1487">
      <c r="A1487" s="841"/>
      <c r="B1487" s="758"/>
      <c r="C1487" s="759"/>
      <c r="D1487" s="759"/>
      <c r="E1487" s="759"/>
      <c r="F1487" s="759"/>
      <c r="G1487" s="759"/>
      <c r="H1487" s="759"/>
      <c r="I1487" s="759"/>
      <c r="J1487" s="759"/>
      <c r="K1487" s="759"/>
      <c r="L1487" s="759"/>
      <c r="M1487" s="759"/>
      <c r="N1487" s="759"/>
      <c r="O1487" s="762"/>
    </row>
    <row r="1488">
      <c r="A1488" s="841"/>
      <c r="B1488" s="758"/>
      <c r="C1488" s="759"/>
      <c r="D1488" s="759"/>
      <c r="E1488" s="759"/>
      <c r="F1488" s="759"/>
      <c r="G1488" s="759"/>
      <c r="H1488" s="759"/>
      <c r="I1488" s="759"/>
      <c r="J1488" s="759"/>
      <c r="K1488" s="759"/>
      <c r="L1488" s="759"/>
      <c r="M1488" s="759"/>
      <c r="N1488" s="759"/>
      <c r="O1488" s="762"/>
    </row>
    <row r="1489">
      <c r="A1489" s="841"/>
      <c r="B1489" s="758"/>
      <c r="C1489" s="759"/>
      <c r="D1489" s="759"/>
      <c r="E1489" s="759"/>
      <c r="F1489" s="759"/>
      <c r="G1489" s="759"/>
      <c r="H1489" s="759"/>
      <c r="I1489" s="759"/>
      <c r="J1489" s="759"/>
      <c r="K1489" s="759"/>
      <c r="L1489" s="759"/>
      <c r="M1489" s="759"/>
      <c r="N1489" s="759"/>
      <c r="O1489" s="762"/>
    </row>
    <row r="1490">
      <c r="A1490" s="841"/>
      <c r="B1490" s="758"/>
      <c r="C1490" s="759"/>
      <c r="D1490" s="759"/>
      <c r="E1490" s="759"/>
      <c r="F1490" s="759"/>
      <c r="G1490" s="759"/>
      <c r="H1490" s="759"/>
      <c r="I1490" s="759"/>
      <c r="J1490" s="759"/>
      <c r="K1490" s="759"/>
      <c r="L1490" s="759"/>
      <c r="M1490" s="759"/>
      <c r="N1490" s="759"/>
      <c r="O1490" s="762"/>
    </row>
    <row r="1491">
      <c r="A1491" s="841"/>
      <c r="B1491" s="758"/>
      <c r="C1491" s="759"/>
      <c r="D1491" s="759"/>
      <c r="E1491" s="759"/>
      <c r="F1491" s="759"/>
      <c r="G1491" s="759"/>
      <c r="H1491" s="759"/>
      <c r="I1491" s="759"/>
      <c r="J1491" s="759"/>
      <c r="K1491" s="759"/>
      <c r="L1491" s="759"/>
      <c r="M1491" s="759"/>
      <c r="N1491" s="759"/>
      <c r="O1491" s="762"/>
    </row>
    <row r="1492">
      <c r="A1492" s="841"/>
      <c r="B1492" s="758"/>
      <c r="C1492" s="759"/>
      <c r="D1492" s="759"/>
      <c r="E1492" s="759"/>
      <c r="F1492" s="759"/>
      <c r="G1492" s="759"/>
      <c r="H1492" s="763"/>
      <c r="I1492" s="986" t="s">
        <v>0</v>
      </c>
      <c r="J1492" s="987"/>
      <c r="K1492" s="987"/>
      <c r="L1492" s="987"/>
      <c r="M1492" s="987"/>
      <c r="N1492" s="987"/>
      <c r="O1492" s="988"/>
    </row>
    <row r="1493">
      <c r="A1493" s="841"/>
      <c r="B1493" s="758"/>
      <c r="C1493" s="759"/>
      <c r="D1493" s="759"/>
      <c r="E1493" s="759"/>
      <c r="F1493" s="759"/>
      <c r="G1493" s="759"/>
      <c r="H1493" s="763"/>
      <c r="I1493" s="3"/>
      <c r="J1493" s="3"/>
      <c r="K1493" s="3"/>
      <c r="L1493" s="3"/>
      <c r="M1493" s="3"/>
      <c r="N1493" s="3"/>
      <c r="O1493" s="3"/>
    </row>
    <row r="1494">
      <c r="A1494" s="841"/>
      <c r="B1494" s="758"/>
      <c r="C1494" s="759"/>
      <c r="D1494" s="759"/>
      <c r="E1494" s="759"/>
      <c r="F1494" s="759"/>
      <c r="G1494" s="759"/>
      <c r="H1494" s="763"/>
      <c r="I1494" s="3"/>
      <c r="J1494" s="3"/>
      <c r="K1494" s="3"/>
      <c r="L1494" s="3"/>
      <c r="M1494" s="3"/>
      <c r="N1494" s="3"/>
      <c r="O1494" s="3"/>
    </row>
    <row r="1495">
      <c r="A1495" s="842"/>
      <c r="B1495" s="803"/>
      <c r="C1495" s="804"/>
      <c r="D1495" s="804"/>
      <c r="E1495" s="804"/>
      <c r="F1495" s="804"/>
      <c r="G1495" s="804"/>
      <c r="H1495" s="989"/>
      <c r="I1495" s="1223"/>
      <c r="J1495" s="1223"/>
      <c r="K1495" s="1223"/>
      <c r="L1495" s="1223"/>
      <c r="M1495" s="1223"/>
      <c r="N1495" s="1223"/>
      <c r="O1495" s="1223"/>
    </row>
    <row r="1496">
      <c r="A1496" s="837" t="s">
        <v>291</v>
      </c>
      <c r="B1496" s="992"/>
      <c r="C1496" s="839"/>
      <c r="D1496" s="839"/>
      <c r="E1496" s="839"/>
      <c r="F1496" s="839"/>
      <c r="G1496" s="839"/>
      <c r="H1496" s="839"/>
      <c r="I1496" s="839"/>
      <c r="J1496" s="839"/>
      <c r="K1496" s="839"/>
      <c r="L1496" s="839"/>
      <c r="M1496" s="839"/>
      <c r="N1496" s="839"/>
      <c r="O1496" s="840"/>
    </row>
    <row r="1497">
      <c r="A1497" s="841"/>
      <c r="B1497" s="760"/>
      <c r="C1497" s="761"/>
      <c r="D1497" s="761"/>
      <c r="E1497" s="761"/>
      <c r="F1497" s="761"/>
      <c r="G1497" s="761"/>
      <c r="H1497" s="761"/>
      <c r="I1497" s="761"/>
      <c r="J1497" s="761"/>
      <c r="K1497" s="761"/>
      <c r="L1497" s="761"/>
      <c r="M1497" s="761"/>
      <c r="N1497" s="761"/>
      <c r="O1497" s="762"/>
    </row>
    <row r="1498">
      <c r="A1498" s="841"/>
      <c r="B1498" s="760"/>
      <c r="C1498" s="761"/>
      <c r="D1498" s="761"/>
      <c r="E1498" s="761"/>
      <c r="F1498" s="761"/>
      <c r="G1498" s="761"/>
      <c r="H1498" s="761"/>
      <c r="I1498" s="761"/>
      <c r="J1498" s="761"/>
      <c r="K1498" s="761"/>
      <c r="L1498" s="761"/>
      <c r="M1498" s="761"/>
      <c r="N1498" s="761"/>
      <c r="O1498" s="762"/>
    </row>
    <row r="1499">
      <c r="A1499" s="841"/>
      <c r="B1499" s="760"/>
      <c r="C1499" s="761"/>
      <c r="D1499" s="761"/>
      <c r="E1499" s="761"/>
      <c r="F1499" s="761"/>
      <c r="G1499" s="761"/>
      <c r="H1499" s="761"/>
      <c r="I1499" s="761"/>
      <c r="J1499" s="761"/>
      <c r="K1499" s="761"/>
      <c r="L1499" s="761"/>
      <c r="M1499" s="761"/>
      <c r="N1499" s="761"/>
      <c r="O1499" s="762"/>
    </row>
    <row r="1500">
      <c r="A1500" s="841"/>
      <c r="B1500" s="760"/>
      <c r="C1500" s="761"/>
      <c r="D1500" s="761"/>
      <c r="E1500" s="761"/>
      <c r="F1500" s="761"/>
      <c r="G1500" s="761"/>
      <c r="H1500" s="761"/>
      <c r="I1500" s="761"/>
      <c r="J1500" s="761"/>
      <c r="K1500" s="761"/>
      <c r="L1500" s="761"/>
      <c r="M1500" s="761"/>
      <c r="N1500" s="761"/>
      <c r="O1500" s="762"/>
    </row>
    <row r="1501">
      <c r="A1501" s="841"/>
      <c r="B1501" s="760"/>
      <c r="C1501" s="761"/>
      <c r="D1501" s="761"/>
      <c r="E1501" s="761"/>
      <c r="F1501" s="761"/>
      <c r="G1501" s="761"/>
      <c r="H1501" s="761"/>
      <c r="I1501" s="761"/>
      <c r="J1501" s="761"/>
      <c r="K1501" s="761"/>
      <c r="L1501" s="761"/>
      <c r="M1501" s="761"/>
      <c r="N1501" s="761"/>
      <c r="O1501" s="762"/>
    </row>
    <row r="1502">
      <c r="A1502" s="841"/>
      <c r="B1502" s="760"/>
      <c r="C1502" s="761"/>
      <c r="D1502" s="761"/>
      <c r="E1502" s="761"/>
      <c r="F1502" s="761"/>
      <c r="G1502" s="761"/>
      <c r="H1502" s="761"/>
      <c r="I1502" s="761"/>
      <c r="J1502" s="761"/>
      <c r="K1502" s="761"/>
      <c r="L1502" s="761"/>
      <c r="M1502" s="761"/>
      <c r="N1502" s="761"/>
      <c r="O1502" s="762"/>
    </row>
    <row r="1503">
      <c r="A1503" s="841"/>
      <c r="B1503" s="760"/>
      <c r="C1503" s="761"/>
      <c r="D1503" s="761"/>
      <c r="E1503" s="761"/>
      <c r="F1503" s="761"/>
      <c r="G1503" s="761"/>
      <c r="H1503" s="761"/>
      <c r="I1503" s="761"/>
      <c r="J1503" s="761"/>
      <c r="K1503" s="761"/>
      <c r="L1503" s="761"/>
      <c r="M1503" s="761"/>
      <c r="N1503" s="761"/>
      <c r="O1503" s="762"/>
    </row>
    <row r="1504">
      <c r="A1504" s="841"/>
      <c r="B1504" s="758"/>
      <c r="C1504" s="759"/>
      <c r="D1504" s="759"/>
      <c r="E1504" s="759"/>
      <c r="F1504" s="759"/>
      <c r="G1504" s="759"/>
      <c r="H1504" s="763"/>
      <c r="I1504" s="986" t="s">
        <v>292</v>
      </c>
      <c r="J1504" s="987"/>
      <c r="K1504" s="987"/>
      <c r="L1504" s="987"/>
      <c r="M1504" s="987"/>
      <c r="N1504" s="987"/>
      <c r="O1504" s="988"/>
    </row>
    <row r="1505">
      <c r="A1505" s="841"/>
      <c r="B1505" s="758"/>
      <c r="C1505" s="759"/>
      <c r="D1505" s="759"/>
      <c r="E1505" s="759"/>
      <c r="F1505" s="759"/>
      <c r="G1505" s="759"/>
      <c r="H1505" s="763"/>
      <c r="I1505" s="3"/>
      <c r="J1505" s="3"/>
      <c r="K1505" s="3"/>
      <c r="L1505" s="3"/>
      <c r="M1505" s="3"/>
      <c r="N1505" s="3"/>
      <c r="O1505" s="3"/>
    </row>
    <row r="1506">
      <c r="A1506" s="841"/>
      <c r="B1506" s="758"/>
      <c r="C1506" s="759"/>
      <c r="D1506" s="759"/>
      <c r="E1506" s="759"/>
      <c r="F1506" s="759"/>
      <c r="G1506" s="759"/>
      <c r="H1506" s="763"/>
      <c r="I1506" s="3"/>
      <c r="J1506" s="3"/>
      <c r="K1506" s="3"/>
      <c r="L1506" s="3"/>
      <c r="M1506" s="3"/>
      <c r="N1506" s="3"/>
      <c r="O1506" s="3"/>
    </row>
    <row r="1507">
      <c r="A1507" s="842"/>
      <c r="B1507" s="803"/>
      <c r="C1507" s="804"/>
      <c r="D1507" s="804"/>
      <c r="E1507" s="804"/>
      <c r="F1507" s="804"/>
      <c r="G1507" s="804"/>
      <c r="H1507" s="989"/>
      <c r="I1507" s="990"/>
      <c r="J1507" s="990"/>
      <c r="K1507" s="990"/>
      <c r="L1507" s="990"/>
      <c r="M1507" s="990"/>
      <c r="N1507" s="990"/>
      <c r="O1507" s="991"/>
    </row>
    <row r="1508" ht="26.25" customHeight="1">
      <c r="A1508" s="805" t="s">
        <v>240</v>
      </c>
      <c r="B1508" s="806" t="s">
        <v>1</v>
      </c>
      <c r="C1508" s="807"/>
      <c r="D1508" s="807"/>
      <c r="E1508" s="807"/>
      <c r="F1508" s="807"/>
      <c r="G1508" s="807"/>
      <c r="H1508" s="807"/>
      <c r="I1508" s="807"/>
      <c r="J1508" s="807"/>
      <c r="K1508" s="807"/>
      <c r="L1508" s="807"/>
      <c r="M1508" s="807"/>
      <c r="N1508" s="807"/>
      <c r="O1508" s="1165"/>
    </row>
    <row r="1509">
      <c r="A1509" s="810" t="s">
        <v>3</v>
      </c>
      <c r="B1509" s="811" t="s">
        <v>4</v>
      </c>
      <c r="C1509" s="812"/>
      <c r="D1509" s="812"/>
      <c r="E1509" s="812"/>
      <c r="F1509" s="812"/>
      <c r="G1509" s="812"/>
      <c r="H1509" s="812"/>
      <c r="I1509" s="812"/>
      <c r="J1509" s="812"/>
      <c r="K1509" s="812"/>
      <c r="L1509" s="812"/>
      <c r="M1509" s="812"/>
      <c r="N1509" s="812"/>
      <c r="O1509" s="1178"/>
    </row>
    <row r="1510">
      <c r="A1510" s="814" t="s">
        <v>241</v>
      </c>
      <c r="B1510" s="694"/>
      <c r="C1510" s="694"/>
      <c r="D1510" s="694"/>
      <c r="E1510" s="694"/>
      <c r="F1510" s="694"/>
      <c r="G1510" s="694"/>
      <c r="H1510" s="694"/>
      <c r="I1510" s="694"/>
      <c r="J1510" s="694"/>
      <c r="K1510" s="694"/>
      <c r="L1510" s="694"/>
      <c r="M1510" s="694"/>
      <c r="N1510" s="694"/>
      <c r="O1510" s="1179"/>
    </row>
    <row r="1511" ht="38.25">
      <c r="A1511" s="718" t="s">
        <v>7</v>
      </c>
      <c r="B1511" s="720" t="s">
        <v>312</v>
      </c>
      <c r="C1511" s="720" t="s">
        <v>216</v>
      </c>
      <c r="D1511" s="816" t="s">
        <v>349</v>
      </c>
      <c r="E1511" s="817"/>
      <c r="F1511" s="818"/>
      <c r="G1511" s="819" t="s">
        <v>242</v>
      </c>
      <c r="H1511" s="820"/>
      <c r="I1511" s="723">
        <f>I1464+1</f>
        <v>46060</v>
      </c>
      <c r="J1511" s="724"/>
      <c r="K1511" s="724"/>
      <c r="L1511" s="724"/>
      <c r="M1511" s="725"/>
      <c r="N1511" s="726" t="s">
        <v>243</v>
      </c>
      <c r="O1511" s="727">
        <f>O1464+1</f>
        <v>33</v>
      </c>
    </row>
    <row r="1512">
      <c r="A1512" s="728" t="s">
        <v>244</v>
      </c>
      <c r="B1512" s="729" t="s">
        <v>6</v>
      </c>
      <c r="C1512" s="730"/>
      <c r="D1512" s="730"/>
      <c r="E1512" s="730"/>
      <c r="F1512" s="730"/>
      <c r="G1512" s="730"/>
      <c r="H1512" s="730"/>
      <c r="I1512" s="730"/>
      <c r="J1512" s="731"/>
      <c r="K1512" s="732" t="s">
        <v>245</v>
      </c>
      <c r="L1512" s="732" t="s">
        <v>246</v>
      </c>
      <c r="M1512" s="821" t="s">
        <v>247</v>
      </c>
      <c r="N1512" s="822"/>
      <c r="O1512" s="733" t="s">
        <v>248</v>
      </c>
    </row>
    <row r="1513">
      <c r="A1513" s="734"/>
      <c r="B1513" s="735"/>
      <c r="C1513" s="736"/>
      <c r="D1513" s="736"/>
      <c r="E1513" s="736"/>
      <c r="F1513" s="736"/>
      <c r="G1513" s="736"/>
      <c r="H1513" s="736"/>
      <c r="I1513" s="736"/>
      <c r="J1513" s="737"/>
      <c r="K1513" s="732" t="s">
        <v>249</v>
      </c>
      <c r="L1513" s="732" t="s">
        <v>203</v>
      </c>
      <c r="M1513" s="823"/>
      <c r="N1513" s="824"/>
      <c r="O1513" s="739"/>
    </row>
    <row r="1514" ht="38.25">
      <c r="A1514" s="740" t="s">
        <v>250</v>
      </c>
      <c r="B1514" s="741"/>
      <c r="C1514" s="742" t="s">
        <v>251</v>
      </c>
      <c r="D1514" s="742">
        <v>180</v>
      </c>
      <c r="E1514" s="742" t="s">
        <v>252</v>
      </c>
      <c r="F1514" s="825" t="s">
        <v>253</v>
      </c>
      <c r="G1514" s="826"/>
      <c r="H1514" s="741">
        <f>H1467+1</f>
        <v>126</v>
      </c>
      <c r="I1514" s="742" t="s">
        <v>254</v>
      </c>
      <c r="J1514" s="741">
        <f>D1514-H1514</f>
        <v>54</v>
      </c>
      <c r="K1514" s="744" t="s">
        <v>255</v>
      </c>
      <c r="L1514" s="744" t="s">
        <v>203</v>
      </c>
      <c r="M1514" s="811"/>
      <c r="N1514" s="827"/>
      <c r="O1514" s="739"/>
    </row>
    <row r="1515">
      <c r="A1515" s="993" t="s">
        <v>256</v>
      </c>
      <c r="B1515" s="755" t="s">
        <v>257</v>
      </c>
      <c r="C1515" s="756"/>
      <c r="D1515" s="756"/>
      <c r="E1515" s="756"/>
      <c r="F1515" s="757"/>
      <c r="G1515" s="758"/>
      <c r="H1515" s="763"/>
      <c r="I1515" s="760"/>
      <c r="J1515" s="761"/>
      <c r="K1515" s="761"/>
      <c r="L1515" s="761"/>
      <c r="M1515" s="761"/>
      <c r="N1515" s="761"/>
      <c r="O1515" s="762"/>
    </row>
    <row r="1516">
      <c r="A1516" s="828"/>
      <c r="B1516" s="755" t="s">
        <v>258</v>
      </c>
      <c r="C1516" s="756"/>
      <c r="D1516" s="756"/>
      <c r="E1516" s="756"/>
      <c r="F1516" s="757"/>
      <c r="G1516" s="758"/>
      <c r="H1516" s="763"/>
      <c r="I1516" s="760"/>
      <c r="J1516" s="761"/>
      <c r="K1516" s="761"/>
      <c r="L1516" s="761"/>
      <c r="M1516" s="761"/>
      <c r="N1516" s="761"/>
      <c r="O1516" s="762"/>
    </row>
    <row r="1517">
      <c r="A1517" s="828"/>
      <c r="B1517" s="755" t="s">
        <v>259</v>
      </c>
      <c r="C1517" s="756"/>
      <c r="D1517" s="756"/>
      <c r="E1517" s="756"/>
      <c r="F1517" s="757"/>
      <c r="G1517" s="758"/>
      <c r="H1517" s="763"/>
      <c r="I1517" s="760"/>
      <c r="J1517" s="761"/>
      <c r="K1517" s="761"/>
      <c r="L1517" s="761"/>
      <c r="M1517" s="761"/>
      <c r="N1517" s="761"/>
      <c r="O1517" s="762"/>
    </row>
    <row r="1518">
      <c r="A1518" s="828"/>
      <c r="B1518" s="755" t="s">
        <v>260</v>
      </c>
      <c r="C1518" s="756"/>
      <c r="D1518" s="756"/>
      <c r="E1518" s="756"/>
      <c r="F1518" s="757"/>
      <c r="G1518" s="758"/>
      <c r="H1518" s="763"/>
      <c r="I1518" s="760"/>
      <c r="J1518" s="761"/>
      <c r="K1518" s="761"/>
      <c r="L1518" s="761"/>
      <c r="M1518" s="761"/>
      <c r="N1518" s="761"/>
      <c r="O1518" s="762"/>
    </row>
    <row r="1519">
      <c r="A1519" s="828"/>
      <c r="B1519" s="755" t="s">
        <v>261</v>
      </c>
      <c r="C1519" s="756"/>
      <c r="D1519" s="756"/>
      <c r="E1519" s="756"/>
      <c r="F1519" s="757"/>
      <c r="G1519" s="758"/>
      <c r="H1519" s="763"/>
      <c r="I1519" s="758"/>
      <c r="J1519" s="759"/>
      <c r="K1519" s="759"/>
      <c r="L1519" s="759"/>
      <c r="M1519" s="759"/>
      <c r="N1519" s="759"/>
      <c r="O1519" s="762"/>
    </row>
    <row r="1520">
      <c r="A1520" s="829"/>
      <c r="B1520" s="999" t="s">
        <v>262</v>
      </c>
      <c r="C1520" s="1000"/>
      <c r="D1520" s="1000"/>
      <c r="E1520" s="1000"/>
      <c r="F1520" s="1001"/>
      <c r="G1520" s="803"/>
      <c r="H1520" s="989"/>
      <c r="I1520" s="769"/>
      <c r="J1520" s="770"/>
      <c r="K1520" s="770"/>
      <c r="L1520" s="770"/>
      <c r="M1520" s="770"/>
      <c r="N1520" s="770"/>
      <c r="O1520" s="771"/>
    </row>
    <row r="1521">
      <c r="A1521" s="830" t="s">
        <v>263</v>
      </c>
      <c r="B1521" s="773" t="s">
        <v>264</v>
      </c>
      <c r="C1521" s="774"/>
      <c r="D1521" s="774"/>
      <c r="E1521" s="774"/>
      <c r="F1521" s="775"/>
      <c r="G1521" s="776" t="s">
        <v>265</v>
      </c>
      <c r="H1521" s="777"/>
      <c r="I1521" s="773" t="s">
        <v>264</v>
      </c>
      <c r="J1521" s="774"/>
      <c r="K1521" s="774"/>
      <c r="L1521" s="774"/>
      <c r="M1521" s="774"/>
      <c r="N1521" s="775"/>
      <c r="O1521" s="1219" t="s">
        <v>265</v>
      </c>
    </row>
    <row r="1522">
      <c r="A1522" s="828"/>
      <c r="B1522" s="766" t="s">
        <v>266</v>
      </c>
      <c r="C1522" s="767"/>
      <c r="D1522" s="767"/>
      <c r="E1522" s="767"/>
      <c r="F1522" s="768"/>
      <c r="G1522" s="779"/>
      <c r="H1522" s="780"/>
      <c r="I1522" s="766" t="s">
        <v>267</v>
      </c>
      <c r="J1522" s="767"/>
      <c r="K1522" s="767"/>
      <c r="L1522" s="767"/>
      <c r="M1522" s="767"/>
      <c r="N1522" s="768"/>
      <c r="O1522" s="781"/>
    </row>
    <row r="1523">
      <c r="A1523" s="828"/>
      <c r="B1523" s="766" t="s">
        <v>268</v>
      </c>
      <c r="C1523" s="767"/>
      <c r="D1523" s="767"/>
      <c r="E1523" s="767"/>
      <c r="F1523" s="768"/>
      <c r="G1523" s="779"/>
      <c r="H1523" s="780"/>
      <c r="I1523" s="766" t="s">
        <v>269</v>
      </c>
      <c r="J1523" s="767"/>
      <c r="K1523" s="767"/>
      <c r="L1523" s="767"/>
      <c r="M1523" s="767"/>
      <c r="N1523" s="768"/>
      <c r="O1523" s="781"/>
    </row>
    <row r="1524">
      <c r="A1524" s="828"/>
      <c r="B1524" s="766" t="s">
        <v>270</v>
      </c>
      <c r="C1524" s="767"/>
      <c r="D1524" s="767"/>
      <c r="E1524" s="767"/>
      <c r="F1524" s="768"/>
      <c r="G1524" s="779"/>
      <c r="H1524" s="780"/>
      <c r="I1524" s="766" t="s">
        <v>271</v>
      </c>
      <c r="J1524" s="767"/>
      <c r="K1524" s="767"/>
      <c r="L1524" s="767"/>
      <c r="M1524" s="767"/>
      <c r="N1524" s="768"/>
      <c r="O1524" s="781"/>
    </row>
    <row r="1525">
      <c r="A1525" s="828"/>
      <c r="B1525" s="766" t="s">
        <v>272</v>
      </c>
      <c r="C1525" s="767"/>
      <c r="D1525" s="767"/>
      <c r="E1525" s="767"/>
      <c r="F1525" s="768"/>
      <c r="G1525" s="779"/>
      <c r="H1525" s="780"/>
      <c r="I1525" s="766" t="s">
        <v>273</v>
      </c>
      <c r="J1525" s="767"/>
      <c r="K1525" s="767"/>
      <c r="L1525" s="767"/>
      <c r="M1525" s="767"/>
      <c r="N1525" s="768"/>
      <c r="O1525" s="781"/>
    </row>
    <row r="1526">
      <c r="A1526" s="828"/>
      <c r="B1526" s="766" t="s">
        <v>274</v>
      </c>
      <c r="C1526" s="767"/>
      <c r="D1526" s="767"/>
      <c r="E1526" s="767"/>
      <c r="F1526" s="768"/>
      <c r="G1526" s="779"/>
      <c r="H1526" s="780"/>
      <c r="I1526" s="766" t="s">
        <v>275</v>
      </c>
      <c r="J1526" s="767"/>
      <c r="K1526" s="767"/>
      <c r="L1526" s="767"/>
      <c r="M1526" s="767"/>
      <c r="N1526" s="768"/>
      <c r="O1526" s="781"/>
    </row>
    <row r="1527">
      <c r="A1527" s="828"/>
      <c r="B1527" s="766" t="s">
        <v>276</v>
      </c>
      <c r="C1527" s="767"/>
      <c r="D1527" s="767"/>
      <c r="E1527" s="767"/>
      <c r="F1527" s="768"/>
      <c r="G1527" s="779"/>
      <c r="H1527" s="780"/>
      <c r="I1527" s="766" t="s">
        <v>277</v>
      </c>
      <c r="J1527" s="767"/>
      <c r="K1527" s="767"/>
      <c r="L1527" s="767"/>
      <c r="M1527" s="767"/>
      <c r="N1527" s="768"/>
      <c r="O1527" s="781"/>
    </row>
    <row r="1528">
      <c r="A1528" s="828"/>
      <c r="B1528" s="766" t="s">
        <v>278</v>
      </c>
      <c r="C1528" s="767"/>
      <c r="D1528" s="767"/>
      <c r="E1528" s="767"/>
      <c r="F1528" s="768"/>
      <c r="G1528" s="779"/>
      <c r="H1528" s="780"/>
      <c r="I1528" s="766" t="s">
        <v>279</v>
      </c>
      <c r="J1528" s="767"/>
      <c r="K1528" s="767"/>
      <c r="L1528" s="767"/>
      <c r="M1528" s="767"/>
      <c r="N1528" s="768"/>
      <c r="O1528" s="781"/>
    </row>
    <row r="1529">
      <c r="A1529" s="828"/>
      <c r="B1529" s="766" t="s">
        <v>280</v>
      </c>
      <c r="C1529" s="767"/>
      <c r="D1529" s="767"/>
      <c r="E1529" s="767"/>
      <c r="F1529" s="768"/>
      <c r="G1529" s="779"/>
      <c r="H1529" s="780"/>
      <c r="I1529" s="766" t="s">
        <v>281</v>
      </c>
      <c r="J1529" s="767"/>
      <c r="K1529" s="767"/>
      <c r="L1529" s="767"/>
      <c r="M1529" s="767"/>
      <c r="N1529" s="768"/>
      <c r="O1529" s="781"/>
    </row>
    <row r="1530">
      <c r="A1530" s="828"/>
      <c r="B1530" s="766" t="s">
        <v>282</v>
      </c>
      <c r="C1530" s="767"/>
      <c r="D1530" s="767"/>
      <c r="E1530" s="767"/>
      <c r="F1530" s="768"/>
      <c r="G1530" s="779"/>
      <c r="H1530" s="780"/>
      <c r="I1530" s="766" t="s">
        <v>283</v>
      </c>
      <c r="J1530" s="767"/>
      <c r="K1530" s="767"/>
      <c r="L1530" s="767"/>
      <c r="M1530" s="767"/>
      <c r="N1530" s="768"/>
      <c r="O1530" s="781"/>
    </row>
    <row r="1531">
      <c r="A1531" s="828"/>
      <c r="B1531" s="766" t="s">
        <v>284</v>
      </c>
      <c r="C1531" s="767"/>
      <c r="D1531" s="767"/>
      <c r="E1531" s="767"/>
      <c r="F1531" s="768"/>
      <c r="G1531" s="779"/>
      <c r="H1531" s="780"/>
      <c r="I1531" s="766" t="s">
        <v>285</v>
      </c>
      <c r="J1531" s="767"/>
      <c r="K1531" s="767"/>
      <c r="L1531" s="767"/>
      <c r="M1531" s="767"/>
      <c r="N1531" s="768"/>
      <c r="O1531" s="790"/>
    </row>
    <row r="1532">
      <c r="A1532" s="829"/>
      <c r="B1532" s="793" t="s">
        <v>286</v>
      </c>
      <c r="C1532" s="794"/>
      <c r="D1532" s="794"/>
      <c r="E1532" s="794"/>
      <c r="F1532" s="795"/>
      <c r="G1532" s="791"/>
      <c r="H1532" s="792"/>
      <c r="I1532" s="793" t="s">
        <v>287</v>
      </c>
      <c r="J1532" s="794"/>
      <c r="K1532" s="794"/>
      <c r="L1532" s="794"/>
      <c r="M1532" s="794"/>
      <c r="N1532" s="795"/>
      <c r="O1532" s="796">
        <f>SUM(G1522:H1532,O1522:O1531)</f>
        <v>0</v>
      </c>
    </row>
    <row r="1533">
      <c r="A1533" s="837" t="s">
        <v>288</v>
      </c>
      <c r="B1533" s="838" t="s">
        <v>330</v>
      </c>
      <c r="C1533" s="997"/>
      <c r="D1533" s="997"/>
      <c r="E1533" s="997"/>
      <c r="F1533" s="997"/>
      <c r="G1533" s="997"/>
      <c r="H1533" s="997"/>
      <c r="I1533" s="997"/>
      <c r="J1533" s="997"/>
      <c r="K1533" s="997"/>
      <c r="L1533" s="997"/>
      <c r="M1533" s="997"/>
      <c r="N1533" s="997"/>
      <c r="O1533" s="998"/>
    </row>
    <row r="1534">
      <c r="A1534" s="841"/>
      <c r="B1534" s="758"/>
      <c r="C1534" s="759"/>
      <c r="D1534" s="759"/>
      <c r="E1534" s="759"/>
      <c r="F1534" s="759"/>
      <c r="G1534" s="759"/>
      <c r="H1534" s="759"/>
      <c r="I1534" s="759"/>
      <c r="J1534" s="759"/>
      <c r="K1534" s="759"/>
      <c r="L1534" s="759"/>
      <c r="M1534" s="759"/>
      <c r="N1534" s="759"/>
      <c r="O1534" s="762"/>
    </row>
    <row r="1535">
      <c r="A1535" s="841"/>
      <c r="B1535" s="758"/>
      <c r="C1535" s="759"/>
      <c r="D1535" s="759"/>
      <c r="E1535" s="759"/>
      <c r="F1535" s="759"/>
      <c r="G1535" s="759"/>
      <c r="H1535" s="759"/>
      <c r="I1535" s="759"/>
      <c r="J1535" s="759"/>
      <c r="K1535" s="759"/>
      <c r="L1535" s="759"/>
      <c r="M1535" s="759"/>
      <c r="N1535" s="759"/>
      <c r="O1535" s="762"/>
    </row>
    <row r="1536">
      <c r="A1536" s="841"/>
      <c r="B1536" s="758"/>
      <c r="C1536" s="759"/>
      <c r="D1536" s="759"/>
      <c r="E1536" s="759"/>
      <c r="F1536" s="759"/>
      <c r="G1536" s="759"/>
      <c r="H1536" s="759"/>
      <c r="I1536" s="759"/>
      <c r="J1536" s="759"/>
      <c r="K1536" s="759"/>
      <c r="L1536" s="759"/>
      <c r="M1536" s="759"/>
      <c r="N1536" s="759"/>
      <c r="O1536" s="762"/>
    </row>
    <row r="1537">
      <c r="A1537" s="841"/>
      <c r="B1537" s="758"/>
      <c r="C1537" s="759"/>
      <c r="D1537" s="759"/>
      <c r="E1537" s="759"/>
      <c r="F1537" s="759"/>
      <c r="G1537" s="759"/>
      <c r="H1537" s="759"/>
      <c r="I1537" s="759"/>
      <c r="J1537" s="759"/>
      <c r="K1537" s="759"/>
      <c r="L1537" s="759"/>
      <c r="M1537" s="759"/>
      <c r="N1537" s="759"/>
      <c r="O1537" s="762"/>
    </row>
    <row r="1538">
      <c r="A1538" s="841"/>
      <c r="B1538" s="758"/>
      <c r="C1538" s="759"/>
      <c r="D1538" s="759"/>
      <c r="E1538" s="759"/>
      <c r="F1538" s="759"/>
      <c r="G1538" s="759"/>
      <c r="H1538" s="759"/>
      <c r="I1538" s="759"/>
      <c r="J1538" s="759"/>
      <c r="K1538" s="759"/>
      <c r="L1538" s="759"/>
      <c r="M1538" s="759"/>
      <c r="N1538" s="759"/>
      <c r="O1538" s="762"/>
    </row>
    <row r="1539">
      <c r="A1539" s="841"/>
      <c r="B1539" s="758"/>
      <c r="C1539" s="759"/>
      <c r="D1539" s="759"/>
      <c r="E1539" s="759"/>
      <c r="F1539" s="759"/>
      <c r="G1539" s="759"/>
      <c r="H1539" s="759"/>
      <c r="I1539" s="759"/>
      <c r="J1539" s="759"/>
      <c r="K1539" s="759"/>
      <c r="L1539" s="759"/>
      <c r="M1539" s="759"/>
      <c r="N1539" s="759"/>
      <c r="O1539" s="762"/>
    </row>
    <row r="1540">
      <c r="A1540" s="841"/>
      <c r="B1540" s="758"/>
      <c r="C1540" s="759"/>
      <c r="D1540" s="759"/>
      <c r="E1540" s="759"/>
      <c r="F1540" s="759"/>
      <c r="G1540" s="759"/>
      <c r="H1540" s="763"/>
      <c r="I1540" s="986" t="s">
        <v>0</v>
      </c>
      <c r="J1540" s="987"/>
      <c r="K1540" s="987"/>
      <c r="L1540" s="987"/>
      <c r="M1540" s="987"/>
      <c r="N1540" s="987"/>
      <c r="O1540" s="988"/>
    </row>
    <row r="1541">
      <c r="A1541" s="841"/>
      <c r="B1541" s="758"/>
      <c r="C1541" s="759"/>
      <c r="D1541" s="759"/>
      <c r="E1541" s="759"/>
      <c r="F1541" s="759"/>
      <c r="G1541" s="759"/>
      <c r="H1541" s="763"/>
      <c r="I1541" s="3"/>
      <c r="J1541" s="3"/>
      <c r="K1541" s="3"/>
      <c r="L1541" s="3"/>
      <c r="M1541" s="3"/>
      <c r="N1541" s="3"/>
      <c r="O1541" s="3"/>
    </row>
    <row r="1542">
      <c r="A1542" s="841"/>
      <c r="B1542" s="758"/>
      <c r="C1542" s="759"/>
      <c r="D1542" s="759"/>
      <c r="E1542" s="759"/>
      <c r="F1542" s="759"/>
      <c r="G1542" s="759"/>
      <c r="H1542" s="763"/>
      <c r="I1542" s="3"/>
      <c r="J1542" s="3"/>
      <c r="K1542" s="3"/>
      <c r="L1542" s="3"/>
      <c r="M1542" s="3"/>
      <c r="N1542" s="3"/>
      <c r="O1542" s="3"/>
    </row>
    <row r="1543">
      <c r="A1543" s="842"/>
      <c r="B1543" s="803"/>
      <c r="C1543" s="804"/>
      <c r="D1543" s="804"/>
      <c r="E1543" s="804"/>
      <c r="F1543" s="804"/>
      <c r="G1543" s="804"/>
      <c r="H1543" s="989"/>
      <c r="I1543" s="1223"/>
      <c r="J1543" s="1223"/>
      <c r="K1543" s="1223"/>
      <c r="L1543" s="1223"/>
      <c r="M1543" s="1223"/>
      <c r="N1543" s="1223"/>
      <c r="O1543" s="1223"/>
    </row>
    <row r="1544">
      <c r="A1544" s="837" t="s">
        <v>291</v>
      </c>
      <c r="B1544" s="992"/>
      <c r="C1544" s="839"/>
      <c r="D1544" s="839"/>
      <c r="E1544" s="839"/>
      <c r="F1544" s="839"/>
      <c r="G1544" s="839"/>
      <c r="H1544" s="839"/>
      <c r="I1544" s="839"/>
      <c r="J1544" s="839"/>
      <c r="K1544" s="839"/>
      <c r="L1544" s="839"/>
      <c r="M1544" s="839"/>
      <c r="N1544" s="839"/>
      <c r="O1544" s="840"/>
    </row>
    <row r="1545">
      <c r="A1545" s="841"/>
      <c r="B1545" s="760"/>
      <c r="C1545" s="761"/>
      <c r="D1545" s="761"/>
      <c r="E1545" s="761"/>
      <c r="F1545" s="761"/>
      <c r="G1545" s="761"/>
      <c r="H1545" s="761"/>
      <c r="I1545" s="761"/>
      <c r="J1545" s="761"/>
      <c r="K1545" s="761"/>
      <c r="L1545" s="761"/>
      <c r="M1545" s="761"/>
      <c r="N1545" s="761"/>
      <c r="O1545" s="762"/>
    </row>
    <row r="1546">
      <c r="A1546" s="841"/>
      <c r="B1546" s="760"/>
      <c r="C1546" s="761"/>
      <c r="D1546" s="761"/>
      <c r="E1546" s="761"/>
      <c r="F1546" s="761"/>
      <c r="G1546" s="761"/>
      <c r="H1546" s="761"/>
      <c r="I1546" s="761"/>
      <c r="J1546" s="761"/>
      <c r="K1546" s="761"/>
      <c r="L1546" s="761"/>
      <c r="M1546" s="761"/>
      <c r="N1546" s="761"/>
      <c r="O1546" s="762"/>
    </row>
    <row r="1547">
      <c r="A1547" s="841"/>
      <c r="B1547" s="760"/>
      <c r="C1547" s="761"/>
      <c r="D1547" s="761"/>
      <c r="E1547" s="761"/>
      <c r="F1547" s="761"/>
      <c r="G1547" s="761"/>
      <c r="H1547" s="761"/>
      <c r="I1547" s="761"/>
      <c r="J1547" s="761"/>
      <c r="K1547" s="761"/>
      <c r="L1547" s="761"/>
      <c r="M1547" s="761"/>
      <c r="N1547" s="761"/>
      <c r="O1547" s="762"/>
    </row>
    <row r="1548">
      <c r="A1548" s="841"/>
      <c r="B1548" s="760"/>
      <c r="C1548" s="761"/>
      <c r="D1548" s="761"/>
      <c r="E1548" s="761"/>
      <c r="F1548" s="761"/>
      <c r="G1548" s="761"/>
      <c r="H1548" s="761"/>
      <c r="I1548" s="761"/>
      <c r="J1548" s="761"/>
      <c r="K1548" s="761"/>
      <c r="L1548" s="761"/>
      <c r="M1548" s="761"/>
      <c r="N1548" s="761"/>
      <c r="O1548" s="762"/>
    </row>
    <row r="1549">
      <c r="A1549" s="841"/>
      <c r="B1549" s="760"/>
      <c r="C1549" s="761"/>
      <c r="D1549" s="761"/>
      <c r="E1549" s="761"/>
      <c r="F1549" s="761"/>
      <c r="G1549" s="761"/>
      <c r="H1549" s="761"/>
      <c r="I1549" s="761"/>
      <c r="J1549" s="761"/>
      <c r="K1549" s="761"/>
      <c r="L1549" s="761"/>
      <c r="M1549" s="761"/>
      <c r="N1549" s="761"/>
      <c r="O1549" s="762"/>
    </row>
    <row r="1550">
      <c r="A1550" s="841"/>
      <c r="B1550" s="760"/>
      <c r="C1550" s="761"/>
      <c r="D1550" s="761"/>
      <c r="E1550" s="761"/>
      <c r="F1550" s="761"/>
      <c r="G1550" s="761"/>
      <c r="H1550" s="761"/>
      <c r="I1550" s="761"/>
      <c r="J1550" s="761"/>
      <c r="K1550" s="761"/>
      <c r="L1550" s="761"/>
      <c r="M1550" s="761"/>
      <c r="N1550" s="761"/>
      <c r="O1550" s="762"/>
    </row>
    <row r="1551">
      <c r="A1551" s="841"/>
      <c r="B1551" s="758"/>
      <c r="C1551" s="759"/>
      <c r="D1551" s="759"/>
      <c r="E1551" s="759"/>
      <c r="F1551" s="759"/>
      <c r="G1551" s="759"/>
      <c r="H1551" s="763"/>
      <c r="I1551" s="986" t="s">
        <v>292</v>
      </c>
      <c r="J1551" s="987"/>
      <c r="K1551" s="987"/>
      <c r="L1551" s="987"/>
      <c r="M1551" s="987"/>
      <c r="N1551" s="987"/>
      <c r="O1551" s="988"/>
    </row>
    <row r="1552">
      <c r="A1552" s="841"/>
      <c r="B1552" s="758"/>
      <c r="C1552" s="759"/>
      <c r="D1552" s="759"/>
      <c r="E1552" s="759"/>
      <c r="F1552" s="759"/>
      <c r="G1552" s="759"/>
      <c r="H1552" s="763"/>
      <c r="I1552" s="3"/>
      <c r="J1552" s="3"/>
      <c r="K1552" s="3"/>
      <c r="L1552" s="3"/>
      <c r="M1552" s="3"/>
      <c r="N1552" s="3"/>
      <c r="O1552" s="3"/>
    </row>
    <row r="1553">
      <c r="A1553" s="841"/>
      <c r="B1553" s="758"/>
      <c r="C1553" s="759"/>
      <c r="D1553" s="759"/>
      <c r="E1553" s="759"/>
      <c r="F1553" s="759"/>
      <c r="G1553" s="759"/>
      <c r="H1553" s="763"/>
      <c r="I1553" s="3"/>
      <c r="J1553" s="3"/>
      <c r="K1553" s="3"/>
      <c r="L1553" s="3"/>
      <c r="M1553" s="3"/>
      <c r="N1553" s="3"/>
      <c r="O1553" s="3"/>
    </row>
    <row r="1554">
      <c r="A1554" s="842"/>
      <c r="B1554" s="803"/>
      <c r="C1554" s="804"/>
      <c r="D1554" s="804"/>
      <c r="E1554" s="804"/>
      <c r="F1554" s="804"/>
      <c r="G1554" s="804"/>
      <c r="H1554" s="989"/>
      <c r="I1554" s="990"/>
      <c r="J1554" s="990"/>
      <c r="K1554" s="990"/>
      <c r="L1554" s="990"/>
      <c r="M1554" s="990"/>
      <c r="N1554" s="990"/>
      <c r="O1554" s="991"/>
    </row>
    <row r="1555" ht="23.25" customHeight="1">
      <c r="A1555" s="805" t="s">
        <v>240</v>
      </c>
      <c r="B1555" s="806" t="s">
        <v>1</v>
      </c>
      <c r="C1555" s="807"/>
      <c r="D1555" s="807"/>
      <c r="E1555" s="807"/>
      <c r="F1555" s="807"/>
      <c r="G1555" s="807"/>
      <c r="H1555" s="807"/>
      <c r="I1555" s="807"/>
      <c r="J1555" s="807"/>
      <c r="K1555" s="807"/>
      <c r="L1555" s="807"/>
      <c r="M1555" s="807"/>
      <c r="N1555" s="807"/>
      <c r="O1555" s="1165"/>
    </row>
    <row r="1556">
      <c r="A1556" s="810" t="s">
        <v>3</v>
      </c>
      <c r="B1556" s="811" t="s">
        <v>4</v>
      </c>
      <c r="C1556" s="812"/>
      <c r="D1556" s="812"/>
      <c r="E1556" s="812"/>
      <c r="F1556" s="812"/>
      <c r="G1556" s="812"/>
      <c r="H1556" s="812"/>
      <c r="I1556" s="812"/>
      <c r="J1556" s="812"/>
      <c r="K1556" s="812"/>
      <c r="L1556" s="812"/>
      <c r="M1556" s="812"/>
      <c r="N1556" s="812"/>
      <c r="O1556" s="1178"/>
    </row>
    <row r="1557">
      <c r="A1557" s="814" t="s">
        <v>241</v>
      </c>
      <c r="B1557" s="694"/>
      <c r="C1557" s="694"/>
      <c r="D1557" s="694"/>
      <c r="E1557" s="694"/>
      <c r="F1557" s="694"/>
      <c r="G1557" s="694"/>
      <c r="H1557" s="694"/>
      <c r="I1557" s="694"/>
      <c r="J1557" s="694"/>
      <c r="K1557" s="694"/>
      <c r="L1557" s="694"/>
      <c r="M1557" s="694"/>
      <c r="N1557" s="694"/>
      <c r="O1557" s="1179"/>
    </row>
    <row r="1558" ht="38.25">
      <c r="A1558" s="718" t="s">
        <v>7</v>
      </c>
      <c r="B1558" s="720" t="s">
        <v>312</v>
      </c>
      <c r="C1558" s="720" t="s">
        <v>216</v>
      </c>
      <c r="D1558" s="816" t="s">
        <v>349</v>
      </c>
      <c r="E1558" s="817"/>
      <c r="F1558" s="818"/>
      <c r="G1558" s="819" t="s">
        <v>242</v>
      </c>
      <c r="H1558" s="820"/>
      <c r="I1558" s="723">
        <f>I1511+1</f>
        <v>46061</v>
      </c>
      <c r="J1558" s="724"/>
      <c r="K1558" s="724"/>
      <c r="L1558" s="724"/>
      <c r="M1558" s="725"/>
      <c r="N1558" s="726" t="s">
        <v>243</v>
      </c>
      <c r="O1558" s="727">
        <f>O1511+1</f>
        <v>34</v>
      </c>
    </row>
    <row r="1559">
      <c r="A1559" s="728" t="s">
        <v>244</v>
      </c>
      <c r="B1559" s="729" t="s">
        <v>6</v>
      </c>
      <c r="C1559" s="730"/>
      <c r="D1559" s="730"/>
      <c r="E1559" s="730"/>
      <c r="F1559" s="730"/>
      <c r="G1559" s="730"/>
      <c r="H1559" s="730"/>
      <c r="I1559" s="730"/>
      <c r="J1559" s="731"/>
      <c r="K1559" s="732" t="s">
        <v>245</v>
      </c>
      <c r="L1559" s="732" t="s">
        <v>246</v>
      </c>
      <c r="M1559" s="821" t="s">
        <v>247</v>
      </c>
      <c r="N1559" s="822"/>
      <c r="O1559" s="733" t="s">
        <v>248</v>
      </c>
    </row>
    <row r="1560">
      <c r="A1560" s="734"/>
      <c r="B1560" s="735"/>
      <c r="C1560" s="736"/>
      <c r="D1560" s="736"/>
      <c r="E1560" s="736"/>
      <c r="F1560" s="736"/>
      <c r="G1560" s="736"/>
      <c r="H1560" s="736"/>
      <c r="I1560" s="736"/>
      <c r="J1560" s="737"/>
      <c r="K1560" s="732" t="s">
        <v>249</v>
      </c>
      <c r="L1560" s="732" t="s">
        <v>203</v>
      </c>
      <c r="M1560" s="823"/>
      <c r="N1560" s="824"/>
      <c r="O1560" s="739"/>
    </row>
    <row r="1561" ht="38.25">
      <c r="A1561" s="740" t="s">
        <v>250</v>
      </c>
      <c r="B1561" s="741"/>
      <c r="C1561" s="742" t="s">
        <v>251</v>
      </c>
      <c r="D1561" s="742">
        <v>180</v>
      </c>
      <c r="E1561" s="742" t="s">
        <v>252</v>
      </c>
      <c r="F1561" s="825" t="s">
        <v>253</v>
      </c>
      <c r="G1561" s="826"/>
      <c r="H1561" s="741">
        <f>H1514+1</f>
        <v>127</v>
      </c>
      <c r="I1561" s="742" t="s">
        <v>254</v>
      </c>
      <c r="J1561" s="741">
        <f>D1561-H1561</f>
        <v>53</v>
      </c>
      <c r="K1561" s="744" t="s">
        <v>255</v>
      </c>
      <c r="L1561" s="744" t="s">
        <v>203</v>
      </c>
      <c r="M1561" s="811"/>
      <c r="N1561" s="827"/>
      <c r="O1561" s="739"/>
    </row>
    <row r="1562">
      <c r="A1562" s="993" t="s">
        <v>256</v>
      </c>
      <c r="B1562" s="755" t="s">
        <v>257</v>
      </c>
      <c r="C1562" s="756"/>
      <c r="D1562" s="756"/>
      <c r="E1562" s="756"/>
      <c r="F1562" s="757"/>
      <c r="G1562" s="758"/>
      <c r="H1562" s="763"/>
      <c r="I1562" s="760"/>
      <c r="J1562" s="761"/>
      <c r="K1562" s="761"/>
      <c r="L1562" s="761"/>
      <c r="M1562" s="761"/>
      <c r="N1562" s="761"/>
      <c r="O1562" s="762"/>
    </row>
    <row r="1563">
      <c r="A1563" s="828"/>
      <c r="B1563" s="755" t="s">
        <v>258</v>
      </c>
      <c r="C1563" s="756"/>
      <c r="D1563" s="756"/>
      <c r="E1563" s="756"/>
      <c r="F1563" s="757"/>
      <c r="G1563" s="758"/>
      <c r="H1563" s="763"/>
      <c r="I1563" s="760"/>
      <c r="J1563" s="761"/>
      <c r="K1563" s="761"/>
      <c r="L1563" s="761"/>
      <c r="M1563" s="761"/>
      <c r="N1563" s="761"/>
      <c r="O1563" s="762"/>
    </row>
    <row r="1564">
      <c r="A1564" s="828"/>
      <c r="B1564" s="755" t="s">
        <v>259</v>
      </c>
      <c r="C1564" s="756"/>
      <c r="D1564" s="756"/>
      <c r="E1564" s="756"/>
      <c r="F1564" s="757"/>
      <c r="G1564" s="758"/>
      <c r="H1564" s="763"/>
      <c r="I1564" s="760"/>
      <c r="J1564" s="761"/>
      <c r="K1564" s="761"/>
      <c r="L1564" s="761"/>
      <c r="M1564" s="761"/>
      <c r="N1564" s="761"/>
      <c r="O1564" s="762"/>
    </row>
    <row r="1565">
      <c r="A1565" s="828"/>
      <c r="B1565" s="755" t="s">
        <v>260</v>
      </c>
      <c r="C1565" s="756"/>
      <c r="D1565" s="756"/>
      <c r="E1565" s="756"/>
      <c r="F1565" s="757"/>
      <c r="G1565" s="758"/>
      <c r="H1565" s="763"/>
      <c r="I1565" s="760"/>
      <c r="J1565" s="761"/>
      <c r="K1565" s="761"/>
      <c r="L1565" s="761"/>
      <c r="M1565" s="761"/>
      <c r="N1565" s="761"/>
      <c r="O1565" s="762"/>
    </row>
    <row r="1566">
      <c r="A1566" s="828"/>
      <c r="B1566" s="755" t="s">
        <v>261</v>
      </c>
      <c r="C1566" s="756"/>
      <c r="D1566" s="756"/>
      <c r="E1566" s="756"/>
      <c r="F1566" s="757"/>
      <c r="G1566" s="758"/>
      <c r="H1566" s="763"/>
      <c r="I1566" s="758"/>
      <c r="J1566" s="759"/>
      <c r="K1566" s="759"/>
      <c r="L1566" s="759"/>
      <c r="M1566" s="759"/>
      <c r="N1566" s="759"/>
      <c r="O1566" s="762"/>
    </row>
    <row r="1567">
      <c r="A1567" s="829"/>
      <c r="B1567" s="999" t="s">
        <v>262</v>
      </c>
      <c r="C1567" s="1000"/>
      <c r="D1567" s="1000"/>
      <c r="E1567" s="1000"/>
      <c r="F1567" s="1001"/>
      <c r="G1567" s="803"/>
      <c r="H1567" s="989"/>
      <c r="I1567" s="769"/>
      <c r="J1567" s="770"/>
      <c r="K1567" s="770"/>
      <c r="L1567" s="770"/>
      <c r="M1567" s="770"/>
      <c r="N1567" s="770"/>
      <c r="O1567" s="771"/>
    </row>
    <row r="1568">
      <c r="A1568" s="830" t="s">
        <v>263</v>
      </c>
      <c r="B1568" s="773" t="s">
        <v>264</v>
      </c>
      <c r="C1568" s="774"/>
      <c r="D1568" s="774"/>
      <c r="E1568" s="774"/>
      <c r="F1568" s="775"/>
      <c r="G1568" s="776" t="s">
        <v>265</v>
      </c>
      <c r="H1568" s="777"/>
      <c r="I1568" s="773" t="s">
        <v>264</v>
      </c>
      <c r="J1568" s="774"/>
      <c r="K1568" s="774"/>
      <c r="L1568" s="774"/>
      <c r="M1568" s="774"/>
      <c r="N1568" s="775"/>
      <c r="O1568" s="1219" t="s">
        <v>265</v>
      </c>
    </row>
    <row r="1569">
      <c r="A1569" s="828"/>
      <c r="B1569" s="766" t="s">
        <v>266</v>
      </c>
      <c r="C1569" s="767"/>
      <c r="D1569" s="767"/>
      <c r="E1569" s="767"/>
      <c r="F1569" s="768"/>
      <c r="G1569" s="779"/>
      <c r="H1569" s="780"/>
      <c r="I1569" s="766" t="s">
        <v>267</v>
      </c>
      <c r="J1569" s="767"/>
      <c r="K1569" s="767"/>
      <c r="L1569" s="767"/>
      <c r="M1569" s="767"/>
      <c r="N1569" s="768"/>
      <c r="O1569" s="781"/>
    </row>
    <row r="1570">
      <c r="A1570" s="828"/>
      <c r="B1570" s="766" t="s">
        <v>268</v>
      </c>
      <c r="C1570" s="767"/>
      <c r="D1570" s="767"/>
      <c r="E1570" s="767"/>
      <c r="F1570" s="768"/>
      <c r="G1570" s="779"/>
      <c r="H1570" s="780"/>
      <c r="I1570" s="766" t="s">
        <v>269</v>
      </c>
      <c r="J1570" s="767"/>
      <c r="K1570" s="767"/>
      <c r="L1570" s="767"/>
      <c r="M1570" s="767"/>
      <c r="N1570" s="768"/>
      <c r="O1570" s="781"/>
    </row>
    <row r="1571">
      <c r="A1571" s="828"/>
      <c r="B1571" s="766" t="s">
        <v>270</v>
      </c>
      <c r="C1571" s="767"/>
      <c r="D1571" s="767"/>
      <c r="E1571" s="767"/>
      <c r="F1571" s="768"/>
      <c r="G1571" s="779"/>
      <c r="H1571" s="780"/>
      <c r="I1571" s="766" t="s">
        <v>271</v>
      </c>
      <c r="J1571" s="767"/>
      <c r="K1571" s="767"/>
      <c r="L1571" s="767"/>
      <c r="M1571" s="767"/>
      <c r="N1571" s="768"/>
      <c r="O1571" s="781"/>
    </row>
    <row r="1572">
      <c r="A1572" s="828"/>
      <c r="B1572" s="766" t="s">
        <v>272</v>
      </c>
      <c r="C1572" s="767"/>
      <c r="D1572" s="767"/>
      <c r="E1572" s="767"/>
      <c r="F1572" s="768"/>
      <c r="G1572" s="779"/>
      <c r="H1572" s="780"/>
      <c r="I1572" s="766" t="s">
        <v>273</v>
      </c>
      <c r="J1572" s="767"/>
      <c r="K1572" s="767"/>
      <c r="L1572" s="767"/>
      <c r="M1572" s="767"/>
      <c r="N1572" s="768"/>
      <c r="O1572" s="781"/>
    </row>
    <row r="1573">
      <c r="A1573" s="828"/>
      <c r="B1573" s="766" t="s">
        <v>274</v>
      </c>
      <c r="C1573" s="767"/>
      <c r="D1573" s="767"/>
      <c r="E1573" s="767"/>
      <c r="F1573" s="768"/>
      <c r="G1573" s="779"/>
      <c r="H1573" s="780"/>
      <c r="I1573" s="766" t="s">
        <v>275</v>
      </c>
      <c r="J1573" s="767"/>
      <c r="K1573" s="767"/>
      <c r="L1573" s="767"/>
      <c r="M1573" s="767"/>
      <c r="N1573" s="768"/>
      <c r="O1573" s="781"/>
    </row>
    <row r="1574">
      <c r="A1574" s="828"/>
      <c r="B1574" s="766" t="s">
        <v>276</v>
      </c>
      <c r="C1574" s="767"/>
      <c r="D1574" s="767"/>
      <c r="E1574" s="767"/>
      <c r="F1574" s="768"/>
      <c r="G1574" s="779"/>
      <c r="H1574" s="780"/>
      <c r="I1574" s="766" t="s">
        <v>277</v>
      </c>
      <c r="J1574" s="767"/>
      <c r="K1574" s="767"/>
      <c r="L1574" s="767"/>
      <c r="M1574" s="767"/>
      <c r="N1574" s="768"/>
      <c r="O1574" s="781"/>
    </row>
    <row r="1575">
      <c r="A1575" s="828"/>
      <c r="B1575" s="766" t="s">
        <v>278</v>
      </c>
      <c r="C1575" s="767"/>
      <c r="D1575" s="767"/>
      <c r="E1575" s="767"/>
      <c r="F1575" s="768"/>
      <c r="G1575" s="779"/>
      <c r="H1575" s="780"/>
      <c r="I1575" s="766" t="s">
        <v>279</v>
      </c>
      <c r="J1575" s="767"/>
      <c r="K1575" s="767"/>
      <c r="L1575" s="767"/>
      <c r="M1575" s="767"/>
      <c r="N1575" s="768"/>
      <c r="O1575" s="781"/>
    </row>
    <row r="1576">
      <c r="A1576" s="828"/>
      <c r="B1576" s="766" t="s">
        <v>280</v>
      </c>
      <c r="C1576" s="767"/>
      <c r="D1576" s="767"/>
      <c r="E1576" s="767"/>
      <c r="F1576" s="768"/>
      <c r="G1576" s="779"/>
      <c r="H1576" s="780"/>
      <c r="I1576" s="766" t="s">
        <v>281</v>
      </c>
      <c r="J1576" s="767"/>
      <c r="K1576" s="767"/>
      <c r="L1576" s="767"/>
      <c r="M1576" s="767"/>
      <c r="N1576" s="768"/>
      <c r="O1576" s="781"/>
    </row>
    <row r="1577">
      <c r="A1577" s="828"/>
      <c r="B1577" s="766" t="s">
        <v>282</v>
      </c>
      <c r="C1577" s="767"/>
      <c r="D1577" s="767"/>
      <c r="E1577" s="767"/>
      <c r="F1577" s="768"/>
      <c r="G1577" s="779"/>
      <c r="H1577" s="780"/>
      <c r="I1577" s="766" t="s">
        <v>283</v>
      </c>
      <c r="J1577" s="767"/>
      <c r="K1577" s="767"/>
      <c r="L1577" s="767"/>
      <c r="M1577" s="767"/>
      <c r="N1577" s="768"/>
      <c r="O1577" s="781"/>
    </row>
    <row r="1578">
      <c r="A1578" s="828"/>
      <c r="B1578" s="766" t="s">
        <v>284</v>
      </c>
      <c r="C1578" s="767"/>
      <c r="D1578" s="767"/>
      <c r="E1578" s="767"/>
      <c r="F1578" s="768"/>
      <c r="G1578" s="779"/>
      <c r="H1578" s="780"/>
      <c r="I1578" s="766" t="s">
        <v>285</v>
      </c>
      <c r="J1578" s="767"/>
      <c r="K1578" s="767"/>
      <c r="L1578" s="767"/>
      <c r="M1578" s="767"/>
      <c r="N1578" s="768"/>
      <c r="O1578" s="790"/>
    </row>
    <row r="1579">
      <c r="A1579" s="829"/>
      <c r="B1579" s="793" t="s">
        <v>286</v>
      </c>
      <c r="C1579" s="794"/>
      <c r="D1579" s="794"/>
      <c r="E1579" s="794"/>
      <c r="F1579" s="795"/>
      <c r="G1579" s="791"/>
      <c r="H1579" s="792"/>
      <c r="I1579" s="793" t="s">
        <v>287</v>
      </c>
      <c r="J1579" s="794"/>
      <c r="K1579" s="794"/>
      <c r="L1579" s="794"/>
      <c r="M1579" s="794"/>
      <c r="N1579" s="795"/>
      <c r="O1579" s="796">
        <f>SUM(G1569:H1579,O1569:O1578)</f>
        <v>0</v>
      </c>
    </row>
    <row r="1580">
      <c r="A1580" s="837" t="s">
        <v>288</v>
      </c>
      <c r="B1580" s="838" t="s">
        <v>330</v>
      </c>
      <c r="C1580" s="997"/>
      <c r="D1580" s="997"/>
      <c r="E1580" s="997"/>
      <c r="F1580" s="997"/>
      <c r="G1580" s="997"/>
      <c r="H1580" s="997"/>
      <c r="I1580" s="997"/>
      <c r="J1580" s="997"/>
      <c r="K1580" s="997"/>
      <c r="L1580" s="997"/>
      <c r="M1580" s="997"/>
      <c r="N1580" s="997"/>
      <c r="O1580" s="998"/>
    </row>
    <row r="1581">
      <c r="A1581" s="841"/>
      <c r="B1581" s="758"/>
      <c r="C1581" s="759"/>
      <c r="D1581" s="759"/>
      <c r="E1581" s="759"/>
      <c r="F1581" s="759"/>
      <c r="G1581" s="759"/>
      <c r="H1581" s="759"/>
      <c r="I1581" s="759"/>
      <c r="J1581" s="759"/>
      <c r="K1581" s="759"/>
      <c r="L1581" s="759"/>
      <c r="M1581" s="759"/>
      <c r="N1581" s="759"/>
      <c r="O1581" s="762"/>
    </row>
    <row r="1582">
      <c r="A1582" s="841"/>
      <c r="B1582" s="758"/>
      <c r="C1582" s="759"/>
      <c r="D1582" s="759"/>
      <c r="E1582" s="759"/>
      <c r="F1582" s="759"/>
      <c r="G1582" s="759"/>
      <c r="H1582" s="759"/>
      <c r="I1582" s="759"/>
      <c r="J1582" s="759"/>
      <c r="K1582" s="759"/>
      <c r="L1582" s="759"/>
      <c r="M1582" s="759"/>
      <c r="N1582" s="759"/>
      <c r="O1582" s="762"/>
    </row>
    <row r="1583">
      <c r="A1583" s="841"/>
      <c r="B1583" s="758"/>
      <c r="C1583" s="759"/>
      <c r="D1583" s="759"/>
      <c r="E1583" s="759"/>
      <c r="F1583" s="759"/>
      <c r="G1583" s="759"/>
      <c r="H1583" s="759"/>
      <c r="I1583" s="759"/>
      <c r="J1583" s="759"/>
      <c r="K1583" s="759"/>
      <c r="L1583" s="759"/>
      <c r="M1583" s="759"/>
      <c r="N1583" s="759"/>
      <c r="O1583" s="762"/>
    </row>
    <row r="1584">
      <c r="A1584" s="841"/>
      <c r="B1584" s="758"/>
      <c r="C1584" s="759"/>
      <c r="D1584" s="759"/>
      <c r="E1584" s="759"/>
      <c r="F1584" s="759"/>
      <c r="G1584" s="759"/>
      <c r="H1584" s="759"/>
      <c r="I1584" s="759"/>
      <c r="J1584" s="759"/>
      <c r="K1584" s="759"/>
      <c r="L1584" s="759"/>
      <c r="M1584" s="759"/>
      <c r="N1584" s="759"/>
      <c r="O1584" s="762"/>
    </row>
    <row r="1585">
      <c r="A1585" s="841"/>
      <c r="B1585" s="758"/>
      <c r="C1585" s="759"/>
      <c r="D1585" s="759"/>
      <c r="E1585" s="759"/>
      <c r="F1585" s="759"/>
      <c r="G1585" s="759"/>
      <c r="H1585" s="759"/>
      <c r="I1585" s="759"/>
      <c r="J1585" s="759"/>
      <c r="K1585" s="759"/>
      <c r="L1585" s="759"/>
      <c r="M1585" s="759"/>
      <c r="N1585" s="759"/>
      <c r="O1585" s="762"/>
    </row>
    <row r="1586">
      <c r="A1586" s="841"/>
      <c r="B1586" s="758"/>
      <c r="C1586" s="759"/>
      <c r="D1586" s="759"/>
      <c r="E1586" s="759"/>
      <c r="F1586" s="759"/>
      <c r="G1586" s="759"/>
      <c r="H1586" s="759"/>
      <c r="I1586" s="759"/>
      <c r="J1586" s="759"/>
      <c r="K1586" s="759"/>
      <c r="L1586" s="759"/>
      <c r="M1586" s="759"/>
      <c r="N1586" s="759"/>
      <c r="O1586" s="762"/>
    </row>
    <row r="1587">
      <c r="A1587" s="841"/>
      <c r="B1587" s="758"/>
      <c r="C1587" s="759"/>
      <c r="D1587" s="759"/>
      <c r="E1587" s="759"/>
      <c r="F1587" s="759"/>
      <c r="G1587" s="759"/>
      <c r="H1587" s="763"/>
      <c r="I1587" s="986" t="s">
        <v>0</v>
      </c>
      <c r="J1587" s="987"/>
      <c r="K1587" s="987"/>
      <c r="L1587" s="987"/>
      <c r="M1587" s="987"/>
      <c r="N1587" s="987"/>
      <c r="O1587" s="988"/>
    </row>
    <row r="1588">
      <c r="A1588" s="841"/>
      <c r="B1588" s="758"/>
      <c r="C1588" s="759"/>
      <c r="D1588" s="759"/>
      <c r="E1588" s="759"/>
      <c r="F1588" s="759"/>
      <c r="G1588" s="759"/>
      <c r="H1588" s="763"/>
      <c r="I1588" s="3"/>
      <c r="J1588" s="3"/>
      <c r="K1588" s="3"/>
      <c r="L1588" s="3"/>
      <c r="M1588" s="3"/>
      <c r="N1588" s="3"/>
      <c r="O1588" s="3"/>
    </row>
    <row r="1589">
      <c r="A1589" s="841"/>
      <c r="B1589" s="758"/>
      <c r="C1589" s="759"/>
      <c r="D1589" s="759"/>
      <c r="E1589" s="759"/>
      <c r="F1589" s="759"/>
      <c r="G1589" s="759"/>
      <c r="H1589" s="763"/>
      <c r="I1589" s="3"/>
      <c r="J1589" s="3"/>
      <c r="K1589" s="3"/>
      <c r="L1589" s="3"/>
      <c r="M1589" s="3"/>
      <c r="N1589" s="3"/>
      <c r="O1589" s="3"/>
    </row>
    <row r="1590">
      <c r="A1590" s="842"/>
      <c r="B1590" s="803"/>
      <c r="C1590" s="804"/>
      <c r="D1590" s="804"/>
      <c r="E1590" s="804"/>
      <c r="F1590" s="804"/>
      <c r="G1590" s="804"/>
      <c r="H1590" s="989"/>
      <c r="I1590" s="1223"/>
      <c r="J1590" s="1223"/>
      <c r="K1590" s="1223"/>
      <c r="L1590" s="1223"/>
      <c r="M1590" s="1223"/>
      <c r="N1590" s="1223"/>
      <c r="O1590" s="1223"/>
    </row>
    <row r="1591">
      <c r="A1591" s="837" t="s">
        <v>291</v>
      </c>
      <c r="B1591" s="992"/>
      <c r="C1591" s="839"/>
      <c r="D1591" s="839"/>
      <c r="E1591" s="839"/>
      <c r="F1591" s="839"/>
      <c r="G1591" s="839"/>
      <c r="H1591" s="839"/>
      <c r="I1591" s="839"/>
      <c r="J1591" s="839"/>
      <c r="K1591" s="839"/>
      <c r="L1591" s="839"/>
      <c r="M1591" s="839"/>
      <c r="N1591" s="839"/>
      <c r="O1591" s="840"/>
    </row>
    <row r="1592">
      <c r="A1592" s="841"/>
      <c r="B1592" s="760"/>
      <c r="C1592" s="761"/>
      <c r="D1592" s="761"/>
      <c r="E1592" s="761"/>
      <c r="F1592" s="761"/>
      <c r="G1592" s="761"/>
      <c r="H1592" s="761"/>
      <c r="I1592" s="761"/>
      <c r="J1592" s="761"/>
      <c r="K1592" s="761"/>
      <c r="L1592" s="761"/>
      <c r="M1592" s="761"/>
      <c r="N1592" s="761"/>
      <c r="O1592" s="762"/>
    </row>
    <row r="1593">
      <c r="A1593" s="841"/>
      <c r="B1593" s="760"/>
      <c r="C1593" s="761"/>
      <c r="D1593" s="761"/>
      <c r="E1593" s="761"/>
      <c r="F1593" s="761"/>
      <c r="G1593" s="761"/>
      <c r="H1593" s="761"/>
      <c r="I1593" s="761"/>
      <c r="J1593" s="761"/>
      <c r="K1593" s="761"/>
      <c r="L1593" s="761"/>
      <c r="M1593" s="761"/>
      <c r="N1593" s="761"/>
      <c r="O1593" s="762"/>
    </row>
    <row r="1594">
      <c r="A1594" s="841"/>
      <c r="B1594" s="760"/>
      <c r="C1594" s="761"/>
      <c r="D1594" s="761"/>
      <c r="E1594" s="761"/>
      <c r="F1594" s="761"/>
      <c r="G1594" s="761"/>
      <c r="H1594" s="761"/>
      <c r="I1594" s="761"/>
      <c r="J1594" s="761"/>
      <c r="K1594" s="761"/>
      <c r="L1594" s="761"/>
      <c r="M1594" s="761"/>
      <c r="N1594" s="761"/>
      <c r="O1594" s="762"/>
    </row>
    <row r="1595">
      <c r="A1595" s="841"/>
      <c r="B1595" s="760"/>
      <c r="C1595" s="761"/>
      <c r="D1595" s="761"/>
      <c r="E1595" s="761"/>
      <c r="F1595" s="761"/>
      <c r="G1595" s="761"/>
      <c r="H1595" s="761"/>
      <c r="I1595" s="761"/>
      <c r="J1595" s="761"/>
      <c r="K1595" s="761"/>
      <c r="L1595" s="761"/>
      <c r="M1595" s="761"/>
      <c r="N1595" s="761"/>
      <c r="O1595" s="762"/>
    </row>
    <row r="1596">
      <c r="A1596" s="841"/>
      <c r="B1596" s="760"/>
      <c r="C1596" s="761"/>
      <c r="D1596" s="761"/>
      <c r="E1596" s="761"/>
      <c r="F1596" s="761"/>
      <c r="G1596" s="761"/>
      <c r="H1596" s="761"/>
      <c r="I1596" s="761"/>
      <c r="J1596" s="761"/>
      <c r="K1596" s="761"/>
      <c r="L1596" s="761"/>
      <c r="M1596" s="761"/>
      <c r="N1596" s="761"/>
      <c r="O1596" s="762"/>
    </row>
    <row r="1597">
      <c r="A1597" s="841"/>
      <c r="B1597" s="760"/>
      <c r="C1597" s="761"/>
      <c r="D1597" s="761"/>
      <c r="E1597" s="761"/>
      <c r="F1597" s="761"/>
      <c r="G1597" s="761"/>
      <c r="H1597" s="761"/>
      <c r="I1597" s="761"/>
      <c r="J1597" s="761"/>
      <c r="K1597" s="761"/>
      <c r="L1597" s="761"/>
      <c r="M1597" s="761"/>
      <c r="N1597" s="761"/>
      <c r="O1597" s="762"/>
    </row>
    <row r="1598">
      <c r="A1598" s="841"/>
      <c r="B1598" s="758"/>
      <c r="C1598" s="759"/>
      <c r="D1598" s="759"/>
      <c r="E1598" s="759"/>
      <c r="F1598" s="759"/>
      <c r="G1598" s="759"/>
      <c r="H1598" s="763"/>
      <c r="I1598" s="986" t="s">
        <v>292</v>
      </c>
      <c r="J1598" s="987"/>
      <c r="K1598" s="987"/>
      <c r="L1598" s="987"/>
      <c r="M1598" s="987"/>
      <c r="N1598" s="987"/>
      <c r="O1598" s="988"/>
    </row>
    <row r="1599">
      <c r="A1599" s="841"/>
      <c r="B1599" s="758"/>
      <c r="C1599" s="759"/>
      <c r="D1599" s="759"/>
      <c r="E1599" s="759"/>
      <c r="F1599" s="759"/>
      <c r="G1599" s="759"/>
      <c r="H1599" s="763"/>
      <c r="I1599" s="3"/>
      <c r="J1599" s="3"/>
      <c r="K1599" s="3"/>
      <c r="L1599" s="3"/>
      <c r="M1599" s="3"/>
      <c r="N1599" s="3"/>
      <c r="O1599" s="3"/>
    </row>
    <row r="1600">
      <c r="A1600" s="841"/>
      <c r="B1600" s="758"/>
      <c r="C1600" s="759"/>
      <c r="D1600" s="759"/>
      <c r="E1600" s="759"/>
      <c r="F1600" s="759"/>
      <c r="G1600" s="759"/>
      <c r="H1600" s="763"/>
      <c r="I1600" s="3"/>
      <c r="J1600" s="3"/>
      <c r="K1600" s="3"/>
      <c r="L1600" s="3"/>
      <c r="M1600" s="3"/>
      <c r="N1600" s="3"/>
      <c r="O1600" s="3"/>
    </row>
    <row r="1601">
      <c r="A1601" s="842"/>
      <c r="B1601" s="803"/>
      <c r="C1601" s="804"/>
      <c r="D1601" s="804"/>
      <c r="E1601" s="804"/>
      <c r="F1601" s="804"/>
      <c r="G1601" s="804"/>
      <c r="H1601" s="989"/>
      <c r="I1601" s="3"/>
      <c r="J1601" s="3"/>
      <c r="K1601" s="3"/>
      <c r="L1601" s="3"/>
      <c r="M1601" s="3"/>
      <c r="N1601" s="3"/>
      <c r="O1601" s="3"/>
    </row>
    <row r="1602" ht="23.25" customHeight="1">
      <c r="A1602" s="805" t="s">
        <v>240</v>
      </c>
      <c r="B1602" s="806" t="s">
        <v>1</v>
      </c>
      <c r="C1602" s="807"/>
      <c r="D1602" s="807"/>
      <c r="E1602" s="807"/>
      <c r="F1602" s="807"/>
      <c r="G1602" s="807"/>
      <c r="H1602" s="807"/>
      <c r="I1602" s="808"/>
      <c r="J1602" s="808"/>
      <c r="K1602" s="808"/>
      <c r="L1602" s="808"/>
      <c r="M1602" s="808"/>
      <c r="N1602" s="808"/>
      <c r="O1602" s="1226"/>
    </row>
    <row r="1603">
      <c r="A1603" s="810" t="s">
        <v>3</v>
      </c>
      <c r="B1603" s="811" t="s">
        <v>4</v>
      </c>
      <c r="C1603" s="812"/>
      <c r="D1603" s="812"/>
      <c r="E1603" s="812"/>
      <c r="F1603" s="812"/>
      <c r="G1603" s="812"/>
      <c r="H1603" s="812"/>
      <c r="I1603" s="812"/>
      <c r="J1603" s="812"/>
      <c r="K1603" s="812"/>
      <c r="L1603" s="812"/>
      <c r="M1603" s="812"/>
      <c r="N1603" s="812"/>
      <c r="O1603" s="1178"/>
    </row>
    <row r="1604">
      <c r="A1604" s="814" t="s">
        <v>241</v>
      </c>
      <c r="B1604" s="694"/>
      <c r="C1604" s="694"/>
      <c r="D1604" s="694"/>
      <c r="E1604" s="694"/>
      <c r="F1604" s="694"/>
      <c r="G1604" s="694"/>
      <c r="H1604" s="694"/>
      <c r="I1604" s="694"/>
      <c r="J1604" s="694"/>
      <c r="K1604" s="694"/>
      <c r="L1604" s="694"/>
      <c r="M1604" s="694"/>
      <c r="N1604" s="694"/>
      <c r="O1604" s="1179"/>
    </row>
    <row r="1605" ht="38.25">
      <c r="A1605" s="718" t="s">
        <v>7</v>
      </c>
      <c r="B1605" s="720" t="s">
        <v>312</v>
      </c>
      <c r="C1605" s="720" t="s">
        <v>216</v>
      </c>
      <c r="D1605" s="816" t="s">
        <v>349</v>
      </c>
      <c r="E1605" s="817"/>
      <c r="F1605" s="818"/>
      <c r="G1605" s="819" t="s">
        <v>242</v>
      </c>
      <c r="H1605" s="820"/>
      <c r="I1605" s="723">
        <f>I1558+1</f>
        <v>46062</v>
      </c>
      <c r="J1605" s="724"/>
      <c r="K1605" s="724"/>
      <c r="L1605" s="724"/>
      <c r="M1605" s="725"/>
      <c r="N1605" s="726" t="s">
        <v>243</v>
      </c>
      <c r="O1605" s="727">
        <f>O1558+1</f>
        <v>35</v>
      </c>
    </row>
    <row r="1606">
      <c r="A1606" s="728" t="s">
        <v>244</v>
      </c>
      <c r="B1606" s="729" t="s">
        <v>6</v>
      </c>
      <c r="C1606" s="730"/>
      <c r="D1606" s="730"/>
      <c r="E1606" s="730"/>
      <c r="F1606" s="730"/>
      <c r="G1606" s="730"/>
      <c r="H1606" s="730"/>
      <c r="I1606" s="730"/>
      <c r="J1606" s="731"/>
      <c r="K1606" s="732" t="s">
        <v>245</v>
      </c>
      <c r="L1606" s="732" t="s">
        <v>246</v>
      </c>
      <c r="M1606" s="821" t="s">
        <v>247</v>
      </c>
      <c r="N1606" s="822"/>
      <c r="O1606" s="733" t="s">
        <v>248</v>
      </c>
    </row>
    <row r="1607">
      <c r="A1607" s="734"/>
      <c r="B1607" s="735"/>
      <c r="C1607" s="736"/>
      <c r="D1607" s="736"/>
      <c r="E1607" s="736"/>
      <c r="F1607" s="736"/>
      <c r="G1607" s="736"/>
      <c r="H1607" s="736"/>
      <c r="I1607" s="736"/>
      <c r="J1607" s="737"/>
      <c r="K1607" s="732" t="s">
        <v>249</v>
      </c>
      <c r="L1607" s="732" t="s">
        <v>203</v>
      </c>
      <c r="M1607" s="823"/>
      <c r="N1607" s="824"/>
      <c r="O1607" s="739"/>
    </row>
    <row r="1608" ht="38.25">
      <c r="A1608" s="740" t="s">
        <v>250</v>
      </c>
      <c r="B1608" s="741"/>
      <c r="C1608" s="742" t="s">
        <v>251</v>
      </c>
      <c r="D1608" s="742">
        <f>D1561</f>
        <v>180</v>
      </c>
      <c r="E1608" s="742" t="s">
        <v>252</v>
      </c>
      <c r="F1608" s="825" t="s">
        <v>253</v>
      </c>
      <c r="G1608" s="826"/>
      <c r="H1608" s="741">
        <f>H1561+1</f>
        <v>128</v>
      </c>
      <c r="I1608" s="742" t="s">
        <v>254</v>
      </c>
      <c r="J1608" s="741">
        <f>D1608-H1608</f>
        <v>52</v>
      </c>
      <c r="K1608" s="744" t="s">
        <v>255</v>
      </c>
      <c r="L1608" s="744" t="s">
        <v>203</v>
      </c>
      <c r="M1608" s="811"/>
      <c r="N1608" s="827"/>
      <c r="O1608" s="739"/>
    </row>
    <row r="1609">
      <c r="A1609" s="993" t="s">
        <v>256</v>
      </c>
      <c r="B1609" s="755" t="s">
        <v>257</v>
      </c>
      <c r="C1609" s="756"/>
      <c r="D1609" s="756"/>
      <c r="E1609" s="756"/>
      <c r="F1609" s="757"/>
      <c r="G1609" s="758"/>
      <c r="H1609" s="763"/>
      <c r="I1609" s="760"/>
      <c r="J1609" s="761"/>
      <c r="K1609" s="761"/>
      <c r="L1609" s="761"/>
      <c r="M1609" s="761"/>
      <c r="N1609" s="761"/>
      <c r="O1609" s="762"/>
    </row>
    <row r="1610">
      <c r="A1610" s="828"/>
      <c r="B1610" s="755" t="s">
        <v>258</v>
      </c>
      <c r="C1610" s="756"/>
      <c r="D1610" s="756"/>
      <c r="E1610" s="756"/>
      <c r="F1610" s="757"/>
      <c r="G1610" s="758"/>
      <c r="H1610" s="763"/>
      <c r="I1610" s="760"/>
      <c r="J1610" s="761"/>
      <c r="K1610" s="761"/>
      <c r="L1610" s="761"/>
      <c r="M1610" s="761"/>
      <c r="N1610" s="761"/>
      <c r="O1610" s="762"/>
    </row>
    <row r="1611">
      <c r="A1611" s="828"/>
      <c r="B1611" s="755" t="s">
        <v>259</v>
      </c>
      <c r="C1611" s="756"/>
      <c r="D1611" s="756"/>
      <c r="E1611" s="756"/>
      <c r="F1611" s="757"/>
      <c r="G1611" s="758"/>
      <c r="H1611" s="763"/>
      <c r="I1611" s="760"/>
      <c r="J1611" s="761"/>
      <c r="K1611" s="761"/>
      <c r="L1611" s="761"/>
      <c r="M1611" s="761"/>
      <c r="N1611" s="761"/>
      <c r="O1611" s="762"/>
    </row>
    <row r="1612">
      <c r="A1612" s="828"/>
      <c r="B1612" s="755" t="s">
        <v>260</v>
      </c>
      <c r="C1612" s="756"/>
      <c r="D1612" s="756"/>
      <c r="E1612" s="756"/>
      <c r="F1612" s="757"/>
      <c r="G1612" s="758"/>
      <c r="H1612" s="763"/>
      <c r="I1612" s="760"/>
      <c r="J1612" s="761"/>
      <c r="K1612" s="761"/>
      <c r="L1612" s="761"/>
      <c r="M1612" s="761"/>
      <c r="N1612" s="761"/>
      <c r="O1612" s="762"/>
    </row>
    <row r="1613">
      <c r="A1613" s="828"/>
      <c r="B1613" s="755" t="s">
        <v>261</v>
      </c>
      <c r="C1613" s="756"/>
      <c r="D1613" s="756"/>
      <c r="E1613" s="756"/>
      <c r="F1613" s="757"/>
      <c r="G1613" s="758"/>
      <c r="H1613" s="763"/>
      <c r="I1613" s="758"/>
      <c r="J1613" s="759"/>
      <c r="K1613" s="759"/>
      <c r="L1613" s="759"/>
      <c r="M1613" s="759"/>
      <c r="N1613" s="759"/>
      <c r="O1613" s="762"/>
    </row>
    <row r="1614">
      <c r="A1614" s="829"/>
      <c r="B1614" s="999" t="s">
        <v>262</v>
      </c>
      <c r="C1614" s="1000"/>
      <c r="D1614" s="1000"/>
      <c r="E1614" s="1000"/>
      <c r="F1614" s="1001"/>
      <c r="G1614" s="803"/>
      <c r="H1614" s="989"/>
      <c r="I1614" s="769"/>
      <c r="J1614" s="770"/>
      <c r="K1614" s="770"/>
      <c r="L1614" s="770"/>
      <c r="M1614" s="770"/>
      <c r="N1614" s="770"/>
      <c r="O1614" s="771"/>
    </row>
    <row r="1615">
      <c r="A1615" s="830" t="s">
        <v>263</v>
      </c>
      <c r="B1615" s="773" t="s">
        <v>264</v>
      </c>
      <c r="C1615" s="774"/>
      <c r="D1615" s="774"/>
      <c r="E1615" s="774"/>
      <c r="F1615" s="775"/>
      <c r="G1615" s="776" t="s">
        <v>265</v>
      </c>
      <c r="H1615" s="777"/>
      <c r="I1615" s="773" t="s">
        <v>264</v>
      </c>
      <c r="J1615" s="774"/>
      <c r="K1615" s="774"/>
      <c r="L1615" s="774"/>
      <c r="M1615" s="774"/>
      <c r="N1615" s="775"/>
      <c r="O1615" s="1219" t="s">
        <v>265</v>
      </c>
    </row>
    <row r="1616">
      <c r="A1616" s="828"/>
      <c r="B1616" s="766" t="s">
        <v>266</v>
      </c>
      <c r="C1616" s="767"/>
      <c r="D1616" s="767"/>
      <c r="E1616" s="767"/>
      <c r="F1616" s="768"/>
      <c r="G1616" s="779"/>
      <c r="H1616" s="780"/>
      <c r="I1616" s="766" t="s">
        <v>267</v>
      </c>
      <c r="J1616" s="767"/>
      <c r="K1616" s="767"/>
      <c r="L1616" s="767"/>
      <c r="M1616" s="767"/>
      <c r="N1616" s="768"/>
      <c r="O1616" s="781"/>
    </row>
    <row r="1617">
      <c r="A1617" s="828"/>
      <c r="B1617" s="766" t="s">
        <v>268</v>
      </c>
      <c r="C1617" s="767"/>
      <c r="D1617" s="767"/>
      <c r="E1617" s="767"/>
      <c r="F1617" s="768"/>
      <c r="G1617" s="779"/>
      <c r="H1617" s="780"/>
      <c r="I1617" s="766" t="s">
        <v>269</v>
      </c>
      <c r="J1617" s="767"/>
      <c r="K1617" s="767"/>
      <c r="L1617" s="767"/>
      <c r="M1617" s="767"/>
      <c r="N1617" s="768"/>
      <c r="O1617" s="781"/>
    </row>
    <row r="1618">
      <c r="A1618" s="828"/>
      <c r="B1618" s="766" t="s">
        <v>270</v>
      </c>
      <c r="C1618" s="767"/>
      <c r="D1618" s="767"/>
      <c r="E1618" s="767"/>
      <c r="F1618" s="768"/>
      <c r="G1618" s="779"/>
      <c r="H1618" s="780"/>
      <c r="I1618" s="766" t="s">
        <v>271</v>
      </c>
      <c r="J1618" s="767"/>
      <c r="K1618" s="767"/>
      <c r="L1618" s="767"/>
      <c r="M1618" s="767"/>
      <c r="N1618" s="768"/>
      <c r="O1618" s="781"/>
    </row>
    <row r="1619">
      <c r="A1619" s="828"/>
      <c r="B1619" s="766" t="s">
        <v>272</v>
      </c>
      <c r="C1619" s="767"/>
      <c r="D1619" s="767"/>
      <c r="E1619" s="767"/>
      <c r="F1619" s="768"/>
      <c r="G1619" s="779"/>
      <c r="H1619" s="780"/>
      <c r="I1619" s="766" t="s">
        <v>273</v>
      </c>
      <c r="J1619" s="767"/>
      <c r="K1619" s="767"/>
      <c r="L1619" s="767"/>
      <c r="M1619" s="767"/>
      <c r="N1619" s="768"/>
      <c r="O1619" s="781"/>
    </row>
    <row r="1620">
      <c r="A1620" s="828"/>
      <c r="B1620" s="766" t="s">
        <v>274</v>
      </c>
      <c r="C1620" s="767"/>
      <c r="D1620" s="767"/>
      <c r="E1620" s="767"/>
      <c r="F1620" s="768"/>
      <c r="G1620" s="779"/>
      <c r="H1620" s="780"/>
      <c r="I1620" s="766" t="s">
        <v>275</v>
      </c>
      <c r="J1620" s="767"/>
      <c r="K1620" s="767"/>
      <c r="L1620" s="767"/>
      <c r="M1620" s="767"/>
      <c r="N1620" s="768"/>
      <c r="O1620" s="781">
        <v>1</v>
      </c>
    </row>
    <row r="1621">
      <c r="A1621" s="828"/>
      <c r="B1621" s="766" t="s">
        <v>276</v>
      </c>
      <c r="C1621" s="767"/>
      <c r="D1621" s="767"/>
      <c r="E1621" s="767"/>
      <c r="F1621" s="768"/>
      <c r="G1621" s="779"/>
      <c r="H1621" s="780"/>
      <c r="I1621" s="766" t="s">
        <v>277</v>
      </c>
      <c r="J1621" s="767"/>
      <c r="K1621" s="767"/>
      <c r="L1621" s="767"/>
      <c r="M1621" s="767"/>
      <c r="N1621" s="768"/>
      <c r="O1621" s="781"/>
    </row>
    <row r="1622">
      <c r="A1622" s="828"/>
      <c r="B1622" s="766" t="s">
        <v>278</v>
      </c>
      <c r="C1622" s="767"/>
      <c r="D1622" s="767"/>
      <c r="E1622" s="767"/>
      <c r="F1622" s="768"/>
      <c r="G1622" s="779"/>
      <c r="H1622" s="780"/>
      <c r="I1622" s="766" t="s">
        <v>279</v>
      </c>
      <c r="J1622" s="767"/>
      <c r="K1622" s="767"/>
      <c r="L1622" s="767"/>
      <c r="M1622" s="767"/>
      <c r="N1622" s="768"/>
      <c r="O1622" s="781"/>
    </row>
    <row r="1623">
      <c r="A1623" s="828"/>
      <c r="B1623" s="766" t="s">
        <v>280</v>
      </c>
      <c r="C1623" s="767"/>
      <c r="D1623" s="767"/>
      <c r="E1623" s="767"/>
      <c r="F1623" s="768"/>
      <c r="G1623" s="779"/>
      <c r="H1623" s="780"/>
      <c r="I1623" s="766" t="s">
        <v>281</v>
      </c>
      <c r="J1623" s="767"/>
      <c r="K1623" s="767"/>
      <c r="L1623" s="767"/>
      <c r="M1623" s="767"/>
      <c r="N1623" s="768"/>
      <c r="O1623" s="781">
        <v>1</v>
      </c>
    </row>
    <row r="1624">
      <c r="A1624" s="828"/>
      <c r="B1624" s="766" t="s">
        <v>282</v>
      </c>
      <c r="C1624" s="767"/>
      <c r="D1624" s="767"/>
      <c r="E1624" s="767"/>
      <c r="F1624" s="768"/>
      <c r="G1624" s="779"/>
      <c r="H1624" s="780"/>
      <c r="I1624" s="766" t="s">
        <v>283</v>
      </c>
      <c r="J1624" s="767"/>
      <c r="K1624" s="767"/>
      <c r="L1624" s="767"/>
      <c r="M1624" s="767"/>
      <c r="N1624" s="768"/>
      <c r="O1624" s="781"/>
    </row>
    <row r="1625">
      <c r="A1625" s="828"/>
      <c r="B1625" s="766" t="s">
        <v>284</v>
      </c>
      <c r="C1625" s="767"/>
      <c r="D1625" s="767"/>
      <c r="E1625" s="767"/>
      <c r="F1625" s="768"/>
      <c r="G1625" s="779"/>
      <c r="H1625" s="780"/>
      <c r="I1625" s="766" t="s">
        <v>285</v>
      </c>
      <c r="J1625" s="767"/>
      <c r="K1625" s="767"/>
      <c r="L1625" s="767"/>
      <c r="M1625" s="767"/>
      <c r="N1625" s="768"/>
      <c r="O1625" s="790">
        <v>1</v>
      </c>
    </row>
    <row r="1626">
      <c r="A1626" s="829"/>
      <c r="B1626" s="783" t="s">
        <v>286</v>
      </c>
      <c r="C1626" s="784"/>
      <c r="D1626" s="784"/>
      <c r="E1626" s="784"/>
      <c r="F1626" s="785"/>
      <c r="G1626" s="1002">
        <v>2</v>
      </c>
      <c r="H1626" s="1003"/>
      <c r="I1626" s="783" t="s">
        <v>287</v>
      </c>
      <c r="J1626" s="784"/>
      <c r="K1626" s="784"/>
      <c r="L1626" s="784"/>
      <c r="M1626" s="784"/>
      <c r="N1626" s="785"/>
      <c r="O1626" s="1004">
        <f>SUM(G1616:H1626,O1616:O1625)</f>
        <v>5</v>
      </c>
    </row>
    <row r="1627">
      <c r="A1627" s="837" t="s">
        <v>288</v>
      </c>
      <c r="B1627" s="1224" t="s">
        <v>351</v>
      </c>
      <c r="C1627" s="1225"/>
      <c r="D1627" s="1225"/>
      <c r="E1627" s="1225"/>
      <c r="F1627" s="1225"/>
      <c r="G1627" s="1225"/>
      <c r="H1627" s="1225"/>
      <c r="I1627" s="1225"/>
      <c r="J1627" s="1225"/>
      <c r="K1627" s="1225"/>
      <c r="L1627" s="1225"/>
      <c r="M1627" s="1225"/>
      <c r="N1627" s="1225"/>
      <c r="O1627" s="1177"/>
    </row>
    <row r="1628">
      <c r="A1628" s="841"/>
      <c r="B1628" s="758"/>
      <c r="C1628" s="759"/>
      <c r="D1628" s="759"/>
      <c r="E1628" s="759"/>
      <c r="F1628" s="759"/>
      <c r="G1628" s="759"/>
      <c r="H1628" s="759"/>
      <c r="I1628" s="759"/>
      <c r="J1628" s="759"/>
      <c r="K1628" s="759"/>
      <c r="L1628" s="759"/>
      <c r="M1628" s="759"/>
      <c r="N1628" s="759"/>
      <c r="O1628" s="762"/>
    </row>
    <row r="1629">
      <c r="A1629" s="841"/>
      <c r="B1629" s="758"/>
      <c r="C1629" s="759"/>
      <c r="D1629" s="759"/>
      <c r="E1629" s="759"/>
      <c r="F1629" s="759"/>
      <c r="G1629" s="759"/>
      <c r="H1629" s="759"/>
      <c r="I1629" s="759"/>
      <c r="J1629" s="759"/>
      <c r="K1629" s="759"/>
      <c r="L1629" s="759"/>
      <c r="M1629" s="759"/>
      <c r="N1629" s="759"/>
      <c r="O1629" s="762"/>
    </row>
    <row r="1630">
      <c r="A1630" s="841"/>
      <c r="B1630" s="758"/>
      <c r="C1630" s="759"/>
      <c r="D1630" s="759"/>
      <c r="E1630" s="759"/>
      <c r="F1630" s="759"/>
      <c r="G1630" s="759"/>
      <c r="H1630" s="759"/>
      <c r="I1630" s="759"/>
      <c r="J1630" s="759"/>
      <c r="K1630" s="759"/>
      <c r="L1630" s="759"/>
      <c r="M1630" s="759"/>
      <c r="N1630" s="759"/>
      <c r="O1630" s="762"/>
    </row>
    <row r="1631">
      <c r="A1631" s="841"/>
      <c r="B1631" s="758"/>
      <c r="C1631" s="759"/>
      <c r="D1631" s="759"/>
      <c r="E1631" s="759"/>
      <c r="F1631" s="759"/>
      <c r="G1631" s="759"/>
      <c r="H1631" s="759"/>
      <c r="I1631" s="759"/>
      <c r="J1631" s="759"/>
      <c r="K1631" s="759"/>
      <c r="L1631" s="759"/>
      <c r="M1631" s="759"/>
      <c r="N1631" s="759"/>
      <c r="O1631" s="762"/>
    </row>
    <row r="1632">
      <c r="A1632" s="841"/>
      <c r="B1632" s="758"/>
      <c r="C1632" s="759"/>
      <c r="D1632" s="759"/>
      <c r="E1632" s="759"/>
      <c r="F1632" s="759"/>
      <c r="G1632" s="759"/>
      <c r="H1632" s="759"/>
      <c r="I1632" s="759"/>
      <c r="J1632" s="759"/>
      <c r="K1632" s="759"/>
      <c r="L1632" s="759"/>
      <c r="M1632" s="759"/>
      <c r="N1632" s="759"/>
      <c r="O1632" s="762"/>
    </row>
    <row r="1633">
      <c r="A1633" s="841"/>
      <c r="B1633" s="758"/>
      <c r="C1633" s="759"/>
      <c r="D1633" s="759"/>
      <c r="E1633" s="759"/>
      <c r="F1633" s="759"/>
      <c r="G1633" s="759"/>
      <c r="H1633" s="759"/>
      <c r="I1633" s="759"/>
      <c r="J1633" s="759"/>
      <c r="K1633" s="759"/>
      <c r="L1633" s="759"/>
      <c r="M1633" s="759"/>
      <c r="N1633" s="759"/>
      <c r="O1633" s="762"/>
    </row>
    <row r="1634">
      <c r="A1634" s="841"/>
      <c r="B1634" s="758"/>
      <c r="C1634" s="759"/>
      <c r="D1634" s="759"/>
      <c r="E1634" s="759"/>
      <c r="F1634" s="759"/>
      <c r="G1634" s="759"/>
      <c r="H1634" s="763"/>
      <c r="I1634" s="986" t="s">
        <v>0</v>
      </c>
      <c r="J1634" s="987"/>
      <c r="K1634" s="987"/>
      <c r="L1634" s="987"/>
      <c r="M1634" s="987"/>
      <c r="N1634" s="987"/>
      <c r="O1634" s="988"/>
    </row>
    <row r="1635">
      <c r="A1635" s="841"/>
      <c r="B1635" s="758"/>
      <c r="C1635" s="759"/>
      <c r="D1635" s="759"/>
      <c r="E1635" s="759"/>
      <c r="F1635" s="759"/>
      <c r="G1635" s="759"/>
      <c r="H1635" s="763"/>
      <c r="I1635" s="3"/>
      <c r="J1635" s="3"/>
      <c r="K1635" s="3"/>
      <c r="L1635" s="3"/>
      <c r="M1635" s="3"/>
      <c r="N1635" s="3"/>
      <c r="O1635" s="3"/>
    </row>
    <row r="1636">
      <c r="A1636" s="841"/>
      <c r="B1636" s="758"/>
      <c r="C1636" s="759"/>
      <c r="D1636" s="759"/>
      <c r="E1636" s="759"/>
      <c r="F1636" s="759"/>
      <c r="G1636" s="759"/>
      <c r="H1636" s="763"/>
      <c r="I1636" s="3"/>
      <c r="J1636" s="3"/>
      <c r="K1636" s="3"/>
      <c r="L1636" s="3"/>
      <c r="M1636" s="3"/>
      <c r="N1636" s="3"/>
      <c r="O1636" s="3"/>
    </row>
    <row r="1637">
      <c r="A1637" s="842"/>
      <c r="B1637" s="803"/>
      <c r="C1637" s="804"/>
      <c r="D1637" s="804"/>
      <c r="E1637" s="804"/>
      <c r="F1637" s="804"/>
      <c r="G1637" s="804"/>
      <c r="H1637" s="989"/>
      <c r="I1637" s="1223"/>
      <c r="J1637" s="1223"/>
      <c r="K1637" s="1223"/>
      <c r="L1637" s="1223"/>
      <c r="M1637" s="1223"/>
      <c r="N1637" s="1223"/>
      <c r="O1637" s="1223"/>
    </row>
    <row r="1638">
      <c r="A1638" s="837" t="s">
        <v>291</v>
      </c>
      <c r="B1638" s="992"/>
      <c r="C1638" s="839"/>
      <c r="D1638" s="839"/>
      <c r="E1638" s="839"/>
      <c r="F1638" s="839"/>
      <c r="G1638" s="839"/>
      <c r="H1638" s="839"/>
      <c r="I1638" s="839"/>
      <c r="J1638" s="839"/>
      <c r="K1638" s="839"/>
      <c r="L1638" s="839"/>
      <c r="M1638" s="839"/>
      <c r="N1638" s="839"/>
      <c r="O1638" s="840"/>
    </row>
    <row r="1639">
      <c r="A1639" s="841"/>
      <c r="B1639" s="760"/>
      <c r="C1639" s="761"/>
      <c r="D1639" s="761"/>
      <c r="E1639" s="761"/>
      <c r="F1639" s="761"/>
      <c r="G1639" s="761"/>
      <c r="H1639" s="761"/>
      <c r="I1639" s="761"/>
      <c r="J1639" s="761"/>
      <c r="K1639" s="761"/>
      <c r="L1639" s="761"/>
      <c r="M1639" s="761"/>
      <c r="N1639" s="761"/>
      <c r="O1639" s="762"/>
    </row>
    <row r="1640">
      <c r="A1640" s="841"/>
      <c r="B1640" s="760"/>
      <c r="C1640" s="761"/>
      <c r="D1640" s="761"/>
      <c r="E1640" s="761"/>
      <c r="F1640" s="761"/>
      <c r="G1640" s="761"/>
      <c r="H1640" s="761"/>
      <c r="I1640" s="761"/>
      <c r="J1640" s="761"/>
      <c r="K1640" s="761"/>
      <c r="L1640" s="761"/>
      <c r="M1640" s="761"/>
      <c r="N1640" s="761"/>
      <c r="O1640" s="762"/>
    </row>
    <row r="1641">
      <c r="A1641" s="841"/>
      <c r="B1641" s="760"/>
      <c r="C1641" s="761"/>
      <c r="D1641" s="761"/>
      <c r="E1641" s="761"/>
      <c r="F1641" s="761"/>
      <c r="G1641" s="761"/>
      <c r="H1641" s="761"/>
      <c r="I1641" s="761"/>
      <c r="J1641" s="761"/>
      <c r="K1641" s="761"/>
      <c r="L1641" s="761"/>
      <c r="M1641" s="761"/>
      <c r="N1641" s="761"/>
      <c r="O1641" s="762"/>
    </row>
    <row r="1642">
      <c r="A1642" s="841"/>
      <c r="B1642" s="760"/>
      <c r="C1642" s="761"/>
      <c r="D1642" s="761"/>
      <c r="E1642" s="761"/>
      <c r="F1642" s="761"/>
      <c r="G1642" s="761"/>
      <c r="H1642" s="761"/>
      <c r="I1642" s="761"/>
      <c r="J1642" s="761"/>
      <c r="K1642" s="761"/>
      <c r="L1642" s="761"/>
      <c r="M1642" s="761"/>
      <c r="N1642" s="761"/>
      <c r="O1642" s="762"/>
    </row>
    <row r="1643">
      <c r="A1643" s="841"/>
      <c r="B1643" s="760"/>
      <c r="C1643" s="761"/>
      <c r="D1643" s="761"/>
      <c r="E1643" s="761"/>
      <c r="F1643" s="761"/>
      <c r="G1643" s="761"/>
      <c r="H1643" s="761"/>
      <c r="I1643" s="761"/>
      <c r="J1643" s="761"/>
      <c r="K1643" s="761"/>
      <c r="L1643" s="761"/>
      <c r="M1643" s="761"/>
      <c r="N1643" s="761"/>
      <c r="O1643" s="762"/>
    </row>
    <row r="1644">
      <c r="A1644" s="841"/>
      <c r="B1644" s="760"/>
      <c r="C1644" s="761"/>
      <c r="D1644" s="761"/>
      <c r="E1644" s="761"/>
      <c r="F1644" s="761"/>
      <c r="G1644" s="761"/>
      <c r="H1644" s="761"/>
      <c r="I1644" s="761"/>
      <c r="J1644" s="761"/>
      <c r="K1644" s="761"/>
      <c r="L1644" s="761"/>
      <c r="M1644" s="761"/>
      <c r="N1644" s="761"/>
      <c r="O1644" s="762"/>
    </row>
    <row r="1645">
      <c r="A1645" s="841"/>
      <c r="B1645" s="758"/>
      <c r="C1645" s="759"/>
      <c r="D1645" s="759"/>
      <c r="E1645" s="759"/>
      <c r="F1645" s="759"/>
      <c r="G1645" s="759"/>
      <c r="H1645" s="763"/>
      <c r="I1645" s="986" t="s">
        <v>292</v>
      </c>
      <c r="J1645" s="987"/>
      <c r="K1645" s="987"/>
      <c r="L1645" s="987"/>
      <c r="M1645" s="987"/>
      <c r="N1645" s="987"/>
      <c r="O1645" s="988"/>
    </row>
    <row r="1646">
      <c r="A1646" s="841"/>
      <c r="B1646" s="758"/>
      <c r="C1646" s="759"/>
      <c r="D1646" s="759"/>
      <c r="E1646" s="759"/>
      <c r="F1646" s="759"/>
      <c r="G1646" s="759"/>
      <c r="H1646" s="763"/>
      <c r="I1646" s="3"/>
      <c r="J1646" s="3"/>
      <c r="K1646" s="3"/>
      <c r="L1646" s="3"/>
      <c r="M1646" s="3"/>
      <c r="N1646" s="3"/>
      <c r="O1646" s="3"/>
    </row>
    <row r="1647">
      <c r="A1647" s="841"/>
      <c r="B1647" s="758"/>
      <c r="C1647" s="759"/>
      <c r="D1647" s="759"/>
      <c r="E1647" s="759"/>
      <c r="F1647" s="759"/>
      <c r="G1647" s="759"/>
      <c r="H1647" s="763"/>
      <c r="I1647" s="3"/>
      <c r="J1647" s="3"/>
      <c r="K1647" s="3"/>
      <c r="L1647" s="3"/>
      <c r="M1647" s="3"/>
      <c r="N1647" s="3"/>
      <c r="O1647" s="3"/>
    </row>
    <row r="1648">
      <c r="A1648" s="842"/>
      <c r="B1648" s="803"/>
      <c r="C1648" s="804"/>
      <c r="D1648" s="804"/>
      <c r="E1648" s="804"/>
      <c r="F1648" s="804"/>
      <c r="G1648" s="804"/>
      <c r="H1648" s="989"/>
      <c r="I1648" s="990"/>
      <c r="J1648" s="990"/>
      <c r="K1648" s="990"/>
      <c r="L1648" s="990"/>
      <c r="M1648" s="990"/>
      <c r="N1648" s="990"/>
      <c r="O1648" s="991"/>
    </row>
    <row r="1649" ht="28.5" customHeight="1">
      <c r="A1649" s="805" t="s">
        <v>240</v>
      </c>
      <c r="B1649" s="806" t="s">
        <v>1</v>
      </c>
      <c r="C1649" s="807"/>
      <c r="D1649" s="807"/>
      <c r="E1649" s="807"/>
      <c r="F1649" s="807"/>
      <c r="G1649" s="807"/>
      <c r="H1649" s="807"/>
      <c r="I1649" s="807"/>
      <c r="J1649" s="807"/>
      <c r="K1649" s="807"/>
      <c r="L1649" s="807"/>
      <c r="M1649" s="807"/>
      <c r="N1649" s="807"/>
      <c r="O1649" s="1165"/>
    </row>
    <row r="1650">
      <c r="A1650" s="810" t="s">
        <v>3</v>
      </c>
      <c r="B1650" s="811" t="s">
        <v>4</v>
      </c>
      <c r="C1650" s="812"/>
      <c r="D1650" s="812"/>
      <c r="E1650" s="812"/>
      <c r="F1650" s="812"/>
      <c r="G1650" s="812"/>
      <c r="H1650" s="812"/>
      <c r="I1650" s="812"/>
      <c r="J1650" s="812"/>
      <c r="K1650" s="812"/>
      <c r="L1650" s="812"/>
      <c r="M1650" s="812"/>
      <c r="N1650" s="812"/>
      <c r="O1650" s="1178"/>
    </row>
    <row r="1651">
      <c r="A1651" s="814" t="s">
        <v>241</v>
      </c>
      <c r="B1651" s="694"/>
      <c r="C1651" s="694"/>
      <c r="D1651" s="694"/>
      <c r="E1651" s="694"/>
      <c r="F1651" s="694"/>
      <c r="G1651" s="694"/>
      <c r="H1651" s="694"/>
      <c r="I1651" s="694"/>
      <c r="J1651" s="694"/>
      <c r="K1651" s="694"/>
      <c r="L1651" s="694"/>
      <c r="M1651" s="694"/>
      <c r="N1651" s="694"/>
      <c r="O1651" s="1179"/>
    </row>
    <row r="1652" ht="38.25">
      <c r="A1652" s="718" t="s">
        <v>7</v>
      </c>
      <c r="B1652" s="720" t="s">
        <v>312</v>
      </c>
      <c r="C1652" s="720" t="s">
        <v>216</v>
      </c>
      <c r="D1652" s="816" t="s">
        <v>349</v>
      </c>
      <c r="E1652" s="817"/>
      <c r="F1652" s="818"/>
      <c r="G1652" s="819" t="s">
        <v>242</v>
      </c>
      <c r="H1652" s="820"/>
      <c r="I1652" s="723">
        <f>I1605+1</f>
        <v>46063</v>
      </c>
      <c r="J1652" s="724"/>
      <c r="K1652" s="724"/>
      <c r="L1652" s="724"/>
      <c r="M1652" s="725"/>
      <c r="N1652" s="726" t="s">
        <v>243</v>
      </c>
      <c r="O1652" s="727">
        <f>O1605+1</f>
        <v>36</v>
      </c>
    </row>
    <row r="1653">
      <c r="A1653" s="728" t="s">
        <v>244</v>
      </c>
      <c r="B1653" s="729" t="s">
        <v>6</v>
      </c>
      <c r="C1653" s="730"/>
      <c r="D1653" s="730"/>
      <c r="E1653" s="730"/>
      <c r="F1653" s="730"/>
      <c r="G1653" s="730"/>
      <c r="H1653" s="730"/>
      <c r="I1653" s="730"/>
      <c r="J1653" s="731"/>
      <c r="K1653" s="732" t="s">
        <v>245</v>
      </c>
      <c r="L1653" s="732" t="s">
        <v>246</v>
      </c>
      <c r="M1653" s="821" t="s">
        <v>247</v>
      </c>
      <c r="N1653" s="822"/>
      <c r="O1653" s="733" t="s">
        <v>248</v>
      </c>
    </row>
    <row r="1654">
      <c r="A1654" s="734"/>
      <c r="B1654" s="735"/>
      <c r="C1654" s="736"/>
      <c r="D1654" s="736"/>
      <c r="E1654" s="736"/>
      <c r="F1654" s="736"/>
      <c r="G1654" s="736"/>
      <c r="H1654" s="736"/>
      <c r="I1654" s="736"/>
      <c r="J1654" s="737"/>
      <c r="K1654" s="732" t="s">
        <v>249</v>
      </c>
      <c r="L1654" s="732" t="s">
        <v>203</v>
      </c>
      <c r="M1654" s="823"/>
      <c r="N1654" s="824"/>
      <c r="O1654" s="739"/>
    </row>
    <row r="1655" ht="38.25">
      <c r="A1655" s="740" t="s">
        <v>250</v>
      </c>
      <c r="B1655" s="741"/>
      <c r="C1655" s="742" t="s">
        <v>251</v>
      </c>
      <c r="D1655" s="742">
        <f>D1608</f>
        <v>180</v>
      </c>
      <c r="E1655" s="742" t="s">
        <v>252</v>
      </c>
      <c r="F1655" s="825" t="s">
        <v>253</v>
      </c>
      <c r="G1655" s="826"/>
      <c r="H1655" s="741">
        <f>H1608+1</f>
        <v>129</v>
      </c>
      <c r="I1655" s="742" t="s">
        <v>254</v>
      </c>
      <c r="J1655" s="741">
        <f>D1655-H1655</f>
        <v>51</v>
      </c>
      <c r="K1655" s="744" t="s">
        <v>255</v>
      </c>
      <c r="L1655" s="744" t="s">
        <v>203</v>
      </c>
      <c r="M1655" s="811"/>
      <c r="N1655" s="827"/>
      <c r="O1655" s="739"/>
    </row>
    <row r="1656">
      <c r="A1656" s="993" t="s">
        <v>256</v>
      </c>
      <c r="B1656" s="755" t="s">
        <v>257</v>
      </c>
      <c r="C1656" s="756"/>
      <c r="D1656" s="756"/>
      <c r="E1656" s="756"/>
      <c r="F1656" s="757"/>
      <c r="G1656" s="758"/>
      <c r="H1656" s="763"/>
      <c r="I1656" s="760"/>
      <c r="J1656" s="761"/>
      <c r="K1656" s="761"/>
      <c r="L1656" s="761"/>
      <c r="M1656" s="761"/>
      <c r="N1656" s="761"/>
      <c r="O1656" s="762"/>
    </row>
    <row r="1657">
      <c r="A1657" s="828"/>
      <c r="B1657" s="755" t="s">
        <v>258</v>
      </c>
      <c r="C1657" s="756"/>
      <c r="D1657" s="756"/>
      <c r="E1657" s="756"/>
      <c r="F1657" s="757"/>
      <c r="G1657" s="758"/>
      <c r="H1657" s="763"/>
      <c r="I1657" s="760"/>
      <c r="J1657" s="761"/>
      <c r="K1657" s="761"/>
      <c r="L1657" s="761"/>
      <c r="M1657" s="761"/>
      <c r="N1657" s="761"/>
      <c r="O1657" s="762"/>
    </row>
    <row r="1658">
      <c r="A1658" s="828"/>
      <c r="B1658" s="755" t="s">
        <v>259</v>
      </c>
      <c r="C1658" s="756"/>
      <c r="D1658" s="756"/>
      <c r="E1658" s="756"/>
      <c r="F1658" s="757"/>
      <c r="G1658" s="758"/>
      <c r="H1658" s="763"/>
      <c r="I1658" s="760"/>
      <c r="J1658" s="761"/>
      <c r="K1658" s="761"/>
      <c r="L1658" s="761"/>
      <c r="M1658" s="761"/>
      <c r="N1658" s="761"/>
      <c r="O1658" s="762"/>
    </row>
    <row r="1659">
      <c r="A1659" s="828"/>
      <c r="B1659" s="755" t="s">
        <v>260</v>
      </c>
      <c r="C1659" s="756"/>
      <c r="D1659" s="756"/>
      <c r="E1659" s="756"/>
      <c r="F1659" s="757"/>
      <c r="G1659" s="758"/>
      <c r="H1659" s="763"/>
      <c r="I1659" s="760"/>
      <c r="J1659" s="761"/>
      <c r="K1659" s="761"/>
      <c r="L1659" s="761"/>
      <c r="M1659" s="761"/>
      <c r="N1659" s="761"/>
      <c r="O1659" s="762"/>
    </row>
    <row r="1660">
      <c r="A1660" s="828"/>
      <c r="B1660" s="755" t="s">
        <v>261</v>
      </c>
      <c r="C1660" s="756"/>
      <c r="D1660" s="756"/>
      <c r="E1660" s="756"/>
      <c r="F1660" s="757"/>
      <c r="G1660" s="758"/>
      <c r="H1660" s="763"/>
      <c r="I1660" s="758"/>
      <c r="J1660" s="759"/>
      <c r="K1660" s="759"/>
      <c r="L1660" s="759"/>
      <c r="M1660" s="759"/>
      <c r="N1660" s="759"/>
      <c r="O1660" s="762"/>
    </row>
    <row r="1661">
      <c r="A1661" s="829"/>
      <c r="B1661" s="999" t="s">
        <v>262</v>
      </c>
      <c r="C1661" s="1000"/>
      <c r="D1661" s="1000"/>
      <c r="E1661" s="1000"/>
      <c r="F1661" s="1001"/>
      <c r="G1661" s="803"/>
      <c r="H1661" s="989"/>
      <c r="I1661" s="769"/>
      <c r="J1661" s="770"/>
      <c r="K1661" s="770"/>
      <c r="L1661" s="770"/>
      <c r="M1661" s="770"/>
      <c r="N1661" s="770"/>
      <c r="O1661" s="771"/>
    </row>
    <row r="1662">
      <c r="A1662" s="830" t="s">
        <v>263</v>
      </c>
      <c r="B1662" s="773" t="s">
        <v>264</v>
      </c>
      <c r="C1662" s="774"/>
      <c r="D1662" s="774"/>
      <c r="E1662" s="774"/>
      <c r="F1662" s="775"/>
      <c r="G1662" s="776" t="s">
        <v>265</v>
      </c>
      <c r="H1662" s="777"/>
      <c r="I1662" s="773" t="s">
        <v>264</v>
      </c>
      <c r="J1662" s="774"/>
      <c r="K1662" s="774"/>
      <c r="L1662" s="774"/>
      <c r="M1662" s="774"/>
      <c r="N1662" s="775"/>
      <c r="O1662" s="1219" t="s">
        <v>265</v>
      </c>
    </row>
    <row r="1663">
      <c r="A1663" s="828"/>
      <c r="B1663" s="766" t="s">
        <v>266</v>
      </c>
      <c r="C1663" s="767"/>
      <c r="D1663" s="767"/>
      <c r="E1663" s="767"/>
      <c r="F1663" s="768"/>
      <c r="G1663" s="779"/>
      <c r="H1663" s="780"/>
      <c r="I1663" s="766" t="s">
        <v>267</v>
      </c>
      <c r="J1663" s="767"/>
      <c r="K1663" s="767"/>
      <c r="L1663" s="767"/>
      <c r="M1663" s="767"/>
      <c r="N1663" s="768"/>
      <c r="O1663" s="781"/>
    </row>
    <row r="1664">
      <c r="A1664" s="828"/>
      <c r="B1664" s="766" t="s">
        <v>268</v>
      </c>
      <c r="C1664" s="767"/>
      <c r="D1664" s="767"/>
      <c r="E1664" s="767"/>
      <c r="F1664" s="768"/>
      <c r="G1664" s="779"/>
      <c r="H1664" s="780"/>
      <c r="I1664" s="766" t="s">
        <v>269</v>
      </c>
      <c r="J1664" s="767"/>
      <c r="K1664" s="767"/>
      <c r="L1664" s="767"/>
      <c r="M1664" s="767"/>
      <c r="N1664" s="768"/>
      <c r="O1664" s="781"/>
    </row>
    <row r="1665">
      <c r="A1665" s="828"/>
      <c r="B1665" s="766" t="s">
        <v>270</v>
      </c>
      <c r="C1665" s="767"/>
      <c r="D1665" s="767"/>
      <c r="E1665" s="767"/>
      <c r="F1665" s="768"/>
      <c r="G1665" s="779"/>
      <c r="H1665" s="780"/>
      <c r="I1665" s="766" t="s">
        <v>271</v>
      </c>
      <c r="J1665" s="767"/>
      <c r="K1665" s="767"/>
      <c r="L1665" s="767"/>
      <c r="M1665" s="767"/>
      <c r="N1665" s="768"/>
      <c r="O1665" s="781"/>
    </row>
    <row r="1666">
      <c r="A1666" s="828"/>
      <c r="B1666" s="766" t="s">
        <v>272</v>
      </c>
      <c r="C1666" s="767"/>
      <c r="D1666" s="767"/>
      <c r="E1666" s="767"/>
      <c r="F1666" s="768"/>
      <c r="G1666" s="779"/>
      <c r="H1666" s="780"/>
      <c r="I1666" s="766" t="s">
        <v>273</v>
      </c>
      <c r="J1666" s="767"/>
      <c r="K1666" s="767"/>
      <c r="L1666" s="767"/>
      <c r="M1666" s="767"/>
      <c r="N1666" s="768"/>
      <c r="O1666" s="781"/>
    </row>
    <row r="1667">
      <c r="A1667" s="828"/>
      <c r="B1667" s="766" t="s">
        <v>274</v>
      </c>
      <c r="C1667" s="767"/>
      <c r="D1667" s="767"/>
      <c r="E1667" s="767"/>
      <c r="F1667" s="768"/>
      <c r="G1667" s="779"/>
      <c r="H1667" s="780"/>
      <c r="I1667" s="766" t="s">
        <v>275</v>
      </c>
      <c r="J1667" s="767"/>
      <c r="K1667" s="767"/>
      <c r="L1667" s="767"/>
      <c r="M1667" s="767"/>
      <c r="N1667" s="768"/>
      <c r="O1667" s="781">
        <v>1</v>
      </c>
    </row>
    <row r="1668">
      <c r="A1668" s="828"/>
      <c r="B1668" s="766" t="s">
        <v>276</v>
      </c>
      <c r="C1668" s="767"/>
      <c r="D1668" s="767"/>
      <c r="E1668" s="767"/>
      <c r="F1668" s="768"/>
      <c r="G1668" s="779"/>
      <c r="H1668" s="780"/>
      <c r="I1668" s="766" t="s">
        <v>277</v>
      </c>
      <c r="J1668" s="767"/>
      <c r="K1668" s="767"/>
      <c r="L1668" s="767"/>
      <c r="M1668" s="767"/>
      <c r="N1668" s="768"/>
      <c r="O1668" s="781"/>
    </row>
    <row r="1669">
      <c r="A1669" s="828"/>
      <c r="B1669" s="766" t="s">
        <v>278</v>
      </c>
      <c r="C1669" s="767"/>
      <c r="D1669" s="767"/>
      <c r="E1669" s="767"/>
      <c r="F1669" s="768"/>
      <c r="G1669" s="779"/>
      <c r="H1669" s="780"/>
      <c r="I1669" s="766" t="s">
        <v>279</v>
      </c>
      <c r="J1669" s="767"/>
      <c r="K1669" s="767"/>
      <c r="L1669" s="767"/>
      <c r="M1669" s="767"/>
      <c r="N1669" s="768"/>
      <c r="O1669" s="781"/>
    </row>
    <row r="1670">
      <c r="A1670" s="828"/>
      <c r="B1670" s="766" t="s">
        <v>280</v>
      </c>
      <c r="C1670" s="767"/>
      <c r="D1670" s="767"/>
      <c r="E1670" s="767"/>
      <c r="F1670" s="768"/>
      <c r="G1670" s="779"/>
      <c r="H1670" s="780"/>
      <c r="I1670" s="766" t="s">
        <v>281</v>
      </c>
      <c r="J1670" s="767"/>
      <c r="K1670" s="767"/>
      <c r="L1670" s="767"/>
      <c r="M1670" s="767"/>
      <c r="N1670" s="768"/>
      <c r="O1670" s="781">
        <v>1</v>
      </c>
    </row>
    <row r="1671">
      <c r="A1671" s="828"/>
      <c r="B1671" s="766" t="s">
        <v>282</v>
      </c>
      <c r="C1671" s="767"/>
      <c r="D1671" s="767"/>
      <c r="E1671" s="767"/>
      <c r="F1671" s="768"/>
      <c r="G1671" s="779"/>
      <c r="H1671" s="780"/>
      <c r="I1671" s="766" t="s">
        <v>283</v>
      </c>
      <c r="J1671" s="767"/>
      <c r="K1671" s="767"/>
      <c r="L1671" s="767"/>
      <c r="M1671" s="767"/>
      <c r="N1671" s="768"/>
      <c r="O1671" s="781"/>
    </row>
    <row r="1672">
      <c r="A1672" s="828"/>
      <c r="B1672" s="766" t="s">
        <v>284</v>
      </c>
      <c r="C1672" s="767"/>
      <c r="D1672" s="767"/>
      <c r="E1672" s="767"/>
      <c r="F1672" s="768"/>
      <c r="G1672" s="779"/>
      <c r="H1672" s="780"/>
      <c r="I1672" s="766" t="s">
        <v>285</v>
      </c>
      <c r="J1672" s="767"/>
      <c r="K1672" s="767"/>
      <c r="L1672" s="767"/>
      <c r="M1672" s="767"/>
      <c r="N1672" s="768"/>
      <c r="O1672" s="790">
        <v>1</v>
      </c>
    </row>
    <row r="1673">
      <c r="A1673" s="829"/>
      <c r="B1673" s="783" t="s">
        <v>286</v>
      </c>
      <c r="C1673" s="784"/>
      <c r="D1673" s="784"/>
      <c r="E1673" s="784"/>
      <c r="F1673" s="785"/>
      <c r="G1673" s="1002">
        <v>2</v>
      </c>
      <c r="H1673" s="1003"/>
      <c r="I1673" s="783" t="s">
        <v>287</v>
      </c>
      <c r="J1673" s="784"/>
      <c r="K1673" s="784"/>
      <c r="L1673" s="784"/>
      <c r="M1673" s="784"/>
      <c r="N1673" s="785"/>
      <c r="O1673" s="1004">
        <f>SUM(G1663:H1673,O1663:O1672)</f>
        <v>5</v>
      </c>
    </row>
    <row r="1674">
      <c r="A1674" s="837" t="s">
        <v>288</v>
      </c>
      <c r="B1674" s="1224" t="s">
        <v>351</v>
      </c>
      <c r="C1674" s="1225"/>
      <c r="D1674" s="1225"/>
      <c r="E1674" s="1225"/>
      <c r="F1674" s="1225"/>
      <c r="G1674" s="1225"/>
      <c r="H1674" s="1225"/>
      <c r="I1674" s="1225"/>
      <c r="J1674" s="1225"/>
      <c r="K1674" s="1225"/>
      <c r="L1674" s="1225"/>
      <c r="M1674" s="1225"/>
      <c r="N1674" s="1225"/>
      <c r="O1674" s="1177"/>
    </row>
    <row r="1675">
      <c r="A1675" s="841"/>
      <c r="B1675" s="758"/>
      <c r="C1675" s="759"/>
      <c r="D1675" s="759"/>
      <c r="E1675" s="759"/>
      <c r="F1675" s="759"/>
      <c r="G1675" s="759"/>
      <c r="H1675" s="759"/>
      <c r="I1675" s="759"/>
      <c r="J1675" s="759"/>
      <c r="K1675" s="759"/>
      <c r="L1675" s="759"/>
      <c r="M1675" s="759"/>
      <c r="N1675" s="759"/>
      <c r="O1675" s="762"/>
    </row>
    <row r="1676">
      <c r="A1676" s="841"/>
      <c r="B1676" s="758"/>
      <c r="C1676" s="759"/>
      <c r="D1676" s="759"/>
      <c r="E1676" s="759"/>
      <c r="F1676" s="759"/>
      <c r="G1676" s="759"/>
      <c r="H1676" s="759"/>
      <c r="I1676" s="759"/>
      <c r="J1676" s="759"/>
      <c r="K1676" s="759"/>
      <c r="L1676" s="759"/>
      <c r="M1676" s="759"/>
      <c r="N1676" s="759"/>
      <c r="O1676" s="762"/>
    </row>
    <row r="1677">
      <c r="A1677" s="841"/>
      <c r="B1677" s="758"/>
      <c r="C1677" s="759"/>
      <c r="D1677" s="759"/>
      <c r="E1677" s="759"/>
      <c r="F1677" s="759"/>
      <c r="G1677" s="759"/>
      <c r="H1677" s="759"/>
      <c r="I1677" s="759"/>
      <c r="J1677" s="759"/>
      <c r="K1677" s="759"/>
      <c r="L1677" s="759"/>
      <c r="M1677" s="759"/>
      <c r="N1677" s="759"/>
      <c r="O1677" s="762"/>
    </row>
    <row r="1678">
      <c r="A1678" s="841"/>
      <c r="B1678" s="758"/>
      <c r="C1678" s="759"/>
      <c r="D1678" s="759"/>
      <c r="E1678" s="759"/>
      <c r="F1678" s="759"/>
      <c r="G1678" s="759"/>
      <c r="H1678" s="759"/>
      <c r="I1678" s="759"/>
      <c r="J1678" s="759"/>
      <c r="K1678" s="759"/>
      <c r="L1678" s="759"/>
      <c r="M1678" s="759"/>
      <c r="N1678" s="759"/>
      <c r="O1678" s="762"/>
    </row>
    <row r="1679">
      <c r="A1679" s="841"/>
      <c r="B1679" s="758"/>
      <c r="C1679" s="759"/>
      <c r="D1679" s="759"/>
      <c r="E1679" s="759"/>
      <c r="F1679" s="759"/>
      <c r="G1679" s="759"/>
      <c r="H1679" s="759"/>
      <c r="I1679" s="759"/>
      <c r="J1679" s="759"/>
      <c r="K1679" s="759"/>
      <c r="L1679" s="759"/>
      <c r="M1679" s="759"/>
      <c r="N1679" s="759"/>
      <c r="O1679" s="762"/>
    </row>
    <row r="1680">
      <c r="A1680" s="841"/>
      <c r="B1680" s="758"/>
      <c r="C1680" s="759"/>
      <c r="D1680" s="759"/>
      <c r="E1680" s="759"/>
      <c r="F1680" s="759"/>
      <c r="G1680" s="759"/>
      <c r="H1680" s="759"/>
      <c r="I1680" s="759"/>
      <c r="J1680" s="759"/>
      <c r="K1680" s="759"/>
      <c r="L1680" s="759"/>
      <c r="M1680" s="759"/>
      <c r="N1680" s="759"/>
      <c r="O1680" s="762"/>
    </row>
    <row r="1681">
      <c r="A1681" s="841"/>
      <c r="B1681" s="758"/>
      <c r="C1681" s="759"/>
      <c r="D1681" s="759"/>
      <c r="E1681" s="759"/>
      <c r="F1681" s="759"/>
      <c r="G1681" s="759"/>
      <c r="H1681" s="763"/>
      <c r="I1681" s="986" t="s">
        <v>0</v>
      </c>
      <c r="J1681" s="987"/>
      <c r="K1681" s="987"/>
      <c r="L1681" s="987"/>
      <c r="M1681" s="987"/>
      <c r="N1681" s="987"/>
      <c r="O1681" s="988"/>
    </row>
    <row r="1682">
      <c r="A1682" s="841"/>
      <c r="B1682" s="758"/>
      <c r="C1682" s="759"/>
      <c r="D1682" s="759"/>
      <c r="E1682" s="759"/>
      <c r="F1682" s="759"/>
      <c r="G1682" s="759"/>
      <c r="H1682" s="763"/>
      <c r="I1682" s="3"/>
      <c r="J1682" s="3"/>
      <c r="K1682" s="3"/>
      <c r="L1682" s="3"/>
      <c r="M1682" s="3"/>
      <c r="N1682" s="3"/>
      <c r="O1682" s="3"/>
    </row>
    <row r="1683">
      <c r="A1683" s="841"/>
      <c r="B1683" s="758"/>
      <c r="C1683" s="759"/>
      <c r="D1683" s="759"/>
      <c r="E1683" s="759"/>
      <c r="F1683" s="759"/>
      <c r="G1683" s="759"/>
      <c r="H1683" s="763"/>
      <c r="I1683" s="3"/>
      <c r="J1683" s="3"/>
      <c r="K1683" s="3"/>
      <c r="L1683" s="3"/>
      <c r="M1683" s="3"/>
      <c r="N1683" s="3"/>
      <c r="O1683" s="3"/>
    </row>
    <row r="1684">
      <c r="A1684" s="842"/>
      <c r="B1684" s="803"/>
      <c r="C1684" s="804"/>
      <c r="D1684" s="804"/>
      <c r="E1684" s="804"/>
      <c r="F1684" s="804"/>
      <c r="G1684" s="804"/>
      <c r="H1684" s="989"/>
      <c r="I1684" s="1223"/>
      <c r="J1684" s="1223"/>
      <c r="K1684" s="1223"/>
      <c r="L1684" s="1223"/>
      <c r="M1684" s="1223"/>
      <c r="N1684" s="1223"/>
      <c r="O1684" s="1223"/>
    </row>
    <row r="1685">
      <c r="A1685" s="837" t="s">
        <v>291</v>
      </c>
      <c r="B1685" s="992"/>
      <c r="C1685" s="839"/>
      <c r="D1685" s="839"/>
      <c r="E1685" s="839"/>
      <c r="F1685" s="839"/>
      <c r="G1685" s="839"/>
      <c r="H1685" s="839"/>
      <c r="I1685" s="839"/>
      <c r="J1685" s="839"/>
      <c r="K1685" s="839"/>
      <c r="L1685" s="839"/>
      <c r="M1685" s="839"/>
      <c r="N1685" s="839"/>
      <c r="O1685" s="840"/>
    </row>
    <row r="1686">
      <c r="A1686" s="841"/>
      <c r="B1686" s="760"/>
      <c r="C1686" s="761"/>
      <c r="D1686" s="761"/>
      <c r="E1686" s="761"/>
      <c r="F1686" s="761"/>
      <c r="G1686" s="761"/>
      <c r="H1686" s="761"/>
      <c r="I1686" s="761"/>
      <c r="J1686" s="761"/>
      <c r="K1686" s="761"/>
      <c r="L1686" s="761"/>
      <c r="M1686" s="761"/>
      <c r="N1686" s="761"/>
      <c r="O1686" s="762"/>
    </row>
    <row r="1687">
      <c r="A1687" s="841"/>
      <c r="B1687" s="760"/>
      <c r="C1687" s="761"/>
      <c r="D1687" s="761"/>
      <c r="E1687" s="761"/>
      <c r="F1687" s="761"/>
      <c r="G1687" s="761"/>
      <c r="H1687" s="761"/>
      <c r="I1687" s="761"/>
      <c r="J1687" s="761"/>
      <c r="K1687" s="761"/>
      <c r="L1687" s="761"/>
      <c r="M1687" s="761"/>
      <c r="N1687" s="761"/>
      <c r="O1687" s="762"/>
    </row>
    <row r="1688">
      <c r="A1688" s="841"/>
      <c r="B1688" s="760"/>
      <c r="C1688" s="761"/>
      <c r="D1688" s="761"/>
      <c r="E1688" s="761"/>
      <c r="F1688" s="761"/>
      <c r="G1688" s="761"/>
      <c r="H1688" s="761"/>
      <c r="I1688" s="761"/>
      <c r="J1688" s="761"/>
      <c r="K1688" s="761"/>
      <c r="L1688" s="761"/>
      <c r="M1688" s="761"/>
      <c r="N1688" s="761"/>
      <c r="O1688" s="762"/>
    </row>
    <row r="1689">
      <c r="A1689" s="841"/>
      <c r="B1689" s="760"/>
      <c r="C1689" s="761"/>
      <c r="D1689" s="761"/>
      <c r="E1689" s="761"/>
      <c r="F1689" s="761"/>
      <c r="G1689" s="761"/>
      <c r="H1689" s="761"/>
      <c r="I1689" s="761"/>
      <c r="J1689" s="761"/>
      <c r="K1689" s="761"/>
      <c r="L1689" s="761"/>
      <c r="M1689" s="761"/>
      <c r="N1689" s="761"/>
      <c r="O1689" s="762"/>
    </row>
    <row r="1690">
      <c r="A1690" s="841"/>
      <c r="B1690" s="760"/>
      <c r="C1690" s="761"/>
      <c r="D1690" s="761"/>
      <c r="E1690" s="761"/>
      <c r="F1690" s="761"/>
      <c r="G1690" s="761"/>
      <c r="H1690" s="761"/>
      <c r="I1690" s="761"/>
      <c r="J1690" s="761"/>
      <c r="K1690" s="761"/>
      <c r="L1690" s="761"/>
      <c r="M1690" s="761"/>
      <c r="N1690" s="761"/>
      <c r="O1690" s="762"/>
    </row>
    <row r="1691">
      <c r="A1691" s="841"/>
      <c r="B1691" s="760"/>
      <c r="C1691" s="761"/>
      <c r="D1691" s="761"/>
      <c r="E1691" s="761"/>
      <c r="F1691" s="761"/>
      <c r="G1691" s="761"/>
      <c r="H1691" s="761"/>
      <c r="I1691" s="761"/>
      <c r="J1691" s="761"/>
      <c r="K1691" s="761"/>
      <c r="L1691" s="761"/>
      <c r="M1691" s="761"/>
      <c r="N1691" s="761"/>
      <c r="O1691" s="762"/>
    </row>
    <row r="1692">
      <c r="A1692" s="841"/>
      <c r="B1692" s="758"/>
      <c r="C1692" s="759"/>
      <c r="D1692" s="759"/>
      <c r="E1692" s="759"/>
      <c r="F1692" s="759"/>
      <c r="G1692" s="759"/>
      <c r="H1692" s="763"/>
      <c r="I1692" s="986" t="s">
        <v>292</v>
      </c>
      <c r="J1692" s="987"/>
      <c r="K1692" s="987"/>
      <c r="L1692" s="987"/>
      <c r="M1692" s="987"/>
      <c r="N1692" s="987"/>
      <c r="O1692" s="988"/>
    </row>
    <row r="1693">
      <c r="A1693" s="841"/>
      <c r="B1693" s="758"/>
      <c r="C1693" s="759"/>
      <c r="D1693" s="759"/>
      <c r="E1693" s="759"/>
      <c r="F1693" s="759"/>
      <c r="G1693" s="759"/>
      <c r="H1693" s="763"/>
      <c r="I1693" s="3"/>
      <c r="J1693" s="3"/>
      <c r="K1693" s="3"/>
      <c r="L1693" s="3"/>
      <c r="M1693" s="3"/>
      <c r="N1693" s="3"/>
      <c r="O1693" s="3"/>
    </row>
    <row r="1694">
      <c r="A1694" s="841"/>
      <c r="B1694" s="758"/>
      <c r="C1694" s="759"/>
      <c r="D1694" s="759"/>
      <c r="E1694" s="759"/>
      <c r="F1694" s="759"/>
      <c r="G1694" s="759"/>
      <c r="H1694" s="763"/>
      <c r="I1694" s="3"/>
      <c r="J1694" s="3"/>
      <c r="K1694" s="3"/>
      <c r="L1694" s="3"/>
      <c r="M1694" s="3"/>
      <c r="N1694" s="3"/>
      <c r="O1694" s="3"/>
    </row>
    <row r="1695">
      <c r="A1695" s="842"/>
      <c r="B1695" s="803"/>
      <c r="C1695" s="804"/>
      <c r="D1695" s="804"/>
      <c r="E1695" s="804"/>
      <c r="F1695" s="804"/>
      <c r="G1695" s="804"/>
      <c r="H1695" s="989"/>
      <c r="I1695" s="990"/>
      <c r="J1695" s="990"/>
      <c r="K1695" s="990"/>
      <c r="L1695" s="990"/>
      <c r="M1695" s="990"/>
      <c r="N1695" s="990"/>
      <c r="O1695" s="991"/>
    </row>
    <row r="1696" ht="27" customHeight="1">
      <c r="A1696" s="805" t="s">
        <v>240</v>
      </c>
      <c r="B1696" s="806" t="s">
        <v>1</v>
      </c>
      <c r="C1696" s="807"/>
      <c r="D1696" s="807"/>
      <c r="E1696" s="807"/>
      <c r="F1696" s="807"/>
      <c r="G1696" s="807"/>
      <c r="H1696" s="807"/>
      <c r="I1696" s="807"/>
      <c r="J1696" s="807"/>
      <c r="K1696" s="807"/>
      <c r="L1696" s="807"/>
      <c r="M1696" s="807"/>
      <c r="N1696" s="807"/>
      <c r="O1696" s="1165"/>
    </row>
    <row r="1697">
      <c r="A1697" s="810" t="s">
        <v>3</v>
      </c>
      <c r="B1697" s="811" t="s">
        <v>4</v>
      </c>
      <c r="C1697" s="812"/>
      <c r="D1697" s="812"/>
      <c r="E1697" s="812"/>
      <c r="F1697" s="812"/>
      <c r="G1697" s="812"/>
      <c r="H1697" s="812"/>
      <c r="I1697" s="812"/>
      <c r="J1697" s="812"/>
      <c r="K1697" s="812"/>
      <c r="L1697" s="812"/>
      <c r="M1697" s="812"/>
      <c r="N1697" s="812"/>
      <c r="O1697" s="1178"/>
    </row>
    <row r="1698">
      <c r="A1698" s="814" t="s">
        <v>241</v>
      </c>
      <c r="B1698" s="694"/>
      <c r="C1698" s="694"/>
      <c r="D1698" s="694"/>
      <c r="E1698" s="694"/>
      <c r="F1698" s="694"/>
      <c r="G1698" s="694"/>
      <c r="H1698" s="694"/>
      <c r="I1698" s="694"/>
      <c r="J1698" s="694"/>
      <c r="K1698" s="694"/>
      <c r="L1698" s="694"/>
      <c r="M1698" s="694"/>
      <c r="N1698" s="694"/>
      <c r="O1698" s="1179"/>
    </row>
    <row r="1699" ht="38.25">
      <c r="A1699" s="718" t="s">
        <v>7</v>
      </c>
      <c r="B1699" s="720" t="s">
        <v>312</v>
      </c>
      <c r="C1699" s="720" t="s">
        <v>216</v>
      </c>
      <c r="D1699" s="816" t="s">
        <v>349</v>
      </c>
      <c r="E1699" s="817"/>
      <c r="F1699" s="818"/>
      <c r="G1699" s="819" t="s">
        <v>242</v>
      </c>
      <c r="H1699" s="820"/>
      <c r="I1699" s="723">
        <f>I1652+1</f>
        <v>46064</v>
      </c>
      <c r="J1699" s="724"/>
      <c r="K1699" s="724"/>
      <c r="L1699" s="724"/>
      <c r="M1699" s="725"/>
      <c r="N1699" s="726" t="s">
        <v>243</v>
      </c>
      <c r="O1699" s="727">
        <f>O1652+1</f>
        <v>37</v>
      </c>
    </row>
    <row r="1700">
      <c r="A1700" s="728" t="s">
        <v>244</v>
      </c>
      <c r="B1700" s="729" t="s">
        <v>6</v>
      </c>
      <c r="C1700" s="730"/>
      <c r="D1700" s="730"/>
      <c r="E1700" s="730"/>
      <c r="F1700" s="730"/>
      <c r="G1700" s="730"/>
      <c r="H1700" s="730"/>
      <c r="I1700" s="730"/>
      <c r="J1700" s="731"/>
      <c r="K1700" s="732" t="s">
        <v>245</v>
      </c>
      <c r="L1700" s="732" t="s">
        <v>246</v>
      </c>
      <c r="M1700" s="821" t="s">
        <v>247</v>
      </c>
      <c r="N1700" s="822"/>
      <c r="O1700" s="733" t="s">
        <v>248</v>
      </c>
    </row>
    <row r="1701">
      <c r="A1701" s="734"/>
      <c r="B1701" s="735"/>
      <c r="C1701" s="736"/>
      <c r="D1701" s="736"/>
      <c r="E1701" s="736"/>
      <c r="F1701" s="736"/>
      <c r="G1701" s="736"/>
      <c r="H1701" s="736"/>
      <c r="I1701" s="736"/>
      <c r="J1701" s="737"/>
      <c r="K1701" s="732" t="s">
        <v>249</v>
      </c>
      <c r="L1701" s="732" t="s">
        <v>203</v>
      </c>
      <c r="M1701" s="823"/>
      <c r="N1701" s="824"/>
      <c r="O1701" s="739"/>
    </row>
    <row r="1702" ht="38.25">
      <c r="A1702" s="740" t="s">
        <v>250</v>
      </c>
      <c r="B1702" s="741"/>
      <c r="C1702" s="742" t="s">
        <v>251</v>
      </c>
      <c r="D1702" s="742">
        <f>180</f>
        <v>180</v>
      </c>
      <c r="E1702" s="742" t="s">
        <v>252</v>
      </c>
      <c r="F1702" s="825" t="s">
        <v>253</v>
      </c>
      <c r="G1702" s="826"/>
      <c r="H1702" s="741">
        <f>H1655+1</f>
        <v>130</v>
      </c>
      <c r="I1702" s="742" t="s">
        <v>254</v>
      </c>
      <c r="J1702" s="741">
        <f>D1702-H1702</f>
        <v>50</v>
      </c>
      <c r="K1702" s="744" t="s">
        <v>255</v>
      </c>
      <c r="L1702" s="744" t="s">
        <v>203</v>
      </c>
      <c r="M1702" s="811"/>
      <c r="N1702" s="827"/>
      <c r="O1702" s="739"/>
    </row>
    <row r="1703">
      <c r="A1703" s="993" t="s">
        <v>256</v>
      </c>
      <c r="B1703" s="755" t="s">
        <v>257</v>
      </c>
      <c r="C1703" s="756"/>
      <c r="D1703" s="756"/>
      <c r="E1703" s="756"/>
      <c r="F1703" s="757"/>
      <c r="G1703" s="758"/>
      <c r="H1703" s="763"/>
      <c r="I1703" s="760"/>
      <c r="J1703" s="761"/>
      <c r="K1703" s="761"/>
      <c r="L1703" s="761"/>
      <c r="M1703" s="761"/>
      <c r="N1703" s="761"/>
      <c r="O1703" s="762"/>
    </row>
    <row r="1704">
      <c r="A1704" s="828"/>
      <c r="B1704" s="755" t="s">
        <v>258</v>
      </c>
      <c r="C1704" s="756"/>
      <c r="D1704" s="756"/>
      <c r="E1704" s="756"/>
      <c r="F1704" s="757"/>
      <c r="G1704" s="758"/>
      <c r="H1704" s="763"/>
      <c r="I1704" s="760"/>
      <c r="J1704" s="761"/>
      <c r="K1704" s="761"/>
      <c r="L1704" s="761"/>
      <c r="M1704" s="761"/>
      <c r="N1704" s="761"/>
      <c r="O1704" s="762"/>
    </row>
    <row r="1705">
      <c r="A1705" s="828"/>
      <c r="B1705" s="755" t="s">
        <v>259</v>
      </c>
      <c r="C1705" s="756"/>
      <c r="D1705" s="756"/>
      <c r="E1705" s="756"/>
      <c r="F1705" s="757"/>
      <c r="G1705" s="758"/>
      <c r="H1705" s="763"/>
      <c r="I1705" s="760"/>
      <c r="J1705" s="761"/>
      <c r="K1705" s="761"/>
      <c r="L1705" s="761"/>
      <c r="M1705" s="761"/>
      <c r="N1705" s="761"/>
      <c r="O1705" s="762"/>
    </row>
    <row r="1706">
      <c r="A1706" s="828"/>
      <c r="B1706" s="755" t="s">
        <v>260</v>
      </c>
      <c r="C1706" s="756"/>
      <c r="D1706" s="756"/>
      <c r="E1706" s="756"/>
      <c r="F1706" s="757"/>
      <c r="G1706" s="758"/>
      <c r="H1706" s="763"/>
      <c r="I1706" s="760"/>
      <c r="J1706" s="761"/>
      <c r="K1706" s="761"/>
      <c r="L1706" s="761"/>
      <c r="M1706" s="761"/>
      <c r="N1706" s="761"/>
      <c r="O1706" s="762"/>
    </row>
    <row r="1707">
      <c r="A1707" s="828"/>
      <c r="B1707" s="755" t="s">
        <v>261</v>
      </c>
      <c r="C1707" s="756"/>
      <c r="D1707" s="756"/>
      <c r="E1707" s="756"/>
      <c r="F1707" s="757"/>
      <c r="G1707" s="758"/>
      <c r="H1707" s="763"/>
      <c r="I1707" s="758"/>
      <c r="J1707" s="759"/>
      <c r="K1707" s="759"/>
      <c r="L1707" s="759"/>
      <c r="M1707" s="759"/>
      <c r="N1707" s="759"/>
      <c r="O1707" s="762"/>
    </row>
    <row r="1708">
      <c r="A1708" s="829"/>
      <c r="B1708" s="999" t="s">
        <v>262</v>
      </c>
      <c r="C1708" s="1000"/>
      <c r="D1708" s="1000"/>
      <c r="E1708" s="1000"/>
      <c r="F1708" s="1001"/>
      <c r="G1708" s="803"/>
      <c r="H1708" s="989"/>
      <c r="I1708" s="769"/>
      <c r="J1708" s="770"/>
      <c r="K1708" s="770"/>
      <c r="L1708" s="770"/>
      <c r="M1708" s="770"/>
      <c r="N1708" s="770"/>
      <c r="O1708" s="771"/>
    </row>
    <row r="1709">
      <c r="A1709" s="830" t="s">
        <v>263</v>
      </c>
      <c r="B1709" s="773" t="s">
        <v>264</v>
      </c>
      <c r="C1709" s="774"/>
      <c r="D1709" s="774"/>
      <c r="E1709" s="774"/>
      <c r="F1709" s="775"/>
      <c r="G1709" s="776" t="s">
        <v>265</v>
      </c>
      <c r="H1709" s="777"/>
      <c r="I1709" s="773" t="s">
        <v>264</v>
      </c>
      <c r="J1709" s="774"/>
      <c r="K1709" s="774"/>
      <c r="L1709" s="774"/>
      <c r="M1709" s="774"/>
      <c r="N1709" s="775"/>
      <c r="O1709" s="1219" t="s">
        <v>265</v>
      </c>
    </row>
    <row r="1710">
      <c r="A1710" s="828"/>
      <c r="B1710" s="766" t="s">
        <v>266</v>
      </c>
      <c r="C1710" s="767"/>
      <c r="D1710" s="767"/>
      <c r="E1710" s="767"/>
      <c r="F1710" s="768"/>
      <c r="G1710" s="779"/>
      <c r="H1710" s="780"/>
      <c r="I1710" s="766" t="s">
        <v>267</v>
      </c>
      <c r="J1710" s="767"/>
      <c r="K1710" s="767"/>
      <c r="L1710" s="767"/>
      <c r="M1710" s="767"/>
      <c r="N1710" s="768"/>
      <c r="O1710" s="781"/>
    </row>
    <row r="1711">
      <c r="A1711" s="828"/>
      <c r="B1711" s="766" t="s">
        <v>268</v>
      </c>
      <c r="C1711" s="767"/>
      <c r="D1711" s="767"/>
      <c r="E1711" s="767"/>
      <c r="F1711" s="768"/>
      <c r="G1711" s="779"/>
      <c r="H1711" s="780"/>
      <c r="I1711" s="766" t="s">
        <v>269</v>
      </c>
      <c r="J1711" s="767"/>
      <c r="K1711" s="767"/>
      <c r="L1711" s="767"/>
      <c r="M1711" s="767"/>
      <c r="N1711" s="768"/>
      <c r="O1711" s="781"/>
    </row>
    <row r="1712">
      <c r="A1712" s="828"/>
      <c r="B1712" s="766" t="s">
        <v>270</v>
      </c>
      <c r="C1712" s="767"/>
      <c r="D1712" s="767"/>
      <c r="E1712" s="767"/>
      <c r="F1712" s="768"/>
      <c r="G1712" s="779"/>
      <c r="H1712" s="780"/>
      <c r="I1712" s="766" t="s">
        <v>271</v>
      </c>
      <c r="J1712" s="767"/>
      <c r="K1712" s="767"/>
      <c r="L1712" s="767"/>
      <c r="M1712" s="767"/>
      <c r="N1712" s="768"/>
      <c r="O1712" s="781"/>
    </row>
    <row r="1713">
      <c r="A1713" s="828"/>
      <c r="B1713" s="766" t="s">
        <v>272</v>
      </c>
      <c r="C1713" s="767"/>
      <c r="D1713" s="767"/>
      <c r="E1713" s="767"/>
      <c r="F1713" s="768"/>
      <c r="G1713" s="779"/>
      <c r="H1713" s="780"/>
      <c r="I1713" s="766" t="s">
        <v>273</v>
      </c>
      <c r="J1713" s="767"/>
      <c r="K1713" s="767"/>
      <c r="L1713" s="767"/>
      <c r="M1713" s="767"/>
      <c r="N1713" s="768"/>
      <c r="O1713" s="781"/>
    </row>
    <row r="1714">
      <c r="A1714" s="828"/>
      <c r="B1714" s="766" t="s">
        <v>274</v>
      </c>
      <c r="C1714" s="767"/>
      <c r="D1714" s="767"/>
      <c r="E1714" s="767"/>
      <c r="F1714" s="768"/>
      <c r="G1714" s="779"/>
      <c r="H1714" s="780"/>
      <c r="I1714" s="766" t="s">
        <v>275</v>
      </c>
      <c r="J1714" s="767"/>
      <c r="K1714" s="767"/>
      <c r="L1714" s="767"/>
      <c r="M1714" s="767"/>
      <c r="N1714" s="768"/>
      <c r="O1714" s="781">
        <v>1</v>
      </c>
    </row>
    <row r="1715">
      <c r="A1715" s="828"/>
      <c r="B1715" s="766" t="s">
        <v>276</v>
      </c>
      <c r="C1715" s="767"/>
      <c r="D1715" s="767"/>
      <c r="E1715" s="767"/>
      <c r="F1715" s="768"/>
      <c r="G1715" s="779"/>
      <c r="H1715" s="780"/>
      <c r="I1715" s="766" t="s">
        <v>277</v>
      </c>
      <c r="J1715" s="767"/>
      <c r="K1715" s="767"/>
      <c r="L1715" s="767"/>
      <c r="M1715" s="767"/>
      <c r="N1715" s="768"/>
      <c r="O1715" s="781"/>
    </row>
    <row r="1716">
      <c r="A1716" s="828"/>
      <c r="B1716" s="766" t="s">
        <v>278</v>
      </c>
      <c r="C1716" s="767"/>
      <c r="D1716" s="767"/>
      <c r="E1716" s="767"/>
      <c r="F1716" s="768"/>
      <c r="G1716" s="779"/>
      <c r="H1716" s="780"/>
      <c r="I1716" s="766" t="s">
        <v>279</v>
      </c>
      <c r="J1716" s="767"/>
      <c r="K1716" s="767"/>
      <c r="L1716" s="767"/>
      <c r="M1716" s="767"/>
      <c r="N1716" s="768"/>
      <c r="O1716" s="781"/>
    </row>
    <row r="1717">
      <c r="A1717" s="828"/>
      <c r="B1717" s="766" t="s">
        <v>280</v>
      </c>
      <c r="C1717" s="767"/>
      <c r="D1717" s="767"/>
      <c r="E1717" s="767"/>
      <c r="F1717" s="768"/>
      <c r="G1717" s="779"/>
      <c r="H1717" s="780"/>
      <c r="I1717" s="766" t="s">
        <v>281</v>
      </c>
      <c r="J1717" s="767"/>
      <c r="K1717" s="767"/>
      <c r="L1717" s="767"/>
      <c r="M1717" s="767"/>
      <c r="N1717" s="768"/>
      <c r="O1717" s="781">
        <v>1</v>
      </c>
    </row>
    <row r="1718">
      <c r="A1718" s="828"/>
      <c r="B1718" s="766" t="s">
        <v>282</v>
      </c>
      <c r="C1718" s="767"/>
      <c r="D1718" s="767"/>
      <c r="E1718" s="767"/>
      <c r="F1718" s="768"/>
      <c r="G1718" s="779"/>
      <c r="H1718" s="780"/>
      <c r="I1718" s="766" t="s">
        <v>283</v>
      </c>
      <c r="J1718" s="767"/>
      <c r="K1718" s="767"/>
      <c r="L1718" s="767"/>
      <c r="M1718" s="767"/>
      <c r="N1718" s="768"/>
      <c r="O1718" s="781"/>
    </row>
    <row r="1719">
      <c r="A1719" s="828"/>
      <c r="B1719" s="766" t="s">
        <v>284</v>
      </c>
      <c r="C1719" s="767"/>
      <c r="D1719" s="767"/>
      <c r="E1719" s="767"/>
      <c r="F1719" s="768"/>
      <c r="G1719" s="779"/>
      <c r="H1719" s="780"/>
      <c r="I1719" s="766" t="s">
        <v>285</v>
      </c>
      <c r="J1719" s="767"/>
      <c r="K1719" s="767"/>
      <c r="L1719" s="767"/>
      <c r="M1719" s="767"/>
      <c r="N1719" s="768"/>
      <c r="O1719" s="790">
        <v>1</v>
      </c>
    </row>
    <row r="1720">
      <c r="A1720" s="829"/>
      <c r="B1720" s="783" t="s">
        <v>286</v>
      </c>
      <c r="C1720" s="784"/>
      <c r="D1720" s="784"/>
      <c r="E1720" s="784"/>
      <c r="F1720" s="785"/>
      <c r="G1720" s="1002">
        <v>2</v>
      </c>
      <c r="H1720" s="1003"/>
      <c r="I1720" s="783" t="s">
        <v>287</v>
      </c>
      <c r="J1720" s="784"/>
      <c r="K1720" s="784"/>
      <c r="L1720" s="784"/>
      <c r="M1720" s="784"/>
      <c r="N1720" s="785"/>
      <c r="O1720" s="1004">
        <f>SUM(G1710:H1720,O1710:O1719)</f>
        <v>5</v>
      </c>
    </row>
    <row r="1721">
      <c r="A1721" s="837" t="s">
        <v>288</v>
      </c>
      <c r="B1721" s="1224" t="s">
        <v>351</v>
      </c>
      <c r="C1721" s="1225"/>
      <c r="D1721" s="1225"/>
      <c r="E1721" s="1225"/>
      <c r="F1721" s="1225"/>
      <c r="G1721" s="1225"/>
      <c r="H1721" s="1225"/>
      <c r="I1721" s="1225"/>
      <c r="J1721" s="1225"/>
      <c r="K1721" s="1225"/>
      <c r="L1721" s="1225"/>
      <c r="M1721" s="1225"/>
      <c r="N1721" s="1225"/>
      <c r="O1721" s="1177"/>
    </row>
    <row r="1722">
      <c r="A1722" s="841"/>
      <c r="B1722" s="758"/>
      <c r="C1722" s="759"/>
      <c r="D1722" s="759"/>
      <c r="E1722" s="759"/>
      <c r="F1722" s="759"/>
      <c r="G1722" s="759"/>
      <c r="H1722" s="759"/>
      <c r="I1722" s="759"/>
      <c r="J1722" s="759"/>
      <c r="K1722" s="759"/>
      <c r="L1722" s="759"/>
      <c r="M1722" s="759"/>
      <c r="N1722" s="759"/>
      <c r="O1722" s="762"/>
    </row>
    <row r="1723">
      <c r="A1723" s="841"/>
      <c r="B1723" s="758"/>
      <c r="C1723" s="759"/>
      <c r="D1723" s="759"/>
      <c r="E1723" s="759"/>
      <c r="F1723" s="759"/>
      <c r="G1723" s="759"/>
      <c r="H1723" s="759"/>
      <c r="I1723" s="759"/>
      <c r="J1723" s="759"/>
      <c r="K1723" s="759"/>
      <c r="L1723" s="759"/>
      <c r="M1723" s="759"/>
      <c r="N1723" s="759"/>
      <c r="O1723" s="762"/>
    </row>
    <row r="1724">
      <c r="A1724" s="841"/>
      <c r="B1724" s="758"/>
      <c r="C1724" s="759"/>
      <c r="D1724" s="759"/>
      <c r="E1724" s="759"/>
      <c r="F1724" s="759"/>
      <c r="G1724" s="759"/>
      <c r="H1724" s="759"/>
      <c r="I1724" s="759"/>
      <c r="J1724" s="759"/>
      <c r="K1724" s="759"/>
      <c r="L1724" s="759"/>
      <c r="M1724" s="759"/>
      <c r="N1724" s="759"/>
      <c r="O1724" s="762"/>
    </row>
    <row r="1725">
      <c r="A1725" s="841"/>
      <c r="B1725" s="758"/>
      <c r="C1725" s="759"/>
      <c r="D1725" s="759"/>
      <c r="E1725" s="759"/>
      <c r="F1725" s="759"/>
      <c r="G1725" s="759"/>
      <c r="H1725" s="759"/>
      <c r="I1725" s="759"/>
      <c r="J1725" s="759"/>
      <c r="K1725" s="759"/>
      <c r="L1725" s="759"/>
      <c r="M1725" s="759"/>
      <c r="N1725" s="759"/>
      <c r="O1725" s="762"/>
    </row>
    <row r="1726">
      <c r="A1726" s="841"/>
      <c r="B1726" s="758"/>
      <c r="C1726" s="759"/>
      <c r="D1726" s="759"/>
      <c r="E1726" s="759"/>
      <c r="F1726" s="759"/>
      <c r="G1726" s="759"/>
      <c r="H1726" s="759"/>
      <c r="I1726" s="759"/>
      <c r="J1726" s="759"/>
      <c r="K1726" s="759"/>
      <c r="L1726" s="759"/>
      <c r="M1726" s="759"/>
      <c r="N1726" s="759"/>
      <c r="O1726" s="762"/>
    </row>
    <row r="1727">
      <c r="A1727" s="841"/>
      <c r="B1727" s="758"/>
      <c r="C1727" s="759"/>
      <c r="D1727" s="759"/>
      <c r="E1727" s="759"/>
      <c r="F1727" s="759"/>
      <c r="G1727" s="759"/>
      <c r="H1727" s="759"/>
      <c r="I1727" s="759"/>
      <c r="J1727" s="759"/>
      <c r="K1727" s="759"/>
      <c r="L1727" s="759"/>
      <c r="M1727" s="759"/>
      <c r="N1727" s="759"/>
      <c r="O1727" s="762"/>
    </row>
    <row r="1728">
      <c r="A1728" s="841"/>
      <c r="B1728" s="758"/>
      <c r="C1728" s="759"/>
      <c r="D1728" s="759"/>
      <c r="E1728" s="759"/>
      <c r="F1728" s="759"/>
      <c r="G1728" s="759"/>
      <c r="H1728" s="763"/>
      <c r="I1728" s="986" t="s">
        <v>0</v>
      </c>
      <c r="J1728" s="987"/>
      <c r="K1728" s="987"/>
      <c r="L1728" s="987"/>
      <c r="M1728" s="987"/>
      <c r="N1728" s="987"/>
      <c r="O1728" s="988"/>
    </row>
    <row r="1729">
      <c r="A1729" s="841"/>
      <c r="B1729" s="758"/>
      <c r="C1729" s="759"/>
      <c r="D1729" s="759"/>
      <c r="E1729" s="759"/>
      <c r="F1729" s="759"/>
      <c r="G1729" s="759"/>
      <c r="H1729" s="763"/>
      <c r="I1729" s="3"/>
      <c r="J1729" s="3"/>
      <c r="K1729" s="3"/>
      <c r="L1729" s="3"/>
      <c r="M1729" s="3"/>
      <c r="N1729" s="3"/>
      <c r="O1729" s="3"/>
    </row>
    <row r="1730">
      <c r="A1730" s="841"/>
      <c r="B1730" s="758"/>
      <c r="C1730" s="759"/>
      <c r="D1730" s="759"/>
      <c r="E1730" s="759"/>
      <c r="F1730" s="759"/>
      <c r="G1730" s="759"/>
      <c r="H1730" s="763"/>
      <c r="I1730" s="3"/>
      <c r="J1730" s="3"/>
      <c r="K1730" s="3"/>
      <c r="L1730" s="3"/>
      <c r="M1730" s="3"/>
      <c r="N1730" s="3"/>
      <c r="O1730" s="3"/>
    </row>
    <row r="1731">
      <c r="A1731" s="842"/>
      <c r="B1731" s="803"/>
      <c r="C1731" s="804"/>
      <c r="D1731" s="804"/>
      <c r="E1731" s="804"/>
      <c r="F1731" s="804"/>
      <c r="G1731" s="804"/>
      <c r="H1731" s="989"/>
      <c r="I1731" s="1223"/>
      <c r="J1731" s="1223"/>
      <c r="K1731" s="1223"/>
      <c r="L1731" s="1223"/>
      <c r="M1731" s="1223"/>
      <c r="N1731" s="1223"/>
      <c r="O1731" s="1223"/>
    </row>
    <row r="1732">
      <c r="A1732" s="837" t="s">
        <v>291</v>
      </c>
      <c r="B1732" s="992"/>
      <c r="C1732" s="839"/>
      <c r="D1732" s="839"/>
      <c r="E1732" s="839"/>
      <c r="F1732" s="839"/>
      <c r="G1732" s="839"/>
      <c r="H1732" s="839"/>
      <c r="I1732" s="839"/>
      <c r="J1732" s="839"/>
      <c r="K1732" s="839"/>
      <c r="L1732" s="839"/>
      <c r="M1732" s="839"/>
      <c r="N1732" s="839"/>
      <c r="O1732" s="840"/>
    </row>
    <row r="1733">
      <c r="A1733" s="841"/>
      <c r="B1733" s="760"/>
      <c r="C1733" s="761"/>
      <c r="D1733" s="761"/>
      <c r="E1733" s="761"/>
      <c r="F1733" s="761"/>
      <c r="G1733" s="761"/>
      <c r="H1733" s="761"/>
      <c r="I1733" s="761"/>
      <c r="J1733" s="761"/>
      <c r="K1733" s="761"/>
      <c r="L1733" s="761"/>
      <c r="M1733" s="761"/>
      <c r="N1733" s="761"/>
      <c r="O1733" s="762"/>
    </row>
    <row r="1734">
      <c r="A1734" s="841"/>
      <c r="B1734" s="760"/>
      <c r="C1734" s="761"/>
      <c r="D1734" s="761"/>
      <c r="E1734" s="761"/>
      <c r="F1734" s="761"/>
      <c r="G1734" s="761"/>
      <c r="H1734" s="761"/>
      <c r="I1734" s="761"/>
      <c r="J1734" s="761"/>
      <c r="K1734" s="761"/>
      <c r="L1734" s="761"/>
      <c r="M1734" s="761"/>
      <c r="N1734" s="761"/>
      <c r="O1734" s="762"/>
    </row>
    <row r="1735">
      <c r="A1735" s="841"/>
      <c r="B1735" s="760"/>
      <c r="C1735" s="761"/>
      <c r="D1735" s="761"/>
      <c r="E1735" s="761"/>
      <c r="F1735" s="761"/>
      <c r="G1735" s="761"/>
      <c r="H1735" s="761"/>
      <c r="I1735" s="761"/>
      <c r="J1735" s="761"/>
      <c r="K1735" s="761"/>
      <c r="L1735" s="761"/>
      <c r="M1735" s="761"/>
      <c r="N1735" s="761"/>
      <c r="O1735" s="762"/>
    </row>
    <row r="1736">
      <c r="A1736" s="841"/>
      <c r="B1736" s="760"/>
      <c r="C1736" s="761"/>
      <c r="D1736" s="761"/>
      <c r="E1736" s="761"/>
      <c r="F1736" s="761"/>
      <c r="G1736" s="761"/>
      <c r="H1736" s="761"/>
      <c r="I1736" s="761"/>
      <c r="J1736" s="761"/>
      <c r="K1736" s="761"/>
      <c r="L1736" s="761"/>
      <c r="M1736" s="761"/>
      <c r="N1736" s="761"/>
      <c r="O1736" s="762"/>
    </row>
    <row r="1737">
      <c r="A1737" s="841"/>
      <c r="B1737" s="760"/>
      <c r="C1737" s="761"/>
      <c r="D1737" s="761"/>
      <c r="E1737" s="761"/>
      <c r="F1737" s="761"/>
      <c r="G1737" s="761"/>
      <c r="H1737" s="761"/>
      <c r="I1737" s="761"/>
      <c r="J1737" s="761"/>
      <c r="K1737" s="761"/>
      <c r="L1737" s="761"/>
      <c r="M1737" s="761"/>
      <c r="N1737" s="761"/>
      <c r="O1737" s="762"/>
    </row>
    <row r="1738">
      <c r="A1738" s="841"/>
      <c r="B1738" s="760"/>
      <c r="C1738" s="761"/>
      <c r="D1738" s="761"/>
      <c r="E1738" s="761"/>
      <c r="F1738" s="761"/>
      <c r="G1738" s="761"/>
      <c r="H1738" s="761"/>
      <c r="I1738" s="761"/>
      <c r="J1738" s="761"/>
      <c r="K1738" s="761"/>
      <c r="L1738" s="761"/>
      <c r="M1738" s="761"/>
      <c r="N1738" s="761"/>
      <c r="O1738" s="762"/>
    </row>
    <row r="1739">
      <c r="A1739" s="841"/>
      <c r="B1739" s="758"/>
      <c r="C1739" s="759"/>
      <c r="D1739" s="759"/>
      <c r="E1739" s="759"/>
      <c r="F1739" s="759"/>
      <c r="G1739" s="759"/>
      <c r="H1739" s="763"/>
      <c r="I1739" s="986" t="s">
        <v>292</v>
      </c>
      <c r="J1739" s="987"/>
      <c r="K1739" s="987"/>
      <c r="L1739" s="987"/>
      <c r="M1739" s="987"/>
      <c r="N1739" s="987"/>
      <c r="O1739" s="988"/>
    </row>
    <row r="1740">
      <c r="A1740" s="841"/>
      <c r="B1740" s="758"/>
      <c r="C1740" s="759"/>
      <c r="D1740" s="759"/>
      <c r="E1740" s="759"/>
      <c r="F1740" s="759"/>
      <c r="G1740" s="759"/>
      <c r="H1740" s="763"/>
      <c r="I1740" s="3"/>
      <c r="J1740" s="3"/>
      <c r="K1740" s="3"/>
      <c r="L1740" s="3"/>
      <c r="M1740" s="3"/>
      <c r="N1740" s="3"/>
      <c r="O1740" s="3"/>
    </row>
    <row r="1741">
      <c r="A1741" s="841"/>
      <c r="B1741" s="758"/>
      <c r="C1741" s="759"/>
      <c r="D1741" s="759"/>
      <c r="E1741" s="759"/>
      <c r="F1741" s="759"/>
      <c r="G1741" s="759"/>
      <c r="H1741" s="763"/>
      <c r="I1741" s="3"/>
      <c r="J1741" s="3"/>
      <c r="K1741" s="3"/>
      <c r="L1741" s="3"/>
      <c r="M1741" s="3"/>
      <c r="N1741" s="3"/>
      <c r="O1741" s="3"/>
    </row>
    <row r="1742">
      <c r="A1742" s="842"/>
      <c r="B1742" s="803"/>
      <c r="C1742" s="804"/>
      <c r="D1742" s="804"/>
      <c r="E1742" s="804"/>
      <c r="F1742" s="804"/>
      <c r="G1742" s="804"/>
      <c r="H1742" s="989"/>
      <c r="I1742" s="990"/>
      <c r="J1742" s="990"/>
      <c r="K1742" s="990"/>
      <c r="L1742" s="990"/>
      <c r="M1742" s="990"/>
      <c r="N1742" s="990"/>
      <c r="O1742" s="991"/>
    </row>
    <row r="1743" ht="23.25" customHeight="1">
      <c r="A1743" s="805" t="s">
        <v>240</v>
      </c>
      <c r="B1743" s="806" t="s">
        <v>1</v>
      </c>
      <c r="C1743" s="807"/>
      <c r="D1743" s="807"/>
      <c r="E1743" s="807"/>
      <c r="F1743" s="807"/>
      <c r="G1743" s="807"/>
      <c r="H1743" s="807"/>
      <c r="I1743" s="807"/>
      <c r="J1743" s="807"/>
      <c r="K1743" s="807"/>
      <c r="L1743" s="807"/>
      <c r="M1743" s="807"/>
      <c r="N1743" s="807"/>
      <c r="O1743" s="1165"/>
    </row>
    <row r="1744">
      <c r="A1744" s="810" t="s">
        <v>3</v>
      </c>
      <c r="B1744" s="811" t="s">
        <v>4</v>
      </c>
      <c r="C1744" s="812"/>
      <c r="D1744" s="812"/>
      <c r="E1744" s="812"/>
      <c r="F1744" s="812"/>
      <c r="G1744" s="812"/>
      <c r="H1744" s="812"/>
      <c r="I1744" s="812"/>
      <c r="J1744" s="812"/>
      <c r="K1744" s="812"/>
      <c r="L1744" s="812"/>
      <c r="M1744" s="812"/>
      <c r="N1744" s="812"/>
      <c r="O1744" s="1178"/>
    </row>
    <row r="1745">
      <c r="A1745" s="814" t="s">
        <v>241</v>
      </c>
      <c r="B1745" s="694"/>
      <c r="C1745" s="694"/>
      <c r="D1745" s="694"/>
      <c r="E1745" s="694"/>
      <c r="F1745" s="694"/>
      <c r="G1745" s="694"/>
      <c r="H1745" s="694"/>
      <c r="I1745" s="694"/>
      <c r="J1745" s="694"/>
      <c r="K1745" s="694"/>
      <c r="L1745" s="694"/>
      <c r="M1745" s="694"/>
      <c r="N1745" s="694"/>
      <c r="O1745" s="1179"/>
    </row>
    <row r="1746" ht="38.25">
      <c r="A1746" s="718" t="s">
        <v>7</v>
      </c>
      <c r="B1746" s="720" t="s">
        <v>312</v>
      </c>
      <c r="C1746" s="720" t="s">
        <v>216</v>
      </c>
      <c r="D1746" s="816" t="s">
        <v>349</v>
      </c>
      <c r="E1746" s="817"/>
      <c r="F1746" s="818"/>
      <c r="G1746" s="819" t="s">
        <v>242</v>
      </c>
      <c r="H1746" s="820"/>
      <c r="I1746" s="723">
        <f>I1699+1</f>
        <v>46065</v>
      </c>
      <c r="J1746" s="724"/>
      <c r="K1746" s="724"/>
      <c r="L1746" s="724"/>
      <c r="M1746" s="725"/>
      <c r="N1746" s="726" t="s">
        <v>243</v>
      </c>
      <c r="O1746" s="727">
        <f>O1699+1</f>
        <v>38</v>
      </c>
    </row>
    <row r="1747">
      <c r="A1747" s="728" t="s">
        <v>244</v>
      </c>
      <c r="B1747" s="729" t="s">
        <v>6</v>
      </c>
      <c r="C1747" s="730"/>
      <c r="D1747" s="730"/>
      <c r="E1747" s="730"/>
      <c r="F1747" s="730"/>
      <c r="G1747" s="730"/>
      <c r="H1747" s="730"/>
      <c r="I1747" s="730"/>
      <c r="J1747" s="731"/>
      <c r="K1747" s="732" t="s">
        <v>245</v>
      </c>
      <c r="L1747" s="732" t="s">
        <v>246</v>
      </c>
      <c r="M1747" s="821" t="s">
        <v>247</v>
      </c>
      <c r="N1747" s="822"/>
      <c r="O1747" s="733" t="s">
        <v>248</v>
      </c>
    </row>
    <row r="1748">
      <c r="A1748" s="734"/>
      <c r="B1748" s="735"/>
      <c r="C1748" s="736"/>
      <c r="D1748" s="736"/>
      <c r="E1748" s="736"/>
      <c r="F1748" s="736"/>
      <c r="G1748" s="736"/>
      <c r="H1748" s="736"/>
      <c r="I1748" s="736"/>
      <c r="J1748" s="737"/>
      <c r="K1748" s="732" t="s">
        <v>249</v>
      </c>
      <c r="L1748" s="732" t="s">
        <v>203</v>
      </c>
      <c r="M1748" s="823"/>
      <c r="N1748" s="824"/>
      <c r="O1748" s="739"/>
    </row>
    <row r="1749" ht="38.25">
      <c r="A1749" s="740" t="s">
        <v>250</v>
      </c>
      <c r="B1749" s="741"/>
      <c r="C1749" s="742" t="s">
        <v>251</v>
      </c>
      <c r="D1749" s="742">
        <v>180</v>
      </c>
      <c r="E1749" s="742" t="s">
        <v>252</v>
      </c>
      <c r="F1749" s="825" t="s">
        <v>253</v>
      </c>
      <c r="G1749" s="826"/>
      <c r="H1749" s="741">
        <f>H1702+1</f>
        <v>131</v>
      </c>
      <c r="I1749" s="742" t="s">
        <v>254</v>
      </c>
      <c r="J1749" s="741">
        <f>D1749-H1749</f>
        <v>49</v>
      </c>
      <c r="K1749" s="744" t="s">
        <v>255</v>
      </c>
      <c r="L1749" s="744" t="s">
        <v>203</v>
      </c>
      <c r="M1749" s="811"/>
      <c r="N1749" s="827"/>
      <c r="O1749" s="739"/>
    </row>
    <row r="1750">
      <c r="A1750" s="993" t="s">
        <v>256</v>
      </c>
      <c r="B1750" s="755" t="s">
        <v>257</v>
      </c>
      <c r="C1750" s="756"/>
      <c r="D1750" s="756"/>
      <c r="E1750" s="756"/>
      <c r="F1750" s="757"/>
      <c r="G1750" s="758"/>
      <c r="H1750" s="763"/>
      <c r="I1750" s="760"/>
      <c r="J1750" s="761"/>
      <c r="K1750" s="761"/>
      <c r="L1750" s="761"/>
      <c r="M1750" s="761"/>
      <c r="N1750" s="761"/>
      <c r="O1750" s="762"/>
    </row>
    <row r="1751">
      <c r="A1751" s="828"/>
      <c r="B1751" s="755" t="s">
        <v>258</v>
      </c>
      <c r="C1751" s="756"/>
      <c r="D1751" s="756"/>
      <c r="E1751" s="756"/>
      <c r="F1751" s="757"/>
      <c r="G1751" s="758"/>
      <c r="H1751" s="763"/>
      <c r="I1751" s="760"/>
      <c r="J1751" s="761"/>
      <c r="K1751" s="761"/>
      <c r="L1751" s="761"/>
      <c r="M1751" s="761"/>
      <c r="N1751" s="761"/>
      <c r="O1751" s="762"/>
    </row>
    <row r="1752">
      <c r="A1752" s="828"/>
      <c r="B1752" s="755" t="s">
        <v>259</v>
      </c>
      <c r="C1752" s="756"/>
      <c r="D1752" s="756"/>
      <c r="E1752" s="756"/>
      <c r="F1752" s="757"/>
      <c r="G1752" s="758"/>
      <c r="H1752" s="763"/>
      <c r="I1752" s="760"/>
      <c r="J1752" s="761"/>
      <c r="K1752" s="761"/>
      <c r="L1752" s="761"/>
      <c r="M1752" s="761"/>
      <c r="N1752" s="761"/>
      <c r="O1752" s="762"/>
    </row>
    <row r="1753">
      <c r="A1753" s="828"/>
      <c r="B1753" s="755" t="s">
        <v>260</v>
      </c>
      <c r="C1753" s="756"/>
      <c r="D1753" s="756"/>
      <c r="E1753" s="756"/>
      <c r="F1753" s="757"/>
      <c r="G1753" s="758"/>
      <c r="H1753" s="763"/>
      <c r="I1753" s="760"/>
      <c r="J1753" s="761"/>
      <c r="K1753" s="761"/>
      <c r="L1753" s="761"/>
      <c r="M1753" s="761"/>
      <c r="N1753" s="761"/>
      <c r="O1753" s="762"/>
    </row>
    <row r="1754">
      <c r="A1754" s="828"/>
      <c r="B1754" s="755" t="s">
        <v>261</v>
      </c>
      <c r="C1754" s="756"/>
      <c r="D1754" s="756"/>
      <c r="E1754" s="756"/>
      <c r="F1754" s="757"/>
      <c r="G1754" s="758"/>
      <c r="H1754" s="763"/>
      <c r="I1754" s="758"/>
      <c r="J1754" s="759"/>
      <c r="K1754" s="759"/>
      <c r="L1754" s="759"/>
      <c r="M1754" s="759"/>
      <c r="N1754" s="759"/>
      <c r="O1754" s="762"/>
    </row>
    <row r="1755">
      <c r="A1755" s="829"/>
      <c r="B1755" s="999" t="s">
        <v>262</v>
      </c>
      <c r="C1755" s="1000"/>
      <c r="D1755" s="1000"/>
      <c r="E1755" s="1000"/>
      <c r="F1755" s="1001"/>
      <c r="G1755" s="803"/>
      <c r="H1755" s="989"/>
      <c r="I1755" s="769"/>
      <c r="J1755" s="770"/>
      <c r="K1755" s="770"/>
      <c r="L1755" s="770"/>
      <c r="M1755" s="770"/>
      <c r="N1755" s="770"/>
      <c r="O1755" s="771"/>
    </row>
    <row r="1756">
      <c r="A1756" s="830" t="s">
        <v>263</v>
      </c>
      <c r="B1756" s="773" t="s">
        <v>264</v>
      </c>
      <c r="C1756" s="774"/>
      <c r="D1756" s="774"/>
      <c r="E1756" s="774"/>
      <c r="F1756" s="775"/>
      <c r="G1756" s="776" t="s">
        <v>265</v>
      </c>
      <c r="H1756" s="777"/>
      <c r="I1756" s="773" t="s">
        <v>264</v>
      </c>
      <c r="J1756" s="774"/>
      <c r="K1756" s="774"/>
      <c r="L1756" s="774"/>
      <c r="M1756" s="774"/>
      <c r="N1756" s="775"/>
      <c r="O1756" s="1219" t="s">
        <v>265</v>
      </c>
    </row>
    <row r="1757">
      <c r="A1757" s="828"/>
      <c r="B1757" s="766" t="s">
        <v>266</v>
      </c>
      <c r="C1757" s="767"/>
      <c r="D1757" s="767"/>
      <c r="E1757" s="767"/>
      <c r="F1757" s="768"/>
      <c r="G1757" s="779"/>
      <c r="H1757" s="780"/>
      <c r="I1757" s="766" t="s">
        <v>267</v>
      </c>
      <c r="J1757" s="767"/>
      <c r="K1757" s="767"/>
      <c r="L1757" s="767"/>
      <c r="M1757" s="767"/>
      <c r="N1757" s="768"/>
      <c r="O1757" s="781"/>
    </row>
    <row r="1758">
      <c r="A1758" s="828"/>
      <c r="B1758" s="766" t="s">
        <v>268</v>
      </c>
      <c r="C1758" s="767"/>
      <c r="D1758" s="767"/>
      <c r="E1758" s="767"/>
      <c r="F1758" s="768"/>
      <c r="G1758" s="779"/>
      <c r="H1758" s="780"/>
      <c r="I1758" s="766" t="s">
        <v>269</v>
      </c>
      <c r="J1758" s="767"/>
      <c r="K1758" s="767"/>
      <c r="L1758" s="767"/>
      <c r="M1758" s="767"/>
      <c r="N1758" s="768"/>
      <c r="O1758" s="781"/>
    </row>
    <row r="1759">
      <c r="A1759" s="828"/>
      <c r="B1759" s="766" t="s">
        <v>270</v>
      </c>
      <c r="C1759" s="767"/>
      <c r="D1759" s="767"/>
      <c r="E1759" s="767"/>
      <c r="F1759" s="768"/>
      <c r="G1759" s="779"/>
      <c r="H1759" s="780"/>
      <c r="I1759" s="766" t="s">
        <v>271</v>
      </c>
      <c r="J1759" s="767"/>
      <c r="K1759" s="767"/>
      <c r="L1759" s="767"/>
      <c r="M1759" s="767"/>
      <c r="N1759" s="768"/>
      <c r="O1759" s="781"/>
    </row>
    <row r="1760">
      <c r="A1760" s="828"/>
      <c r="B1760" s="766" t="s">
        <v>272</v>
      </c>
      <c r="C1760" s="767"/>
      <c r="D1760" s="767"/>
      <c r="E1760" s="767"/>
      <c r="F1760" s="768"/>
      <c r="G1760" s="779"/>
      <c r="H1760" s="780"/>
      <c r="I1760" s="766" t="s">
        <v>273</v>
      </c>
      <c r="J1760" s="767"/>
      <c r="K1760" s="767"/>
      <c r="L1760" s="767"/>
      <c r="M1760" s="767"/>
      <c r="N1760" s="768"/>
      <c r="O1760" s="781"/>
    </row>
    <row r="1761">
      <c r="A1761" s="828"/>
      <c r="B1761" s="766" t="s">
        <v>274</v>
      </c>
      <c r="C1761" s="767"/>
      <c r="D1761" s="767"/>
      <c r="E1761" s="767"/>
      <c r="F1761" s="768"/>
      <c r="G1761" s="779"/>
      <c r="H1761" s="780"/>
      <c r="I1761" s="766" t="s">
        <v>275</v>
      </c>
      <c r="J1761" s="767"/>
      <c r="K1761" s="767"/>
      <c r="L1761" s="767"/>
      <c r="M1761" s="767"/>
      <c r="N1761" s="768"/>
      <c r="O1761" s="781">
        <v>1</v>
      </c>
    </row>
    <row r="1762">
      <c r="A1762" s="828"/>
      <c r="B1762" s="766" t="s">
        <v>276</v>
      </c>
      <c r="C1762" s="767"/>
      <c r="D1762" s="767"/>
      <c r="E1762" s="767"/>
      <c r="F1762" s="768"/>
      <c r="G1762" s="779"/>
      <c r="H1762" s="780"/>
      <c r="I1762" s="766" t="s">
        <v>277</v>
      </c>
      <c r="J1762" s="767"/>
      <c r="K1762" s="767"/>
      <c r="L1762" s="767"/>
      <c r="M1762" s="767"/>
      <c r="N1762" s="768"/>
      <c r="O1762" s="781"/>
    </row>
    <row r="1763">
      <c r="A1763" s="828"/>
      <c r="B1763" s="766" t="s">
        <v>278</v>
      </c>
      <c r="C1763" s="767"/>
      <c r="D1763" s="767"/>
      <c r="E1763" s="767"/>
      <c r="F1763" s="768"/>
      <c r="G1763" s="779"/>
      <c r="H1763" s="780"/>
      <c r="I1763" s="766" t="s">
        <v>279</v>
      </c>
      <c r="J1763" s="767"/>
      <c r="K1763" s="767"/>
      <c r="L1763" s="767"/>
      <c r="M1763" s="767"/>
      <c r="N1763" s="768"/>
      <c r="O1763" s="781"/>
    </row>
    <row r="1764">
      <c r="A1764" s="828"/>
      <c r="B1764" s="766" t="s">
        <v>280</v>
      </c>
      <c r="C1764" s="767"/>
      <c r="D1764" s="767"/>
      <c r="E1764" s="767"/>
      <c r="F1764" s="768"/>
      <c r="G1764" s="779"/>
      <c r="H1764" s="780"/>
      <c r="I1764" s="766" t="s">
        <v>281</v>
      </c>
      <c r="J1764" s="767"/>
      <c r="K1764" s="767"/>
      <c r="L1764" s="767"/>
      <c r="M1764" s="767"/>
      <c r="N1764" s="768"/>
      <c r="O1764" s="781">
        <v>1</v>
      </c>
    </row>
    <row r="1765">
      <c r="A1765" s="828"/>
      <c r="B1765" s="766" t="s">
        <v>282</v>
      </c>
      <c r="C1765" s="767"/>
      <c r="D1765" s="767"/>
      <c r="E1765" s="767"/>
      <c r="F1765" s="768"/>
      <c r="G1765" s="779"/>
      <c r="H1765" s="780"/>
      <c r="I1765" s="766" t="s">
        <v>283</v>
      </c>
      <c r="J1765" s="767"/>
      <c r="K1765" s="767"/>
      <c r="L1765" s="767"/>
      <c r="M1765" s="767"/>
      <c r="N1765" s="768"/>
      <c r="O1765" s="781"/>
    </row>
    <row r="1766">
      <c r="A1766" s="828"/>
      <c r="B1766" s="766" t="s">
        <v>284</v>
      </c>
      <c r="C1766" s="767"/>
      <c r="D1766" s="767"/>
      <c r="E1766" s="767"/>
      <c r="F1766" s="768"/>
      <c r="G1766" s="779"/>
      <c r="H1766" s="780"/>
      <c r="I1766" s="766" t="s">
        <v>285</v>
      </c>
      <c r="J1766" s="767"/>
      <c r="K1766" s="767"/>
      <c r="L1766" s="767"/>
      <c r="M1766" s="767"/>
      <c r="N1766" s="768"/>
      <c r="O1766" s="790">
        <v>1</v>
      </c>
    </row>
    <row r="1767">
      <c r="A1767" s="829"/>
      <c r="B1767" s="793" t="s">
        <v>286</v>
      </c>
      <c r="C1767" s="794"/>
      <c r="D1767" s="794"/>
      <c r="E1767" s="794"/>
      <c r="F1767" s="795"/>
      <c r="G1767" s="791">
        <v>2</v>
      </c>
      <c r="H1767" s="792"/>
      <c r="I1767" s="793" t="s">
        <v>287</v>
      </c>
      <c r="J1767" s="794"/>
      <c r="K1767" s="794"/>
      <c r="L1767" s="794"/>
      <c r="M1767" s="794"/>
      <c r="N1767" s="795"/>
      <c r="O1767" s="796">
        <f>SUM(G1757:H1767,O1757:O1766)</f>
        <v>5</v>
      </c>
    </row>
    <row r="1768">
      <c r="A1768" s="837" t="s">
        <v>288</v>
      </c>
      <c r="B1768" s="773" t="s">
        <v>354</v>
      </c>
      <c r="C1768" s="774"/>
      <c r="D1768" s="774"/>
      <c r="E1768" s="774"/>
      <c r="F1768" s="774"/>
      <c r="G1768" s="774"/>
      <c r="H1768" s="774"/>
      <c r="I1768" s="774"/>
      <c r="J1768" s="774"/>
      <c r="K1768" s="774"/>
      <c r="L1768" s="774"/>
      <c r="M1768" s="774"/>
      <c r="N1768" s="774"/>
      <c r="O1768" s="1227"/>
    </row>
    <row r="1769">
      <c r="A1769" s="841"/>
      <c r="B1769" s="758"/>
      <c r="C1769" s="759"/>
      <c r="D1769" s="759"/>
      <c r="E1769" s="759"/>
      <c r="F1769" s="759"/>
      <c r="G1769" s="759"/>
      <c r="H1769" s="759"/>
      <c r="I1769" s="759"/>
      <c r="J1769" s="759"/>
      <c r="K1769" s="759"/>
      <c r="L1769" s="759"/>
      <c r="M1769" s="759"/>
      <c r="N1769" s="759"/>
      <c r="O1769" s="762"/>
    </row>
    <row r="1770">
      <c r="A1770" s="841"/>
      <c r="B1770" s="758"/>
      <c r="C1770" s="759"/>
      <c r="D1770" s="759"/>
      <c r="E1770" s="759"/>
      <c r="F1770" s="759"/>
      <c r="G1770" s="759"/>
      <c r="H1770" s="759"/>
      <c r="I1770" s="759"/>
      <c r="J1770" s="759"/>
      <c r="K1770" s="759"/>
      <c r="L1770" s="759"/>
      <c r="M1770" s="759"/>
      <c r="N1770" s="759"/>
      <c r="O1770" s="762"/>
    </row>
    <row r="1771">
      <c r="A1771" s="841"/>
      <c r="B1771" s="758"/>
      <c r="C1771" s="759"/>
      <c r="D1771" s="759"/>
      <c r="E1771" s="759"/>
      <c r="F1771" s="759"/>
      <c r="G1771" s="759"/>
      <c r="H1771" s="759"/>
      <c r="I1771" s="759"/>
      <c r="J1771" s="759"/>
      <c r="K1771" s="759"/>
      <c r="L1771" s="759"/>
      <c r="M1771" s="759"/>
      <c r="N1771" s="759"/>
      <c r="O1771" s="762"/>
    </row>
    <row r="1772">
      <c r="A1772" s="841"/>
      <c r="B1772" s="758"/>
      <c r="C1772" s="759"/>
      <c r="D1772" s="759"/>
      <c r="E1772" s="759"/>
      <c r="F1772" s="759"/>
      <c r="G1772" s="759"/>
      <c r="H1772" s="759"/>
      <c r="I1772" s="759"/>
      <c r="J1772" s="759"/>
      <c r="K1772" s="759"/>
      <c r="L1772" s="759"/>
      <c r="M1772" s="759"/>
      <c r="N1772" s="759"/>
      <c r="O1772" s="762"/>
    </row>
    <row r="1773">
      <c r="A1773" s="841"/>
      <c r="B1773" s="758"/>
      <c r="C1773" s="759"/>
      <c r="D1773" s="759"/>
      <c r="E1773" s="759"/>
      <c r="F1773" s="759"/>
      <c r="G1773" s="759"/>
      <c r="H1773" s="759"/>
      <c r="I1773" s="759"/>
      <c r="J1773" s="759"/>
      <c r="K1773" s="759"/>
      <c r="L1773" s="759"/>
      <c r="M1773" s="759"/>
      <c r="N1773" s="759"/>
      <c r="O1773" s="762"/>
    </row>
    <row r="1774">
      <c r="A1774" s="841"/>
      <c r="B1774" s="758"/>
      <c r="C1774" s="759"/>
      <c r="D1774" s="759"/>
      <c r="E1774" s="759"/>
      <c r="F1774" s="759"/>
      <c r="G1774" s="759"/>
      <c r="H1774" s="763"/>
      <c r="I1774" s="986" t="s">
        <v>0</v>
      </c>
      <c r="J1774" s="987"/>
      <c r="K1774" s="987"/>
      <c r="L1774" s="987"/>
      <c r="M1774" s="987"/>
      <c r="N1774" s="987"/>
      <c r="O1774" s="988"/>
    </row>
    <row r="1775">
      <c r="A1775" s="841"/>
      <c r="B1775" s="758"/>
      <c r="C1775" s="759"/>
      <c r="D1775" s="759"/>
      <c r="E1775" s="759"/>
      <c r="F1775" s="759"/>
      <c r="G1775" s="759"/>
      <c r="H1775" s="763"/>
      <c r="I1775" s="3"/>
      <c r="J1775" s="3"/>
      <c r="K1775" s="3"/>
      <c r="L1775" s="3"/>
      <c r="M1775" s="3"/>
      <c r="N1775" s="3"/>
      <c r="O1775" s="3"/>
    </row>
    <row r="1776">
      <c r="A1776" s="841"/>
      <c r="B1776" s="758"/>
      <c r="C1776" s="759"/>
      <c r="D1776" s="759"/>
      <c r="E1776" s="759"/>
      <c r="F1776" s="759"/>
      <c r="G1776" s="759"/>
      <c r="H1776" s="763"/>
      <c r="I1776" s="3"/>
      <c r="J1776" s="3"/>
      <c r="K1776" s="3"/>
      <c r="L1776" s="3"/>
      <c r="M1776" s="3"/>
      <c r="N1776" s="3"/>
      <c r="O1776" s="3"/>
    </row>
    <row r="1777">
      <c r="A1777" s="842"/>
      <c r="B1777" s="803"/>
      <c r="C1777" s="804"/>
      <c r="D1777" s="804"/>
      <c r="E1777" s="804"/>
      <c r="F1777" s="804"/>
      <c r="G1777" s="804"/>
      <c r="H1777" s="989"/>
      <c r="I1777" s="1223"/>
      <c r="J1777" s="1223"/>
      <c r="K1777" s="1223"/>
      <c r="L1777" s="1223"/>
      <c r="M1777" s="1223"/>
      <c r="N1777" s="1223"/>
      <c r="O1777" s="1223"/>
    </row>
    <row r="1778">
      <c r="A1778" s="837" t="s">
        <v>291</v>
      </c>
      <c r="B1778" s="992"/>
      <c r="C1778" s="839"/>
      <c r="D1778" s="839"/>
      <c r="E1778" s="839"/>
      <c r="F1778" s="839"/>
      <c r="G1778" s="839"/>
      <c r="H1778" s="839"/>
      <c r="I1778" s="839"/>
      <c r="J1778" s="839"/>
      <c r="K1778" s="839"/>
      <c r="L1778" s="839"/>
      <c r="M1778" s="839"/>
      <c r="N1778" s="839"/>
      <c r="O1778" s="840"/>
    </row>
    <row r="1779">
      <c r="A1779" s="841"/>
      <c r="B1779" s="760"/>
      <c r="C1779" s="761"/>
      <c r="D1779" s="761"/>
      <c r="E1779" s="761"/>
      <c r="F1779" s="761"/>
      <c r="G1779" s="761"/>
      <c r="H1779" s="761"/>
      <c r="I1779" s="761"/>
      <c r="J1779" s="761"/>
      <c r="K1779" s="761"/>
      <c r="L1779" s="761"/>
      <c r="M1779" s="761"/>
      <c r="N1779" s="761"/>
      <c r="O1779" s="762"/>
    </row>
    <row r="1780">
      <c r="A1780" s="841"/>
      <c r="B1780" s="760"/>
      <c r="C1780" s="761"/>
      <c r="D1780" s="761"/>
      <c r="E1780" s="761"/>
      <c r="F1780" s="761"/>
      <c r="G1780" s="761"/>
      <c r="H1780" s="761"/>
      <c r="I1780" s="761"/>
      <c r="J1780" s="761"/>
      <c r="K1780" s="761"/>
      <c r="L1780" s="761"/>
      <c r="M1780" s="761"/>
      <c r="N1780" s="761"/>
      <c r="O1780" s="762"/>
    </row>
    <row r="1781">
      <c r="A1781" s="841"/>
      <c r="B1781" s="760"/>
      <c r="C1781" s="761"/>
      <c r="D1781" s="761"/>
      <c r="E1781" s="761"/>
      <c r="F1781" s="761"/>
      <c r="G1781" s="761"/>
      <c r="H1781" s="761"/>
      <c r="I1781" s="761"/>
      <c r="J1781" s="761"/>
      <c r="K1781" s="761"/>
      <c r="L1781" s="761"/>
      <c r="M1781" s="761"/>
      <c r="N1781" s="761"/>
      <c r="O1781" s="762"/>
    </row>
    <row r="1782">
      <c r="A1782" s="841"/>
      <c r="B1782" s="760"/>
      <c r="C1782" s="761"/>
      <c r="D1782" s="761"/>
      <c r="E1782" s="761"/>
      <c r="F1782" s="761"/>
      <c r="G1782" s="761"/>
      <c r="H1782" s="761"/>
      <c r="I1782" s="761"/>
      <c r="J1782" s="761"/>
      <c r="K1782" s="761"/>
      <c r="L1782" s="761"/>
      <c r="M1782" s="761"/>
      <c r="N1782" s="761"/>
      <c r="O1782" s="762"/>
    </row>
    <row r="1783">
      <c r="A1783" s="841"/>
      <c r="B1783" s="760"/>
      <c r="C1783" s="761"/>
      <c r="D1783" s="761"/>
      <c r="E1783" s="761"/>
      <c r="F1783" s="761"/>
      <c r="G1783" s="761"/>
      <c r="H1783" s="761"/>
      <c r="I1783" s="761"/>
      <c r="J1783" s="761"/>
      <c r="K1783" s="761"/>
      <c r="L1783" s="761"/>
      <c r="M1783" s="761"/>
      <c r="N1783" s="761"/>
      <c r="O1783" s="762"/>
    </row>
    <row r="1784">
      <c r="A1784" s="841"/>
      <c r="B1784" s="760"/>
      <c r="C1784" s="761"/>
      <c r="D1784" s="761"/>
      <c r="E1784" s="761"/>
      <c r="F1784" s="761"/>
      <c r="G1784" s="761"/>
      <c r="H1784" s="761"/>
      <c r="I1784" s="761"/>
      <c r="J1784" s="761"/>
      <c r="K1784" s="761"/>
      <c r="L1784" s="761"/>
      <c r="M1784" s="761"/>
      <c r="N1784" s="761"/>
      <c r="O1784" s="762"/>
    </row>
    <row r="1785">
      <c r="A1785" s="841"/>
      <c r="B1785" s="760"/>
      <c r="C1785" s="761"/>
      <c r="D1785" s="761"/>
      <c r="E1785" s="761"/>
      <c r="F1785" s="761"/>
      <c r="G1785" s="761"/>
      <c r="H1785" s="761"/>
      <c r="I1785" s="761"/>
      <c r="J1785" s="761"/>
      <c r="K1785" s="761"/>
      <c r="L1785" s="761"/>
      <c r="M1785" s="761"/>
      <c r="N1785" s="761"/>
      <c r="O1785" s="762"/>
    </row>
    <row r="1786">
      <c r="A1786" s="841"/>
      <c r="B1786" s="758"/>
      <c r="C1786" s="759"/>
      <c r="D1786" s="759"/>
      <c r="E1786" s="759"/>
      <c r="F1786" s="759"/>
      <c r="G1786" s="759"/>
      <c r="H1786" s="763"/>
      <c r="I1786" s="986" t="s">
        <v>292</v>
      </c>
      <c r="J1786" s="987"/>
      <c r="K1786" s="987"/>
      <c r="L1786" s="987"/>
      <c r="M1786" s="987"/>
      <c r="N1786" s="987"/>
      <c r="O1786" s="988"/>
    </row>
    <row r="1787">
      <c r="A1787" s="841"/>
      <c r="B1787" s="758"/>
      <c r="C1787" s="759"/>
      <c r="D1787" s="759"/>
      <c r="E1787" s="759"/>
      <c r="F1787" s="759"/>
      <c r="G1787" s="759"/>
      <c r="H1787" s="763"/>
      <c r="I1787" s="3"/>
      <c r="J1787" s="3"/>
      <c r="K1787" s="3"/>
      <c r="L1787" s="3"/>
      <c r="M1787" s="3"/>
      <c r="N1787" s="3"/>
      <c r="O1787" s="3"/>
    </row>
    <row r="1788">
      <c r="A1788" s="841"/>
      <c r="B1788" s="758"/>
      <c r="C1788" s="759"/>
      <c r="D1788" s="759"/>
      <c r="E1788" s="759"/>
      <c r="F1788" s="759"/>
      <c r="G1788" s="759"/>
      <c r="H1788" s="763"/>
      <c r="I1788" s="3"/>
      <c r="J1788" s="3"/>
      <c r="K1788" s="3"/>
      <c r="L1788" s="3"/>
      <c r="M1788" s="3"/>
      <c r="N1788" s="3"/>
      <c r="O1788" s="3"/>
    </row>
    <row r="1789">
      <c r="A1789" s="842"/>
      <c r="B1789" s="803"/>
      <c r="C1789" s="804"/>
      <c r="D1789" s="804"/>
      <c r="E1789" s="804"/>
      <c r="F1789" s="804"/>
      <c r="G1789" s="804"/>
      <c r="H1789" s="989"/>
      <c r="I1789" s="990"/>
      <c r="J1789" s="990"/>
      <c r="K1789" s="990"/>
      <c r="L1789" s="990"/>
      <c r="M1789" s="990"/>
      <c r="N1789" s="990"/>
      <c r="O1789" s="991"/>
    </row>
    <row r="1790" ht="30.75" customHeight="1">
      <c r="A1790" s="805" t="s">
        <v>240</v>
      </c>
      <c r="B1790" s="806" t="s">
        <v>1</v>
      </c>
      <c r="C1790" s="807"/>
      <c r="D1790" s="807"/>
      <c r="E1790" s="807"/>
      <c r="F1790" s="807"/>
      <c r="G1790" s="807"/>
      <c r="H1790" s="807"/>
      <c r="I1790" s="807"/>
      <c r="J1790" s="807"/>
      <c r="K1790" s="807"/>
      <c r="L1790" s="807"/>
      <c r="M1790" s="807"/>
      <c r="N1790" s="807"/>
      <c r="O1790" s="1165"/>
    </row>
    <row r="1791">
      <c r="A1791" s="810" t="s">
        <v>3</v>
      </c>
      <c r="B1791" s="811" t="s">
        <v>4</v>
      </c>
      <c r="C1791" s="812"/>
      <c r="D1791" s="812"/>
      <c r="E1791" s="812"/>
      <c r="F1791" s="812"/>
      <c r="G1791" s="812"/>
      <c r="H1791" s="812"/>
      <c r="I1791" s="812"/>
      <c r="J1791" s="812"/>
      <c r="K1791" s="812"/>
      <c r="L1791" s="812"/>
      <c r="M1791" s="812"/>
      <c r="N1791" s="812"/>
      <c r="O1791" s="1178"/>
    </row>
    <row r="1792">
      <c r="A1792" s="814" t="s">
        <v>241</v>
      </c>
      <c r="B1792" s="694"/>
      <c r="C1792" s="694"/>
      <c r="D1792" s="694"/>
      <c r="E1792" s="694"/>
      <c r="F1792" s="694"/>
      <c r="G1792" s="694"/>
      <c r="H1792" s="694"/>
      <c r="I1792" s="694"/>
      <c r="J1792" s="694"/>
      <c r="K1792" s="694"/>
      <c r="L1792" s="694"/>
      <c r="M1792" s="694"/>
      <c r="N1792" s="694"/>
      <c r="O1792" s="1179"/>
    </row>
    <row r="1793" ht="38.25">
      <c r="A1793" s="718" t="s">
        <v>7</v>
      </c>
      <c r="B1793" s="720" t="s">
        <v>312</v>
      </c>
      <c r="C1793" s="720" t="s">
        <v>216</v>
      </c>
      <c r="D1793" s="816" t="s">
        <v>349</v>
      </c>
      <c r="E1793" s="817"/>
      <c r="F1793" s="818"/>
      <c r="G1793" s="819" t="s">
        <v>242</v>
      </c>
      <c r="H1793" s="820"/>
      <c r="I1793" s="723">
        <f>I1746+1</f>
        <v>46066</v>
      </c>
      <c r="J1793" s="724"/>
      <c r="K1793" s="724"/>
      <c r="L1793" s="724"/>
      <c r="M1793" s="725"/>
      <c r="N1793" s="726" t="s">
        <v>243</v>
      </c>
      <c r="O1793" s="727">
        <f>O1746+1</f>
        <v>39</v>
      </c>
    </row>
    <row r="1794">
      <c r="A1794" s="728" t="s">
        <v>244</v>
      </c>
      <c r="B1794" s="729" t="s">
        <v>6</v>
      </c>
      <c r="C1794" s="730"/>
      <c r="D1794" s="730"/>
      <c r="E1794" s="730"/>
      <c r="F1794" s="730"/>
      <c r="G1794" s="730"/>
      <c r="H1794" s="730"/>
      <c r="I1794" s="730"/>
      <c r="J1794" s="731"/>
      <c r="K1794" s="732" t="s">
        <v>245</v>
      </c>
      <c r="L1794" s="732" t="s">
        <v>246</v>
      </c>
      <c r="M1794" s="821" t="s">
        <v>247</v>
      </c>
      <c r="N1794" s="822"/>
      <c r="O1794" s="733" t="s">
        <v>248</v>
      </c>
    </row>
    <row r="1795">
      <c r="A1795" s="734"/>
      <c r="B1795" s="735"/>
      <c r="C1795" s="736"/>
      <c r="D1795" s="736"/>
      <c r="E1795" s="736"/>
      <c r="F1795" s="736"/>
      <c r="G1795" s="736"/>
      <c r="H1795" s="736"/>
      <c r="I1795" s="736"/>
      <c r="J1795" s="737"/>
      <c r="K1795" s="732" t="s">
        <v>249</v>
      </c>
      <c r="L1795" s="732" t="s">
        <v>203</v>
      </c>
      <c r="M1795" s="823"/>
      <c r="N1795" s="824"/>
      <c r="O1795" s="739"/>
    </row>
    <row r="1796" ht="38.25">
      <c r="A1796" s="740" t="s">
        <v>250</v>
      </c>
      <c r="B1796" s="741"/>
      <c r="C1796" s="742" t="s">
        <v>251</v>
      </c>
      <c r="D1796" s="742">
        <v>180</v>
      </c>
      <c r="E1796" s="742" t="s">
        <v>252</v>
      </c>
      <c r="F1796" s="825" t="s">
        <v>253</v>
      </c>
      <c r="G1796" s="826"/>
      <c r="H1796" s="741">
        <f>H1749+1</f>
        <v>132</v>
      </c>
      <c r="I1796" s="742" t="s">
        <v>254</v>
      </c>
      <c r="J1796" s="741">
        <f>D1796-H1796</f>
        <v>48</v>
      </c>
      <c r="K1796" s="744" t="s">
        <v>255</v>
      </c>
      <c r="L1796" s="744" t="s">
        <v>203</v>
      </c>
      <c r="M1796" s="811"/>
      <c r="N1796" s="827"/>
      <c r="O1796" s="739"/>
    </row>
    <row r="1797">
      <c r="A1797" s="993" t="s">
        <v>256</v>
      </c>
      <c r="B1797" s="755" t="s">
        <v>257</v>
      </c>
      <c r="C1797" s="756"/>
      <c r="D1797" s="756"/>
      <c r="E1797" s="756"/>
      <c r="F1797" s="757"/>
      <c r="G1797" s="758"/>
      <c r="H1797" s="763"/>
      <c r="I1797" s="760"/>
      <c r="J1797" s="761"/>
      <c r="K1797" s="761"/>
      <c r="L1797" s="761"/>
      <c r="M1797" s="761"/>
      <c r="N1797" s="761"/>
      <c r="O1797" s="762"/>
    </row>
    <row r="1798">
      <c r="A1798" s="828"/>
      <c r="B1798" s="755" t="s">
        <v>258</v>
      </c>
      <c r="C1798" s="756"/>
      <c r="D1798" s="756"/>
      <c r="E1798" s="756"/>
      <c r="F1798" s="757"/>
      <c r="G1798" s="758"/>
      <c r="H1798" s="763"/>
      <c r="I1798" s="760"/>
      <c r="J1798" s="761"/>
      <c r="K1798" s="761"/>
      <c r="L1798" s="761"/>
      <c r="M1798" s="761"/>
      <c r="N1798" s="761"/>
      <c r="O1798" s="762"/>
    </row>
    <row r="1799">
      <c r="A1799" s="828"/>
      <c r="B1799" s="755" t="s">
        <v>259</v>
      </c>
      <c r="C1799" s="756"/>
      <c r="D1799" s="756"/>
      <c r="E1799" s="756"/>
      <c r="F1799" s="757"/>
      <c r="G1799" s="758"/>
      <c r="H1799" s="763"/>
      <c r="I1799" s="760"/>
      <c r="J1799" s="761"/>
      <c r="K1799" s="761"/>
      <c r="L1799" s="761"/>
      <c r="M1799" s="761"/>
      <c r="N1799" s="761"/>
      <c r="O1799" s="762"/>
    </row>
    <row r="1800">
      <c r="A1800" s="828"/>
      <c r="B1800" s="755" t="s">
        <v>260</v>
      </c>
      <c r="C1800" s="756"/>
      <c r="D1800" s="756"/>
      <c r="E1800" s="756"/>
      <c r="F1800" s="757"/>
      <c r="G1800" s="758"/>
      <c r="H1800" s="763"/>
      <c r="I1800" s="760"/>
      <c r="J1800" s="761"/>
      <c r="K1800" s="761"/>
      <c r="L1800" s="761"/>
      <c r="M1800" s="761"/>
      <c r="N1800" s="761"/>
      <c r="O1800" s="762"/>
    </row>
    <row r="1801">
      <c r="A1801" s="828"/>
      <c r="B1801" s="755" t="s">
        <v>261</v>
      </c>
      <c r="C1801" s="756"/>
      <c r="D1801" s="756"/>
      <c r="E1801" s="756"/>
      <c r="F1801" s="757"/>
      <c r="G1801" s="758"/>
      <c r="H1801" s="763"/>
      <c r="I1801" s="758"/>
      <c r="J1801" s="759"/>
      <c r="K1801" s="759"/>
      <c r="L1801" s="759"/>
      <c r="M1801" s="759"/>
      <c r="N1801" s="759"/>
      <c r="O1801" s="762"/>
    </row>
    <row r="1802">
      <c r="A1802" s="829"/>
      <c r="B1802" s="999" t="s">
        <v>262</v>
      </c>
      <c r="C1802" s="1000"/>
      <c r="D1802" s="1000"/>
      <c r="E1802" s="1000"/>
      <c r="F1802" s="1001"/>
      <c r="G1802" s="803"/>
      <c r="H1802" s="989"/>
      <c r="I1802" s="769"/>
      <c r="J1802" s="770"/>
      <c r="K1802" s="770"/>
      <c r="L1802" s="770"/>
      <c r="M1802" s="770"/>
      <c r="N1802" s="770"/>
      <c r="O1802" s="771"/>
    </row>
    <row r="1803">
      <c r="A1803" s="830" t="s">
        <v>263</v>
      </c>
      <c r="B1803" s="773" t="s">
        <v>264</v>
      </c>
      <c r="C1803" s="774"/>
      <c r="D1803" s="774"/>
      <c r="E1803" s="774"/>
      <c r="F1803" s="775"/>
      <c r="G1803" s="776" t="s">
        <v>265</v>
      </c>
      <c r="H1803" s="777"/>
      <c r="I1803" s="773" t="s">
        <v>264</v>
      </c>
      <c r="J1803" s="774"/>
      <c r="K1803" s="774"/>
      <c r="L1803" s="774"/>
      <c r="M1803" s="774"/>
      <c r="N1803" s="775"/>
      <c r="O1803" s="1219" t="s">
        <v>265</v>
      </c>
    </row>
    <row r="1804">
      <c r="A1804" s="828"/>
      <c r="B1804" s="766" t="s">
        <v>266</v>
      </c>
      <c r="C1804" s="767"/>
      <c r="D1804" s="767"/>
      <c r="E1804" s="767"/>
      <c r="F1804" s="768"/>
      <c r="G1804" s="779"/>
      <c r="H1804" s="780"/>
      <c r="I1804" s="766" t="s">
        <v>267</v>
      </c>
      <c r="J1804" s="767"/>
      <c r="K1804" s="767"/>
      <c r="L1804" s="767"/>
      <c r="M1804" s="767"/>
      <c r="N1804" s="768"/>
      <c r="O1804" s="781"/>
    </row>
    <row r="1805">
      <c r="A1805" s="828"/>
      <c r="B1805" s="766" t="s">
        <v>268</v>
      </c>
      <c r="C1805" s="767"/>
      <c r="D1805" s="767"/>
      <c r="E1805" s="767"/>
      <c r="F1805" s="768"/>
      <c r="G1805" s="779"/>
      <c r="H1805" s="780"/>
      <c r="I1805" s="766" t="s">
        <v>269</v>
      </c>
      <c r="J1805" s="767"/>
      <c r="K1805" s="767"/>
      <c r="L1805" s="767"/>
      <c r="M1805" s="767"/>
      <c r="N1805" s="768"/>
      <c r="O1805" s="781"/>
    </row>
    <row r="1806">
      <c r="A1806" s="828"/>
      <c r="B1806" s="766" t="s">
        <v>270</v>
      </c>
      <c r="C1806" s="767"/>
      <c r="D1806" s="767"/>
      <c r="E1806" s="767"/>
      <c r="F1806" s="768"/>
      <c r="G1806" s="779"/>
      <c r="H1806" s="780"/>
      <c r="I1806" s="766" t="s">
        <v>271</v>
      </c>
      <c r="J1806" s="767"/>
      <c r="K1806" s="767"/>
      <c r="L1806" s="767"/>
      <c r="M1806" s="767"/>
      <c r="N1806" s="768"/>
      <c r="O1806" s="781"/>
    </row>
    <row r="1807">
      <c r="A1807" s="828"/>
      <c r="B1807" s="766" t="s">
        <v>272</v>
      </c>
      <c r="C1807" s="767"/>
      <c r="D1807" s="767"/>
      <c r="E1807" s="767"/>
      <c r="F1807" s="768"/>
      <c r="G1807" s="779"/>
      <c r="H1807" s="780"/>
      <c r="I1807" s="766" t="s">
        <v>273</v>
      </c>
      <c r="J1807" s="767"/>
      <c r="K1807" s="767"/>
      <c r="L1807" s="767"/>
      <c r="M1807" s="767"/>
      <c r="N1807" s="768"/>
      <c r="O1807" s="781"/>
    </row>
    <row r="1808">
      <c r="A1808" s="828"/>
      <c r="B1808" s="766" t="s">
        <v>274</v>
      </c>
      <c r="C1808" s="767"/>
      <c r="D1808" s="767"/>
      <c r="E1808" s="767"/>
      <c r="F1808" s="768"/>
      <c r="G1808" s="779"/>
      <c r="H1808" s="780"/>
      <c r="I1808" s="766" t="s">
        <v>275</v>
      </c>
      <c r="J1808" s="767"/>
      <c r="K1808" s="767"/>
      <c r="L1808" s="767"/>
      <c r="M1808" s="767"/>
      <c r="N1808" s="768"/>
      <c r="O1808" s="781">
        <v>1</v>
      </c>
    </row>
    <row r="1809">
      <c r="A1809" s="828"/>
      <c r="B1809" s="766" t="s">
        <v>276</v>
      </c>
      <c r="C1809" s="767"/>
      <c r="D1809" s="767"/>
      <c r="E1809" s="767"/>
      <c r="F1809" s="768"/>
      <c r="G1809" s="779"/>
      <c r="H1809" s="780"/>
      <c r="I1809" s="766" t="s">
        <v>277</v>
      </c>
      <c r="J1809" s="767"/>
      <c r="K1809" s="767"/>
      <c r="L1809" s="767"/>
      <c r="M1809" s="767"/>
      <c r="N1809" s="768"/>
      <c r="O1809" s="781"/>
    </row>
    <row r="1810">
      <c r="A1810" s="828"/>
      <c r="B1810" s="766" t="s">
        <v>278</v>
      </c>
      <c r="C1810" s="767"/>
      <c r="D1810" s="767"/>
      <c r="E1810" s="767"/>
      <c r="F1810" s="768"/>
      <c r="G1810" s="779"/>
      <c r="H1810" s="780"/>
      <c r="I1810" s="766" t="s">
        <v>279</v>
      </c>
      <c r="J1810" s="767"/>
      <c r="K1810" s="767"/>
      <c r="L1810" s="767"/>
      <c r="M1810" s="767"/>
      <c r="N1810" s="768"/>
      <c r="O1810" s="781"/>
    </row>
    <row r="1811">
      <c r="A1811" s="828"/>
      <c r="B1811" s="766" t="s">
        <v>280</v>
      </c>
      <c r="C1811" s="767"/>
      <c r="D1811" s="767"/>
      <c r="E1811" s="767"/>
      <c r="F1811" s="768"/>
      <c r="G1811" s="779"/>
      <c r="H1811" s="780"/>
      <c r="I1811" s="766" t="s">
        <v>281</v>
      </c>
      <c r="J1811" s="767"/>
      <c r="K1811" s="767"/>
      <c r="L1811" s="767"/>
      <c r="M1811" s="767"/>
      <c r="N1811" s="768"/>
      <c r="O1811" s="781">
        <v>1</v>
      </c>
    </row>
    <row r="1812">
      <c r="A1812" s="828"/>
      <c r="B1812" s="766" t="s">
        <v>282</v>
      </c>
      <c r="C1812" s="767"/>
      <c r="D1812" s="767"/>
      <c r="E1812" s="767"/>
      <c r="F1812" s="768"/>
      <c r="G1812" s="779"/>
      <c r="H1812" s="780"/>
      <c r="I1812" s="766" t="s">
        <v>283</v>
      </c>
      <c r="J1812" s="767"/>
      <c r="K1812" s="767"/>
      <c r="L1812" s="767"/>
      <c r="M1812" s="767"/>
      <c r="N1812" s="768"/>
      <c r="O1812" s="781"/>
    </row>
    <row r="1813">
      <c r="A1813" s="828"/>
      <c r="B1813" s="766" t="s">
        <v>284</v>
      </c>
      <c r="C1813" s="767"/>
      <c r="D1813" s="767"/>
      <c r="E1813" s="767"/>
      <c r="F1813" s="768"/>
      <c r="G1813" s="779"/>
      <c r="H1813" s="780"/>
      <c r="I1813" s="766" t="s">
        <v>285</v>
      </c>
      <c r="J1813" s="767"/>
      <c r="K1813" s="767"/>
      <c r="L1813" s="767"/>
      <c r="M1813" s="767"/>
      <c r="N1813" s="768"/>
      <c r="O1813" s="790">
        <v>1</v>
      </c>
    </row>
    <row r="1814">
      <c r="A1814" s="829"/>
      <c r="B1814" s="793" t="s">
        <v>286</v>
      </c>
      <c r="C1814" s="794"/>
      <c r="D1814" s="794"/>
      <c r="E1814" s="794"/>
      <c r="F1814" s="795"/>
      <c r="G1814" s="791">
        <v>2</v>
      </c>
      <c r="H1814" s="792"/>
      <c r="I1814" s="793" t="s">
        <v>287</v>
      </c>
      <c r="J1814" s="794"/>
      <c r="K1814" s="794"/>
      <c r="L1814" s="794"/>
      <c r="M1814" s="794"/>
      <c r="N1814" s="795"/>
      <c r="O1814" s="796">
        <f>SUM(G1804:H1814,O1804:O1813)</f>
        <v>5</v>
      </c>
    </row>
    <row r="1815">
      <c r="A1815" s="837" t="s">
        <v>288</v>
      </c>
      <c r="B1815" s="773" t="s">
        <v>354</v>
      </c>
      <c r="C1815" s="774"/>
      <c r="D1815" s="774"/>
      <c r="E1815" s="774"/>
      <c r="F1815" s="774"/>
      <c r="G1815" s="774"/>
      <c r="H1815" s="774"/>
      <c r="I1815" s="774"/>
      <c r="J1815" s="774"/>
      <c r="K1815" s="774"/>
      <c r="L1815" s="774"/>
      <c r="M1815" s="774"/>
      <c r="N1815" s="774"/>
      <c r="O1815" s="1227"/>
    </row>
    <row r="1816">
      <c r="A1816" s="841"/>
      <c r="B1816" s="758"/>
      <c r="C1816" s="759"/>
      <c r="D1816" s="759"/>
      <c r="E1816" s="759"/>
      <c r="F1816" s="759"/>
      <c r="G1816" s="759"/>
      <c r="H1816" s="759"/>
      <c r="I1816" s="759"/>
      <c r="J1816" s="759"/>
      <c r="K1816" s="759"/>
      <c r="L1816" s="759"/>
      <c r="M1816" s="759"/>
      <c r="N1816" s="759"/>
      <c r="O1816" s="762"/>
    </row>
    <row r="1817">
      <c r="A1817" s="841"/>
      <c r="B1817" s="758"/>
      <c r="C1817" s="759"/>
      <c r="D1817" s="759"/>
      <c r="E1817" s="759"/>
      <c r="F1817" s="759"/>
      <c r="G1817" s="759"/>
      <c r="H1817" s="759"/>
      <c r="I1817" s="759"/>
      <c r="J1817" s="759"/>
      <c r="K1817" s="759"/>
      <c r="L1817" s="759"/>
      <c r="M1817" s="759"/>
      <c r="N1817" s="759"/>
      <c r="O1817" s="762"/>
    </row>
    <row r="1818">
      <c r="A1818" s="841"/>
      <c r="B1818" s="758"/>
      <c r="C1818" s="759"/>
      <c r="D1818" s="759"/>
      <c r="E1818" s="759"/>
      <c r="F1818" s="759"/>
      <c r="G1818" s="759"/>
      <c r="H1818" s="759"/>
      <c r="I1818" s="759"/>
      <c r="J1818" s="759"/>
      <c r="K1818" s="759"/>
      <c r="L1818" s="759"/>
      <c r="M1818" s="759"/>
      <c r="N1818" s="759"/>
      <c r="O1818" s="762"/>
    </row>
    <row r="1819">
      <c r="A1819" s="841"/>
      <c r="B1819" s="758"/>
      <c r="C1819" s="759"/>
      <c r="D1819" s="759"/>
      <c r="E1819" s="759"/>
      <c r="F1819" s="759"/>
      <c r="G1819" s="759"/>
      <c r="H1819" s="759"/>
      <c r="I1819" s="759"/>
      <c r="J1819" s="759"/>
      <c r="K1819" s="759"/>
      <c r="L1819" s="759"/>
      <c r="M1819" s="759"/>
      <c r="N1819" s="759"/>
      <c r="O1819" s="762"/>
    </row>
    <row r="1820">
      <c r="A1820" s="841"/>
      <c r="B1820" s="758"/>
      <c r="C1820" s="759"/>
      <c r="D1820" s="759"/>
      <c r="E1820" s="759"/>
      <c r="F1820" s="759"/>
      <c r="G1820" s="759"/>
      <c r="H1820" s="759"/>
      <c r="I1820" s="759"/>
      <c r="J1820" s="759"/>
      <c r="K1820" s="759"/>
      <c r="L1820" s="759"/>
      <c r="M1820" s="759"/>
      <c r="N1820" s="759"/>
      <c r="O1820" s="762"/>
    </row>
    <row r="1821">
      <c r="A1821" s="841"/>
      <c r="B1821" s="758"/>
      <c r="C1821" s="759"/>
      <c r="D1821" s="759"/>
      <c r="E1821" s="759"/>
      <c r="F1821" s="759"/>
      <c r="G1821" s="759"/>
      <c r="H1821" s="759"/>
      <c r="I1821" s="759"/>
      <c r="J1821" s="759"/>
      <c r="K1821" s="759"/>
      <c r="L1821" s="759"/>
      <c r="M1821" s="759"/>
      <c r="N1821" s="759"/>
      <c r="O1821" s="762"/>
    </row>
    <row r="1822">
      <c r="A1822" s="841"/>
      <c r="B1822" s="758"/>
      <c r="C1822" s="759"/>
      <c r="D1822" s="759"/>
      <c r="E1822" s="759"/>
      <c r="F1822" s="759"/>
      <c r="G1822" s="759"/>
      <c r="H1822" s="763"/>
      <c r="I1822" s="986" t="s">
        <v>0</v>
      </c>
      <c r="J1822" s="987"/>
      <c r="K1822" s="987"/>
      <c r="L1822" s="987"/>
      <c r="M1822" s="987"/>
      <c r="N1822" s="987"/>
      <c r="O1822" s="988"/>
    </row>
    <row r="1823">
      <c r="A1823" s="841"/>
      <c r="B1823" s="758"/>
      <c r="C1823" s="759"/>
      <c r="D1823" s="759"/>
      <c r="E1823" s="759"/>
      <c r="F1823" s="759"/>
      <c r="G1823" s="759"/>
      <c r="H1823" s="763"/>
      <c r="I1823" s="3"/>
      <c r="J1823" s="3"/>
      <c r="K1823" s="3"/>
      <c r="L1823" s="3"/>
      <c r="M1823" s="3"/>
      <c r="N1823" s="3"/>
      <c r="O1823" s="3"/>
    </row>
    <row r="1824">
      <c r="A1824" s="841"/>
      <c r="B1824" s="758"/>
      <c r="C1824" s="759"/>
      <c r="D1824" s="759"/>
      <c r="E1824" s="759"/>
      <c r="F1824" s="759"/>
      <c r="G1824" s="759"/>
      <c r="H1824" s="763"/>
      <c r="I1824" s="3"/>
      <c r="J1824" s="3"/>
      <c r="K1824" s="3"/>
      <c r="L1824" s="3"/>
      <c r="M1824" s="3"/>
      <c r="N1824" s="3"/>
      <c r="O1824" s="3"/>
    </row>
    <row r="1825">
      <c r="A1825" s="842"/>
      <c r="B1825" s="803"/>
      <c r="C1825" s="804"/>
      <c r="D1825" s="804"/>
      <c r="E1825" s="804"/>
      <c r="F1825" s="804"/>
      <c r="G1825" s="804"/>
      <c r="H1825" s="989"/>
      <c r="I1825" s="1223"/>
      <c r="J1825" s="1223"/>
      <c r="K1825" s="1223"/>
      <c r="L1825" s="1223"/>
      <c r="M1825" s="1223"/>
      <c r="N1825" s="1223"/>
      <c r="O1825" s="1223"/>
    </row>
    <row r="1826">
      <c r="A1826" s="837" t="s">
        <v>291</v>
      </c>
      <c r="B1826" s="992"/>
      <c r="C1826" s="839"/>
      <c r="D1826" s="839"/>
      <c r="E1826" s="839"/>
      <c r="F1826" s="839"/>
      <c r="G1826" s="839"/>
      <c r="H1826" s="839"/>
      <c r="I1826" s="839"/>
      <c r="J1826" s="839"/>
      <c r="K1826" s="839"/>
      <c r="L1826" s="839"/>
      <c r="M1826" s="839"/>
      <c r="N1826" s="839"/>
      <c r="O1826" s="840"/>
    </row>
    <row r="1827">
      <c r="A1827" s="841"/>
      <c r="B1827" s="760"/>
      <c r="C1827" s="761"/>
      <c r="D1827" s="761"/>
      <c r="E1827" s="761"/>
      <c r="F1827" s="761"/>
      <c r="G1827" s="761"/>
      <c r="H1827" s="761"/>
      <c r="I1827" s="761"/>
      <c r="J1827" s="761"/>
      <c r="K1827" s="761"/>
      <c r="L1827" s="761"/>
      <c r="M1827" s="761"/>
      <c r="N1827" s="761"/>
      <c r="O1827" s="762"/>
    </row>
    <row r="1828">
      <c r="A1828" s="841"/>
      <c r="B1828" s="760"/>
      <c r="C1828" s="761"/>
      <c r="D1828" s="761"/>
      <c r="E1828" s="761"/>
      <c r="F1828" s="761"/>
      <c r="G1828" s="761"/>
      <c r="H1828" s="761"/>
      <c r="I1828" s="761"/>
      <c r="J1828" s="761"/>
      <c r="K1828" s="761"/>
      <c r="L1828" s="761"/>
      <c r="M1828" s="761"/>
      <c r="N1828" s="761"/>
      <c r="O1828" s="762"/>
    </row>
    <row r="1829">
      <c r="A1829" s="841"/>
      <c r="B1829" s="760"/>
      <c r="C1829" s="761"/>
      <c r="D1829" s="761"/>
      <c r="E1829" s="761"/>
      <c r="F1829" s="761"/>
      <c r="G1829" s="761"/>
      <c r="H1829" s="761"/>
      <c r="I1829" s="761"/>
      <c r="J1829" s="761"/>
      <c r="K1829" s="761"/>
      <c r="L1829" s="761"/>
      <c r="M1829" s="761"/>
      <c r="N1829" s="761"/>
      <c r="O1829" s="762"/>
    </row>
    <row r="1830">
      <c r="A1830" s="841"/>
      <c r="B1830" s="760"/>
      <c r="C1830" s="761"/>
      <c r="D1830" s="761"/>
      <c r="E1830" s="761"/>
      <c r="F1830" s="761"/>
      <c r="G1830" s="761"/>
      <c r="H1830" s="761"/>
      <c r="I1830" s="761"/>
      <c r="J1830" s="761"/>
      <c r="K1830" s="761"/>
      <c r="L1830" s="761"/>
      <c r="M1830" s="761"/>
      <c r="N1830" s="761"/>
      <c r="O1830" s="762"/>
    </row>
    <row r="1831">
      <c r="A1831" s="841"/>
      <c r="B1831" s="760"/>
      <c r="C1831" s="761"/>
      <c r="D1831" s="761"/>
      <c r="E1831" s="761"/>
      <c r="F1831" s="761"/>
      <c r="G1831" s="761"/>
      <c r="H1831" s="761"/>
      <c r="I1831" s="761"/>
      <c r="J1831" s="761"/>
      <c r="K1831" s="761"/>
      <c r="L1831" s="761"/>
      <c r="M1831" s="761"/>
      <c r="N1831" s="761"/>
      <c r="O1831" s="762"/>
    </row>
    <row r="1832">
      <c r="A1832" s="841"/>
      <c r="B1832" s="760"/>
      <c r="C1832" s="761"/>
      <c r="D1832" s="761"/>
      <c r="E1832" s="761"/>
      <c r="F1832" s="761"/>
      <c r="G1832" s="761"/>
      <c r="H1832" s="761"/>
      <c r="I1832" s="761"/>
      <c r="J1832" s="761"/>
      <c r="K1832" s="761"/>
      <c r="L1832" s="761"/>
      <c r="M1832" s="761"/>
      <c r="N1832" s="761"/>
      <c r="O1832" s="762"/>
    </row>
    <row r="1833">
      <c r="A1833" s="841"/>
      <c r="B1833" s="758"/>
      <c r="C1833" s="759"/>
      <c r="D1833" s="759"/>
      <c r="E1833" s="759"/>
      <c r="F1833" s="759"/>
      <c r="G1833" s="759"/>
      <c r="H1833" s="763"/>
      <c r="I1833" s="986" t="s">
        <v>292</v>
      </c>
      <c r="J1833" s="987"/>
      <c r="K1833" s="987"/>
      <c r="L1833" s="987"/>
      <c r="M1833" s="987"/>
      <c r="N1833" s="987"/>
      <c r="O1833" s="988"/>
    </row>
    <row r="1834">
      <c r="A1834" s="841"/>
      <c r="B1834" s="758"/>
      <c r="C1834" s="759"/>
      <c r="D1834" s="759"/>
      <c r="E1834" s="759"/>
      <c r="F1834" s="759"/>
      <c r="G1834" s="759"/>
      <c r="H1834" s="763"/>
      <c r="I1834" s="3"/>
      <c r="J1834" s="3"/>
      <c r="K1834" s="3"/>
      <c r="L1834" s="3"/>
      <c r="M1834" s="3"/>
      <c r="N1834" s="3"/>
      <c r="O1834" s="3"/>
    </row>
    <row r="1835">
      <c r="A1835" s="841"/>
      <c r="B1835" s="758"/>
      <c r="C1835" s="759"/>
      <c r="D1835" s="759"/>
      <c r="E1835" s="759"/>
      <c r="F1835" s="759"/>
      <c r="G1835" s="759"/>
      <c r="H1835" s="763"/>
      <c r="I1835" s="3"/>
      <c r="J1835" s="3"/>
      <c r="K1835" s="3"/>
      <c r="L1835" s="3"/>
      <c r="M1835" s="3"/>
      <c r="N1835" s="3"/>
      <c r="O1835" s="3"/>
    </row>
    <row r="1836">
      <c r="A1836" s="842"/>
      <c r="B1836" s="803"/>
      <c r="C1836" s="804"/>
      <c r="D1836" s="804"/>
      <c r="E1836" s="804"/>
      <c r="F1836" s="804"/>
      <c r="G1836" s="804"/>
      <c r="H1836" s="989"/>
      <c r="I1836" s="990"/>
      <c r="J1836" s="990"/>
      <c r="K1836" s="990"/>
      <c r="L1836" s="990"/>
      <c r="M1836" s="990"/>
      <c r="N1836" s="990"/>
      <c r="O1836" s="991"/>
    </row>
    <row r="1837" ht="29.25" customHeight="1">
      <c r="A1837" s="805" t="s">
        <v>240</v>
      </c>
      <c r="B1837" s="806" t="s">
        <v>1</v>
      </c>
      <c r="C1837" s="807"/>
      <c r="D1837" s="807"/>
      <c r="E1837" s="807"/>
      <c r="F1837" s="807"/>
      <c r="G1837" s="807"/>
      <c r="H1837" s="807"/>
      <c r="I1837" s="807"/>
      <c r="J1837" s="807"/>
      <c r="K1837" s="807"/>
      <c r="L1837" s="807"/>
      <c r="M1837" s="807"/>
      <c r="N1837" s="807"/>
      <c r="O1837" s="1165"/>
    </row>
    <row r="1838">
      <c r="A1838" s="810" t="s">
        <v>3</v>
      </c>
      <c r="B1838" s="811" t="s">
        <v>4</v>
      </c>
      <c r="C1838" s="812"/>
      <c r="D1838" s="812"/>
      <c r="E1838" s="812"/>
      <c r="F1838" s="812"/>
      <c r="G1838" s="812"/>
      <c r="H1838" s="812"/>
      <c r="I1838" s="812"/>
      <c r="J1838" s="812"/>
      <c r="K1838" s="812"/>
      <c r="L1838" s="812"/>
      <c r="M1838" s="812"/>
      <c r="N1838" s="812"/>
      <c r="O1838" s="1178"/>
    </row>
    <row r="1839">
      <c r="A1839" s="814" t="s">
        <v>241</v>
      </c>
      <c r="B1839" s="694"/>
      <c r="C1839" s="694"/>
      <c r="D1839" s="694"/>
      <c r="E1839" s="694"/>
      <c r="F1839" s="694"/>
      <c r="G1839" s="694"/>
      <c r="H1839" s="694"/>
      <c r="I1839" s="694"/>
      <c r="J1839" s="694"/>
      <c r="K1839" s="694"/>
      <c r="L1839" s="694"/>
      <c r="M1839" s="694"/>
      <c r="N1839" s="694"/>
      <c r="O1839" s="1179"/>
    </row>
    <row r="1840" ht="38.25">
      <c r="A1840" s="718" t="s">
        <v>7</v>
      </c>
      <c r="B1840" s="720" t="s">
        <v>312</v>
      </c>
      <c r="C1840" s="720" t="s">
        <v>216</v>
      </c>
      <c r="D1840" s="816" t="s">
        <v>349</v>
      </c>
      <c r="E1840" s="817"/>
      <c r="F1840" s="818"/>
      <c r="G1840" s="819" t="s">
        <v>242</v>
      </c>
      <c r="H1840" s="820"/>
      <c r="I1840" s="723">
        <f>I1793+1</f>
        <v>46067</v>
      </c>
      <c r="J1840" s="724"/>
      <c r="K1840" s="724"/>
      <c r="L1840" s="724"/>
      <c r="M1840" s="725"/>
      <c r="N1840" s="726" t="s">
        <v>243</v>
      </c>
      <c r="O1840" s="727">
        <f>O1793+1</f>
        <v>40</v>
      </c>
    </row>
    <row r="1841">
      <c r="A1841" s="728" t="s">
        <v>244</v>
      </c>
      <c r="B1841" s="729" t="s">
        <v>6</v>
      </c>
      <c r="C1841" s="730"/>
      <c r="D1841" s="730"/>
      <c r="E1841" s="730"/>
      <c r="F1841" s="730"/>
      <c r="G1841" s="730"/>
      <c r="H1841" s="730"/>
      <c r="I1841" s="730"/>
      <c r="J1841" s="731"/>
      <c r="K1841" s="732" t="s">
        <v>245</v>
      </c>
      <c r="L1841" s="732" t="s">
        <v>246</v>
      </c>
      <c r="M1841" s="821" t="s">
        <v>247</v>
      </c>
      <c r="N1841" s="822"/>
      <c r="O1841" s="733" t="s">
        <v>248</v>
      </c>
    </row>
    <row r="1842">
      <c r="A1842" s="734"/>
      <c r="B1842" s="735"/>
      <c r="C1842" s="736"/>
      <c r="D1842" s="736"/>
      <c r="E1842" s="736"/>
      <c r="F1842" s="736"/>
      <c r="G1842" s="736"/>
      <c r="H1842" s="736"/>
      <c r="I1842" s="736"/>
      <c r="J1842" s="737"/>
      <c r="K1842" s="732" t="s">
        <v>249</v>
      </c>
      <c r="L1842" s="732" t="s">
        <v>203</v>
      </c>
      <c r="M1842" s="823"/>
      <c r="N1842" s="824"/>
      <c r="O1842" s="739"/>
    </row>
    <row r="1843" ht="38.25">
      <c r="A1843" s="740" t="s">
        <v>250</v>
      </c>
      <c r="B1843" s="741"/>
      <c r="C1843" s="742" t="s">
        <v>251</v>
      </c>
      <c r="D1843" s="742">
        <v>180</v>
      </c>
      <c r="E1843" s="742" t="s">
        <v>252</v>
      </c>
      <c r="F1843" s="825" t="s">
        <v>253</v>
      </c>
      <c r="G1843" s="826"/>
      <c r="H1843" s="741">
        <f>H1796+1</f>
        <v>133</v>
      </c>
      <c r="I1843" s="742" t="s">
        <v>254</v>
      </c>
      <c r="J1843" s="741">
        <f>D1843-H1843</f>
        <v>47</v>
      </c>
      <c r="K1843" s="744" t="s">
        <v>255</v>
      </c>
      <c r="L1843" s="744" t="s">
        <v>203</v>
      </c>
      <c r="M1843" s="811"/>
      <c r="N1843" s="827"/>
      <c r="O1843" s="739"/>
    </row>
    <row r="1844">
      <c r="A1844" s="993" t="s">
        <v>256</v>
      </c>
      <c r="B1844" s="755" t="s">
        <v>257</v>
      </c>
      <c r="C1844" s="756"/>
      <c r="D1844" s="756"/>
      <c r="E1844" s="756"/>
      <c r="F1844" s="757"/>
      <c r="G1844" s="758"/>
      <c r="H1844" s="763"/>
      <c r="I1844" s="760"/>
      <c r="J1844" s="761"/>
      <c r="K1844" s="761"/>
      <c r="L1844" s="761"/>
      <c r="M1844" s="761"/>
      <c r="N1844" s="761"/>
      <c r="O1844" s="762"/>
    </row>
    <row r="1845">
      <c r="A1845" s="828"/>
      <c r="B1845" s="755" t="s">
        <v>258</v>
      </c>
      <c r="C1845" s="756"/>
      <c r="D1845" s="756"/>
      <c r="E1845" s="756"/>
      <c r="F1845" s="757"/>
      <c r="G1845" s="758"/>
      <c r="H1845" s="763"/>
      <c r="I1845" s="760"/>
      <c r="J1845" s="761"/>
      <c r="K1845" s="761"/>
      <c r="L1845" s="761"/>
      <c r="M1845" s="761"/>
      <c r="N1845" s="761"/>
      <c r="O1845" s="762"/>
    </row>
    <row r="1846">
      <c r="A1846" s="828"/>
      <c r="B1846" s="755" t="s">
        <v>259</v>
      </c>
      <c r="C1846" s="756"/>
      <c r="D1846" s="756"/>
      <c r="E1846" s="756"/>
      <c r="F1846" s="757"/>
      <c r="G1846" s="758"/>
      <c r="H1846" s="763"/>
      <c r="I1846" s="760"/>
      <c r="J1846" s="761"/>
      <c r="K1846" s="761"/>
      <c r="L1846" s="761"/>
      <c r="M1846" s="761"/>
      <c r="N1846" s="761"/>
      <c r="O1846" s="762"/>
    </row>
    <row r="1847">
      <c r="A1847" s="828"/>
      <c r="B1847" s="755" t="s">
        <v>260</v>
      </c>
      <c r="C1847" s="756"/>
      <c r="D1847" s="756"/>
      <c r="E1847" s="756"/>
      <c r="F1847" s="757"/>
      <c r="G1847" s="758"/>
      <c r="H1847" s="763"/>
      <c r="I1847" s="760"/>
      <c r="J1847" s="761"/>
      <c r="K1847" s="761"/>
      <c r="L1847" s="761"/>
      <c r="M1847" s="761"/>
      <c r="N1847" s="761"/>
      <c r="O1847" s="762"/>
    </row>
    <row r="1848">
      <c r="A1848" s="828"/>
      <c r="B1848" s="755" t="s">
        <v>261</v>
      </c>
      <c r="C1848" s="756"/>
      <c r="D1848" s="756"/>
      <c r="E1848" s="756"/>
      <c r="F1848" s="757"/>
      <c r="G1848" s="758"/>
      <c r="H1848" s="763"/>
      <c r="I1848" s="758"/>
      <c r="J1848" s="759"/>
      <c r="K1848" s="759"/>
      <c r="L1848" s="759"/>
      <c r="M1848" s="759"/>
      <c r="N1848" s="759"/>
      <c r="O1848" s="762"/>
    </row>
    <row r="1849">
      <c r="A1849" s="829"/>
      <c r="B1849" s="999" t="s">
        <v>262</v>
      </c>
      <c r="C1849" s="1000"/>
      <c r="D1849" s="1000"/>
      <c r="E1849" s="1000"/>
      <c r="F1849" s="1001"/>
      <c r="G1849" s="803"/>
      <c r="H1849" s="989"/>
      <c r="I1849" s="769"/>
      <c r="J1849" s="770"/>
      <c r="K1849" s="770"/>
      <c r="L1849" s="770"/>
      <c r="M1849" s="770"/>
      <c r="N1849" s="770"/>
      <c r="O1849" s="771"/>
    </row>
    <row r="1850">
      <c r="A1850" s="830" t="s">
        <v>263</v>
      </c>
      <c r="B1850" s="773" t="s">
        <v>264</v>
      </c>
      <c r="C1850" s="774"/>
      <c r="D1850" s="774"/>
      <c r="E1850" s="774"/>
      <c r="F1850" s="775"/>
      <c r="G1850" s="776" t="s">
        <v>265</v>
      </c>
      <c r="H1850" s="777"/>
      <c r="I1850" s="773" t="s">
        <v>264</v>
      </c>
      <c r="J1850" s="774"/>
      <c r="K1850" s="774"/>
      <c r="L1850" s="774"/>
      <c r="M1850" s="774"/>
      <c r="N1850" s="775"/>
      <c r="O1850" s="1219" t="s">
        <v>265</v>
      </c>
    </row>
    <row r="1851">
      <c r="A1851" s="828"/>
      <c r="B1851" s="766" t="s">
        <v>266</v>
      </c>
      <c r="C1851" s="767"/>
      <c r="D1851" s="767"/>
      <c r="E1851" s="767"/>
      <c r="F1851" s="768"/>
      <c r="G1851" s="779"/>
      <c r="H1851" s="780"/>
      <c r="I1851" s="766" t="s">
        <v>267</v>
      </c>
      <c r="J1851" s="767"/>
      <c r="K1851" s="767"/>
      <c r="L1851" s="767"/>
      <c r="M1851" s="767"/>
      <c r="N1851" s="768"/>
      <c r="O1851" s="781"/>
    </row>
    <row r="1852">
      <c r="A1852" s="828"/>
      <c r="B1852" s="766" t="s">
        <v>268</v>
      </c>
      <c r="C1852" s="767"/>
      <c r="D1852" s="767"/>
      <c r="E1852" s="767"/>
      <c r="F1852" s="768"/>
      <c r="G1852" s="779"/>
      <c r="H1852" s="780"/>
      <c r="I1852" s="766" t="s">
        <v>269</v>
      </c>
      <c r="J1852" s="767"/>
      <c r="K1852" s="767"/>
      <c r="L1852" s="767"/>
      <c r="M1852" s="767"/>
      <c r="N1852" s="768"/>
      <c r="O1852" s="781"/>
    </row>
    <row r="1853">
      <c r="A1853" s="828"/>
      <c r="B1853" s="766" t="s">
        <v>270</v>
      </c>
      <c r="C1853" s="767"/>
      <c r="D1853" s="767"/>
      <c r="E1853" s="767"/>
      <c r="F1853" s="768"/>
      <c r="G1853" s="779"/>
      <c r="H1853" s="780"/>
      <c r="I1853" s="766" t="s">
        <v>271</v>
      </c>
      <c r="J1853" s="767"/>
      <c r="K1853" s="767"/>
      <c r="L1853" s="767"/>
      <c r="M1853" s="767"/>
      <c r="N1853" s="768"/>
      <c r="O1853" s="781"/>
    </row>
    <row r="1854">
      <c r="A1854" s="828"/>
      <c r="B1854" s="766" t="s">
        <v>272</v>
      </c>
      <c r="C1854" s="767"/>
      <c r="D1854" s="767"/>
      <c r="E1854" s="767"/>
      <c r="F1854" s="768"/>
      <c r="G1854" s="779"/>
      <c r="H1854" s="780"/>
      <c r="I1854" s="766" t="s">
        <v>273</v>
      </c>
      <c r="J1854" s="767"/>
      <c r="K1854" s="767"/>
      <c r="L1854" s="767"/>
      <c r="M1854" s="767"/>
      <c r="N1854" s="768"/>
      <c r="O1854" s="781"/>
    </row>
    <row r="1855">
      <c r="A1855" s="828"/>
      <c r="B1855" s="766" t="s">
        <v>274</v>
      </c>
      <c r="C1855" s="767"/>
      <c r="D1855" s="767"/>
      <c r="E1855" s="767"/>
      <c r="F1855" s="768"/>
      <c r="G1855" s="779"/>
      <c r="H1855" s="780"/>
      <c r="I1855" s="766" t="s">
        <v>275</v>
      </c>
      <c r="J1855" s="767"/>
      <c r="K1855" s="767"/>
      <c r="L1855" s="767"/>
      <c r="M1855" s="767"/>
      <c r="N1855" s="768"/>
      <c r="O1855" s="781"/>
    </row>
    <row r="1856">
      <c r="A1856" s="828"/>
      <c r="B1856" s="766" t="s">
        <v>276</v>
      </c>
      <c r="C1856" s="767"/>
      <c r="D1856" s="767"/>
      <c r="E1856" s="767"/>
      <c r="F1856" s="768"/>
      <c r="G1856" s="779"/>
      <c r="H1856" s="780"/>
      <c r="I1856" s="766" t="s">
        <v>277</v>
      </c>
      <c r="J1856" s="767"/>
      <c r="K1856" s="767"/>
      <c r="L1856" s="767"/>
      <c r="M1856" s="767"/>
      <c r="N1856" s="768"/>
      <c r="O1856" s="781"/>
    </row>
    <row r="1857">
      <c r="A1857" s="828"/>
      <c r="B1857" s="766" t="s">
        <v>278</v>
      </c>
      <c r="C1857" s="767"/>
      <c r="D1857" s="767"/>
      <c r="E1857" s="767"/>
      <c r="F1857" s="768"/>
      <c r="G1857" s="779"/>
      <c r="H1857" s="780"/>
      <c r="I1857" s="766" t="s">
        <v>279</v>
      </c>
      <c r="J1857" s="767"/>
      <c r="K1857" s="767"/>
      <c r="L1857" s="767"/>
      <c r="M1857" s="767"/>
      <c r="N1857" s="768"/>
      <c r="O1857" s="781"/>
    </row>
    <row r="1858">
      <c r="A1858" s="828"/>
      <c r="B1858" s="766" t="s">
        <v>280</v>
      </c>
      <c r="C1858" s="767"/>
      <c r="D1858" s="767"/>
      <c r="E1858" s="767"/>
      <c r="F1858" s="768"/>
      <c r="G1858" s="779"/>
      <c r="H1858" s="780"/>
      <c r="I1858" s="766" t="s">
        <v>281</v>
      </c>
      <c r="J1858" s="767"/>
      <c r="K1858" s="767"/>
      <c r="L1858" s="767"/>
      <c r="M1858" s="767"/>
      <c r="N1858" s="768"/>
      <c r="O1858" s="781"/>
    </row>
    <row r="1859">
      <c r="A1859" s="828"/>
      <c r="B1859" s="766" t="s">
        <v>282</v>
      </c>
      <c r="C1859" s="767"/>
      <c r="D1859" s="767"/>
      <c r="E1859" s="767"/>
      <c r="F1859" s="768"/>
      <c r="G1859" s="779"/>
      <c r="H1859" s="780"/>
      <c r="I1859" s="766" t="s">
        <v>283</v>
      </c>
      <c r="J1859" s="767"/>
      <c r="K1859" s="767"/>
      <c r="L1859" s="767"/>
      <c r="M1859" s="767"/>
      <c r="N1859" s="768"/>
      <c r="O1859" s="781"/>
    </row>
    <row r="1860">
      <c r="A1860" s="828"/>
      <c r="B1860" s="766" t="s">
        <v>284</v>
      </c>
      <c r="C1860" s="767"/>
      <c r="D1860" s="767"/>
      <c r="E1860" s="767"/>
      <c r="F1860" s="768"/>
      <c r="G1860" s="779"/>
      <c r="H1860" s="780"/>
      <c r="I1860" s="766" t="s">
        <v>285</v>
      </c>
      <c r="J1860" s="767"/>
      <c r="K1860" s="767"/>
      <c r="L1860" s="767"/>
      <c r="M1860" s="767"/>
      <c r="N1860" s="768"/>
      <c r="O1860" s="790"/>
    </row>
    <row r="1861">
      <c r="A1861" s="829"/>
      <c r="B1861" s="793" t="s">
        <v>286</v>
      </c>
      <c r="C1861" s="794"/>
      <c r="D1861" s="794"/>
      <c r="E1861" s="794"/>
      <c r="F1861" s="795"/>
      <c r="G1861" s="791"/>
      <c r="H1861" s="792"/>
      <c r="I1861" s="793" t="s">
        <v>287</v>
      </c>
      <c r="J1861" s="794"/>
      <c r="K1861" s="794"/>
      <c r="L1861" s="794"/>
      <c r="M1861" s="794"/>
      <c r="N1861" s="795"/>
      <c r="O1861" s="796">
        <f>SUM(G1851:H1861,O1851:O1860)</f>
        <v>0</v>
      </c>
    </row>
    <row r="1862">
      <c r="A1862" s="837" t="s">
        <v>288</v>
      </c>
      <c r="B1862" s="838" t="s">
        <v>330</v>
      </c>
      <c r="C1862" s="997"/>
      <c r="D1862" s="997"/>
      <c r="E1862" s="997"/>
      <c r="F1862" s="997"/>
      <c r="G1862" s="997"/>
      <c r="H1862" s="997"/>
      <c r="I1862" s="997"/>
      <c r="J1862" s="997"/>
      <c r="K1862" s="997"/>
      <c r="L1862" s="997"/>
      <c r="M1862" s="997"/>
      <c r="N1862" s="997"/>
      <c r="O1862" s="998"/>
    </row>
    <row r="1863">
      <c r="A1863" s="841"/>
      <c r="B1863" s="758"/>
      <c r="C1863" s="759"/>
      <c r="D1863" s="759"/>
      <c r="E1863" s="759"/>
      <c r="F1863" s="759"/>
      <c r="G1863" s="759"/>
      <c r="H1863" s="759"/>
      <c r="I1863" s="759"/>
      <c r="J1863" s="759"/>
      <c r="K1863" s="759"/>
      <c r="L1863" s="759"/>
      <c r="M1863" s="759"/>
      <c r="N1863" s="759"/>
      <c r="O1863" s="762"/>
    </row>
    <row r="1864">
      <c r="A1864" s="841"/>
      <c r="B1864" s="758"/>
      <c r="C1864" s="759"/>
      <c r="D1864" s="759"/>
      <c r="E1864" s="759"/>
      <c r="F1864" s="759"/>
      <c r="G1864" s="759"/>
      <c r="H1864" s="759"/>
      <c r="I1864" s="759"/>
      <c r="J1864" s="759"/>
      <c r="K1864" s="759"/>
      <c r="L1864" s="759"/>
      <c r="M1864" s="759"/>
      <c r="N1864" s="759"/>
      <c r="O1864" s="762"/>
    </row>
    <row r="1865">
      <c r="A1865" s="841"/>
      <c r="B1865" s="758"/>
      <c r="C1865" s="759"/>
      <c r="D1865" s="759"/>
      <c r="E1865" s="759"/>
      <c r="F1865" s="759"/>
      <c r="G1865" s="759"/>
      <c r="H1865" s="759"/>
      <c r="I1865" s="759"/>
      <c r="J1865" s="759"/>
      <c r="K1865" s="759"/>
      <c r="L1865" s="759"/>
      <c r="M1865" s="759"/>
      <c r="N1865" s="759"/>
      <c r="O1865" s="762"/>
    </row>
    <row r="1866">
      <c r="A1866" s="841"/>
      <c r="B1866" s="758"/>
      <c r="C1866" s="759"/>
      <c r="D1866" s="759"/>
      <c r="E1866" s="759"/>
      <c r="F1866" s="759"/>
      <c r="G1866" s="759"/>
      <c r="H1866" s="759"/>
      <c r="I1866" s="759"/>
      <c r="J1866" s="759"/>
      <c r="K1866" s="759"/>
      <c r="L1866" s="759"/>
      <c r="M1866" s="759"/>
      <c r="N1866" s="759"/>
      <c r="O1866" s="762"/>
    </row>
    <row r="1867">
      <c r="A1867" s="841"/>
      <c r="B1867" s="758"/>
      <c r="C1867" s="759"/>
      <c r="D1867" s="759"/>
      <c r="E1867" s="759"/>
      <c r="F1867" s="759"/>
      <c r="G1867" s="759"/>
      <c r="H1867" s="759"/>
      <c r="I1867" s="759"/>
      <c r="J1867" s="759"/>
      <c r="K1867" s="759"/>
      <c r="L1867" s="759"/>
      <c r="M1867" s="759"/>
      <c r="N1867" s="759"/>
      <c r="O1867" s="762"/>
    </row>
    <row r="1868">
      <c r="A1868" s="841"/>
      <c r="B1868" s="758"/>
      <c r="C1868" s="759"/>
      <c r="D1868" s="759"/>
      <c r="E1868" s="759"/>
      <c r="F1868" s="759"/>
      <c r="G1868" s="759"/>
      <c r="H1868" s="759"/>
      <c r="I1868" s="759"/>
      <c r="J1868" s="759"/>
      <c r="K1868" s="759"/>
      <c r="L1868" s="759"/>
      <c r="M1868" s="759"/>
      <c r="N1868" s="759"/>
      <c r="O1868" s="762"/>
    </row>
    <row r="1869">
      <c r="A1869" s="841"/>
      <c r="B1869" s="758"/>
      <c r="C1869" s="759"/>
      <c r="D1869" s="759"/>
      <c r="E1869" s="759"/>
      <c r="F1869" s="759"/>
      <c r="G1869" s="759"/>
      <c r="H1869" s="763"/>
      <c r="I1869" s="986" t="s">
        <v>0</v>
      </c>
      <c r="J1869" s="987"/>
      <c r="K1869" s="987"/>
      <c r="L1869" s="987"/>
      <c r="M1869" s="987"/>
      <c r="N1869" s="987"/>
      <c r="O1869" s="988"/>
    </row>
    <row r="1870">
      <c r="A1870" s="841"/>
      <c r="B1870" s="758"/>
      <c r="C1870" s="759"/>
      <c r="D1870" s="759"/>
      <c r="E1870" s="759"/>
      <c r="F1870" s="759"/>
      <c r="G1870" s="759"/>
      <c r="H1870" s="763"/>
      <c r="I1870" s="3"/>
      <c r="J1870" s="3"/>
      <c r="K1870" s="3"/>
      <c r="L1870" s="3"/>
      <c r="M1870" s="3"/>
      <c r="N1870" s="3"/>
      <c r="O1870" s="3"/>
    </row>
    <row r="1871">
      <c r="A1871" s="841"/>
      <c r="B1871" s="758"/>
      <c r="C1871" s="759"/>
      <c r="D1871" s="759"/>
      <c r="E1871" s="759"/>
      <c r="F1871" s="759"/>
      <c r="G1871" s="759"/>
      <c r="H1871" s="763"/>
      <c r="I1871" s="3"/>
      <c r="J1871" s="3"/>
      <c r="K1871" s="3"/>
      <c r="L1871" s="3"/>
      <c r="M1871" s="3"/>
      <c r="N1871" s="3"/>
      <c r="O1871" s="3"/>
    </row>
    <row r="1872">
      <c r="A1872" s="842"/>
      <c r="B1872" s="803"/>
      <c r="C1872" s="804"/>
      <c r="D1872" s="804"/>
      <c r="E1872" s="804"/>
      <c r="F1872" s="804"/>
      <c r="G1872" s="804"/>
      <c r="H1872" s="989"/>
      <c r="I1872" s="1223"/>
      <c r="J1872" s="1223"/>
      <c r="K1872" s="1223"/>
      <c r="L1872" s="1223"/>
      <c r="M1872" s="1223"/>
      <c r="N1872" s="1223"/>
      <c r="O1872" s="1223"/>
    </row>
    <row r="1873">
      <c r="A1873" s="837" t="s">
        <v>291</v>
      </c>
      <c r="B1873" s="992"/>
      <c r="C1873" s="839"/>
      <c r="D1873" s="839"/>
      <c r="E1873" s="839"/>
      <c r="F1873" s="839"/>
      <c r="G1873" s="839"/>
      <c r="H1873" s="839"/>
      <c r="I1873" s="839"/>
      <c r="J1873" s="839"/>
      <c r="K1873" s="839"/>
      <c r="L1873" s="839"/>
      <c r="M1873" s="839"/>
      <c r="N1873" s="839"/>
      <c r="O1873" s="840"/>
    </row>
    <row r="1874">
      <c r="A1874" s="841"/>
      <c r="B1874" s="760"/>
      <c r="C1874" s="761"/>
      <c r="D1874" s="761"/>
      <c r="E1874" s="761"/>
      <c r="F1874" s="761"/>
      <c r="G1874" s="761"/>
      <c r="H1874" s="761"/>
      <c r="I1874" s="761"/>
      <c r="J1874" s="761"/>
      <c r="K1874" s="761"/>
      <c r="L1874" s="761"/>
      <c r="M1874" s="761"/>
      <c r="N1874" s="761"/>
      <c r="O1874" s="762"/>
    </row>
    <row r="1875">
      <c r="A1875" s="841"/>
      <c r="B1875" s="760"/>
      <c r="C1875" s="761"/>
      <c r="D1875" s="761"/>
      <c r="E1875" s="761"/>
      <c r="F1875" s="761"/>
      <c r="G1875" s="761"/>
      <c r="H1875" s="761"/>
      <c r="I1875" s="761"/>
      <c r="J1875" s="761"/>
      <c r="K1875" s="761"/>
      <c r="L1875" s="761"/>
      <c r="M1875" s="761"/>
      <c r="N1875" s="761"/>
      <c r="O1875" s="762"/>
    </row>
    <row r="1876">
      <c r="A1876" s="841"/>
      <c r="B1876" s="760"/>
      <c r="C1876" s="761"/>
      <c r="D1876" s="761"/>
      <c r="E1876" s="761"/>
      <c r="F1876" s="761"/>
      <c r="G1876" s="761"/>
      <c r="H1876" s="761"/>
      <c r="I1876" s="761"/>
      <c r="J1876" s="761"/>
      <c r="K1876" s="761"/>
      <c r="L1876" s="761"/>
      <c r="M1876" s="761"/>
      <c r="N1876" s="761"/>
      <c r="O1876" s="762"/>
    </row>
    <row r="1877">
      <c r="A1877" s="841"/>
      <c r="B1877" s="760"/>
      <c r="C1877" s="761"/>
      <c r="D1877" s="761"/>
      <c r="E1877" s="761"/>
      <c r="F1877" s="761"/>
      <c r="G1877" s="761"/>
      <c r="H1877" s="761"/>
      <c r="I1877" s="761"/>
      <c r="J1877" s="761"/>
      <c r="K1877" s="761"/>
      <c r="L1877" s="761"/>
      <c r="M1877" s="761"/>
      <c r="N1877" s="761"/>
      <c r="O1877" s="762"/>
    </row>
    <row r="1878">
      <c r="A1878" s="841"/>
      <c r="B1878" s="760"/>
      <c r="C1878" s="761"/>
      <c r="D1878" s="761"/>
      <c r="E1878" s="761"/>
      <c r="F1878" s="761"/>
      <c r="G1878" s="761"/>
      <c r="H1878" s="761"/>
      <c r="I1878" s="761"/>
      <c r="J1878" s="761"/>
      <c r="K1878" s="761"/>
      <c r="L1878" s="761"/>
      <c r="M1878" s="761"/>
      <c r="N1878" s="761"/>
      <c r="O1878" s="762"/>
    </row>
    <row r="1879">
      <c r="A1879" s="841"/>
      <c r="B1879" s="760"/>
      <c r="C1879" s="761"/>
      <c r="D1879" s="761"/>
      <c r="E1879" s="761"/>
      <c r="F1879" s="761"/>
      <c r="G1879" s="761"/>
      <c r="H1879" s="761"/>
      <c r="I1879" s="761"/>
      <c r="J1879" s="761"/>
      <c r="K1879" s="761"/>
      <c r="L1879" s="761"/>
      <c r="M1879" s="761"/>
      <c r="N1879" s="761"/>
      <c r="O1879" s="762"/>
    </row>
    <row r="1880">
      <c r="A1880" s="841"/>
      <c r="B1880" s="758"/>
      <c r="C1880" s="759"/>
      <c r="D1880" s="759"/>
      <c r="E1880" s="759"/>
      <c r="F1880" s="759"/>
      <c r="G1880" s="759"/>
      <c r="H1880" s="763"/>
      <c r="I1880" s="986" t="s">
        <v>292</v>
      </c>
      <c r="J1880" s="987"/>
      <c r="K1880" s="987"/>
      <c r="L1880" s="987"/>
      <c r="M1880" s="987"/>
      <c r="N1880" s="987"/>
      <c r="O1880" s="988"/>
    </row>
    <row r="1881">
      <c r="A1881" s="841"/>
      <c r="B1881" s="758"/>
      <c r="C1881" s="759"/>
      <c r="D1881" s="759"/>
      <c r="E1881" s="759"/>
      <c r="F1881" s="759"/>
      <c r="G1881" s="759"/>
      <c r="H1881" s="763"/>
      <c r="I1881" s="3"/>
      <c r="J1881" s="3"/>
      <c r="K1881" s="3"/>
      <c r="L1881" s="3"/>
      <c r="M1881" s="3"/>
      <c r="N1881" s="3"/>
      <c r="O1881" s="3"/>
    </row>
    <row r="1882">
      <c r="A1882" s="841"/>
      <c r="B1882" s="758"/>
      <c r="C1882" s="759"/>
      <c r="D1882" s="759"/>
      <c r="E1882" s="759"/>
      <c r="F1882" s="759"/>
      <c r="G1882" s="759"/>
      <c r="H1882" s="763"/>
      <c r="I1882" s="3"/>
      <c r="J1882" s="3"/>
      <c r="K1882" s="3"/>
      <c r="L1882" s="3"/>
      <c r="M1882" s="3"/>
      <c r="N1882" s="3"/>
      <c r="O1882" s="3"/>
    </row>
    <row r="1883">
      <c r="A1883" s="842"/>
      <c r="B1883" s="803"/>
      <c r="C1883" s="804"/>
      <c r="D1883" s="804"/>
      <c r="E1883" s="804"/>
      <c r="F1883" s="804"/>
      <c r="G1883" s="804"/>
      <c r="H1883" s="989"/>
      <c r="I1883" s="990"/>
      <c r="J1883" s="990"/>
      <c r="K1883" s="990"/>
      <c r="L1883" s="990"/>
      <c r="M1883" s="990"/>
      <c r="N1883" s="990"/>
      <c r="O1883" s="991"/>
    </row>
    <row r="1884" ht="22.5" customHeight="1">
      <c r="A1884" s="805" t="s">
        <v>240</v>
      </c>
      <c r="B1884" s="806" t="s">
        <v>1</v>
      </c>
      <c r="C1884" s="807"/>
      <c r="D1884" s="807"/>
      <c r="E1884" s="807"/>
      <c r="F1884" s="807"/>
      <c r="G1884" s="807"/>
      <c r="H1884" s="807"/>
      <c r="I1884" s="807"/>
      <c r="J1884" s="807"/>
      <c r="K1884" s="807"/>
      <c r="L1884" s="807"/>
      <c r="M1884" s="807"/>
      <c r="N1884" s="807"/>
      <c r="O1884" s="1165"/>
    </row>
    <row r="1885">
      <c r="A1885" s="810" t="s">
        <v>3</v>
      </c>
      <c r="B1885" s="811" t="s">
        <v>4</v>
      </c>
      <c r="C1885" s="812"/>
      <c r="D1885" s="812"/>
      <c r="E1885" s="812"/>
      <c r="F1885" s="812"/>
      <c r="G1885" s="812"/>
      <c r="H1885" s="812"/>
      <c r="I1885" s="812"/>
      <c r="J1885" s="812"/>
      <c r="K1885" s="812"/>
      <c r="L1885" s="812"/>
      <c r="M1885" s="812"/>
      <c r="N1885" s="812"/>
      <c r="O1885" s="1178"/>
    </row>
    <row r="1886">
      <c r="A1886" s="814" t="s">
        <v>241</v>
      </c>
      <c r="B1886" s="694"/>
      <c r="C1886" s="694"/>
      <c r="D1886" s="694"/>
      <c r="E1886" s="694"/>
      <c r="F1886" s="694"/>
      <c r="G1886" s="694"/>
      <c r="H1886" s="694"/>
      <c r="I1886" s="694"/>
      <c r="J1886" s="694"/>
      <c r="K1886" s="694"/>
      <c r="L1886" s="694"/>
      <c r="M1886" s="694"/>
      <c r="N1886" s="694"/>
      <c r="O1886" s="1179"/>
    </row>
    <row r="1887" ht="38.25">
      <c r="A1887" s="718" t="s">
        <v>7</v>
      </c>
      <c r="B1887" s="720" t="s">
        <v>312</v>
      </c>
      <c r="C1887" s="720" t="s">
        <v>216</v>
      </c>
      <c r="D1887" s="816" t="s">
        <v>349</v>
      </c>
      <c r="E1887" s="817"/>
      <c r="F1887" s="818"/>
      <c r="G1887" s="819" t="s">
        <v>242</v>
      </c>
      <c r="H1887" s="820"/>
      <c r="I1887" s="723">
        <f>I1840+1</f>
        <v>46068</v>
      </c>
      <c r="J1887" s="724"/>
      <c r="K1887" s="724"/>
      <c r="L1887" s="724"/>
      <c r="M1887" s="725"/>
      <c r="N1887" s="726" t="s">
        <v>243</v>
      </c>
      <c r="O1887" s="727">
        <f>O1840+1</f>
        <v>41</v>
      </c>
    </row>
    <row r="1888">
      <c r="A1888" s="728" t="s">
        <v>244</v>
      </c>
      <c r="B1888" s="729" t="s">
        <v>6</v>
      </c>
      <c r="C1888" s="730"/>
      <c r="D1888" s="730"/>
      <c r="E1888" s="730"/>
      <c r="F1888" s="730"/>
      <c r="G1888" s="730"/>
      <c r="H1888" s="730"/>
      <c r="I1888" s="730"/>
      <c r="J1888" s="731"/>
      <c r="K1888" s="732" t="s">
        <v>245</v>
      </c>
      <c r="L1888" s="732" t="s">
        <v>246</v>
      </c>
      <c r="M1888" s="821" t="s">
        <v>247</v>
      </c>
      <c r="N1888" s="822"/>
      <c r="O1888" s="733" t="s">
        <v>248</v>
      </c>
    </row>
    <row r="1889">
      <c r="A1889" s="734"/>
      <c r="B1889" s="735"/>
      <c r="C1889" s="736"/>
      <c r="D1889" s="736"/>
      <c r="E1889" s="736"/>
      <c r="F1889" s="736"/>
      <c r="G1889" s="736"/>
      <c r="H1889" s="736"/>
      <c r="I1889" s="736"/>
      <c r="J1889" s="737"/>
      <c r="K1889" s="732" t="s">
        <v>249</v>
      </c>
      <c r="L1889" s="732" t="s">
        <v>203</v>
      </c>
      <c r="M1889" s="823"/>
      <c r="N1889" s="824"/>
      <c r="O1889" s="739"/>
    </row>
    <row r="1890" ht="38.25">
      <c r="A1890" s="740" t="s">
        <v>250</v>
      </c>
      <c r="B1890" s="741"/>
      <c r="C1890" s="742" t="s">
        <v>251</v>
      </c>
      <c r="D1890" s="742">
        <f>180</f>
        <v>180</v>
      </c>
      <c r="E1890" s="742" t="s">
        <v>252</v>
      </c>
      <c r="F1890" s="825" t="s">
        <v>253</v>
      </c>
      <c r="G1890" s="826"/>
      <c r="H1890" s="741">
        <f>H1843+1</f>
        <v>134</v>
      </c>
      <c r="I1890" s="742" t="s">
        <v>254</v>
      </c>
      <c r="J1890" s="741">
        <f>D1890-H1890</f>
        <v>46</v>
      </c>
      <c r="K1890" s="744" t="s">
        <v>255</v>
      </c>
      <c r="L1890" s="744" t="s">
        <v>203</v>
      </c>
      <c r="M1890" s="811"/>
      <c r="N1890" s="827"/>
      <c r="O1890" s="739"/>
    </row>
    <row r="1891">
      <c r="A1891" s="993" t="s">
        <v>256</v>
      </c>
      <c r="B1891" s="755" t="s">
        <v>257</v>
      </c>
      <c r="C1891" s="756"/>
      <c r="D1891" s="756"/>
      <c r="E1891" s="756"/>
      <c r="F1891" s="757"/>
      <c r="G1891" s="758"/>
      <c r="H1891" s="763"/>
      <c r="I1891" s="760"/>
      <c r="J1891" s="761"/>
      <c r="K1891" s="761"/>
      <c r="L1891" s="761"/>
      <c r="M1891" s="761"/>
      <c r="N1891" s="761"/>
      <c r="O1891" s="762"/>
    </row>
    <row r="1892">
      <c r="A1892" s="828"/>
      <c r="B1892" s="755" t="s">
        <v>258</v>
      </c>
      <c r="C1892" s="756"/>
      <c r="D1892" s="756"/>
      <c r="E1892" s="756"/>
      <c r="F1892" s="757"/>
      <c r="G1892" s="758"/>
      <c r="H1892" s="763"/>
      <c r="I1892" s="760"/>
      <c r="J1892" s="761"/>
      <c r="K1892" s="761"/>
      <c r="L1892" s="761"/>
      <c r="M1892" s="761"/>
      <c r="N1892" s="761"/>
      <c r="O1892" s="762"/>
    </row>
    <row r="1893">
      <c r="A1893" s="828"/>
      <c r="B1893" s="755" t="s">
        <v>259</v>
      </c>
      <c r="C1893" s="756"/>
      <c r="D1893" s="756"/>
      <c r="E1893" s="756"/>
      <c r="F1893" s="757"/>
      <c r="G1893" s="758"/>
      <c r="H1893" s="763"/>
      <c r="I1893" s="760"/>
      <c r="J1893" s="761"/>
      <c r="K1893" s="761"/>
      <c r="L1893" s="761"/>
      <c r="M1893" s="761"/>
      <c r="N1893" s="761"/>
      <c r="O1893" s="762"/>
    </row>
    <row r="1894">
      <c r="A1894" s="828"/>
      <c r="B1894" s="755" t="s">
        <v>260</v>
      </c>
      <c r="C1894" s="756"/>
      <c r="D1894" s="756"/>
      <c r="E1894" s="756"/>
      <c r="F1894" s="757"/>
      <c r="G1894" s="758"/>
      <c r="H1894" s="763"/>
      <c r="I1894" s="760"/>
      <c r="J1894" s="761"/>
      <c r="K1894" s="761"/>
      <c r="L1894" s="761"/>
      <c r="M1894" s="761"/>
      <c r="N1894" s="761"/>
      <c r="O1894" s="762"/>
    </row>
    <row r="1895">
      <c r="A1895" s="828"/>
      <c r="B1895" s="755" t="s">
        <v>261</v>
      </c>
      <c r="C1895" s="756"/>
      <c r="D1895" s="756"/>
      <c r="E1895" s="756"/>
      <c r="F1895" s="757"/>
      <c r="G1895" s="758"/>
      <c r="H1895" s="763"/>
      <c r="I1895" s="758"/>
      <c r="J1895" s="759"/>
      <c r="K1895" s="759"/>
      <c r="L1895" s="759"/>
      <c r="M1895" s="759"/>
      <c r="N1895" s="759"/>
      <c r="O1895" s="762"/>
    </row>
    <row r="1896">
      <c r="A1896" s="829"/>
      <c r="B1896" s="999" t="s">
        <v>262</v>
      </c>
      <c r="C1896" s="1000"/>
      <c r="D1896" s="1000"/>
      <c r="E1896" s="1000"/>
      <c r="F1896" s="1001"/>
      <c r="G1896" s="803"/>
      <c r="H1896" s="989"/>
      <c r="I1896" s="769"/>
      <c r="J1896" s="770"/>
      <c r="K1896" s="770"/>
      <c r="L1896" s="770"/>
      <c r="M1896" s="770"/>
      <c r="N1896" s="770"/>
      <c r="O1896" s="771"/>
    </row>
    <row r="1897">
      <c r="A1897" s="830" t="s">
        <v>263</v>
      </c>
      <c r="B1897" s="773" t="s">
        <v>264</v>
      </c>
      <c r="C1897" s="774"/>
      <c r="D1897" s="774"/>
      <c r="E1897" s="774"/>
      <c r="F1897" s="775"/>
      <c r="G1897" s="776" t="s">
        <v>265</v>
      </c>
      <c r="H1897" s="777"/>
      <c r="I1897" s="773" t="s">
        <v>264</v>
      </c>
      <c r="J1897" s="774"/>
      <c r="K1897" s="774"/>
      <c r="L1897" s="774"/>
      <c r="M1897" s="774"/>
      <c r="N1897" s="775"/>
      <c r="O1897" s="1219" t="s">
        <v>265</v>
      </c>
    </row>
    <row r="1898">
      <c r="A1898" s="828"/>
      <c r="B1898" s="766" t="s">
        <v>266</v>
      </c>
      <c r="C1898" s="767"/>
      <c r="D1898" s="767"/>
      <c r="E1898" s="767"/>
      <c r="F1898" s="768"/>
      <c r="G1898" s="779"/>
      <c r="H1898" s="780"/>
      <c r="I1898" s="766" t="s">
        <v>267</v>
      </c>
      <c r="J1898" s="767"/>
      <c r="K1898" s="767"/>
      <c r="L1898" s="767"/>
      <c r="M1898" s="767"/>
      <c r="N1898" s="768"/>
      <c r="O1898" s="781"/>
    </row>
    <row r="1899">
      <c r="A1899" s="828"/>
      <c r="B1899" s="766" t="s">
        <v>268</v>
      </c>
      <c r="C1899" s="767"/>
      <c r="D1899" s="767"/>
      <c r="E1899" s="767"/>
      <c r="F1899" s="768"/>
      <c r="G1899" s="779"/>
      <c r="H1899" s="780"/>
      <c r="I1899" s="766" t="s">
        <v>269</v>
      </c>
      <c r="J1899" s="767"/>
      <c r="K1899" s="767"/>
      <c r="L1899" s="767"/>
      <c r="M1899" s="767"/>
      <c r="N1899" s="768"/>
      <c r="O1899" s="781"/>
    </row>
    <row r="1900">
      <c r="A1900" s="828"/>
      <c r="B1900" s="766" t="s">
        <v>270</v>
      </c>
      <c r="C1900" s="767"/>
      <c r="D1900" s="767"/>
      <c r="E1900" s="767"/>
      <c r="F1900" s="768"/>
      <c r="G1900" s="779"/>
      <c r="H1900" s="780"/>
      <c r="I1900" s="766" t="s">
        <v>271</v>
      </c>
      <c r="J1900" s="767"/>
      <c r="K1900" s="767"/>
      <c r="L1900" s="767"/>
      <c r="M1900" s="767"/>
      <c r="N1900" s="768"/>
      <c r="O1900" s="781"/>
    </row>
    <row r="1901">
      <c r="A1901" s="828"/>
      <c r="B1901" s="766" t="s">
        <v>272</v>
      </c>
      <c r="C1901" s="767"/>
      <c r="D1901" s="767"/>
      <c r="E1901" s="767"/>
      <c r="F1901" s="768"/>
      <c r="G1901" s="779"/>
      <c r="H1901" s="780"/>
      <c r="I1901" s="766" t="s">
        <v>273</v>
      </c>
      <c r="J1901" s="767"/>
      <c r="K1901" s="767"/>
      <c r="L1901" s="767"/>
      <c r="M1901" s="767"/>
      <c r="N1901" s="768"/>
      <c r="O1901" s="781"/>
    </row>
    <row r="1902">
      <c r="A1902" s="828"/>
      <c r="B1902" s="766" t="s">
        <v>274</v>
      </c>
      <c r="C1902" s="767"/>
      <c r="D1902" s="767"/>
      <c r="E1902" s="767"/>
      <c r="F1902" s="768"/>
      <c r="G1902" s="779"/>
      <c r="H1902" s="780"/>
      <c r="I1902" s="766" t="s">
        <v>275</v>
      </c>
      <c r="J1902" s="767"/>
      <c r="K1902" s="767"/>
      <c r="L1902" s="767"/>
      <c r="M1902" s="767"/>
      <c r="N1902" s="768"/>
      <c r="O1902" s="781"/>
    </row>
    <row r="1903">
      <c r="A1903" s="828"/>
      <c r="B1903" s="766" t="s">
        <v>276</v>
      </c>
      <c r="C1903" s="767"/>
      <c r="D1903" s="767"/>
      <c r="E1903" s="767"/>
      <c r="F1903" s="768"/>
      <c r="G1903" s="779"/>
      <c r="H1903" s="780"/>
      <c r="I1903" s="766" t="s">
        <v>277</v>
      </c>
      <c r="J1903" s="767"/>
      <c r="K1903" s="767"/>
      <c r="L1903" s="767"/>
      <c r="M1903" s="767"/>
      <c r="N1903" s="768"/>
      <c r="O1903" s="781"/>
    </row>
    <row r="1904">
      <c r="A1904" s="828"/>
      <c r="B1904" s="766" t="s">
        <v>278</v>
      </c>
      <c r="C1904" s="767"/>
      <c r="D1904" s="767"/>
      <c r="E1904" s="767"/>
      <c r="F1904" s="768"/>
      <c r="G1904" s="779"/>
      <c r="H1904" s="780"/>
      <c r="I1904" s="766" t="s">
        <v>279</v>
      </c>
      <c r="J1904" s="767"/>
      <c r="K1904" s="767"/>
      <c r="L1904" s="767"/>
      <c r="M1904" s="767"/>
      <c r="N1904" s="768"/>
      <c r="O1904" s="781"/>
    </row>
    <row r="1905">
      <c r="A1905" s="828"/>
      <c r="B1905" s="766" t="s">
        <v>280</v>
      </c>
      <c r="C1905" s="767"/>
      <c r="D1905" s="767"/>
      <c r="E1905" s="767"/>
      <c r="F1905" s="768"/>
      <c r="G1905" s="779"/>
      <c r="H1905" s="780"/>
      <c r="I1905" s="766" t="s">
        <v>281</v>
      </c>
      <c r="J1905" s="767"/>
      <c r="K1905" s="767"/>
      <c r="L1905" s="767"/>
      <c r="M1905" s="767"/>
      <c r="N1905" s="768"/>
      <c r="O1905" s="781"/>
    </row>
    <row r="1906">
      <c r="A1906" s="828"/>
      <c r="B1906" s="766" t="s">
        <v>282</v>
      </c>
      <c r="C1906" s="767"/>
      <c r="D1906" s="767"/>
      <c r="E1906" s="767"/>
      <c r="F1906" s="768"/>
      <c r="G1906" s="779"/>
      <c r="H1906" s="780"/>
      <c r="I1906" s="766" t="s">
        <v>283</v>
      </c>
      <c r="J1906" s="767"/>
      <c r="K1906" s="767"/>
      <c r="L1906" s="767"/>
      <c r="M1906" s="767"/>
      <c r="N1906" s="768"/>
      <c r="O1906" s="781"/>
    </row>
    <row r="1907">
      <c r="A1907" s="828"/>
      <c r="B1907" s="766" t="s">
        <v>284</v>
      </c>
      <c r="C1907" s="767"/>
      <c r="D1907" s="767"/>
      <c r="E1907" s="767"/>
      <c r="F1907" s="768"/>
      <c r="G1907" s="779"/>
      <c r="H1907" s="780"/>
      <c r="I1907" s="766" t="s">
        <v>285</v>
      </c>
      <c r="J1907" s="767"/>
      <c r="K1907" s="767"/>
      <c r="L1907" s="767"/>
      <c r="M1907" s="767"/>
      <c r="N1907" s="768"/>
      <c r="O1907" s="790"/>
    </row>
    <row r="1908">
      <c r="A1908" s="829"/>
      <c r="B1908" s="793" t="s">
        <v>286</v>
      </c>
      <c r="C1908" s="794"/>
      <c r="D1908" s="794"/>
      <c r="E1908" s="794"/>
      <c r="F1908" s="795"/>
      <c r="G1908" s="791"/>
      <c r="H1908" s="792"/>
      <c r="I1908" s="793" t="s">
        <v>287</v>
      </c>
      <c r="J1908" s="794"/>
      <c r="K1908" s="794"/>
      <c r="L1908" s="794"/>
      <c r="M1908" s="794"/>
      <c r="N1908" s="795"/>
      <c r="O1908" s="796">
        <f>SUM(G1898:H1908,O1898:O1907)</f>
        <v>0</v>
      </c>
    </row>
    <row r="1909">
      <c r="A1909" s="837" t="s">
        <v>288</v>
      </c>
      <c r="B1909" s="838" t="s">
        <v>330</v>
      </c>
      <c r="C1909" s="997"/>
      <c r="D1909" s="997"/>
      <c r="E1909" s="997"/>
      <c r="F1909" s="997"/>
      <c r="G1909" s="997"/>
      <c r="H1909" s="997"/>
      <c r="I1909" s="997"/>
      <c r="J1909" s="997"/>
      <c r="K1909" s="997"/>
      <c r="L1909" s="997"/>
      <c r="M1909" s="997"/>
      <c r="N1909" s="997"/>
      <c r="O1909" s="998"/>
    </row>
    <row r="1910">
      <c r="A1910" s="841"/>
      <c r="B1910" s="758"/>
      <c r="C1910" s="759"/>
      <c r="D1910" s="759"/>
      <c r="E1910" s="759"/>
      <c r="F1910" s="759"/>
      <c r="G1910" s="759"/>
      <c r="H1910" s="759"/>
      <c r="I1910" s="759"/>
      <c r="J1910" s="759"/>
      <c r="K1910" s="759"/>
      <c r="L1910" s="759"/>
      <c r="M1910" s="759"/>
      <c r="N1910" s="759"/>
      <c r="O1910" s="762"/>
    </row>
    <row r="1911">
      <c r="A1911" s="841"/>
      <c r="B1911" s="758"/>
      <c r="C1911" s="759"/>
      <c r="D1911" s="759"/>
      <c r="E1911" s="759"/>
      <c r="F1911" s="759"/>
      <c r="G1911" s="759"/>
      <c r="H1911" s="759"/>
      <c r="I1911" s="759"/>
      <c r="J1911" s="759"/>
      <c r="K1911" s="759"/>
      <c r="L1911" s="759"/>
      <c r="M1911" s="759"/>
      <c r="N1911" s="759"/>
      <c r="O1911" s="762"/>
    </row>
    <row r="1912">
      <c r="A1912" s="841"/>
      <c r="B1912" s="758"/>
      <c r="C1912" s="759"/>
      <c r="D1912" s="759"/>
      <c r="E1912" s="759"/>
      <c r="F1912" s="759"/>
      <c r="G1912" s="759"/>
      <c r="H1912" s="759"/>
      <c r="I1912" s="759"/>
      <c r="J1912" s="759"/>
      <c r="K1912" s="759"/>
      <c r="L1912" s="759"/>
      <c r="M1912" s="759"/>
      <c r="N1912" s="759"/>
      <c r="O1912" s="762"/>
    </row>
    <row r="1913">
      <c r="A1913" s="841"/>
      <c r="B1913" s="758"/>
      <c r="C1913" s="759"/>
      <c r="D1913" s="759"/>
      <c r="E1913" s="759"/>
      <c r="F1913" s="759"/>
      <c r="G1913" s="759"/>
      <c r="H1913" s="759"/>
      <c r="I1913" s="759"/>
      <c r="J1913" s="759"/>
      <c r="K1913" s="759"/>
      <c r="L1913" s="759"/>
      <c r="M1913" s="759"/>
      <c r="N1913" s="759"/>
      <c r="O1913" s="762"/>
    </row>
    <row r="1914">
      <c r="A1914" s="841"/>
      <c r="B1914" s="758"/>
      <c r="C1914" s="759"/>
      <c r="D1914" s="759"/>
      <c r="E1914" s="759"/>
      <c r="F1914" s="759"/>
      <c r="G1914" s="759"/>
      <c r="H1914" s="759"/>
      <c r="I1914" s="759"/>
      <c r="J1914" s="759"/>
      <c r="K1914" s="759"/>
      <c r="L1914" s="759"/>
      <c r="M1914" s="759"/>
      <c r="N1914" s="759"/>
      <c r="O1914" s="762"/>
    </row>
    <row r="1915">
      <c r="A1915" s="841"/>
      <c r="B1915" s="758"/>
      <c r="C1915" s="759"/>
      <c r="D1915" s="759"/>
      <c r="E1915" s="759"/>
      <c r="F1915" s="759"/>
      <c r="G1915" s="759"/>
      <c r="H1915" s="759"/>
      <c r="I1915" s="759"/>
      <c r="J1915" s="759"/>
      <c r="K1915" s="759"/>
      <c r="L1915" s="759"/>
      <c r="M1915" s="759"/>
      <c r="N1915" s="759"/>
      <c r="O1915" s="762"/>
    </row>
    <row r="1916">
      <c r="A1916" s="841"/>
      <c r="B1916" s="758"/>
      <c r="C1916" s="759"/>
      <c r="D1916" s="759"/>
      <c r="E1916" s="759"/>
      <c r="F1916" s="759"/>
      <c r="G1916" s="759"/>
      <c r="H1916" s="759"/>
      <c r="I1916" s="759"/>
      <c r="J1916" s="759"/>
      <c r="K1916" s="759"/>
      <c r="L1916" s="759"/>
      <c r="M1916" s="759"/>
      <c r="N1916" s="759"/>
      <c r="O1916" s="762"/>
    </row>
    <row r="1917">
      <c r="A1917" s="841"/>
      <c r="B1917" s="758"/>
      <c r="C1917" s="759"/>
      <c r="D1917" s="759"/>
      <c r="E1917" s="759"/>
      <c r="F1917" s="759"/>
      <c r="G1917" s="759"/>
      <c r="H1917" s="763"/>
      <c r="I1917" s="986" t="s">
        <v>0</v>
      </c>
      <c r="J1917" s="987"/>
      <c r="K1917" s="987"/>
      <c r="L1917" s="987"/>
      <c r="M1917" s="987"/>
      <c r="N1917" s="987"/>
      <c r="O1917" s="988"/>
    </row>
    <row r="1918">
      <c r="A1918" s="841"/>
      <c r="B1918" s="758"/>
      <c r="C1918" s="759"/>
      <c r="D1918" s="759"/>
      <c r="E1918" s="759"/>
      <c r="F1918" s="759"/>
      <c r="G1918" s="759"/>
      <c r="H1918" s="763"/>
      <c r="I1918" s="3"/>
      <c r="J1918" s="3"/>
      <c r="K1918" s="3"/>
      <c r="L1918" s="3"/>
      <c r="M1918" s="3"/>
      <c r="N1918" s="3"/>
      <c r="O1918" s="3"/>
    </row>
    <row r="1919">
      <c r="A1919" s="841"/>
      <c r="B1919" s="758"/>
      <c r="C1919" s="759"/>
      <c r="D1919" s="759"/>
      <c r="E1919" s="759"/>
      <c r="F1919" s="759"/>
      <c r="G1919" s="759"/>
      <c r="H1919" s="763"/>
      <c r="I1919" s="3"/>
      <c r="J1919" s="3"/>
      <c r="K1919" s="3"/>
      <c r="L1919" s="3"/>
      <c r="M1919" s="3"/>
      <c r="N1919" s="3"/>
      <c r="O1919" s="3"/>
    </row>
    <row r="1920">
      <c r="A1920" s="842"/>
      <c r="B1920" s="803"/>
      <c r="C1920" s="804"/>
      <c r="D1920" s="804"/>
      <c r="E1920" s="804"/>
      <c r="F1920" s="804"/>
      <c r="G1920" s="804"/>
      <c r="H1920" s="989"/>
      <c r="I1920" s="1223"/>
      <c r="J1920" s="1223"/>
      <c r="K1920" s="1223"/>
      <c r="L1920" s="1223"/>
      <c r="M1920" s="1223"/>
      <c r="N1920" s="1223"/>
      <c r="O1920" s="1223"/>
    </row>
    <row r="1921">
      <c r="A1921" s="837" t="s">
        <v>291</v>
      </c>
      <c r="B1921" s="992"/>
      <c r="C1921" s="839"/>
      <c r="D1921" s="839"/>
      <c r="E1921" s="839"/>
      <c r="F1921" s="839"/>
      <c r="G1921" s="839"/>
      <c r="H1921" s="839"/>
      <c r="I1921" s="839"/>
      <c r="J1921" s="839"/>
      <c r="K1921" s="839"/>
      <c r="L1921" s="839"/>
      <c r="M1921" s="839"/>
      <c r="N1921" s="839"/>
      <c r="O1921" s="840"/>
    </row>
    <row r="1922">
      <c r="A1922" s="841"/>
      <c r="B1922" s="760"/>
      <c r="C1922" s="761"/>
      <c r="D1922" s="761"/>
      <c r="E1922" s="761"/>
      <c r="F1922" s="761"/>
      <c r="G1922" s="761"/>
      <c r="H1922" s="761"/>
      <c r="I1922" s="761"/>
      <c r="J1922" s="761"/>
      <c r="K1922" s="761"/>
      <c r="L1922" s="761"/>
      <c r="M1922" s="761"/>
      <c r="N1922" s="761"/>
      <c r="O1922" s="762"/>
    </row>
    <row r="1923">
      <c r="A1923" s="841"/>
      <c r="B1923" s="760"/>
      <c r="C1923" s="761"/>
      <c r="D1923" s="761"/>
      <c r="E1923" s="761"/>
      <c r="F1923" s="761"/>
      <c r="G1923" s="761"/>
      <c r="H1923" s="761"/>
      <c r="I1923" s="761"/>
      <c r="J1923" s="761"/>
      <c r="K1923" s="761"/>
      <c r="L1923" s="761"/>
      <c r="M1923" s="761"/>
      <c r="N1923" s="761"/>
      <c r="O1923" s="762"/>
    </row>
    <row r="1924">
      <c r="A1924" s="841"/>
      <c r="B1924" s="760"/>
      <c r="C1924" s="761"/>
      <c r="D1924" s="761"/>
      <c r="E1924" s="761"/>
      <c r="F1924" s="761"/>
      <c r="G1924" s="761"/>
      <c r="H1924" s="761"/>
      <c r="I1924" s="761"/>
      <c r="J1924" s="761"/>
      <c r="K1924" s="761"/>
      <c r="L1924" s="761"/>
      <c r="M1924" s="761"/>
      <c r="N1924" s="761"/>
      <c r="O1924" s="762"/>
    </row>
    <row r="1925">
      <c r="A1925" s="841"/>
      <c r="B1925" s="760"/>
      <c r="C1925" s="761"/>
      <c r="D1925" s="761"/>
      <c r="E1925" s="761"/>
      <c r="F1925" s="761"/>
      <c r="G1925" s="761"/>
      <c r="H1925" s="761"/>
      <c r="I1925" s="761"/>
      <c r="J1925" s="761"/>
      <c r="K1925" s="761"/>
      <c r="L1925" s="761"/>
      <c r="M1925" s="761"/>
      <c r="N1925" s="761"/>
      <c r="O1925" s="762"/>
    </row>
    <row r="1926">
      <c r="A1926" s="841"/>
      <c r="B1926" s="760"/>
      <c r="C1926" s="761"/>
      <c r="D1926" s="761"/>
      <c r="E1926" s="761"/>
      <c r="F1926" s="761"/>
      <c r="G1926" s="761"/>
      <c r="H1926" s="761"/>
      <c r="I1926" s="761"/>
      <c r="J1926" s="761"/>
      <c r="K1926" s="761"/>
      <c r="L1926" s="761"/>
      <c r="M1926" s="761"/>
      <c r="N1926" s="761"/>
      <c r="O1926" s="762"/>
    </row>
    <row r="1927">
      <c r="A1927" s="841"/>
      <c r="B1927" s="758"/>
      <c r="C1927" s="759"/>
      <c r="D1927" s="759"/>
      <c r="E1927" s="759"/>
      <c r="F1927" s="759"/>
      <c r="G1927" s="759"/>
      <c r="H1927" s="763"/>
      <c r="I1927" s="986" t="s">
        <v>292</v>
      </c>
      <c r="J1927" s="987"/>
      <c r="K1927" s="987"/>
      <c r="L1927" s="987"/>
      <c r="M1927" s="987"/>
      <c r="N1927" s="987"/>
      <c r="O1927" s="988"/>
    </row>
    <row r="1928">
      <c r="A1928" s="841"/>
      <c r="B1928" s="758"/>
      <c r="C1928" s="759"/>
      <c r="D1928" s="759"/>
      <c r="E1928" s="759"/>
      <c r="F1928" s="759"/>
      <c r="G1928" s="759"/>
      <c r="H1928" s="763"/>
      <c r="I1928" s="3"/>
      <c r="J1928" s="3"/>
      <c r="K1928" s="3"/>
      <c r="L1928" s="3"/>
      <c r="M1928" s="3"/>
      <c r="N1928" s="3"/>
      <c r="O1928" s="3"/>
    </row>
    <row r="1929">
      <c r="A1929" s="841"/>
      <c r="B1929" s="758"/>
      <c r="C1929" s="759"/>
      <c r="D1929" s="759"/>
      <c r="E1929" s="759"/>
      <c r="F1929" s="759"/>
      <c r="G1929" s="759"/>
      <c r="H1929" s="763"/>
      <c r="I1929" s="3"/>
      <c r="J1929" s="3"/>
      <c r="K1929" s="3"/>
      <c r="L1929" s="3"/>
      <c r="M1929" s="3"/>
      <c r="N1929" s="3"/>
      <c r="O1929" s="3"/>
    </row>
    <row r="1930">
      <c r="A1930" s="842"/>
      <c r="B1930" s="803"/>
      <c r="C1930" s="804"/>
      <c r="D1930" s="804"/>
      <c r="E1930" s="804"/>
      <c r="F1930" s="804"/>
      <c r="G1930" s="804"/>
      <c r="H1930" s="989"/>
      <c r="I1930" s="990"/>
      <c r="J1930" s="990"/>
      <c r="K1930" s="990"/>
      <c r="L1930" s="990"/>
      <c r="M1930" s="990"/>
      <c r="N1930" s="990"/>
      <c r="O1930" s="991"/>
    </row>
    <row r="1931" ht="23.25" customHeight="1">
      <c r="A1931" s="805" t="s">
        <v>240</v>
      </c>
      <c r="B1931" s="806" t="s">
        <v>1</v>
      </c>
      <c r="C1931" s="807"/>
      <c r="D1931" s="807"/>
      <c r="E1931" s="807"/>
      <c r="F1931" s="807"/>
      <c r="G1931" s="807"/>
      <c r="H1931" s="807"/>
      <c r="I1931" s="807"/>
      <c r="J1931" s="807"/>
      <c r="K1931" s="807"/>
      <c r="L1931" s="807"/>
      <c r="M1931" s="807"/>
      <c r="N1931" s="807"/>
      <c r="O1931" s="1165"/>
    </row>
    <row r="1932">
      <c r="A1932" s="810" t="s">
        <v>3</v>
      </c>
      <c r="B1932" s="811" t="s">
        <v>4</v>
      </c>
      <c r="C1932" s="812"/>
      <c r="D1932" s="812"/>
      <c r="E1932" s="812"/>
      <c r="F1932" s="812"/>
      <c r="G1932" s="812"/>
      <c r="H1932" s="812"/>
      <c r="I1932" s="812"/>
      <c r="J1932" s="812"/>
      <c r="K1932" s="812"/>
      <c r="L1932" s="812"/>
      <c r="M1932" s="812"/>
      <c r="N1932" s="812"/>
      <c r="O1932" s="1178"/>
    </row>
    <row r="1933">
      <c r="A1933" s="814" t="s">
        <v>241</v>
      </c>
      <c r="B1933" s="694"/>
      <c r="C1933" s="694"/>
      <c r="D1933" s="694"/>
      <c r="E1933" s="694"/>
      <c r="F1933" s="694"/>
      <c r="G1933" s="694"/>
      <c r="H1933" s="694"/>
      <c r="I1933" s="694"/>
      <c r="J1933" s="694"/>
      <c r="K1933" s="694"/>
      <c r="L1933" s="694"/>
      <c r="M1933" s="694"/>
      <c r="N1933" s="694"/>
      <c r="O1933" s="1179"/>
    </row>
    <row r="1934" ht="38.25">
      <c r="A1934" s="718" t="s">
        <v>7</v>
      </c>
      <c r="B1934" s="720" t="s">
        <v>312</v>
      </c>
      <c r="C1934" s="720" t="s">
        <v>216</v>
      </c>
      <c r="D1934" s="816" t="s">
        <v>349</v>
      </c>
      <c r="E1934" s="817"/>
      <c r="F1934" s="818"/>
      <c r="G1934" s="819" t="s">
        <v>242</v>
      </c>
      <c r="H1934" s="820"/>
      <c r="I1934" s="723">
        <f>I1887+1</f>
        <v>46069</v>
      </c>
      <c r="J1934" s="724"/>
      <c r="K1934" s="724"/>
      <c r="L1934" s="724"/>
      <c r="M1934" s="725"/>
      <c r="N1934" s="726" t="s">
        <v>243</v>
      </c>
      <c r="O1934" s="727">
        <f>O1887+1</f>
        <v>42</v>
      </c>
    </row>
    <row r="1935">
      <c r="A1935" s="728" t="s">
        <v>244</v>
      </c>
      <c r="B1935" s="729" t="s">
        <v>6</v>
      </c>
      <c r="C1935" s="730"/>
      <c r="D1935" s="730"/>
      <c r="E1935" s="730"/>
      <c r="F1935" s="730"/>
      <c r="G1935" s="730"/>
      <c r="H1935" s="730"/>
      <c r="I1935" s="730"/>
      <c r="J1935" s="731"/>
      <c r="K1935" s="732" t="s">
        <v>245</v>
      </c>
      <c r="L1935" s="732" t="s">
        <v>246</v>
      </c>
      <c r="M1935" s="821" t="s">
        <v>247</v>
      </c>
      <c r="N1935" s="822"/>
      <c r="O1935" s="733" t="s">
        <v>248</v>
      </c>
    </row>
    <row r="1936">
      <c r="A1936" s="734"/>
      <c r="B1936" s="735"/>
      <c r="C1936" s="736"/>
      <c r="D1936" s="736"/>
      <c r="E1936" s="736"/>
      <c r="F1936" s="736"/>
      <c r="G1936" s="736"/>
      <c r="H1936" s="736"/>
      <c r="I1936" s="736"/>
      <c r="J1936" s="737"/>
      <c r="K1936" s="732" t="s">
        <v>249</v>
      </c>
      <c r="L1936" s="732" t="s">
        <v>203</v>
      </c>
      <c r="M1936" s="823"/>
      <c r="N1936" s="824"/>
      <c r="O1936" s="739"/>
    </row>
    <row r="1937" ht="38.25">
      <c r="A1937" s="740" t="s">
        <v>250</v>
      </c>
      <c r="B1937" s="741"/>
      <c r="C1937" s="742" t="s">
        <v>251</v>
      </c>
      <c r="D1937" s="742">
        <v>180</v>
      </c>
      <c r="E1937" s="742" t="s">
        <v>252</v>
      </c>
      <c r="F1937" s="825" t="s">
        <v>253</v>
      </c>
      <c r="G1937" s="826"/>
      <c r="H1937" s="741">
        <f>H1890+1</f>
        <v>135</v>
      </c>
      <c r="I1937" s="742" t="s">
        <v>254</v>
      </c>
      <c r="J1937" s="741">
        <f>D1937-H1937</f>
        <v>45</v>
      </c>
      <c r="K1937" s="744" t="s">
        <v>255</v>
      </c>
      <c r="L1937" s="744" t="s">
        <v>203</v>
      </c>
      <c r="M1937" s="811"/>
      <c r="N1937" s="827"/>
      <c r="O1937" s="739"/>
    </row>
    <row r="1938">
      <c r="A1938" s="993" t="s">
        <v>256</v>
      </c>
      <c r="B1938" s="755" t="s">
        <v>257</v>
      </c>
      <c r="C1938" s="756"/>
      <c r="D1938" s="756"/>
      <c r="E1938" s="756"/>
      <c r="F1938" s="757"/>
      <c r="G1938" s="758"/>
      <c r="H1938" s="763"/>
      <c r="I1938" s="760"/>
      <c r="J1938" s="761"/>
      <c r="K1938" s="761"/>
      <c r="L1938" s="761"/>
      <c r="M1938" s="761"/>
      <c r="N1938" s="761"/>
      <c r="O1938" s="762"/>
    </row>
    <row r="1939">
      <c r="A1939" s="828"/>
      <c r="B1939" s="755" t="s">
        <v>258</v>
      </c>
      <c r="C1939" s="756"/>
      <c r="D1939" s="756"/>
      <c r="E1939" s="756"/>
      <c r="F1939" s="757"/>
      <c r="G1939" s="758"/>
      <c r="H1939" s="763"/>
      <c r="I1939" s="760"/>
      <c r="J1939" s="761"/>
      <c r="K1939" s="761"/>
      <c r="L1939" s="761"/>
      <c r="M1939" s="761"/>
      <c r="N1939" s="761"/>
      <c r="O1939" s="762"/>
    </row>
    <row r="1940">
      <c r="A1940" s="828"/>
      <c r="B1940" s="755" t="s">
        <v>259</v>
      </c>
      <c r="C1940" s="756"/>
      <c r="D1940" s="756"/>
      <c r="E1940" s="756"/>
      <c r="F1940" s="757"/>
      <c r="G1940" s="758"/>
      <c r="H1940" s="763"/>
      <c r="I1940" s="760"/>
      <c r="J1940" s="761"/>
      <c r="K1940" s="761"/>
      <c r="L1940" s="761"/>
      <c r="M1940" s="761"/>
      <c r="N1940" s="761"/>
      <c r="O1940" s="762"/>
    </row>
    <row r="1941">
      <c r="A1941" s="828"/>
      <c r="B1941" s="755" t="s">
        <v>260</v>
      </c>
      <c r="C1941" s="756"/>
      <c r="D1941" s="756"/>
      <c r="E1941" s="756"/>
      <c r="F1941" s="757"/>
      <c r="G1941" s="758"/>
      <c r="H1941" s="763"/>
      <c r="I1941" s="760"/>
      <c r="J1941" s="761"/>
      <c r="K1941" s="761"/>
      <c r="L1941" s="761"/>
      <c r="M1941" s="761"/>
      <c r="N1941" s="761"/>
      <c r="O1941" s="762"/>
    </row>
    <row r="1942">
      <c r="A1942" s="828"/>
      <c r="B1942" s="755" t="s">
        <v>261</v>
      </c>
      <c r="C1942" s="756"/>
      <c r="D1942" s="756"/>
      <c r="E1942" s="756"/>
      <c r="F1942" s="757"/>
      <c r="G1942" s="758"/>
      <c r="H1942" s="763"/>
      <c r="I1942" s="758"/>
      <c r="J1942" s="759"/>
      <c r="K1942" s="759"/>
      <c r="L1942" s="759"/>
      <c r="M1942" s="759"/>
      <c r="N1942" s="759"/>
      <c r="O1942" s="762"/>
    </row>
    <row r="1943">
      <c r="A1943" s="829"/>
      <c r="B1943" s="999" t="s">
        <v>262</v>
      </c>
      <c r="C1943" s="1000"/>
      <c r="D1943" s="1000"/>
      <c r="E1943" s="1000"/>
      <c r="F1943" s="1001"/>
      <c r="G1943" s="803"/>
      <c r="H1943" s="989"/>
      <c r="I1943" s="769"/>
      <c r="J1943" s="770"/>
      <c r="K1943" s="770"/>
      <c r="L1943" s="770"/>
      <c r="M1943" s="770"/>
      <c r="N1943" s="770"/>
      <c r="O1943" s="771"/>
    </row>
    <row r="1944">
      <c r="A1944" s="830" t="s">
        <v>263</v>
      </c>
      <c r="B1944" s="773" t="s">
        <v>264</v>
      </c>
      <c r="C1944" s="774"/>
      <c r="D1944" s="774"/>
      <c r="E1944" s="774"/>
      <c r="F1944" s="775"/>
      <c r="G1944" s="776" t="s">
        <v>265</v>
      </c>
      <c r="H1944" s="777"/>
      <c r="I1944" s="773" t="s">
        <v>264</v>
      </c>
      <c r="J1944" s="774"/>
      <c r="K1944" s="774"/>
      <c r="L1944" s="774"/>
      <c r="M1944" s="774"/>
      <c r="N1944" s="775"/>
      <c r="O1944" s="1219" t="s">
        <v>265</v>
      </c>
    </row>
    <row r="1945">
      <c r="A1945" s="828"/>
      <c r="B1945" s="766" t="s">
        <v>266</v>
      </c>
      <c r="C1945" s="767"/>
      <c r="D1945" s="767"/>
      <c r="E1945" s="767"/>
      <c r="F1945" s="768"/>
      <c r="G1945" s="779"/>
      <c r="H1945" s="780"/>
      <c r="I1945" s="766" t="s">
        <v>267</v>
      </c>
      <c r="J1945" s="767"/>
      <c r="K1945" s="767"/>
      <c r="L1945" s="767"/>
      <c r="M1945" s="767"/>
      <c r="N1945" s="768"/>
      <c r="O1945" s="781"/>
    </row>
    <row r="1946">
      <c r="A1946" s="828"/>
      <c r="B1946" s="766" t="s">
        <v>268</v>
      </c>
      <c r="C1946" s="767"/>
      <c r="D1946" s="767"/>
      <c r="E1946" s="767"/>
      <c r="F1946" s="768"/>
      <c r="G1946" s="779"/>
      <c r="H1946" s="780"/>
      <c r="I1946" s="766" t="s">
        <v>269</v>
      </c>
      <c r="J1946" s="767"/>
      <c r="K1946" s="767"/>
      <c r="L1946" s="767"/>
      <c r="M1946" s="767"/>
      <c r="N1946" s="768"/>
      <c r="O1946" s="781"/>
    </row>
    <row r="1947">
      <c r="A1947" s="828"/>
      <c r="B1947" s="766" t="s">
        <v>270</v>
      </c>
      <c r="C1947" s="767"/>
      <c r="D1947" s="767"/>
      <c r="E1947" s="767"/>
      <c r="F1947" s="768"/>
      <c r="G1947" s="779"/>
      <c r="H1947" s="780"/>
      <c r="I1947" s="766" t="s">
        <v>271</v>
      </c>
      <c r="J1947" s="767"/>
      <c r="K1947" s="767"/>
      <c r="L1947" s="767"/>
      <c r="M1947" s="767"/>
      <c r="N1947" s="768"/>
      <c r="O1947" s="781"/>
    </row>
    <row r="1948">
      <c r="A1948" s="828"/>
      <c r="B1948" s="766" t="s">
        <v>272</v>
      </c>
      <c r="C1948" s="767"/>
      <c r="D1948" s="767"/>
      <c r="E1948" s="767"/>
      <c r="F1948" s="768"/>
      <c r="G1948" s="779"/>
      <c r="H1948" s="780"/>
      <c r="I1948" s="766" t="s">
        <v>273</v>
      </c>
      <c r="J1948" s="767"/>
      <c r="K1948" s="767"/>
      <c r="L1948" s="767"/>
      <c r="M1948" s="767"/>
      <c r="N1948" s="768"/>
      <c r="O1948" s="781"/>
    </row>
    <row r="1949">
      <c r="A1949" s="828"/>
      <c r="B1949" s="766" t="s">
        <v>274</v>
      </c>
      <c r="C1949" s="767"/>
      <c r="D1949" s="767"/>
      <c r="E1949" s="767"/>
      <c r="F1949" s="768"/>
      <c r="G1949" s="779"/>
      <c r="H1949" s="780"/>
      <c r="I1949" s="766" t="s">
        <v>275</v>
      </c>
      <c r="J1949" s="767"/>
      <c r="K1949" s="767"/>
      <c r="L1949" s="767"/>
      <c r="M1949" s="767"/>
      <c r="N1949" s="768"/>
      <c r="O1949" s="781"/>
    </row>
    <row r="1950">
      <c r="A1950" s="828"/>
      <c r="B1950" s="766" t="s">
        <v>276</v>
      </c>
      <c r="C1950" s="767"/>
      <c r="D1950" s="767"/>
      <c r="E1950" s="767"/>
      <c r="F1950" s="768"/>
      <c r="G1950" s="779"/>
      <c r="H1950" s="780"/>
      <c r="I1950" s="766" t="s">
        <v>277</v>
      </c>
      <c r="J1950" s="767"/>
      <c r="K1950" s="767"/>
      <c r="L1950" s="767"/>
      <c r="M1950" s="767"/>
      <c r="N1950" s="768"/>
      <c r="O1950" s="781"/>
    </row>
    <row r="1951">
      <c r="A1951" s="828"/>
      <c r="B1951" s="766" t="s">
        <v>278</v>
      </c>
      <c r="C1951" s="767"/>
      <c r="D1951" s="767"/>
      <c r="E1951" s="767"/>
      <c r="F1951" s="768"/>
      <c r="G1951" s="779"/>
      <c r="H1951" s="780"/>
      <c r="I1951" s="766" t="s">
        <v>279</v>
      </c>
      <c r="J1951" s="767"/>
      <c r="K1951" s="767"/>
      <c r="L1951" s="767"/>
      <c r="M1951" s="767"/>
      <c r="N1951" s="768"/>
      <c r="O1951" s="781"/>
    </row>
    <row r="1952">
      <c r="A1952" s="828"/>
      <c r="B1952" s="766" t="s">
        <v>280</v>
      </c>
      <c r="C1952" s="767"/>
      <c r="D1952" s="767"/>
      <c r="E1952" s="767"/>
      <c r="F1952" s="768"/>
      <c r="G1952" s="779"/>
      <c r="H1952" s="780"/>
      <c r="I1952" s="766" t="s">
        <v>281</v>
      </c>
      <c r="J1952" s="767"/>
      <c r="K1952" s="767"/>
      <c r="L1952" s="767"/>
      <c r="M1952" s="767"/>
      <c r="N1952" s="768"/>
      <c r="O1952" s="781"/>
    </row>
    <row r="1953">
      <c r="A1953" s="828"/>
      <c r="B1953" s="766" t="s">
        <v>282</v>
      </c>
      <c r="C1953" s="767"/>
      <c r="D1953" s="767"/>
      <c r="E1953" s="767"/>
      <c r="F1953" s="768"/>
      <c r="G1953" s="779"/>
      <c r="H1953" s="780"/>
      <c r="I1953" s="766" t="s">
        <v>283</v>
      </c>
      <c r="J1953" s="767"/>
      <c r="K1953" s="767"/>
      <c r="L1953" s="767"/>
      <c r="M1953" s="767"/>
      <c r="N1953" s="768"/>
      <c r="O1953" s="781"/>
    </row>
    <row r="1954">
      <c r="A1954" s="828"/>
      <c r="B1954" s="766" t="s">
        <v>284</v>
      </c>
      <c r="C1954" s="767"/>
      <c r="D1954" s="767"/>
      <c r="E1954" s="767"/>
      <c r="F1954" s="768"/>
      <c r="G1954" s="779"/>
      <c r="H1954" s="780"/>
      <c r="I1954" s="766" t="s">
        <v>285</v>
      </c>
      <c r="J1954" s="767"/>
      <c r="K1954" s="767"/>
      <c r="L1954" s="767"/>
      <c r="M1954" s="767"/>
      <c r="N1954" s="768"/>
      <c r="O1954" s="790"/>
    </row>
    <row r="1955">
      <c r="A1955" s="829"/>
      <c r="B1955" s="793" t="s">
        <v>286</v>
      </c>
      <c r="C1955" s="794"/>
      <c r="D1955" s="794"/>
      <c r="E1955" s="794"/>
      <c r="F1955" s="795"/>
      <c r="G1955" s="791"/>
      <c r="H1955" s="792"/>
      <c r="I1955" s="793" t="s">
        <v>287</v>
      </c>
      <c r="J1955" s="794"/>
      <c r="K1955" s="794"/>
      <c r="L1955" s="794"/>
      <c r="M1955" s="794"/>
      <c r="N1955" s="795"/>
      <c r="O1955" s="796">
        <f>SUM(G1945:H1955,O1945:O1954)</f>
        <v>0</v>
      </c>
    </row>
    <row r="1956">
      <c r="A1956" s="837" t="s">
        <v>288</v>
      </c>
      <c r="B1956" s="798" t="s">
        <v>355</v>
      </c>
      <c r="C1956" s="799"/>
      <c r="D1956" s="799"/>
      <c r="E1956" s="799"/>
      <c r="F1956" s="799"/>
      <c r="G1956" s="799"/>
      <c r="H1956" s="799"/>
      <c r="I1956" s="799"/>
      <c r="J1956" s="799"/>
      <c r="K1956" s="799"/>
      <c r="L1956" s="799"/>
      <c r="M1956" s="799"/>
      <c r="N1956" s="799"/>
      <c r="O1956" s="998"/>
    </row>
    <row r="1957">
      <c r="A1957" s="841"/>
      <c r="B1957" s="758"/>
      <c r="C1957" s="759"/>
      <c r="D1957" s="759"/>
      <c r="E1957" s="759"/>
      <c r="F1957" s="759"/>
      <c r="G1957" s="759"/>
      <c r="H1957" s="759"/>
      <c r="I1957" s="759"/>
      <c r="J1957" s="759"/>
      <c r="K1957" s="759"/>
      <c r="L1957" s="759"/>
      <c r="M1957" s="759"/>
      <c r="N1957" s="759"/>
      <c r="O1957" s="762"/>
    </row>
    <row r="1958">
      <c r="A1958" s="841"/>
      <c r="B1958" s="758"/>
      <c r="C1958" s="759"/>
      <c r="D1958" s="759"/>
      <c r="E1958" s="759"/>
      <c r="F1958" s="759"/>
      <c r="G1958" s="759"/>
      <c r="H1958" s="759"/>
      <c r="I1958" s="759"/>
      <c r="J1958" s="759"/>
      <c r="K1958" s="759"/>
      <c r="L1958" s="759"/>
      <c r="M1958" s="759"/>
      <c r="N1958" s="759"/>
      <c r="O1958" s="762"/>
    </row>
    <row r="1959">
      <c r="A1959" s="841"/>
      <c r="B1959" s="758"/>
      <c r="C1959" s="759"/>
      <c r="D1959" s="759"/>
      <c r="E1959" s="759"/>
      <c r="F1959" s="759"/>
      <c r="G1959" s="759"/>
      <c r="H1959" s="759"/>
      <c r="I1959" s="759"/>
      <c r="J1959" s="759"/>
      <c r="K1959" s="759"/>
      <c r="L1959" s="759"/>
      <c r="M1959" s="759"/>
      <c r="N1959" s="759"/>
      <c r="O1959" s="762"/>
    </row>
    <row r="1960">
      <c r="A1960" s="841"/>
      <c r="B1960" s="758"/>
      <c r="C1960" s="759"/>
      <c r="D1960" s="759"/>
      <c r="E1960" s="759"/>
      <c r="F1960" s="759"/>
      <c r="G1960" s="759"/>
      <c r="H1960" s="759"/>
      <c r="I1960" s="759"/>
      <c r="J1960" s="759"/>
      <c r="K1960" s="759"/>
      <c r="L1960" s="759"/>
      <c r="M1960" s="759"/>
      <c r="N1960" s="759"/>
      <c r="O1960" s="762"/>
    </row>
    <row r="1961">
      <c r="A1961" s="841"/>
      <c r="B1961" s="758"/>
      <c r="C1961" s="759"/>
      <c r="D1961" s="759"/>
      <c r="E1961" s="759"/>
      <c r="F1961" s="759"/>
      <c r="G1961" s="759"/>
      <c r="H1961" s="759"/>
      <c r="I1961" s="759"/>
      <c r="J1961" s="759"/>
      <c r="K1961" s="759"/>
      <c r="L1961" s="759"/>
      <c r="M1961" s="759"/>
      <c r="N1961" s="759"/>
      <c r="O1961" s="762"/>
    </row>
    <row r="1962">
      <c r="A1962" s="841"/>
      <c r="B1962" s="758"/>
      <c r="C1962" s="759"/>
      <c r="D1962" s="759"/>
      <c r="E1962" s="759"/>
      <c r="F1962" s="759"/>
      <c r="G1962" s="759"/>
      <c r="H1962" s="759"/>
      <c r="I1962" s="759"/>
      <c r="J1962" s="759"/>
      <c r="K1962" s="759"/>
      <c r="L1962" s="759"/>
      <c r="M1962" s="759"/>
      <c r="N1962" s="759"/>
      <c r="O1962" s="762"/>
    </row>
    <row r="1963">
      <c r="A1963" s="841"/>
      <c r="B1963" s="758"/>
      <c r="C1963" s="759"/>
      <c r="D1963" s="759"/>
      <c r="E1963" s="759"/>
      <c r="F1963" s="759"/>
      <c r="G1963" s="759"/>
      <c r="H1963" s="763"/>
      <c r="I1963" s="986" t="s">
        <v>0</v>
      </c>
      <c r="J1963" s="987"/>
      <c r="K1963" s="987"/>
      <c r="L1963" s="987"/>
      <c r="M1963" s="987"/>
      <c r="N1963" s="987"/>
      <c r="O1963" s="988"/>
    </row>
    <row r="1964">
      <c r="A1964" s="841"/>
      <c r="B1964" s="758"/>
      <c r="C1964" s="759"/>
      <c r="D1964" s="759"/>
      <c r="E1964" s="759"/>
      <c r="F1964" s="759"/>
      <c r="G1964" s="759"/>
      <c r="H1964" s="763"/>
      <c r="I1964" s="3"/>
      <c r="J1964" s="3"/>
      <c r="K1964" s="3"/>
      <c r="L1964" s="3"/>
      <c r="M1964" s="3"/>
      <c r="N1964" s="3"/>
      <c r="O1964" s="3"/>
    </row>
    <row r="1965">
      <c r="A1965" s="841"/>
      <c r="B1965" s="758"/>
      <c r="C1965" s="759"/>
      <c r="D1965" s="759"/>
      <c r="E1965" s="759"/>
      <c r="F1965" s="759"/>
      <c r="G1965" s="759"/>
      <c r="H1965" s="763"/>
      <c r="I1965" s="3"/>
      <c r="J1965" s="3"/>
      <c r="K1965" s="3"/>
      <c r="L1965" s="3"/>
      <c r="M1965" s="3"/>
      <c r="N1965" s="3"/>
      <c r="O1965" s="3"/>
    </row>
    <row r="1966">
      <c r="A1966" s="842"/>
      <c r="B1966" s="803"/>
      <c r="C1966" s="804"/>
      <c r="D1966" s="804"/>
      <c r="E1966" s="804"/>
      <c r="F1966" s="804"/>
      <c r="G1966" s="804"/>
      <c r="H1966" s="989"/>
      <c r="I1966" s="1223"/>
      <c r="J1966" s="1223"/>
      <c r="K1966" s="1223"/>
      <c r="L1966" s="1223"/>
      <c r="M1966" s="1223"/>
      <c r="N1966" s="1223"/>
      <c r="O1966" s="1223"/>
    </row>
    <row r="1967">
      <c r="A1967" s="837" t="s">
        <v>291</v>
      </c>
      <c r="B1967" s="992"/>
      <c r="C1967" s="839"/>
      <c r="D1967" s="839"/>
      <c r="E1967" s="839"/>
      <c r="F1967" s="839"/>
      <c r="G1967" s="839"/>
      <c r="H1967" s="839"/>
      <c r="I1967" s="839"/>
      <c r="J1967" s="839"/>
      <c r="K1967" s="839"/>
      <c r="L1967" s="839"/>
      <c r="M1967" s="839"/>
      <c r="N1967" s="839"/>
      <c r="O1967" s="840"/>
    </row>
    <row r="1968">
      <c r="A1968" s="841"/>
      <c r="B1968" s="760"/>
      <c r="C1968" s="761"/>
      <c r="D1968" s="761"/>
      <c r="E1968" s="761"/>
      <c r="F1968" s="761"/>
      <c r="G1968" s="761"/>
      <c r="H1968" s="761"/>
      <c r="I1968" s="761"/>
      <c r="J1968" s="761"/>
      <c r="K1968" s="761"/>
      <c r="L1968" s="761"/>
      <c r="M1968" s="761"/>
      <c r="N1968" s="761"/>
      <c r="O1968" s="762"/>
    </row>
    <row r="1969">
      <c r="A1969" s="841"/>
      <c r="B1969" s="760"/>
      <c r="C1969" s="761"/>
      <c r="D1969" s="761"/>
      <c r="E1969" s="761"/>
      <c r="F1969" s="761"/>
      <c r="G1969" s="761"/>
      <c r="H1969" s="761"/>
      <c r="I1969" s="761"/>
      <c r="J1969" s="761"/>
      <c r="K1969" s="761"/>
      <c r="L1969" s="761"/>
      <c r="M1969" s="761"/>
      <c r="N1969" s="761"/>
      <c r="O1969" s="762"/>
    </row>
    <row r="1970">
      <c r="A1970" s="841"/>
      <c r="B1970" s="760"/>
      <c r="C1970" s="761"/>
      <c r="D1970" s="761"/>
      <c r="E1970" s="761"/>
      <c r="F1970" s="761"/>
      <c r="G1970" s="761"/>
      <c r="H1970" s="761"/>
      <c r="I1970" s="761"/>
      <c r="J1970" s="761"/>
      <c r="K1970" s="761"/>
      <c r="L1970" s="761"/>
      <c r="M1970" s="761"/>
      <c r="N1970" s="761"/>
      <c r="O1970" s="762"/>
    </row>
    <row r="1971">
      <c r="A1971" s="841"/>
      <c r="B1971" s="760"/>
      <c r="C1971" s="761"/>
      <c r="D1971" s="761"/>
      <c r="E1971" s="761"/>
      <c r="F1971" s="761"/>
      <c r="G1971" s="761"/>
      <c r="H1971" s="761"/>
      <c r="I1971" s="761"/>
      <c r="J1971" s="761"/>
      <c r="K1971" s="761"/>
      <c r="L1971" s="761"/>
      <c r="M1971" s="761"/>
      <c r="N1971" s="761"/>
      <c r="O1971" s="762"/>
    </row>
    <row r="1972">
      <c r="A1972" s="841"/>
      <c r="B1972" s="760"/>
      <c r="C1972" s="761"/>
      <c r="D1972" s="761"/>
      <c r="E1972" s="761"/>
      <c r="F1972" s="761"/>
      <c r="G1972" s="761"/>
      <c r="H1972" s="761"/>
      <c r="I1972" s="761"/>
      <c r="J1972" s="761"/>
      <c r="K1972" s="761"/>
      <c r="L1972" s="761"/>
      <c r="M1972" s="761"/>
      <c r="N1972" s="761"/>
      <c r="O1972" s="762"/>
    </row>
    <row r="1973">
      <c r="A1973" s="841"/>
      <c r="B1973" s="760"/>
      <c r="C1973" s="761"/>
      <c r="D1973" s="761"/>
      <c r="E1973" s="761"/>
      <c r="F1973" s="761"/>
      <c r="G1973" s="761"/>
      <c r="H1973" s="761"/>
      <c r="I1973" s="761"/>
      <c r="J1973" s="761"/>
      <c r="K1973" s="761"/>
      <c r="L1973" s="761"/>
      <c r="M1973" s="761"/>
      <c r="N1973" s="761"/>
      <c r="O1973" s="762"/>
    </row>
    <row r="1974">
      <c r="A1974" s="841"/>
      <c r="B1974" s="758"/>
      <c r="C1974" s="759"/>
      <c r="D1974" s="759"/>
      <c r="E1974" s="759"/>
      <c r="F1974" s="759"/>
      <c r="G1974" s="759"/>
      <c r="H1974" s="763"/>
      <c r="I1974" s="986" t="s">
        <v>292</v>
      </c>
      <c r="J1974" s="987"/>
      <c r="K1974" s="987"/>
      <c r="L1974" s="987"/>
      <c r="M1974" s="987"/>
      <c r="N1974" s="987"/>
      <c r="O1974" s="988"/>
    </row>
    <row r="1975">
      <c r="A1975" s="841"/>
      <c r="B1975" s="758"/>
      <c r="C1975" s="759"/>
      <c r="D1975" s="759"/>
      <c r="E1975" s="759"/>
      <c r="F1975" s="759"/>
      <c r="G1975" s="759"/>
      <c r="H1975" s="763"/>
      <c r="I1975" s="3"/>
      <c r="J1975" s="3"/>
      <c r="K1975" s="3"/>
      <c r="L1975" s="3"/>
      <c r="M1975" s="3"/>
      <c r="N1975" s="3"/>
      <c r="O1975" s="3"/>
    </row>
    <row r="1976">
      <c r="A1976" s="841"/>
      <c r="B1976" s="758"/>
      <c r="C1976" s="759"/>
      <c r="D1976" s="759"/>
      <c r="E1976" s="759"/>
      <c r="F1976" s="759"/>
      <c r="G1976" s="759"/>
      <c r="H1976" s="763"/>
      <c r="I1976" s="3"/>
      <c r="J1976" s="3"/>
      <c r="K1976" s="3"/>
      <c r="L1976" s="3"/>
      <c r="M1976" s="3"/>
      <c r="N1976" s="3"/>
      <c r="O1976" s="3"/>
    </row>
    <row r="1977">
      <c r="A1977" s="842"/>
      <c r="B1977" s="803"/>
      <c r="C1977" s="804"/>
      <c r="D1977" s="804"/>
      <c r="E1977" s="804"/>
      <c r="F1977" s="804"/>
      <c r="G1977" s="804"/>
      <c r="H1977" s="989"/>
      <c r="I1977" s="990"/>
      <c r="J1977" s="990"/>
      <c r="K1977" s="990"/>
      <c r="L1977" s="990"/>
      <c r="M1977" s="990"/>
      <c r="N1977" s="990"/>
      <c r="O1977" s="991"/>
    </row>
    <row r="1978" ht="23.25" customHeight="1">
      <c r="A1978" s="805" t="s">
        <v>240</v>
      </c>
      <c r="B1978" s="806" t="s">
        <v>1</v>
      </c>
      <c r="C1978" s="807"/>
      <c r="D1978" s="807"/>
      <c r="E1978" s="807"/>
      <c r="F1978" s="807"/>
      <c r="G1978" s="807"/>
      <c r="H1978" s="807"/>
      <c r="I1978" s="807"/>
      <c r="J1978" s="807"/>
      <c r="K1978" s="807"/>
      <c r="L1978" s="807"/>
      <c r="M1978" s="807"/>
      <c r="N1978" s="807"/>
      <c r="O1978" s="1165"/>
    </row>
    <row r="1979">
      <c r="A1979" s="810" t="s">
        <v>3</v>
      </c>
      <c r="B1979" s="811" t="s">
        <v>4</v>
      </c>
      <c r="C1979" s="812"/>
      <c r="D1979" s="812"/>
      <c r="E1979" s="812"/>
      <c r="F1979" s="812"/>
      <c r="G1979" s="812"/>
      <c r="H1979" s="812"/>
      <c r="I1979" s="812"/>
      <c r="J1979" s="812"/>
      <c r="K1979" s="812"/>
      <c r="L1979" s="812"/>
      <c r="M1979" s="812"/>
      <c r="N1979" s="812"/>
      <c r="O1979" s="1178"/>
    </row>
    <row r="1980">
      <c r="A1980" s="814" t="s">
        <v>241</v>
      </c>
      <c r="B1980" s="694"/>
      <c r="C1980" s="694"/>
      <c r="D1980" s="694"/>
      <c r="E1980" s="694"/>
      <c r="F1980" s="694"/>
      <c r="G1980" s="694"/>
      <c r="H1980" s="694"/>
      <c r="I1980" s="694"/>
      <c r="J1980" s="694"/>
      <c r="K1980" s="694"/>
      <c r="L1980" s="694"/>
      <c r="M1980" s="694"/>
      <c r="N1980" s="694"/>
      <c r="O1980" s="1179"/>
    </row>
    <row r="1981" ht="38.25">
      <c r="A1981" s="718" t="s">
        <v>7</v>
      </c>
      <c r="B1981" s="720" t="s">
        <v>312</v>
      </c>
      <c r="C1981" s="720" t="s">
        <v>216</v>
      </c>
      <c r="D1981" s="816" t="s">
        <v>349</v>
      </c>
      <c r="E1981" s="817"/>
      <c r="F1981" s="818"/>
      <c r="G1981" s="819" t="s">
        <v>242</v>
      </c>
      <c r="H1981" s="820"/>
      <c r="I1981" s="723">
        <f>I1934+1</f>
        <v>46070</v>
      </c>
      <c r="J1981" s="724"/>
      <c r="K1981" s="724"/>
      <c r="L1981" s="724"/>
      <c r="M1981" s="725"/>
      <c r="N1981" s="726" t="s">
        <v>243</v>
      </c>
      <c r="O1981" s="727">
        <f>O1934+1</f>
        <v>43</v>
      </c>
    </row>
    <row r="1982">
      <c r="A1982" s="728" t="s">
        <v>244</v>
      </c>
      <c r="B1982" s="729" t="s">
        <v>6</v>
      </c>
      <c r="C1982" s="730"/>
      <c r="D1982" s="730"/>
      <c r="E1982" s="730"/>
      <c r="F1982" s="730"/>
      <c r="G1982" s="730"/>
      <c r="H1982" s="730"/>
      <c r="I1982" s="730"/>
      <c r="J1982" s="731"/>
      <c r="K1982" s="732" t="s">
        <v>245</v>
      </c>
      <c r="L1982" s="732" t="s">
        <v>246</v>
      </c>
      <c r="M1982" s="821" t="s">
        <v>247</v>
      </c>
      <c r="N1982" s="822"/>
      <c r="O1982" s="733" t="s">
        <v>248</v>
      </c>
    </row>
    <row r="1983">
      <c r="A1983" s="734"/>
      <c r="B1983" s="735"/>
      <c r="C1983" s="736"/>
      <c r="D1983" s="736"/>
      <c r="E1983" s="736"/>
      <c r="F1983" s="736"/>
      <c r="G1983" s="736"/>
      <c r="H1983" s="736"/>
      <c r="I1983" s="736"/>
      <c r="J1983" s="737"/>
      <c r="K1983" s="732" t="s">
        <v>249</v>
      </c>
      <c r="L1983" s="732" t="s">
        <v>203</v>
      </c>
      <c r="M1983" s="823"/>
      <c r="N1983" s="824"/>
      <c r="O1983" s="739"/>
    </row>
    <row r="1984" ht="38.25">
      <c r="A1984" s="740" t="s">
        <v>250</v>
      </c>
      <c r="B1984" s="741"/>
      <c r="C1984" s="742" t="s">
        <v>251</v>
      </c>
      <c r="D1984" s="742">
        <v>180</v>
      </c>
      <c r="E1984" s="742" t="s">
        <v>252</v>
      </c>
      <c r="F1984" s="825" t="s">
        <v>253</v>
      </c>
      <c r="G1984" s="826"/>
      <c r="H1984" s="741">
        <f>H1937+1</f>
        <v>136</v>
      </c>
      <c r="I1984" s="742" t="s">
        <v>254</v>
      </c>
      <c r="J1984" s="741">
        <f>D1984-H1984</f>
        <v>44</v>
      </c>
      <c r="K1984" s="744" t="s">
        <v>255</v>
      </c>
      <c r="L1984" s="744" t="s">
        <v>203</v>
      </c>
      <c r="M1984" s="811"/>
      <c r="N1984" s="827"/>
      <c r="O1984" s="739"/>
    </row>
    <row r="1985">
      <c r="A1985" s="993" t="s">
        <v>256</v>
      </c>
      <c r="B1985" s="755" t="s">
        <v>257</v>
      </c>
      <c r="C1985" s="756"/>
      <c r="D1985" s="756"/>
      <c r="E1985" s="756"/>
      <c r="F1985" s="757"/>
      <c r="G1985" s="758"/>
      <c r="H1985" s="763"/>
      <c r="I1985" s="760"/>
      <c r="J1985" s="761"/>
      <c r="K1985" s="761"/>
      <c r="L1985" s="761"/>
      <c r="M1985" s="761"/>
      <c r="N1985" s="761"/>
      <c r="O1985" s="762"/>
    </row>
    <row r="1986">
      <c r="A1986" s="828"/>
      <c r="B1986" s="755" t="s">
        <v>258</v>
      </c>
      <c r="C1986" s="756"/>
      <c r="D1986" s="756"/>
      <c r="E1986" s="756"/>
      <c r="F1986" s="757"/>
      <c r="G1986" s="758"/>
      <c r="H1986" s="763"/>
      <c r="I1986" s="760"/>
      <c r="J1986" s="761"/>
      <c r="K1986" s="761"/>
      <c r="L1986" s="761"/>
      <c r="M1986" s="761"/>
      <c r="N1986" s="761"/>
      <c r="O1986" s="762"/>
    </row>
    <row r="1987">
      <c r="A1987" s="828"/>
      <c r="B1987" s="755" t="s">
        <v>259</v>
      </c>
      <c r="C1987" s="756"/>
      <c r="D1987" s="756"/>
      <c r="E1987" s="756"/>
      <c r="F1987" s="757"/>
      <c r="G1987" s="758"/>
      <c r="H1987" s="763"/>
      <c r="I1987" s="760"/>
      <c r="J1987" s="761"/>
      <c r="K1987" s="761"/>
      <c r="L1987" s="761"/>
      <c r="M1987" s="761"/>
      <c r="N1987" s="761"/>
      <c r="O1987" s="762"/>
    </row>
    <row r="1988">
      <c r="A1988" s="828"/>
      <c r="B1988" s="755" t="s">
        <v>260</v>
      </c>
      <c r="C1988" s="756"/>
      <c r="D1988" s="756"/>
      <c r="E1988" s="756"/>
      <c r="F1988" s="757"/>
      <c r="G1988" s="758"/>
      <c r="H1988" s="763"/>
      <c r="I1988" s="760"/>
      <c r="J1988" s="761"/>
      <c r="K1988" s="761"/>
      <c r="L1988" s="761"/>
      <c r="M1988" s="761"/>
      <c r="N1988" s="761"/>
      <c r="O1988" s="762"/>
    </row>
    <row r="1989">
      <c r="A1989" s="828"/>
      <c r="B1989" s="755" t="s">
        <v>261</v>
      </c>
      <c r="C1989" s="756"/>
      <c r="D1989" s="756"/>
      <c r="E1989" s="756"/>
      <c r="F1989" s="757"/>
      <c r="G1989" s="758"/>
      <c r="H1989" s="763"/>
      <c r="I1989" s="758"/>
      <c r="J1989" s="759"/>
      <c r="K1989" s="759"/>
      <c r="L1989" s="759"/>
      <c r="M1989" s="759"/>
      <c r="N1989" s="759"/>
      <c r="O1989" s="762"/>
    </row>
    <row r="1990">
      <c r="A1990" s="829"/>
      <c r="B1990" s="999" t="s">
        <v>262</v>
      </c>
      <c r="C1990" s="1000"/>
      <c r="D1990" s="1000"/>
      <c r="E1990" s="1000"/>
      <c r="F1990" s="1001"/>
      <c r="G1990" s="803"/>
      <c r="H1990" s="989"/>
      <c r="I1990" s="769"/>
      <c r="J1990" s="770"/>
      <c r="K1990" s="770"/>
      <c r="L1990" s="770"/>
      <c r="M1990" s="770"/>
      <c r="N1990" s="770"/>
      <c r="O1990" s="771"/>
    </row>
    <row r="1991">
      <c r="A1991" s="830" t="s">
        <v>263</v>
      </c>
      <c r="B1991" s="773" t="s">
        <v>264</v>
      </c>
      <c r="C1991" s="774"/>
      <c r="D1991" s="774"/>
      <c r="E1991" s="774"/>
      <c r="F1991" s="775"/>
      <c r="G1991" s="776" t="s">
        <v>265</v>
      </c>
      <c r="H1991" s="777"/>
      <c r="I1991" s="773" t="s">
        <v>264</v>
      </c>
      <c r="J1991" s="774"/>
      <c r="K1991" s="774"/>
      <c r="L1991" s="774"/>
      <c r="M1991" s="774"/>
      <c r="N1991" s="775"/>
      <c r="O1991" s="1219" t="s">
        <v>265</v>
      </c>
    </row>
    <row r="1992">
      <c r="A1992" s="828"/>
      <c r="B1992" s="766" t="s">
        <v>266</v>
      </c>
      <c r="C1992" s="767"/>
      <c r="D1992" s="767"/>
      <c r="E1992" s="767"/>
      <c r="F1992" s="768"/>
      <c r="G1992" s="779"/>
      <c r="H1992" s="780"/>
      <c r="I1992" s="766" t="s">
        <v>267</v>
      </c>
      <c r="J1992" s="767"/>
      <c r="K1992" s="767"/>
      <c r="L1992" s="767"/>
      <c r="M1992" s="767"/>
      <c r="N1992" s="768"/>
      <c r="O1992" s="781"/>
    </row>
    <row r="1993">
      <c r="A1993" s="828"/>
      <c r="B1993" s="766" t="s">
        <v>268</v>
      </c>
      <c r="C1993" s="767"/>
      <c r="D1993" s="767"/>
      <c r="E1993" s="767"/>
      <c r="F1993" s="768"/>
      <c r="G1993" s="779"/>
      <c r="H1993" s="780"/>
      <c r="I1993" s="766" t="s">
        <v>269</v>
      </c>
      <c r="J1993" s="767"/>
      <c r="K1993" s="767"/>
      <c r="L1993" s="767"/>
      <c r="M1993" s="767"/>
      <c r="N1993" s="768"/>
      <c r="O1993" s="781"/>
    </row>
    <row r="1994">
      <c r="A1994" s="828"/>
      <c r="B1994" s="766" t="s">
        <v>270</v>
      </c>
      <c r="C1994" s="767"/>
      <c r="D1994" s="767"/>
      <c r="E1994" s="767"/>
      <c r="F1994" s="768"/>
      <c r="G1994" s="779"/>
      <c r="H1994" s="780"/>
      <c r="I1994" s="766" t="s">
        <v>271</v>
      </c>
      <c r="J1994" s="767"/>
      <c r="K1994" s="767"/>
      <c r="L1994" s="767"/>
      <c r="M1994" s="767"/>
      <c r="N1994" s="768"/>
      <c r="O1994" s="781"/>
    </row>
    <row r="1995">
      <c r="A1995" s="828"/>
      <c r="B1995" s="766" t="s">
        <v>272</v>
      </c>
      <c r="C1995" s="767"/>
      <c r="D1995" s="767"/>
      <c r="E1995" s="767"/>
      <c r="F1995" s="768"/>
      <c r="G1995" s="779"/>
      <c r="H1995" s="780"/>
      <c r="I1995" s="766" t="s">
        <v>273</v>
      </c>
      <c r="J1995" s="767"/>
      <c r="K1995" s="767"/>
      <c r="L1995" s="767"/>
      <c r="M1995" s="767"/>
      <c r="N1995" s="768"/>
      <c r="O1995" s="781"/>
    </row>
    <row r="1996">
      <c r="A1996" s="828"/>
      <c r="B1996" s="766" t="s">
        <v>274</v>
      </c>
      <c r="C1996" s="767"/>
      <c r="D1996" s="767"/>
      <c r="E1996" s="767"/>
      <c r="F1996" s="768"/>
      <c r="G1996" s="779"/>
      <c r="H1996" s="780"/>
      <c r="I1996" s="766" t="s">
        <v>275</v>
      </c>
      <c r="J1996" s="767"/>
      <c r="K1996" s="767"/>
      <c r="L1996" s="767"/>
      <c r="M1996" s="767"/>
      <c r="N1996" s="768"/>
      <c r="O1996" s="781"/>
    </row>
    <row r="1997">
      <c r="A1997" s="828"/>
      <c r="B1997" s="766" t="s">
        <v>276</v>
      </c>
      <c r="C1997" s="767"/>
      <c r="D1997" s="767"/>
      <c r="E1997" s="767"/>
      <c r="F1997" s="768"/>
      <c r="G1997" s="779"/>
      <c r="H1997" s="780"/>
      <c r="I1997" s="766" t="s">
        <v>277</v>
      </c>
      <c r="J1997" s="767"/>
      <c r="K1997" s="767"/>
      <c r="L1997" s="767"/>
      <c r="M1997" s="767"/>
      <c r="N1997" s="768"/>
      <c r="O1997" s="781"/>
    </row>
    <row r="1998">
      <c r="A1998" s="828"/>
      <c r="B1998" s="766" t="s">
        <v>278</v>
      </c>
      <c r="C1998" s="767"/>
      <c r="D1998" s="767"/>
      <c r="E1998" s="767"/>
      <c r="F1998" s="768"/>
      <c r="G1998" s="779"/>
      <c r="H1998" s="780"/>
      <c r="I1998" s="766" t="s">
        <v>279</v>
      </c>
      <c r="J1998" s="767"/>
      <c r="K1998" s="767"/>
      <c r="L1998" s="767"/>
      <c r="M1998" s="767"/>
      <c r="N1998" s="768"/>
      <c r="O1998" s="781"/>
    </row>
    <row r="1999">
      <c r="A1999" s="828"/>
      <c r="B1999" s="766" t="s">
        <v>280</v>
      </c>
      <c r="C1999" s="767"/>
      <c r="D1999" s="767"/>
      <c r="E1999" s="767"/>
      <c r="F1999" s="768"/>
      <c r="G1999" s="779"/>
      <c r="H1999" s="780"/>
      <c r="I1999" s="766" t="s">
        <v>281</v>
      </c>
      <c r="J1999" s="767"/>
      <c r="K1999" s="767"/>
      <c r="L1999" s="767"/>
      <c r="M1999" s="767"/>
      <c r="N1999" s="768"/>
      <c r="O1999" s="781"/>
    </row>
    <row r="2000">
      <c r="A2000" s="828"/>
      <c r="B2000" s="766" t="s">
        <v>282</v>
      </c>
      <c r="C2000" s="767"/>
      <c r="D2000" s="767"/>
      <c r="E2000" s="767"/>
      <c r="F2000" s="768"/>
      <c r="G2000" s="779"/>
      <c r="H2000" s="780"/>
      <c r="I2000" s="766" t="s">
        <v>283</v>
      </c>
      <c r="J2000" s="767"/>
      <c r="K2000" s="767"/>
      <c r="L2000" s="767"/>
      <c r="M2000" s="767"/>
      <c r="N2000" s="768"/>
      <c r="O2000" s="781"/>
    </row>
    <row r="2001">
      <c r="A2001" s="828"/>
      <c r="B2001" s="766" t="s">
        <v>284</v>
      </c>
      <c r="C2001" s="767"/>
      <c r="D2001" s="767"/>
      <c r="E2001" s="767"/>
      <c r="F2001" s="768"/>
      <c r="G2001" s="779"/>
      <c r="H2001" s="780"/>
      <c r="I2001" s="766" t="s">
        <v>285</v>
      </c>
      <c r="J2001" s="767"/>
      <c r="K2001" s="767"/>
      <c r="L2001" s="767"/>
      <c r="M2001" s="767"/>
      <c r="N2001" s="768"/>
      <c r="O2001" s="790"/>
    </row>
    <row r="2002">
      <c r="A2002" s="829"/>
      <c r="B2002" s="793" t="s">
        <v>286</v>
      </c>
      <c r="C2002" s="794"/>
      <c r="D2002" s="794"/>
      <c r="E2002" s="794"/>
      <c r="F2002" s="795"/>
      <c r="G2002" s="791"/>
      <c r="H2002" s="792"/>
      <c r="I2002" s="793" t="s">
        <v>287</v>
      </c>
      <c r="J2002" s="794"/>
      <c r="K2002" s="794"/>
      <c r="L2002" s="794"/>
      <c r="M2002" s="794"/>
      <c r="N2002" s="795"/>
      <c r="O2002" s="796">
        <f>SUM(G1992:H2002,O1992:O2001)</f>
        <v>0</v>
      </c>
    </row>
    <row r="2003">
      <c r="A2003" s="837" t="s">
        <v>288</v>
      </c>
      <c r="B2003" s="798" t="s">
        <v>355</v>
      </c>
      <c r="C2003" s="799"/>
      <c r="D2003" s="799"/>
      <c r="E2003" s="799"/>
      <c r="F2003" s="799"/>
      <c r="G2003" s="799"/>
      <c r="H2003" s="799"/>
      <c r="I2003" s="799"/>
      <c r="J2003" s="799"/>
      <c r="K2003" s="799"/>
      <c r="L2003" s="799"/>
      <c r="M2003" s="799"/>
      <c r="N2003" s="799"/>
      <c r="O2003" s="998"/>
    </row>
    <row r="2004">
      <c r="A2004" s="841"/>
      <c r="B2004" s="758"/>
      <c r="C2004" s="759"/>
      <c r="D2004" s="759"/>
      <c r="E2004" s="759"/>
      <c r="F2004" s="759"/>
      <c r="G2004" s="759"/>
      <c r="H2004" s="759"/>
      <c r="I2004" s="759"/>
      <c r="J2004" s="759"/>
      <c r="K2004" s="759"/>
      <c r="L2004" s="759"/>
      <c r="M2004" s="759"/>
      <c r="N2004" s="759"/>
      <c r="O2004" s="762"/>
    </row>
    <row r="2005">
      <c r="A2005" s="841"/>
      <c r="B2005" s="758"/>
      <c r="C2005" s="759"/>
      <c r="D2005" s="759"/>
      <c r="E2005" s="759"/>
      <c r="F2005" s="759"/>
      <c r="G2005" s="759"/>
      <c r="H2005" s="759"/>
      <c r="I2005" s="759"/>
      <c r="J2005" s="759"/>
      <c r="K2005" s="759"/>
      <c r="L2005" s="759"/>
      <c r="M2005" s="759"/>
      <c r="N2005" s="759"/>
      <c r="O2005" s="762"/>
    </row>
    <row r="2006">
      <c r="A2006" s="841"/>
      <c r="B2006" s="758"/>
      <c r="C2006" s="759"/>
      <c r="D2006" s="759"/>
      <c r="E2006" s="759"/>
      <c r="F2006" s="759"/>
      <c r="G2006" s="759"/>
      <c r="H2006" s="759"/>
      <c r="I2006" s="759"/>
      <c r="J2006" s="759"/>
      <c r="K2006" s="759"/>
      <c r="L2006" s="759"/>
      <c r="M2006" s="759"/>
      <c r="N2006" s="759"/>
      <c r="O2006" s="762"/>
    </row>
    <row r="2007">
      <c r="A2007" s="841"/>
      <c r="B2007" s="758"/>
      <c r="C2007" s="759"/>
      <c r="D2007" s="759"/>
      <c r="E2007" s="759"/>
      <c r="F2007" s="759"/>
      <c r="G2007" s="759"/>
      <c r="H2007" s="759"/>
      <c r="I2007" s="759"/>
      <c r="J2007" s="759"/>
      <c r="K2007" s="759"/>
      <c r="L2007" s="759"/>
      <c r="M2007" s="759"/>
      <c r="N2007" s="759"/>
      <c r="O2007" s="762"/>
    </row>
    <row r="2008">
      <c r="A2008" s="841"/>
      <c r="B2008" s="758"/>
      <c r="C2008" s="759"/>
      <c r="D2008" s="759"/>
      <c r="E2008" s="759"/>
      <c r="F2008" s="759"/>
      <c r="G2008" s="759"/>
      <c r="H2008" s="759"/>
      <c r="I2008" s="759"/>
      <c r="J2008" s="759"/>
      <c r="K2008" s="759"/>
      <c r="L2008" s="759"/>
      <c r="M2008" s="759"/>
      <c r="N2008" s="759"/>
      <c r="O2008" s="762"/>
    </row>
    <row r="2009">
      <c r="A2009" s="841"/>
      <c r="B2009" s="758"/>
      <c r="C2009" s="759"/>
      <c r="D2009" s="759"/>
      <c r="E2009" s="759"/>
      <c r="F2009" s="759"/>
      <c r="G2009" s="759"/>
      <c r="H2009" s="759"/>
      <c r="I2009" s="759"/>
      <c r="J2009" s="759"/>
      <c r="K2009" s="759"/>
      <c r="L2009" s="759"/>
      <c r="M2009" s="759"/>
      <c r="N2009" s="759"/>
      <c r="O2009" s="762"/>
    </row>
    <row r="2010">
      <c r="A2010" s="841"/>
      <c r="B2010" s="758"/>
      <c r="C2010" s="759"/>
      <c r="D2010" s="759"/>
      <c r="E2010" s="759"/>
      <c r="F2010" s="759"/>
      <c r="G2010" s="759"/>
      <c r="H2010" s="763"/>
      <c r="I2010" s="986" t="s">
        <v>0</v>
      </c>
      <c r="J2010" s="987"/>
      <c r="K2010" s="987"/>
      <c r="L2010" s="987"/>
      <c r="M2010" s="987"/>
      <c r="N2010" s="987"/>
      <c r="O2010" s="988"/>
    </row>
    <row r="2011">
      <c r="A2011" s="841"/>
      <c r="B2011" s="758"/>
      <c r="C2011" s="759"/>
      <c r="D2011" s="759"/>
      <c r="E2011" s="759"/>
      <c r="F2011" s="759"/>
      <c r="G2011" s="759"/>
      <c r="H2011" s="763"/>
      <c r="I2011" s="3"/>
      <c r="J2011" s="3"/>
      <c r="K2011" s="3"/>
      <c r="L2011" s="3"/>
      <c r="M2011" s="3"/>
      <c r="N2011" s="3"/>
      <c r="O2011" s="3"/>
    </row>
    <row r="2012">
      <c r="A2012" s="841"/>
      <c r="B2012" s="758"/>
      <c r="C2012" s="759"/>
      <c r="D2012" s="759"/>
      <c r="E2012" s="759"/>
      <c r="F2012" s="759"/>
      <c r="G2012" s="759"/>
      <c r="H2012" s="763"/>
      <c r="I2012" s="3"/>
      <c r="J2012" s="3"/>
      <c r="K2012" s="3"/>
      <c r="L2012" s="3"/>
      <c r="M2012" s="3"/>
      <c r="N2012" s="3"/>
      <c r="O2012" s="3"/>
    </row>
    <row r="2013">
      <c r="A2013" s="842"/>
      <c r="B2013" s="803"/>
      <c r="C2013" s="804"/>
      <c r="D2013" s="804"/>
      <c r="E2013" s="804"/>
      <c r="F2013" s="804"/>
      <c r="G2013" s="804"/>
      <c r="H2013" s="989"/>
      <c r="I2013" s="1223"/>
      <c r="J2013" s="1223"/>
      <c r="K2013" s="1223"/>
      <c r="L2013" s="1223"/>
      <c r="M2013" s="1223"/>
      <c r="N2013" s="1223"/>
      <c r="O2013" s="1223"/>
    </row>
    <row r="2014">
      <c r="A2014" s="837" t="s">
        <v>291</v>
      </c>
      <c r="B2014" s="992"/>
      <c r="C2014" s="839"/>
      <c r="D2014" s="839"/>
      <c r="E2014" s="839"/>
      <c r="F2014" s="839"/>
      <c r="G2014" s="839"/>
      <c r="H2014" s="839"/>
      <c r="I2014" s="839"/>
      <c r="J2014" s="839"/>
      <c r="K2014" s="839"/>
      <c r="L2014" s="839"/>
      <c r="M2014" s="839"/>
      <c r="N2014" s="839"/>
      <c r="O2014" s="840"/>
    </row>
    <row r="2015">
      <c r="A2015" s="841"/>
      <c r="B2015" s="760"/>
      <c r="C2015" s="761"/>
      <c r="D2015" s="761"/>
      <c r="E2015" s="761"/>
      <c r="F2015" s="761"/>
      <c r="G2015" s="761"/>
      <c r="H2015" s="761"/>
      <c r="I2015" s="761"/>
      <c r="J2015" s="761"/>
      <c r="K2015" s="761"/>
      <c r="L2015" s="761"/>
      <c r="M2015" s="761"/>
      <c r="N2015" s="761"/>
      <c r="O2015" s="762"/>
    </row>
    <row r="2016">
      <c r="A2016" s="841"/>
      <c r="B2016" s="760"/>
      <c r="C2016" s="761"/>
      <c r="D2016" s="761"/>
      <c r="E2016" s="761"/>
      <c r="F2016" s="761"/>
      <c r="G2016" s="761"/>
      <c r="H2016" s="761"/>
      <c r="I2016" s="761"/>
      <c r="J2016" s="761"/>
      <c r="K2016" s="761"/>
      <c r="L2016" s="761"/>
      <c r="M2016" s="761"/>
      <c r="N2016" s="761"/>
      <c r="O2016" s="762"/>
    </row>
    <row r="2017">
      <c r="A2017" s="841"/>
      <c r="B2017" s="760"/>
      <c r="C2017" s="761"/>
      <c r="D2017" s="761"/>
      <c r="E2017" s="761"/>
      <c r="F2017" s="761"/>
      <c r="G2017" s="761"/>
      <c r="H2017" s="761"/>
      <c r="I2017" s="761"/>
      <c r="J2017" s="761"/>
      <c r="K2017" s="761"/>
      <c r="L2017" s="761"/>
      <c r="M2017" s="761"/>
      <c r="N2017" s="761"/>
      <c r="O2017" s="762"/>
    </row>
    <row r="2018">
      <c r="A2018" s="841"/>
      <c r="B2018" s="760"/>
      <c r="C2018" s="761"/>
      <c r="D2018" s="761"/>
      <c r="E2018" s="761"/>
      <c r="F2018" s="761"/>
      <c r="G2018" s="761"/>
      <c r="H2018" s="761"/>
      <c r="I2018" s="761"/>
      <c r="J2018" s="761"/>
      <c r="K2018" s="761"/>
      <c r="L2018" s="761"/>
      <c r="M2018" s="761"/>
      <c r="N2018" s="761"/>
      <c r="O2018" s="762"/>
    </row>
    <row r="2019">
      <c r="A2019" s="841"/>
      <c r="B2019" s="760"/>
      <c r="C2019" s="761"/>
      <c r="D2019" s="761"/>
      <c r="E2019" s="761"/>
      <c r="F2019" s="761"/>
      <c r="G2019" s="761"/>
      <c r="H2019" s="761"/>
      <c r="I2019" s="761"/>
      <c r="J2019" s="761"/>
      <c r="K2019" s="761"/>
      <c r="L2019" s="761"/>
      <c r="M2019" s="761"/>
      <c r="N2019" s="761"/>
      <c r="O2019" s="762"/>
    </row>
    <row r="2020">
      <c r="A2020" s="841"/>
      <c r="B2020" s="760"/>
      <c r="C2020" s="761"/>
      <c r="D2020" s="761"/>
      <c r="E2020" s="761"/>
      <c r="F2020" s="761"/>
      <c r="G2020" s="761"/>
      <c r="H2020" s="761"/>
      <c r="I2020" s="761"/>
      <c r="J2020" s="761"/>
      <c r="K2020" s="761"/>
      <c r="L2020" s="761"/>
      <c r="M2020" s="761"/>
      <c r="N2020" s="761"/>
      <c r="O2020" s="762"/>
    </row>
    <row r="2021">
      <c r="A2021" s="841"/>
      <c r="B2021" s="758"/>
      <c r="C2021" s="759"/>
      <c r="D2021" s="759"/>
      <c r="E2021" s="759"/>
      <c r="F2021" s="759"/>
      <c r="G2021" s="759"/>
      <c r="H2021" s="763"/>
      <c r="I2021" s="986" t="s">
        <v>292</v>
      </c>
      <c r="J2021" s="987"/>
      <c r="K2021" s="987"/>
      <c r="L2021" s="987"/>
      <c r="M2021" s="987"/>
      <c r="N2021" s="987"/>
      <c r="O2021" s="988"/>
    </row>
    <row r="2022">
      <c r="A2022" s="841"/>
      <c r="B2022" s="758"/>
      <c r="C2022" s="759"/>
      <c r="D2022" s="759"/>
      <c r="E2022" s="759"/>
      <c r="F2022" s="759"/>
      <c r="G2022" s="759"/>
      <c r="H2022" s="763"/>
      <c r="I2022" s="3"/>
      <c r="J2022" s="3"/>
      <c r="K2022" s="3"/>
      <c r="L2022" s="3"/>
      <c r="M2022" s="3"/>
      <c r="N2022" s="3"/>
      <c r="O2022" s="3"/>
    </row>
    <row r="2023">
      <c r="A2023" s="841"/>
      <c r="B2023" s="758"/>
      <c r="C2023" s="759"/>
      <c r="D2023" s="759"/>
      <c r="E2023" s="759"/>
      <c r="F2023" s="759"/>
      <c r="G2023" s="759"/>
      <c r="H2023" s="763"/>
      <c r="I2023" s="3"/>
      <c r="J2023" s="3"/>
      <c r="K2023" s="3"/>
      <c r="L2023" s="3"/>
      <c r="M2023" s="3"/>
      <c r="N2023" s="3"/>
      <c r="O2023" s="3"/>
    </row>
    <row r="2024">
      <c r="A2024" s="842"/>
      <c r="B2024" s="803"/>
      <c r="C2024" s="804"/>
      <c r="D2024" s="804"/>
      <c r="E2024" s="804"/>
      <c r="F2024" s="804"/>
      <c r="G2024" s="804"/>
      <c r="H2024" s="989"/>
      <c r="I2024" s="990"/>
      <c r="J2024" s="990"/>
      <c r="K2024" s="990"/>
      <c r="L2024" s="990"/>
      <c r="M2024" s="990"/>
      <c r="N2024" s="990"/>
      <c r="O2024" s="991"/>
    </row>
    <row r="2025" ht="24.75" customHeight="1">
      <c r="A2025" s="805" t="s">
        <v>240</v>
      </c>
      <c r="B2025" s="806" t="s">
        <v>1</v>
      </c>
      <c r="C2025" s="807"/>
      <c r="D2025" s="807"/>
      <c r="E2025" s="807"/>
      <c r="F2025" s="807"/>
      <c r="G2025" s="807"/>
      <c r="H2025" s="807"/>
      <c r="I2025" s="807"/>
      <c r="J2025" s="807"/>
      <c r="K2025" s="807"/>
      <c r="L2025" s="807"/>
      <c r="M2025" s="807"/>
      <c r="N2025" s="807"/>
      <c r="O2025" s="1165"/>
    </row>
    <row r="2026">
      <c r="A2026" s="810" t="s">
        <v>3</v>
      </c>
      <c r="B2026" s="811" t="s">
        <v>4</v>
      </c>
      <c r="C2026" s="812"/>
      <c r="D2026" s="812"/>
      <c r="E2026" s="812"/>
      <c r="F2026" s="812"/>
      <c r="G2026" s="812"/>
      <c r="H2026" s="812"/>
      <c r="I2026" s="812"/>
      <c r="J2026" s="812"/>
      <c r="K2026" s="812"/>
      <c r="L2026" s="812"/>
      <c r="M2026" s="812"/>
      <c r="N2026" s="812"/>
      <c r="O2026" s="1178"/>
    </row>
    <row r="2027">
      <c r="A2027" s="814" t="s">
        <v>241</v>
      </c>
      <c r="B2027" s="694"/>
      <c r="C2027" s="694"/>
      <c r="D2027" s="694"/>
      <c r="E2027" s="694"/>
      <c r="F2027" s="694"/>
      <c r="G2027" s="694"/>
      <c r="H2027" s="694"/>
      <c r="I2027" s="694"/>
      <c r="J2027" s="694"/>
      <c r="K2027" s="694"/>
      <c r="L2027" s="694"/>
      <c r="M2027" s="694"/>
      <c r="N2027" s="694"/>
      <c r="O2027" s="1179"/>
    </row>
    <row r="2028" ht="38.25">
      <c r="A2028" s="718" t="s">
        <v>7</v>
      </c>
      <c r="B2028" s="720" t="s">
        <v>312</v>
      </c>
      <c r="C2028" s="720" t="s">
        <v>216</v>
      </c>
      <c r="D2028" s="816" t="s">
        <v>349</v>
      </c>
      <c r="E2028" s="817"/>
      <c r="F2028" s="818"/>
      <c r="G2028" s="819" t="s">
        <v>242</v>
      </c>
      <c r="H2028" s="820"/>
      <c r="I2028" s="723">
        <f>I1981+1</f>
        <v>46071</v>
      </c>
      <c r="J2028" s="724"/>
      <c r="K2028" s="724"/>
      <c r="L2028" s="724"/>
      <c r="M2028" s="725"/>
      <c r="N2028" s="726" t="s">
        <v>243</v>
      </c>
      <c r="O2028" s="727">
        <f>O1981+1</f>
        <v>44</v>
      </c>
    </row>
    <row r="2029">
      <c r="A2029" s="728" t="s">
        <v>244</v>
      </c>
      <c r="B2029" s="729" t="s">
        <v>6</v>
      </c>
      <c r="C2029" s="730"/>
      <c r="D2029" s="730"/>
      <c r="E2029" s="730"/>
      <c r="F2029" s="730"/>
      <c r="G2029" s="730"/>
      <c r="H2029" s="730"/>
      <c r="I2029" s="730"/>
      <c r="J2029" s="731"/>
      <c r="K2029" s="732" t="s">
        <v>245</v>
      </c>
      <c r="L2029" s="732" t="s">
        <v>246</v>
      </c>
      <c r="M2029" s="821" t="s">
        <v>247</v>
      </c>
      <c r="N2029" s="822"/>
      <c r="O2029" s="733" t="s">
        <v>248</v>
      </c>
    </row>
    <row r="2030">
      <c r="A2030" s="734"/>
      <c r="B2030" s="735"/>
      <c r="C2030" s="736"/>
      <c r="D2030" s="736"/>
      <c r="E2030" s="736"/>
      <c r="F2030" s="736"/>
      <c r="G2030" s="736"/>
      <c r="H2030" s="736"/>
      <c r="I2030" s="736"/>
      <c r="J2030" s="737"/>
      <c r="K2030" s="732" t="s">
        <v>249</v>
      </c>
      <c r="L2030" s="732" t="s">
        <v>203</v>
      </c>
      <c r="M2030" s="823"/>
      <c r="N2030" s="824"/>
      <c r="O2030" s="739"/>
    </row>
    <row r="2031" ht="38.25">
      <c r="A2031" s="740" t="s">
        <v>250</v>
      </c>
      <c r="B2031" s="741"/>
      <c r="C2031" s="742" t="s">
        <v>251</v>
      </c>
      <c r="D2031" s="742">
        <f>180</f>
        <v>180</v>
      </c>
      <c r="E2031" s="742" t="s">
        <v>252</v>
      </c>
      <c r="F2031" s="825" t="s">
        <v>253</v>
      </c>
      <c r="G2031" s="826"/>
      <c r="H2031" s="741">
        <f>H1984+1</f>
        <v>137</v>
      </c>
      <c r="I2031" s="742" t="s">
        <v>254</v>
      </c>
      <c r="J2031" s="741">
        <f>D2031-H2031</f>
        <v>43</v>
      </c>
      <c r="K2031" s="744" t="s">
        <v>255</v>
      </c>
      <c r="L2031" s="744" t="s">
        <v>203</v>
      </c>
      <c r="M2031" s="811"/>
      <c r="N2031" s="827"/>
      <c r="O2031" s="739"/>
    </row>
    <row r="2032">
      <c r="A2032" s="993" t="s">
        <v>256</v>
      </c>
      <c r="B2032" s="755" t="s">
        <v>257</v>
      </c>
      <c r="C2032" s="756"/>
      <c r="D2032" s="756"/>
      <c r="E2032" s="756"/>
      <c r="F2032" s="757"/>
      <c r="G2032" s="758"/>
      <c r="H2032" s="763"/>
      <c r="I2032" s="760"/>
      <c r="J2032" s="761"/>
      <c r="K2032" s="761"/>
      <c r="L2032" s="761"/>
      <c r="M2032" s="761"/>
      <c r="N2032" s="761"/>
      <c r="O2032" s="762"/>
    </row>
    <row r="2033">
      <c r="A2033" s="828"/>
      <c r="B2033" s="755" t="s">
        <v>258</v>
      </c>
      <c r="C2033" s="756"/>
      <c r="D2033" s="756"/>
      <c r="E2033" s="756"/>
      <c r="F2033" s="757"/>
      <c r="G2033" s="758"/>
      <c r="H2033" s="763"/>
      <c r="I2033" s="760"/>
      <c r="J2033" s="761"/>
      <c r="K2033" s="761"/>
      <c r="L2033" s="761"/>
      <c r="M2033" s="761"/>
      <c r="N2033" s="761"/>
      <c r="O2033" s="762"/>
    </row>
    <row r="2034">
      <c r="A2034" s="828"/>
      <c r="B2034" s="755" t="s">
        <v>259</v>
      </c>
      <c r="C2034" s="756"/>
      <c r="D2034" s="756"/>
      <c r="E2034" s="756"/>
      <c r="F2034" s="757"/>
      <c r="G2034" s="758"/>
      <c r="H2034" s="763"/>
      <c r="I2034" s="760"/>
      <c r="J2034" s="761"/>
      <c r="K2034" s="761"/>
      <c r="L2034" s="761"/>
      <c r="M2034" s="761"/>
      <c r="N2034" s="761"/>
      <c r="O2034" s="762"/>
    </row>
    <row r="2035">
      <c r="A2035" s="828"/>
      <c r="B2035" s="755" t="s">
        <v>260</v>
      </c>
      <c r="C2035" s="756"/>
      <c r="D2035" s="756"/>
      <c r="E2035" s="756"/>
      <c r="F2035" s="757"/>
      <c r="G2035" s="758"/>
      <c r="H2035" s="763"/>
      <c r="I2035" s="760"/>
      <c r="J2035" s="761"/>
      <c r="K2035" s="761"/>
      <c r="L2035" s="761"/>
      <c r="M2035" s="761"/>
      <c r="N2035" s="761"/>
      <c r="O2035" s="762"/>
    </row>
    <row r="2036">
      <c r="A2036" s="828"/>
      <c r="B2036" s="755" t="s">
        <v>261</v>
      </c>
      <c r="C2036" s="756"/>
      <c r="D2036" s="756"/>
      <c r="E2036" s="756"/>
      <c r="F2036" s="757"/>
      <c r="G2036" s="758"/>
      <c r="H2036" s="763"/>
      <c r="I2036" s="758"/>
      <c r="J2036" s="759"/>
      <c r="K2036" s="759"/>
      <c r="L2036" s="759"/>
      <c r="M2036" s="759"/>
      <c r="N2036" s="759"/>
      <c r="O2036" s="762"/>
    </row>
    <row r="2037">
      <c r="A2037" s="829"/>
      <c r="B2037" s="999" t="s">
        <v>262</v>
      </c>
      <c r="C2037" s="1000"/>
      <c r="D2037" s="1000"/>
      <c r="E2037" s="1000"/>
      <c r="F2037" s="1001"/>
      <c r="G2037" s="803"/>
      <c r="H2037" s="989"/>
      <c r="I2037" s="769"/>
      <c r="J2037" s="770"/>
      <c r="K2037" s="770"/>
      <c r="L2037" s="770"/>
      <c r="M2037" s="770"/>
      <c r="N2037" s="770"/>
      <c r="O2037" s="771"/>
    </row>
    <row r="2038">
      <c r="A2038" s="830" t="s">
        <v>263</v>
      </c>
      <c r="B2038" s="773" t="s">
        <v>264</v>
      </c>
      <c r="C2038" s="774"/>
      <c r="D2038" s="774"/>
      <c r="E2038" s="774"/>
      <c r="F2038" s="775"/>
      <c r="G2038" s="776" t="s">
        <v>265</v>
      </c>
      <c r="H2038" s="777"/>
      <c r="I2038" s="773" t="s">
        <v>264</v>
      </c>
      <c r="J2038" s="774"/>
      <c r="K2038" s="774"/>
      <c r="L2038" s="774"/>
      <c r="M2038" s="774"/>
      <c r="N2038" s="775"/>
      <c r="O2038" s="1219" t="s">
        <v>265</v>
      </c>
    </row>
    <row r="2039">
      <c r="A2039" s="828"/>
      <c r="B2039" s="766" t="s">
        <v>266</v>
      </c>
      <c r="C2039" s="767"/>
      <c r="D2039" s="767"/>
      <c r="E2039" s="767"/>
      <c r="F2039" s="768"/>
      <c r="G2039" s="779"/>
      <c r="H2039" s="780"/>
      <c r="I2039" s="766" t="s">
        <v>267</v>
      </c>
      <c r="J2039" s="767"/>
      <c r="K2039" s="767"/>
      <c r="L2039" s="767"/>
      <c r="M2039" s="767"/>
      <c r="N2039" s="768"/>
      <c r="O2039" s="781"/>
    </row>
    <row r="2040">
      <c r="A2040" s="828"/>
      <c r="B2040" s="766" t="s">
        <v>268</v>
      </c>
      <c r="C2040" s="767"/>
      <c r="D2040" s="767"/>
      <c r="E2040" s="767"/>
      <c r="F2040" s="768"/>
      <c r="G2040" s="779"/>
      <c r="H2040" s="780"/>
      <c r="I2040" s="766" t="s">
        <v>269</v>
      </c>
      <c r="J2040" s="767"/>
      <c r="K2040" s="767"/>
      <c r="L2040" s="767"/>
      <c r="M2040" s="767"/>
      <c r="N2040" s="768"/>
      <c r="O2040" s="781"/>
    </row>
    <row r="2041">
      <c r="A2041" s="828"/>
      <c r="B2041" s="766" t="s">
        <v>270</v>
      </c>
      <c r="C2041" s="767"/>
      <c r="D2041" s="767"/>
      <c r="E2041" s="767"/>
      <c r="F2041" s="768"/>
      <c r="G2041" s="779"/>
      <c r="H2041" s="780"/>
      <c r="I2041" s="766" t="s">
        <v>271</v>
      </c>
      <c r="J2041" s="767"/>
      <c r="K2041" s="767"/>
      <c r="L2041" s="767"/>
      <c r="M2041" s="767"/>
      <c r="N2041" s="768"/>
      <c r="O2041" s="781"/>
    </row>
    <row r="2042">
      <c r="A2042" s="828"/>
      <c r="B2042" s="766" t="s">
        <v>272</v>
      </c>
      <c r="C2042" s="767"/>
      <c r="D2042" s="767"/>
      <c r="E2042" s="767"/>
      <c r="F2042" s="768"/>
      <c r="G2042" s="779"/>
      <c r="H2042" s="780"/>
      <c r="I2042" s="766" t="s">
        <v>273</v>
      </c>
      <c r="J2042" s="767"/>
      <c r="K2042" s="767"/>
      <c r="L2042" s="767"/>
      <c r="M2042" s="767"/>
      <c r="N2042" s="768"/>
      <c r="O2042" s="781"/>
    </row>
    <row r="2043">
      <c r="A2043" s="828"/>
      <c r="B2043" s="766" t="s">
        <v>274</v>
      </c>
      <c r="C2043" s="767"/>
      <c r="D2043" s="767"/>
      <c r="E2043" s="767"/>
      <c r="F2043" s="768"/>
      <c r="G2043" s="779"/>
      <c r="H2043" s="780"/>
      <c r="I2043" s="766" t="s">
        <v>275</v>
      </c>
      <c r="J2043" s="767"/>
      <c r="K2043" s="767"/>
      <c r="L2043" s="767"/>
      <c r="M2043" s="767"/>
      <c r="N2043" s="768"/>
      <c r="O2043" s="781"/>
    </row>
    <row r="2044">
      <c r="A2044" s="828"/>
      <c r="B2044" s="766" t="s">
        <v>276</v>
      </c>
      <c r="C2044" s="767"/>
      <c r="D2044" s="767"/>
      <c r="E2044" s="767"/>
      <c r="F2044" s="768"/>
      <c r="G2044" s="779"/>
      <c r="H2044" s="780"/>
      <c r="I2044" s="766" t="s">
        <v>277</v>
      </c>
      <c r="J2044" s="767"/>
      <c r="K2044" s="767"/>
      <c r="L2044" s="767"/>
      <c r="M2044" s="767"/>
      <c r="N2044" s="768"/>
      <c r="O2044" s="781"/>
    </row>
    <row r="2045">
      <c r="A2045" s="828"/>
      <c r="B2045" s="766" t="s">
        <v>278</v>
      </c>
      <c r="C2045" s="767"/>
      <c r="D2045" s="767"/>
      <c r="E2045" s="767"/>
      <c r="F2045" s="768"/>
      <c r="G2045" s="779"/>
      <c r="H2045" s="780"/>
      <c r="I2045" s="766" t="s">
        <v>279</v>
      </c>
      <c r="J2045" s="767"/>
      <c r="K2045" s="767"/>
      <c r="L2045" s="767"/>
      <c r="M2045" s="767"/>
      <c r="N2045" s="768"/>
      <c r="O2045" s="781"/>
    </row>
    <row r="2046">
      <c r="A2046" s="828"/>
      <c r="B2046" s="766" t="s">
        <v>280</v>
      </c>
      <c r="C2046" s="767"/>
      <c r="D2046" s="767"/>
      <c r="E2046" s="767"/>
      <c r="F2046" s="768"/>
      <c r="G2046" s="779"/>
      <c r="H2046" s="780"/>
      <c r="I2046" s="766" t="s">
        <v>281</v>
      </c>
      <c r="J2046" s="767"/>
      <c r="K2046" s="767"/>
      <c r="L2046" s="767"/>
      <c r="M2046" s="767"/>
      <c r="N2046" s="768"/>
      <c r="O2046" s="781"/>
    </row>
    <row r="2047">
      <c r="A2047" s="828"/>
      <c r="B2047" s="766" t="s">
        <v>282</v>
      </c>
      <c r="C2047" s="767"/>
      <c r="D2047" s="767"/>
      <c r="E2047" s="767"/>
      <c r="F2047" s="768"/>
      <c r="G2047" s="779"/>
      <c r="H2047" s="780"/>
      <c r="I2047" s="766" t="s">
        <v>283</v>
      </c>
      <c r="J2047" s="767"/>
      <c r="K2047" s="767"/>
      <c r="L2047" s="767"/>
      <c r="M2047" s="767"/>
      <c r="N2047" s="768"/>
      <c r="O2047" s="781"/>
    </row>
    <row r="2048">
      <c r="A2048" s="828"/>
      <c r="B2048" s="766" t="s">
        <v>284</v>
      </c>
      <c r="C2048" s="767"/>
      <c r="D2048" s="767"/>
      <c r="E2048" s="767"/>
      <c r="F2048" s="768"/>
      <c r="G2048" s="779"/>
      <c r="H2048" s="780"/>
      <c r="I2048" s="766" t="s">
        <v>285</v>
      </c>
      <c r="J2048" s="767"/>
      <c r="K2048" s="767"/>
      <c r="L2048" s="767"/>
      <c r="M2048" s="767"/>
      <c r="N2048" s="768"/>
      <c r="O2048" s="790"/>
    </row>
    <row r="2049">
      <c r="A2049" s="829"/>
      <c r="B2049" s="793" t="s">
        <v>286</v>
      </c>
      <c r="C2049" s="794"/>
      <c r="D2049" s="794"/>
      <c r="E2049" s="794"/>
      <c r="F2049" s="795"/>
      <c r="G2049" s="791"/>
      <c r="H2049" s="792"/>
      <c r="I2049" s="793" t="s">
        <v>287</v>
      </c>
      <c r="J2049" s="794"/>
      <c r="K2049" s="794"/>
      <c r="L2049" s="794"/>
      <c r="M2049" s="794"/>
      <c r="N2049" s="795"/>
      <c r="O2049" s="796">
        <f>SUM(G2039:H2049,O2039:O2048)</f>
        <v>0</v>
      </c>
    </row>
    <row r="2050">
      <c r="A2050" s="837" t="s">
        <v>288</v>
      </c>
      <c r="B2050" s="798" t="s">
        <v>355</v>
      </c>
      <c r="C2050" s="799"/>
      <c r="D2050" s="799"/>
      <c r="E2050" s="799"/>
      <c r="F2050" s="799"/>
      <c r="G2050" s="799"/>
      <c r="H2050" s="799"/>
      <c r="I2050" s="799"/>
      <c r="J2050" s="799"/>
      <c r="K2050" s="799"/>
      <c r="L2050" s="799"/>
      <c r="M2050" s="799"/>
      <c r="N2050" s="799"/>
      <c r="O2050" s="998"/>
    </row>
    <row r="2051">
      <c r="A2051" s="841"/>
      <c r="B2051" s="758"/>
      <c r="C2051" s="759"/>
      <c r="D2051" s="759"/>
      <c r="E2051" s="759"/>
      <c r="F2051" s="759"/>
      <c r="G2051" s="759"/>
      <c r="H2051" s="759"/>
      <c r="I2051" s="759"/>
      <c r="J2051" s="759"/>
      <c r="K2051" s="759"/>
      <c r="L2051" s="759"/>
      <c r="M2051" s="759"/>
      <c r="N2051" s="759"/>
      <c r="O2051" s="762"/>
    </row>
    <row r="2052">
      <c r="A2052" s="841"/>
      <c r="B2052" s="758"/>
      <c r="C2052" s="759"/>
      <c r="D2052" s="759"/>
      <c r="E2052" s="759"/>
      <c r="F2052" s="759"/>
      <c r="G2052" s="759"/>
      <c r="H2052" s="759"/>
      <c r="I2052" s="759"/>
      <c r="J2052" s="759"/>
      <c r="K2052" s="759"/>
      <c r="L2052" s="759"/>
      <c r="M2052" s="759"/>
      <c r="N2052" s="759"/>
      <c r="O2052" s="762"/>
    </row>
    <row r="2053">
      <c r="A2053" s="841"/>
      <c r="B2053" s="758"/>
      <c r="C2053" s="759"/>
      <c r="D2053" s="759"/>
      <c r="E2053" s="759"/>
      <c r="F2053" s="759"/>
      <c r="G2053" s="759"/>
      <c r="H2053" s="759"/>
      <c r="I2053" s="759"/>
      <c r="J2053" s="759"/>
      <c r="K2053" s="759"/>
      <c r="L2053" s="759"/>
      <c r="M2053" s="759"/>
      <c r="N2053" s="759"/>
      <c r="O2053" s="762"/>
    </row>
    <row r="2054">
      <c r="A2054" s="841"/>
      <c r="B2054" s="758"/>
      <c r="C2054" s="759"/>
      <c r="D2054" s="759"/>
      <c r="E2054" s="759"/>
      <c r="F2054" s="759"/>
      <c r="G2054" s="759"/>
      <c r="H2054" s="759"/>
      <c r="I2054" s="759"/>
      <c r="J2054" s="759"/>
      <c r="K2054" s="759"/>
      <c r="L2054" s="759"/>
      <c r="M2054" s="759"/>
      <c r="N2054" s="759"/>
      <c r="O2054" s="762"/>
    </row>
    <row r="2055">
      <c r="A2055" s="841"/>
      <c r="B2055" s="758"/>
      <c r="C2055" s="759"/>
      <c r="D2055" s="759"/>
      <c r="E2055" s="759"/>
      <c r="F2055" s="759"/>
      <c r="G2055" s="759"/>
      <c r="H2055" s="759"/>
      <c r="I2055" s="759"/>
      <c r="J2055" s="759"/>
      <c r="K2055" s="759"/>
      <c r="L2055" s="759"/>
      <c r="M2055" s="759"/>
      <c r="N2055" s="759"/>
      <c r="O2055" s="762"/>
    </row>
    <row r="2056">
      <c r="A2056" s="841"/>
      <c r="B2056" s="758"/>
      <c r="C2056" s="759"/>
      <c r="D2056" s="759"/>
      <c r="E2056" s="759"/>
      <c r="F2056" s="759"/>
      <c r="G2056" s="759"/>
      <c r="H2056" s="759"/>
      <c r="I2056" s="759"/>
      <c r="J2056" s="759"/>
      <c r="K2056" s="759"/>
      <c r="L2056" s="759"/>
      <c r="M2056" s="759"/>
      <c r="N2056" s="759"/>
      <c r="O2056" s="762"/>
    </row>
    <row r="2057">
      <c r="A2057" s="841"/>
      <c r="B2057" s="758"/>
      <c r="C2057" s="759"/>
      <c r="D2057" s="759"/>
      <c r="E2057" s="759"/>
      <c r="F2057" s="759"/>
      <c r="G2057" s="759"/>
      <c r="H2057" s="763"/>
      <c r="I2057" s="986" t="s">
        <v>0</v>
      </c>
      <c r="J2057" s="987"/>
      <c r="K2057" s="987"/>
      <c r="L2057" s="987"/>
      <c r="M2057" s="987"/>
      <c r="N2057" s="987"/>
      <c r="O2057" s="988"/>
    </row>
    <row r="2058">
      <c r="A2058" s="841"/>
      <c r="B2058" s="758"/>
      <c r="C2058" s="759"/>
      <c r="D2058" s="759"/>
      <c r="E2058" s="759"/>
      <c r="F2058" s="759"/>
      <c r="G2058" s="759"/>
      <c r="H2058" s="763"/>
      <c r="I2058" s="3"/>
      <c r="J2058" s="3"/>
      <c r="K2058" s="3"/>
      <c r="L2058" s="3"/>
      <c r="M2058" s="3"/>
      <c r="N2058" s="3"/>
      <c r="O2058" s="3"/>
    </row>
    <row r="2059">
      <c r="A2059" s="841"/>
      <c r="B2059" s="758"/>
      <c r="C2059" s="759"/>
      <c r="D2059" s="759"/>
      <c r="E2059" s="759"/>
      <c r="F2059" s="759"/>
      <c r="G2059" s="759"/>
      <c r="H2059" s="763"/>
      <c r="I2059" s="3"/>
      <c r="J2059" s="3"/>
      <c r="K2059" s="3"/>
      <c r="L2059" s="3"/>
      <c r="M2059" s="3"/>
      <c r="N2059" s="3"/>
      <c r="O2059" s="3"/>
    </row>
    <row r="2060">
      <c r="A2060" s="842"/>
      <c r="B2060" s="803"/>
      <c r="C2060" s="804"/>
      <c r="D2060" s="804"/>
      <c r="E2060" s="804"/>
      <c r="F2060" s="804"/>
      <c r="G2060" s="804"/>
      <c r="H2060" s="989"/>
      <c r="I2060" s="1223"/>
      <c r="J2060" s="1223"/>
      <c r="K2060" s="1223"/>
      <c r="L2060" s="1223"/>
      <c r="M2060" s="1223"/>
      <c r="N2060" s="1223"/>
      <c r="O2060" s="1223"/>
    </row>
    <row r="2061">
      <c r="A2061" s="837" t="s">
        <v>291</v>
      </c>
      <c r="B2061" s="992"/>
      <c r="C2061" s="839"/>
      <c r="D2061" s="839"/>
      <c r="E2061" s="839"/>
      <c r="F2061" s="839"/>
      <c r="G2061" s="839"/>
      <c r="H2061" s="839"/>
      <c r="I2061" s="839"/>
      <c r="J2061" s="839"/>
      <c r="K2061" s="839"/>
      <c r="L2061" s="839"/>
      <c r="M2061" s="839"/>
      <c r="N2061" s="839"/>
      <c r="O2061" s="840"/>
    </row>
    <row r="2062">
      <c r="A2062" s="841"/>
      <c r="B2062" s="760"/>
      <c r="C2062" s="761"/>
      <c r="D2062" s="761"/>
      <c r="E2062" s="761"/>
      <c r="F2062" s="761"/>
      <c r="G2062" s="761"/>
      <c r="H2062" s="761"/>
      <c r="I2062" s="761"/>
      <c r="J2062" s="761"/>
      <c r="K2062" s="761"/>
      <c r="L2062" s="761"/>
      <c r="M2062" s="761"/>
      <c r="N2062" s="761"/>
      <c r="O2062" s="762"/>
    </row>
    <row r="2063">
      <c r="A2063" s="841"/>
      <c r="B2063" s="760"/>
      <c r="C2063" s="761"/>
      <c r="D2063" s="761"/>
      <c r="E2063" s="761"/>
      <c r="F2063" s="761"/>
      <c r="G2063" s="761"/>
      <c r="H2063" s="761"/>
      <c r="I2063" s="761"/>
      <c r="J2063" s="761"/>
      <c r="K2063" s="761"/>
      <c r="L2063" s="761"/>
      <c r="M2063" s="761"/>
      <c r="N2063" s="761"/>
      <c r="O2063" s="762"/>
    </row>
    <row r="2064">
      <c r="A2064" s="841"/>
      <c r="B2064" s="760"/>
      <c r="C2064" s="761"/>
      <c r="D2064" s="761"/>
      <c r="E2064" s="761"/>
      <c r="F2064" s="761"/>
      <c r="G2064" s="761"/>
      <c r="H2064" s="761"/>
      <c r="I2064" s="761"/>
      <c r="J2064" s="761"/>
      <c r="K2064" s="761"/>
      <c r="L2064" s="761"/>
      <c r="M2064" s="761"/>
      <c r="N2064" s="761"/>
      <c r="O2064" s="762"/>
    </row>
    <row r="2065">
      <c r="A2065" s="841"/>
      <c r="B2065" s="760"/>
      <c r="C2065" s="761"/>
      <c r="D2065" s="761"/>
      <c r="E2065" s="761"/>
      <c r="F2065" s="761"/>
      <c r="G2065" s="761"/>
      <c r="H2065" s="761"/>
      <c r="I2065" s="761"/>
      <c r="J2065" s="761"/>
      <c r="K2065" s="761"/>
      <c r="L2065" s="761"/>
      <c r="M2065" s="761"/>
      <c r="N2065" s="761"/>
      <c r="O2065" s="762"/>
    </row>
    <row r="2066">
      <c r="A2066" s="841"/>
      <c r="B2066" s="760"/>
      <c r="C2066" s="761"/>
      <c r="D2066" s="761"/>
      <c r="E2066" s="761"/>
      <c r="F2066" s="761"/>
      <c r="G2066" s="761"/>
      <c r="H2066" s="761"/>
      <c r="I2066" s="761"/>
      <c r="J2066" s="761"/>
      <c r="K2066" s="761"/>
      <c r="L2066" s="761"/>
      <c r="M2066" s="761"/>
      <c r="N2066" s="761"/>
      <c r="O2066" s="762"/>
    </row>
    <row r="2067">
      <c r="A2067" s="841"/>
      <c r="B2067" s="760"/>
      <c r="C2067" s="761"/>
      <c r="D2067" s="761"/>
      <c r="E2067" s="761"/>
      <c r="F2067" s="761"/>
      <c r="G2067" s="761"/>
      <c r="H2067" s="761"/>
      <c r="I2067" s="761"/>
      <c r="J2067" s="761"/>
      <c r="K2067" s="761"/>
      <c r="L2067" s="761"/>
      <c r="M2067" s="761"/>
      <c r="N2067" s="761"/>
      <c r="O2067" s="762"/>
    </row>
    <row r="2068">
      <c r="A2068" s="841"/>
      <c r="B2068" s="758"/>
      <c r="C2068" s="759"/>
      <c r="D2068" s="759"/>
      <c r="E2068" s="759"/>
      <c r="F2068" s="759"/>
      <c r="G2068" s="759"/>
      <c r="H2068" s="763"/>
      <c r="I2068" s="986" t="s">
        <v>292</v>
      </c>
      <c r="J2068" s="987"/>
      <c r="K2068" s="987"/>
      <c r="L2068" s="987"/>
      <c r="M2068" s="987"/>
      <c r="N2068" s="987"/>
      <c r="O2068" s="988"/>
    </row>
    <row r="2069">
      <c r="A2069" s="841"/>
      <c r="B2069" s="758"/>
      <c r="C2069" s="759"/>
      <c r="D2069" s="759"/>
      <c r="E2069" s="759"/>
      <c r="F2069" s="759"/>
      <c r="G2069" s="759"/>
      <c r="H2069" s="763"/>
      <c r="I2069" s="3"/>
      <c r="J2069" s="3"/>
      <c r="K2069" s="3"/>
      <c r="L2069" s="3"/>
      <c r="M2069" s="3"/>
      <c r="N2069" s="3"/>
      <c r="O2069" s="3"/>
    </row>
    <row r="2070">
      <c r="A2070" s="841"/>
      <c r="B2070" s="758"/>
      <c r="C2070" s="759"/>
      <c r="D2070" s="759"/>
      <c r="E2070" s="759"/>
      <c r="F2070" s="759"/>
      <c r="G2070" s="759"/>
      <c r="H2070" s="763"/>
      <c r="I2070" s="3"/>
      <c r="J2070" s="3"/>
      <c r="K2070" s="3"/>
      <c r="L2070" s="3"/>
      <c r="M2070" s="3"/>
      <c r="N2070" s="3"/>
      <c r="O2070" s="3"/>
    </row>
    <row r="2071">
      <c r="A2071" s="842"/>
      <c r="B2071" s="803"/>
      <c r="C2071" s="804"/>
      <c r="D2071" s="804"/>
      <c r="E2071" s="804"/>
      <c r="F2071" s="804"/>
      <c r="G2071" s="804"/>
      <c r="H2071" s="989"/>
      <c r="I2071" s="990"/>
      <c r="J2071" s="990"/>
      <c r="K2071" s="990"/>
      <c r="L2071" s="990"/>
      <c r="M2071" s="990"/>
      <c r="N2071" s="990"/>
      <c r="O2071" s="991"/>
    </row>
    <row r="2072" ht="25.5" customHeight="1">
      <c r="A2072" s="805" t="s">
        <v>240</v>
      </c>
      <c r="B2072" s="806" t="s">
        <v>1</v>
      </c>
      <c r="C2072" s="807"/>
      <c r="D2072" s="807"/>
      <c r="E2072" s="807"/>
      <c r="F2072" s="807"/>
      <c r="G2072" s="807"/>
      <c r="H2072" s="807"/>
      <c r="I2072" s="807"/>
      <c r="J2072" s="807"/>
      <c r="K2072" s="807"/>
      <c r="L2072" s="807"/>
      <c r="M2072" s="807"/>
      <c r="N2072" s="807"/>
      <c r="O2072" s="1165"/>
    </row>
    <row r="2073">
      <c r="A2073" s="810" t="s">
        <v>3</v>
      </c>
      <c r="B2073" s="811" t="s">
        <v>4</v>
      </c>
      <c r="C2073" s="812"/>
      <c r="D2073" s="812"/>
      <c r="E2073" s="812"/>
      <c r="F2073" s="812"/>
      <c r="G2073" s="812"/>
      <c r="H2073" s="812"/>
      <c r="I2073" s="812"/>
      <c r="J2073" s="812"/>
      <c r="K2073" s="812"/>
      <c r="L2073" s="812"/>
      <c r="M2073" s="812"/>
      <c r="N2073" s="812"/>
      <c r="O2073" s="1178"/>
    </row>
    <row r="2074">
      <c r="A2074" s="814" t="s">
        <v>241</v>
      </c>
      <c r="B2074" s="694"/>
      <c r="C2074" s="694"/>
      <c r="D2074" s="694"/>
      <c r="E2074" s="694"/>
      <c r="F2074" s="694"/>
      <c r="G2074" s="694"/>
      <c r="H2074" s="694"/>
      <c r="I2074" s="694"/>
      <c r="J2074" s="694"/>
      <c r="K2074" s="694"/>
      <c r="L2074" s="694"/>
      <c r="M2074" s="694"/>
      <c r="N2074" s="694"/>
      <c r="O2074" s="1179"/>
    </row>
    <row r="2075" ht="38.25">
      <c r="A2075" s="718" t="s">
        <v>7</v>
      </c>
      <c r="B2075" s="720" t="s">
        <v>312</v>
      </c>
      <c r="C2075" s="720" t="s">
        <v>216</v>
      </c>
      <c r="D2075" s="816" t="s">
        <v>349</v>
      </c>
      <c r="E2075" s="817"/>
      <c r="F2075" s="818"/>
      <c r="G2075" s="819" t="s">
        <v>242</v>
      </c>
      <c r="H2075" s="820"/>
      <c r="I2075" s="723">
        <f>I2028+1</f>
        <v>46072</v>
      </c>
      <c r="J2075" s="724"/>
      <c r="K2075" s="724"/>
      <c r="L2075" s="724"/>
      <c r="M2075" s="725"/>
      <c r="N2075" s="726" t="s">
        <v>243</v>
      </c>
      <c r="O2075" s="727">
        <f>O2028+1</f>
        <v>45</v>
      </c>
    </row>
    <row r="2076">
      <c r="A2076" s="728" t="s">
        <v>244</v>
      </c>
      <c r="B2076" s="729" t="s">
        <v>6</v>
      </c>
      <c r="C2076" s="730"/>
      <c r="D2076" s="730"/>
      <c r="E2076" s="730"/>
      <c r="F2076" s="730"/>
      <c r="G2076" s="730"/>
      <c r="H2076" s="730"/>
      <c r="I2076" s="730"/>
      <c r="J2076" s="731"/>
      <c r="K2076" s="732" t="s">
        <v>245</v>
      </c>
      <c r="L2076" s="732" t="s">
        <v>246</v>
      </c>
      <c r="M2076" s="821" t="s">
        <v>247</v>
      </c>
      <c r="N2076" s="822"/>
      <c r="O2076" s="733" t="s">
        <v>248</v>
      </c>
    </row>
    <row r="2077">
      <c r="A2077" s="734"/>
      <c r="B2077" s="735"/>
      <c r="C2077" s="736"/>
      <c r="D2077" s="736"/>
      <c r="E2077" s="736"/>
      <c r="F2077" s="736"/>
      <c r="G2077" s="736"/>
      <c r="H2077" s="736"/>
      <c r="I2077" s="736"/>
      <c r="J2077" s="737"/>
      <c r="K2077" s="732" t="s">
        <v>249</v>
      </c>
      <c r="L2077" s="732" t="s">
        <v>203</v>
      </c>
      <c r="M2077" s="823"/>
      <c r="N2077" s="824"/>
      <c r="O2077" s="739"/>
    </row>
    <row r="2078" ht="38.25">
      <c r="A2078" s="740" t="s">
        <v>250</v>
      </c>
      <c r="B2078" s="741"/>
      <c r="C2078" s="742" t="s">
        <v>251</v>
      </c>
      <c r="D2078" s="742">
        <v>180</v>
      </c>
      <c r="E2078" s="742" t="s">
        <v>252</v>
      </c>
      <c r="F2078" s="825" t="s">
        <v>253</v>
      </c>
      <c r="G2078" s="826"/>
      <c r="H2078" s="741">
        <f>H2031+1</f>
        <v>138</v>
      </c>
      <c r="I2078" s="742" t="s">
        <v>254</v>
      </c>
      <c r="J2078" s="741">
        <f>D2078-H2078</f>
        <v>42</v>
      </c>
      <c r="K2078" s="744" t="s">
        <v>255</v>
      </c>
      <c r="L2078" s="744" t="s">
        <v>203</v>
      </c>
      <c r="M2078" s="811"/>
      <c r="N2078" s="827"/>
      <c r="O2078" s="739"/>
    </row>
    <row r="2079">
      <c r="A2079" s="993" t="s">
        <v>256</v>
      </c>
      <c r="B2079" s="755" t="s">
        <v>257</v>
      </c>
      <c r="C2079" s="756"/>
      <c r="D2079" s="756"/>
      <c r="E2079" s="756"/>
      <c r="F2079" s="757"/>
      <c r="G2079" s="758"/>
      <c r="H2079" s="763"/>
      <c r="I2079" s="760"/>
      <c r="J2079" s="761"/>
      <c r="K2079" s="761"/>
      <c r="L2079" s="761"/>
      <c r="M2079" s="761"/>
      <c r="N2079" s="761"/>
      <c r="O2079" s="762"/>
    </row>
    <row r="2080">
      <c r="A2080" s="828"/>
      <c r="B2080" s="755" t="s">
        <v>258</v>
      </c>
      <c r="C2080" s="756"/>
      <c r="D2080" s="756"/>
      <c r="E2080" s="756"/>
      <c r="F2080" s="757"/>
      <c r="G2080" s="758"/>
      <c r="H2080" s="763"/>
      <c r="I2080" s="760"/>
      <c r="J2080" s="761"/>
      <c r="K2080" s="761"/>
      <c r="L2080" s="761"/>
      <c r="M2080" s="761"/>
      <c r="N2080" s="761"/>
      <c r="O2080" s="762"/>
    </row>
    <row r="2081">
      <c r="A2081" s="828"/>
      <c r="B2081" s="755" t="s">
        <v>259</v>
      </c>
      <c r="C2081" s="756"/>
      <c r="D2081" s="756"/>
      <c r="E2081" s="756"/>
      <c r="F2081" s="757"/>
      <c r="G2081" s="758"/>
      <c r="H2081" s="763"/>
      <c r="I2081" s="760"/>
      <c r="J2081" s="761"/>
      <c r="K2081" s="761"/>
      <c r="L2081" s="761"/>
      <c r="M2081" s="761"/>
      <c r="N2081" s="761"/>
      <c r="O2081" s="762"/>
    </row>
    <row r="2082">
      <c r="A2082" s="828"/>
      <c r="B2082" s="755" t="s">
        <v>260</v>
      </c>
      <c r="C2082" s="756"/>
      <c r="D2082" s="756"/>
      <c r="E2082" s="756"/>
      <c r="F2082" s="757"/>
      <c r="G2082" s="758"/>
      <c r="H2082" s="763"/>
      <c r="I2082" s="760"/>
      <c r="J2082" s="761"/>
      <c r="K2082" s="761"/>
      <c r="L2082" s="761"/>
      <c r="M2082" s="761"/>
      <c r="N2082" s="761"/>
      <c r="O2082" s="762"/>
    </row>
    <row r="2083">
      <c r="A2083" s="828"/>
      <c r="B2083" s="755" t="s">
        <v>261</v>
      </c>
      <c r="C2083" s="756"/>
      <c r="D2083" s="756"/>
      <c r="E2083" s="756"/>
      <c r="F2083" s="757"/>
      <c r="G2083" s="758"/>
      <c r="H2083" s="763"/>
      <c r="I2083" s="758"/>
      <c r="J2083" s="759"/>
      <c r="K2083" s="759"/>
      <c r="L2083" s="759"/>
      <c r="M2083" s="759"/>
      <c r="N2083" s="759"/>
      <c r="O2083" s="762"/>
    </row>
    <row r="2084">
      <c r="A2084" s="829"/>
      <c r="B2084" s="999" t="s">
        <v>262</v>
      </c>
      <c r="C2084" s="1000"/>
      <c r="D2084" s="1000"/>
      <c r="E2084" s="1000"/>
      <c r="F2084" s="1001"/>
      <c r="G2084" s="803"/>
      <c r="H2084" s="989"/>
      <c r="I2084" s="769"/>
      <c r="J2084" s="770"/>
      <c r="K2084" s="770"/>
      <c r="L2084" s="770"/>
      <c r="M2084" s="770"/>
      <c r="N2084" s="770"/>
      <c r="O2084" s="771"/>
    </row>
    <row r="2085">
      <c r="A2085" s="830" t="s">
        <v>263</v>
      </c>
      <c r="B2085" s="773" t="s">
        <v>264</v>
      </c>
      <c r="C2085" s="774"/>
      <c r="D2085" s="774"/>
      <c r="E2085" s="774"/>
      <c r="F2085" s="775"/>
      <c r="G2085" s="776" t="s">
        <v>265</v>
      </c>
      <c r="H2085" s="777"/>
      <c r="I2085" s="773" t="s">
        <v>264</v>
      </c>
      <c r="J2085" s="774"/>
      <c r="K2085" s="774"/>
      <c r="L2085" s="774"/>
      <c r="M2085" s="774"/>
      <c r="N2085" s="775"/>
      <c r="O2085" s="1219" t="s">
        <v>265</v>
      </c>
    </row>
    <row r="2086">
      <c r="A2086" s="828"/>
      <c r="B2086" s="766" t="s">
        <v>266</v>
      </c>
      <c r="C2086" s="767"/>
      <c r="D2086" s="767"/>
      <c r="E2086" s="767"/>
      <c r="F2086" s="768"/>
      <c r="G2086" s="779"/>
      <c r="H2086" s="780"/>
      <c r="I2086" s="766" t="s">
        <v>267</v>
      </c>
      <c r="J2086" s="767"/>
      <c r="K2086" s="767"/>
      <c r="L2086" s="767"/>
      <c r="M2086" s="767"/>
      <c r="N2086" s="768"/>
      <c r="O2086" s="781"/>
    </row>
    <row r="2087">
      <c r="A2087" s="828"/>
      <c r="B2087" s="766" t="s">
        <v>268</v>
      </c>
      <c r="C2087" s="767"/>
      <c r="D2087" s="767"/>
      <c r="E2087" s="767"/>
      <c r="F2087" s="768"/>
      <c r="G2087" s="779"/>
      <c r="H2087" s="780"/>
      <c r="I2087" s="766" t="s">
        <v>269</v>
      </c>
      <c r="J2087" s="767"/>
      <c r="K2087" s="767"/>
      <c r="L2087" s="767"/>
      <c r="M2087" s="767"/>
      <c r="N2087" s="768"/>
      <c r="O2087" s="781"/>
    </row>
    <row r="2088">
      <c r="A2088" s="828"/>
      <c r="B2088" s="766" t="s">
        <v>270</v>
      </c>
      <c r="C2088" s="767"/>
      <c r="D2088" s="767"/>
      <c r="E2088" s="767"/>
      <c r="F2088" s="768"/>
      <c r="G2088" s="779"/>
      <c r="H2088" s="780"/>
      <c r="I2088" s="766" t="s">
        <v>271</v>
      </c>
      <c r="J2088" s="767"/>
      <c r="K2088" s="767"/>
      <c r="L2088" s="767"/>
      <c r="M2088" s="767"/>
      <c r="N2088" s="768"/>
      <c r="O2088" s="781"/>
    </row>
    <row r="2089">
      <c r="A2089" s="828"/>
      <c r="B2089" s="766" t="s">
        <v>272</v>
      </c>
      <c r="C2089" s="767"/>
      <c r="D2089" s="767"/>
      <c r="E2089" s="767"/>
      <c r="F2089" s="768"/>
      <c r="G2089" s="779"/>
      <c r="H2089" s="780"/>
      <c r="I2089" s="766" t="s">
        <v>273</v>
      </c>
      <c r="J2089" s="767"/>
      <c r="K2089" s="767"/>
      <c r="L2089" s="767"/>
      <c r="M2089" s="767"/>
      <c r="N2089" s="768"/>
      <c r="O2089" s="781"/>
    </row>
    <row r="2090">
      <c r="A2090" s="828"/>
      <c r="B2090" s="766" t="s">
        <v>274</v>
      </c>
      <c r="C2090" s="767"/>
      <c r="D2090" s="767"/>
      <c r="E2090" s="767"/>
      <c r="F2090" s="768"/>
      <c r="G2090" s="779"/>
      <c r="H2090" s="780"/>
      <c r="I2090" s="766" t="s">
        <v>275</v>
      </c>
      <c r="J2090" s="767"/>
      <c r="K2090" s="767"/>
      <c r="L2090" s="767"/>
      <c r="M2090" s="767"/>
      <c r="N2090" s="768"/>
      <c r="O2090" s="781">
        <v>1</v>
      </c>
    </row>
    <row r="2091">
      <c r="A2091" s="828"/>
      <c r="B2091" s="766" t="s">
        <v>276</v>
      </c>
      <c r="C2091" s="767"/>
      <c r="D2091" s="767"/>
      <c r="E2091" s="767"/>
      <c r="F2091" s="768"/>
      <c r="G2091" s="779"/>
      <c r="H2091" s="780"/>
      <c r="I2091" s="766" t="s">
        <v>277</v>
      </c>
      <c r="J2091" s="767"/>
      <c r="K2091" s="767"/>
      <c r="L2091" s="767"/>
      <c r="M2091" s="767"/>
      <c r="N2091" s="768"/>
      <c r="O2091" s="781"/>
    </row>
    <row r="2092">
      <c r="A2092" s="828"/>
      <c r="B2092" s="766" t="s">
        <v>278</v>
      </c>
      <c r="C2092" s="767"/>
      <c r="D2092" s="767"/>
      <c r="E2092" s="767"/>
      <c r="F2092" s="768"/>
      <c r="G2092" s="779"/>
      <c r="H2092" s="780"/>
      <c r="I2092" s="766" t="s">
        <v>279</v>
      </c>
      <c r="J2092" s="767"/>
      <c r="K2092" s="767"/>
      <c r="L2092" s="767"/>
      <c r="M2092" s="767"/>
      <c r="N2092" s="768"/>
      <c r="O2092" s="781"/>
    </row>
    <row r="2093">
      <c r="A2093" s="828"/>
      <c r="B2093" s="766" t="s">
        <v>280</v>
      </c>
      <c r="C2093" s="767"/>
      <c r="D2093" s="767"/>
      <c r="E2093" s="767"/>
      <c r="F2093" s="768"/>
      <c r="G2093" s="779"/>
      <c r="H2093" s="780"/>
      <c r="I2093" s="766" t="s">
        <v>281</v>
      </c>
      <c r="J2093" s="767"/>
      <c r="K2093" s="767"/>
      <c r="L2093" s="767"/>
      <c r="M2093" s="767"/>
      <c r="N2093" s="768"/>
      <c r="O2093" s="781">
        <v>1</v>
      </c>
    </row>
    <row r="2094">
      <c r="A2094" s="828"/>
      <c r="B2094" s="766" t="s">
        <v>282</v>
      </c>
      <c r="C2094" s="767"/>
      <c r="D2094" s="767"/>
      <c r="E2094" s="767"/>
      <c r="F2094" s="768"/>
      <c r="G2094" s="779"/>
      <c r="H2094" s="780"/>
      <c r="I2094" s="766" t="s">
        <v>283</v>
      </c>
      <c r="J2094" s="767"/>
      <c r="K2094" s="767"/>
      <c r="L2094" s="767"/>
      <c r="M2094" s="767"/>
      <c r="N2094" s="768"/>
      <c r="O2094" s="781"/>
    </row>
    <row r="2095">
      <c r="A2095" s="828"/>
      <c r="B2095" s="766" t="s">
        <v>284</v>
      </c>
      <c r="C2095" s="767"/>
      <c r="D2095" s="767"/>
      <c r="E2095" s="767"/>
      <c r="F2095" s="768"/>
      <c r="G2095" s="779"/>
      <c r="H2095" s="780"/>
      <c r="I2095" s="766" t="s">
        <v>285</v>
      </c>
      <c r="J2095" s="767"/>
      <c r="K2095" s="767"/>
      <c r="L2095" s="767"/>
      <c r="M2095" s="767"/>
      <c r="N2095" s="768"/>
      <c r="O2095" s="790">
        <v>1</v>
      </c>
    </row>
    <row r="2096">
      <c r="A2096" s="829"/>
      <c r="B2096" s="793" t="s">
        <v>286</v>
      </c>
      <c r="C2096" s="794"/>
      <c r="D2096" s="794"/>
      <c r="E2096" s="794"/>
      <c r="F2096" s="795"/>
      <c r="G2096" s="791">
        <v>2</v>
      </c>
      <c r="H2096" s="792"/>
      <c r="I2096" s="793" t="s">
        <v>287</v>
      </c>
      <c r="J2096" s="794"/>
      <c r="K2096" s="794"/>
      <c r="L2096" s="794"/>
      <c r="M2096" s="794"/>
      <c r="N2096" s="795"/>
      <c r="O2096" s="796">
        <f>SUM(G2086:H2096,O2086:O2095)</f>
        <v>5</v>
      </c>
    </row>
    <row r="2097">
      <c r="A2097" s="837" t="s">
        <v>288</v>
      </c>
      <c r="B2097" s="773" t="s">
        <v>354</v>
      </c>
      <c r="C2097" s="774"/>
      <c r="D2097" s="774"/>
      <c r="E2097" s="774"/>
      <c r="F2097" s="774"/>
      <c r="G2097" s="774"/>
      <c r="H2097" s="774"/>
      <c r="I2097" s="774"/>
      <c r="J2097" s="774"/>
      <c r="K2097" s="774"/>
      <c r="L2097" s="774"/>
      <c r="M2097" s="774"/>
      <c r="N2097" s="774"/>
      <c r="O2097" s="1227"/>
    </row>
    <row r="2098">
      <c r="A2098" s="841"/>
      <c r="B2098" s="758"/>
      <c r="C2098" s="759"/>
      <c r="D2098" s="759"/>
      <c r="E2098" s="759"/>
      <c r="F2098" s="759"/>
      <c r="G2098" s="759"/>
      <c r="H2098" s="759"/>
      <c r="I2098" s="759"/>
      <c r="J2098" s="759"/>
      <c r="K2098" s="759"/>
      <c r="L2098" s="759"/>
      <c r="M2098" s="759"/>
      <c r="N2098" s="759"/>
      <c r="O2098" s="762"/>
    </row>
    <row r="2099">
      <c r="A2099" s="841"/>
      <c r="B2099" s="758"/>
      <c r="C2099" s="759"/>
      <c r="D2099" s="759"/>
      <c r="E2099" s="759"/>
      <c r="F2099" s="759"/>
      <c r="G2099" s="759"/>
      <c r="H2099" s="759"/>
      <c r="I2099" s="759"/>
      <c r="J2099" s="759"/>
      <c r="K2099" s="759"/>
      <c r="L2099" s="759"/>
      <c r="M2099" s="759"/>
      <c r="N2099" s="759"/>
      <c r="O2099" s="762"/>
    </row>
    <row r="2100">
      <c r="A2100" s="841"/>
      <c r="B2100" s="758"/>
      <c r="C2100" s="759"/>
      <c r="D2100" s="759"/>
      <c r="E2100" s="759"/>
      <c r="F2100" s="759"/>
      <c r="G2100" s="759"/>
      <c r="H2100" s="759"/>
      <c r="I2100" s="759"/>
      <c r="J2100" s="759"/>
      <c r="K2100" s="759"/>
      <c r="L2100" s="759"/>
      <c r="M2100" s="759"/>
      <c r="N2100" s="759"/>
      <c r="O2100" s="762"/>
    </row>
    <row r="2101">
      <c r="A2101" s="841"/>
      <c r="B2101" s="758"/>
      <c r="C2101" s="759"/>
      <c r="D2101" s="759"/>
      <c r="E2101" s="759"/>
      <c r="F2101" s="759"/>
      <c r="G2101" s="759"/>
      <c r="H2101" s="759"/>
      <c r="I2101" s="759"/>
      <c r="J2101" s="759"/>
      <c r="K2101" s="759"/>
      <c r="L2101" s="759"/>
      <c r="M2101" s="759"/>
      <c r="N2101" s="759"/>
      <c r="O2101" s="762"/>
    </row>
    <row r="2102">
      <c r="A2102" s="841"/>
      <c r="B2102" s="758"/>
      <c r="C2102" s="759"/>
      <c r="D2102" s="759"/>
      <c r="E2102" s="759"/>
      <c r="F2102" s="759"/>
      <c r="G2102" s="759"/>
      <c r="H2102" s="759"/>
      <c r="I2102" s="759"/>
      <c r="J2102" s="759"/>
      <c r="K2102" s="759"/>
      <c r="L2102" s="759"/>
      <c r="M2102" s="759"/>
      <c r="N2102" s="759"/>
      <c r="O2102" s="762"/>
    </row>
    <row r="2103">
      <c r="A2103" s="841"/>
      <c r="B2103" s="758"/>
      <c r="C2103" s="759"/>
      <c r="D2103" s="759"/>
      <c r="E2103" s="759"/>
      <c r="F2103" s="759"/>
      <c r="G2103" s="759"/>
      <c r="H2103" s="759"/>
      <c r="I2103" s="759"/>
      <c r="J2103" s="759"/>
      <c r="K2103" s="759"/>
      <c r="L2103" s="759"/>
      <c r="M2103" s="759"/>
      <c r="N2103" s="759"/>
      <c r="O2103" s="762"/>
    </row>
    <row r="2104">
      <c r="A2104" s="841"/>
      <c r="B2104" s="758"/>
      <c r="C2104" s="759"/>
      <c r="D2104" s="759"/>
      <c r="E2104" s="759"/>
      <c r="F2104" s="759"/>
      <c r="G2104" s="759"/>
      <c r="H2104" s="763"/>
      <c r="I2104" s="986" t="s">
        <v>0</v>
      </c>
      <c r="J2104" s="987"/>
      <c r="K2104" s="987"/>
      <c r="L2104" s="987"/>
      <c r="M2104" s="987"/>
      <c r="N2104" s="987"/>
      <c r="O2104" s="988"/>
    </row>
    <row r="2105">
      <c r="A2105" s="841"/>
      <c r="B2105" s="758"/>
      <c r="C2105" s="759"/>
      <c r="D2105" s="759"/>
      <c r="E2105" s="759"/>
      <c r="F2105" s="759"/>
      <c r="G2105" s="759"/>
      <c r="H2105" s="763"/>
      <c r="I2105" s="3"/>
      <c r="J2105" s="3"/>
      <c r="K2105" s="3"/>
      <c r="L2105" s="3"/>
      <c r="M2105" s="3"/>
      <c r="N2105" s="3"/>
      <c r="O2105" s="3"/>
    </row>
    <row r="2106">
      <c r="A2106" s="841"/>
      <c r="B2106" s="758"/>
      <c r="C2106" s="759"/>
      <c r="D2106" s="759"/>
      <c r="E2106" s="759"/>
      <c r="F2106" s="759"/>
      <c r="G2106" s="759"/>
      <c r="H2106" s="763"/>
      <c r="I2106" s="3"/>
      <c r="J2106" s="3"/>
      <c r="K2106" s="3"/>
      <c r="L2106" s="3"/>
      <c r="M2106" s="3"/>
      <c r="N2106" s="3"/>
      <c r="O2106" s="3"/>
    </row>
    <row r="2107">
      <c r="A2107" s="842"/>
      <c r="B2107" s="803"/>
      <c r="C2107" s="804"/>
      <c r="D2107" s="804"/>
      <c r="E2107" s="804"/>
      <c r="F2107" s="804"/>
      <c r="G2107" s="804"/>
      <c r="H2107" s="989"/>
      <c r="I2107" s="1223"/>
      <c r="J2107" s="1223"/>
      <c r="K2107" s="1223"/>
      <c r="L2107" s="1223"/>
      <c r="M2107" s="1223"/>
      <c r="N2107" s="1223"/>
      <c r="O2107" s="1223"/>
    </row>
    <row r="2108">
      <c r="A2108" s="837" t="s">
        <v>291</v>
      </c>
      <c r="B2108" s="992"/>
      <c r="C2108" s="839"/>
      <c r="D2108" s="839"/>
      <c r="E2108" s="839"/>
      <c r="F2108" s="839"/>
      <c r="G2108" s="839"/>
      <c r="H2108" s="839"/>
      <c r="I2108" s="839"/>
      <c r="J2108" s="839"/>
      <c r="K2108" s="839"/>
      <c r="L2108" s="839"/>
      <c r="M2108" s="839"/>
      <c r="N2108" s="839"/>
      <c r="O2108" s="840"/>
    </row>
    <row r="2109">
      <c r="A2109" s="841"/>
      <c r="B2109" s="760"/>
      <c r="C2109" s="761"/>
      <c r="D2109" s="761"/>
      <c r="E2109" s="761"/>
      <c r="F2109" s="761"/>
      <c r="G2109" s="761"/>
      <c r="H2109" s="761"/>
      <c r="I2109" s="761"/>
      <c r="J2109" s="761"/>
      <c r="K2109" s="761"/>
      <c r="L2109" s="761"/>
      <c r="M2109" s="761"/>
      <c r="N2109" s="761"/>
      <c r="O2109" s="762"/>
    </row>
    <row r="2110">
      <c r="A2110" s="841"/>
      <c r="B2110" s="760"/>
      <c r="C2110" s="761"/>
      <c r="D2110" s="761"/>
      <c r="E2110" s="761"/>
      <c r="F2110" s="761"/>
      <c r="G2110" s="761"/>
      <c r="H2110" s="761"/>
      <c r="I2110" s="761"/>
      <c r="J2110" s="761"/>
      <c r="K2110" s="761"/>
      <c r="L2110" s="761"/>
      <c r="M2110" s="761"/>
      <c r="N2110" s="761"/>
      <c r="O2110" s="762"/>
    </row>
    <row r="2111">
      <c r="A2111" s="841"/>
      <c r="B2111" s="760"/>
      <c r="C2111" s="761"/>
      <c r="D2111" s="761"/>
      <c r="E2111" s="761"/>
      <c r="F2111" s="761"/>
      <c r="G2111" s="761"/>
      <c r="H2111" s="761"/>
      <c r="I2111" s="761"/>
      <c r="J2111" s="761"/>
      <c r="K2111" s="761"/>
      <c r="L2111" s="761"/>
      <c r="M2111" s="761"/>
      <c r="N2111" s="761"/>
      <c r="O2111" s="762"/>
    </row>
    <row r="2112">
      <c r="A2112" s="841"/>
      <c r="B2112" s="760"/>
      <c r="C2112" s="761"/>
      <c r="D2112" s="761"/>
      <c r="E2112" s="761"/>
      <c r="F2112" s="761"/>
      <c r="G2112" s="761"/>
      <c r="H2112" s="761"/>
      <c r="I2112" s="761"/>
      <c r="J2112" s="761"/>
      <c r="K2112" s="761"/>
      <c r="L2112" s="761"/>
      <c r="M2112" s="761"/>
      <c r="N2112" s="761"/>
      <c r="O2112" s="762"/>
    </row>
    <row r="2113">
      <c r="A2113" s="841"/>
      <c r="B2113" s="760"/>
      <c r="C2113" s="761"/>
      <c r="D2113" s="761"/>
      <c r="E2113" s="761"/>
      <c r="F2113" s="761"/>
      <c r="G2113" s="761"/>
      <c r="H2113" s="761"/>
      <c r="I2113" s="761"/>
      <c r="J2113" s="761"/>
      <c r="K2113" s="761"/>
      <c r="L2113" s="761"/>
      <c r="M2113" s="761"/>
      <c r="N2113" s="761"/>
      <c r="O2113" s="762"/>
    </row>
    <row r="2114">
      <c r="A2114" s="841"/>
      <c r="B2114" s="760"/>
      <c r="C2114" s="761"/>
      <c r="D2114" s="761"/>
      <c r="E2114" s="761"/>
      <c r="F2114" s="761"/>
      <c r="G2114" s="761"/>
      <c r="H2114" s="761"/>
      <c r="I2114" s="761"/>
      <c r="J2114" s="761"/>
      <c r="K2114" s="761"/>
      <c r="L2114" s="761"/>
      <c r="M2114" s="761"/>
      <c r="N2114" s="761"/>
      <c r="O2114" s="762"/>
    </row>
    <row r="2115">
      <c r="A2115" s="841"/>
      <c r="B2115" s="758"/>
      <c r="C2115" s="759"/>
      <c r="D2115" s="759"/>
      <c r="E2115" s="759"/>
      <c r="F2115" s="759"/>
      <c r="G2115" s="759"/>
      <c r="H2115" s="763"/>
      <c r="I2115" s="986" t="s">
        <v>292</v>
      </c>
      <c r="J2115" s="987"/>
      <c r="K2115" s="987"/>
      <c r="L2115" s="987"/>
      <c r="M2115" s="987"/>
      <c r="N2115" s="987"/>
      <c r="O2115" s="988"/>
    </row>
    <row r="2116">
      <c r="A2116" s="841"/>
      <c r="B2116" s="758"/>
      <c r="C2116" s="759"/>
      <c r="D2116" s="759"/>
      <c r="E2116" s="759"/>
      <c r="F2116" s="759"/>
      <c r="G2116" s="759"/>
      <c r="H2116" s="763"/>
      <c r="I2116" s="3"/>
      <c r="J2116" s="3"/>
      <c r="K2116" s="3"/>
      <c r="L2116" s="3"/>
      <c r="M2116" s="3"/>
      <c r="N2116" s="3"/>
      <c r="O2116" s="3"/>
    </row>
    <row r="2117">
      <c r="A2117" s="841"/>
      <c r="B2117" s="758"/>
      <c r="C2117" s="759"/>
      <c r="D2117" s="759"/>
      <c r="E2117" s="759"/>
      <c r="F2117" s="759"/>
      <c r="G2117" s="759"/>
      <c r="H2117" s="763"/>
      <c r="I2117" s="3"/>
      <c r="J2117" s="3"/>
      <c r="K2117" s="3"/>
      <c r="L2117" s="3"/>
      <c r="M2117" s="3"/>
      <c r="N2117" s="3"/>
      <c r="O2117" s="3"/>
    </row>
    <row r="2118">
      <c r="A2118" s="842"/>
      <c r="B2118" s="803"/>
      <c r="C2118" s="804"/>
      <c r="D2118" s="804"/>
      <c r="E2118" s="804"/>
      <c r="F2118" s="804"/>
      <c r="G2118" s="804"/>
      <c r="H2118" s="989"/>
      <c r="I2118" s="990"/>
      <c r="J2118" s="990"/>
      <c r="K2118" s="990"/>
      <c r="L2118" s="990"/>
      <c r="M2118" s="990"/>
      <c r="N2118" s="990"/>
      <c r="O2118" s="991"/>
    </row>
    <row r="2119" ht="22.5" customHeight="1">
      <c r="A2119" s="805" t="s">
        <v>240</v>
      </c>
      <c r="B2119" s="806" t="s">
        <v>1</v>
      </c>
      <c r="C2119" s="807"/>
      <c r="D2119" s="807"/>
      <c r="E2119" s="807"/>
      <c r="F2119" s="807"/>
      <c r="G2119" s="807"/>
      <c r="H2119" s="807"/>
      <c r="I2119" s="807"/>
      <c r="J2119" s="807"/>
      <c r="K2119" s="807"/>
      <c r="L2119" s="807"/>
      <c r="M2119" s="807"/>
      <c r="N2119" s="807"/>
      <c r="O2119" s="1165"/>
    </row>
    <row r="2120">
      <c r="A2120" s="810" t="s">
        <v>3</v>
      </c>
      <c r="B2120" s="811" t="s">
        <v>4</v>
      </c>
      <c r="C2120" s="812"/>
      <c r="D2120" s="812"/>
      <c r="E2120" s="812"/>
      <c r="F2120" s="812"/>
      <c r="G2120" s="812"/>
      <c r="H2120" s="812"/>
      <c r="I2120" s="812"/>
      <c r="J2120" s="812"/>
      <c r="K2120" s="812"/>
      <c r="L2120" s="812"/>
      <c r="M2120" s="812"/>
      <c r="N2120" s="812"/>
      <c r="O2120" s="1178"/>
    </row>
    <row r="2121">
      <c r="A2121" s="814" t="s">
        <v>241</v>
      </c>
      <c r="B2121" s="694"/>
      <c r="C2121" s="694"/>
      <c r="D2121" s="694"/>
      <c r="E2121" s="694"/>
      <c r="F2121" s="694"/>
      <c r="G2121" s="694"/>
      <c r="H2121" s="694"/>
      <c r="I2121" s="694"/>
      <c r="J2121" s="694"/>
      <c r="K2121" s="694"/>
      <c r="L2121" s="694"/>
      <c r="M2121" s="694"/>
      <c r="N2121" s="694"/>
      <c r="O2121" s="1179"/>
    </row>
    <row r="2122" ht="38.25">
      <c r="A2122" s="718" t="s">
        <v>7</v>
      </c>
      <c r="B2122" s="720" t="s">
        <v>312</v>
      </c>
      <c r="C2122" s="720" t="s">
        <v>216</v>
      </c>
      <c r="D2122" s="816" t="s">
        <v>349</v>
      </c>
      <c r="E2122" s="817"/>
      <c r="F2122" s="818"/>
      <c r="G2122" s="819" t="s">
        <v>242</v>
      </c>
      <c r="H2122" s="820"/>
      <c r="I2122" s="723">
        <f>I2075+1</f>
        <v>46073</v>
      </c>
      <c r="J2122" s="724"/>
      <c r="K2122" s="724"/>
      <c r="L2122" s="724"/>
      <c r="M2122" s="725"/>
      <c r="N2122" s="726" t="s">
        <v>243</v>
      </c>
      <c r="O2122" s="727">
        <f>O2075+1</f>
        <v>46</v>
      </c>
    </row>
    <row r="2123">
      <c r="A2123" s="728" t="s">
        <v>244</v>
      </c>
      <c r="B2123" s="729" t="s">
        <v>6</v>
      </c>
      <c r="C2123" s="730"/>
      <c r="D2123" s="730"/>
      <c r="E2123" s="730"/>
      <c r="F2123" s="730"/>
      <c r="G2123" s="730"/>
      <c r="H2123" s="730"/>
      <c r="I2123" s="730"/>
      <c r="J2123" s="731"/>
      <c r="K2123" s="732" t="s">
        <v>245</v>
      </c>
      <c r="L2123" s="732" t="s">
        <v>246</v>
      </c>
      <c r="M2123" s="821" t="s">
        <v>247</v>
      </c>
      <c r="N2123" s="822"/>
      <c r="O2123" s="733" t="s">
        <v>248</v>
      </c>
    </row>
    <row r="2124">
      <c r="A2124" s="734"/>
      <c r="B2124" s="735"/>
      <c r="C2124" s="736"/>
      <c r="D2124" s="736"/>
      <c r="E2124" s="736"/>
      <c r="F2124" s="736"/>
      <c r="G2124" s="736"/>
      <c r="H2124" s="736"/>
      <c r="I2124" s="736"/>
      <c r="J2124" s="737"/>
      <c r="K2124" s="732" t="s">
        <v>249</v>
      </c>
      <c r="L2124" s="732" t="s">
        <v>203</v>
      </c>
      <c r="M2124" s="823"/>
      <c r="N2124" s="824"/>
      <c r="O2124" s="739"/>
    </row>
    <row r="2125" ht="38.25">
      <c r="A2125" s="740" t="s">
        <v>250</v>
      </c>
      <c r="B2125" s="741"/>
      <c r="C2125" s="742" t="s">
        <v>251</v>
      </c>
      <c r="D2125" s="742">
        <v>180</v>
      </c>
      <c r="E2125" s="742" t="s">
        <v>252</v>
      </c>
      <c r="F2125" s="825" t="s">
        <v>253</v>
      </c>
      <c r="G2125" s="826"/>
      <c r="H2125" s="741">
        <f>H2078+1</f>
        <v>139</v>
      </c>
      <c r="I2125" s="742" t="s">
        <v>254</v>
      </c>
      <c r="J2125" s="741">
        <f>D2125-H2125</f>
        <v>41</v>
      </c>
      <c r="K2125" s="744" t="s">
        <v>255</v>
      </c>
      <c r="L2125" s="744" t="s">
        <v>203</v>
      </c>
      <c r="M2125" s="811"/>
      <c r="N2125" s="827"/>
      <c r="O2125" s="739"/>
    </row>
    <row r="2126">
      <c r="A2126" s="993" t="s">
        <v>256</v>
      </c>
      <c r="B2126" s="755" t="s">
        <v>257</v>
      </c>
      <c r="C2126" s="756"/>
      <c r="D2126" s="756"/>
      <c r="E2126" s="756"/>
      <c r="F2126" s="757"/>
      <c r="G2126" s="758"/>
      <c r="H2126" s="763"/>
      <c r="I2126" s="760"/>
      <c r="J2126" s="761"/>
      <c r="K2126" s="761"/>
      <c r="L2126" s="761"/>
      <c r="M2126" s="761"/>
      <c r="N2126" s="761"/>
      <c r="O2126" s="762"/>
    </row>
    <row r="2127">
      <c r="A2127" s="828"/>
      <c r="B2127" s="755" t="s">
        <v>258</v>
      </c>
      <c r="C2127" s="756"/>
      <c r="D2127" s="756"/>
      <c r="E2127" s="756"/>
      <c r="F2127" s="757"/>
      <c r="G2127" s="758"/>
      <c r="H2127" s="763"/>
      <c r="I2127" s="760"/>
      <c r="J2127" s="761"/>
      <c r="K2127" s="761"/>
      <c r="L2127" s="761"/>
      <c r="M2127" s="761"/>
      <c r="N2127" s="761"/>
      <c r="O2127" s="762"/>
    </row>
    <row r="2128">
      <c r="A2128" s="828"/>
      <c r="B2128" s="755" t="s">
        <v>259</v>
      </c>
      <c r="C2128" s="756"/>
      <c r="D2128" s="756"/>
      <c r="E2128" s="756"/>
      <c r="F2128" s="757"/>
      <c r="G2128" s="758"/>
      <c r="H2128" s="763"/>
      <c r="I2128" s="760"/>
      <c r="J2128" s="761"/>
      <c r="K2128" s="761"/>
      <c r="L2128" s="761"/>
      <c r="M2128" s="761"/>
      <c r="N2128" s="761"/>
      <c r="O2128" s="762"/>
    </row>
    <row r="2129">
      <c r="A2129" s="828"/>
      <c r="B2129" s="755" t="s">
        <v>260</v>
      </c>
      <c r="C2129" s="756"/>
      <c r="D2129" s="756"/>
      <c r="E2129" s="756"/>
      <c r="F2129" s="757"/>
      <c r="G2129" s="758"/>
      <c r="H2129" s="763"/>
      <c r="I2129" s="760"/>
      <c r="J2129" s="761"/>
      <c r="K2129" s="761"/>
      <c r="L2129" s="761"/>
      <c r="M2129" s="761"/>
      <c r="N2129" s="761"/>
      <c r="O2129" s="762"/>
    </row>
    <row r="2130">
      <c r="A2130" s="828"/>
      <c r="B2130" s="755" t="s">
        <v>261</v>
      </c>
      <c r="C2130" s="756"/>
      <c r="D2130" s="756"/>
      <c r="E2130" s="756"/>
      <c r="F2130" s="757"/>
      <c r="G2130" s="758"/>
      <c r="H2130" s="763"/>
      <c r="I2130" s="758"/>
      <c r="J2130" s="759"/>
      <c r="K2130" s="759"/>
      <c r="L2130" s="759"/>
      <c r="M2130" s="759"/>
      <c r="N2130" s="759"/>
      <c r="O2130" s="762"/>
    </row>
    <row r="2131">
      <c r="A2131" s="829"/>
      <c r="B2131" s="999" t="s">
        <v>262</v>
      </c>
      <c r="C2131" s="1000"/>
      <c r="D2131" s="1000"/>
      <c r="E2131" s="1000"/>
      <c r="F2131" s="1001"/>
      <c r="G2131" s="803"/>
      <c r="H2131" s="989"/>
      <c r="I2131" s="769"/>
      <c r="J2131" s="770"/>
      <c r="K2131" s="770"/>
      <c r="L2131" s="770"/>
      <c r="M2131" s="770"/>
      <c r="N2131" s="770"/>
      <c r="O2131" s="771"/>
    </row>
    <row r="2132">
      <c r="A2132" s="830" t="s">
        <v>263</v>
      </c>
      <c r="B2132" s="773" t="s">
        <v>264</v>
      </c>
      <c r="C2132" s="774"/>
      <c r="D2132" s="774"/>
      <c r="E2132" s="774"/>
      <c r="F2132" s="775"/>
      <c r="G2132" s="776" t="s">
        <v>265</v>
      </c>
      <c r="H2132" s="777"/>
      <c r="I2132" s="773" t="s">
        <v>264</v>
      </c>
      <c r="J2132" s="774"/>
      <c r="K2132" s="774"/>
      <c r="L2132" s="774"/>
      <c r="M2132" s="774"/>
      <c r="N2132" s="775"/>
      <c r="O2132" s="1219" t="s">
        <v>265</v>
      </c>
    </row>
    <row r="2133">
      <c r="A2133" s="828"/>
      <c r="B2133" s="766" t="s">
        <v>266</v>
      </c>
      <c r="C2133" s="767"/>
      <c r="D2133" s="767"/>
      <c r="E2133" s="767"/>
      <c r="F2133" s="768"/>
      <c r="G2133" s="779"/>
      <c r="H2133" s="780"/>
      <c r="I2133" s="766" t="s">
        <v>267</v>
      </c>
      <c r="J2133" s="767"/>
      <c r="K2133" s="767"/>
      <c r="L2133" s="767"/>
      <c r="M2133" s="767"/>
      <c r="N2133" s="768"/>
      <c r="O2133" s="781"/>
    </row>
    <row r="2134">
      <c r="A2134" s="828"/>
      <c r="B2134" s="766" t="s">
        <v>268</v>
      </c>
      <c r="C2134" s="767"/>
      <c r="D2134" s="767"/>
      <c r="E2134" s="767"/>
      <c r="F2134" s="768"/>
      <c r="G2134" s="779"/>
      <c r="H2134" s="780"/>
      <c r="I2134" s="766" t="s">
        <v>269</v>
      </c>
      <c r="J2134" s="767"/>
      <c r="K2134" s="767"/>
      <c r="L2134" s="767"/>
      <c r="M2134" s="767"/>
      <c r="N2134" s="768"/>
      <c r="O2134" s="781"/>
    </row>
    <row r="2135">
      <c r="A2135" s="828"/>
      <c r="B2135" s="766" t="s">
        <v>270</v>
      </c>
      <c r="C2135" s="767"/>
      <c r="D2135" s="767"/>
      <c r="E2135" s="767"/>
      <c r="F2135" s="768"/>
      <c r="G2135" s="779"/>
      <c r="H2135" s="780"/>
      <c r="I2135" s="766" t="s">
        <v>271</v>
      </c>
      <c r="J2135" s="767"/>
      <c r="K2135" s="767"/>
      <c r="L2135" s="767"/>
      <c r="M2135" s="767"/>
      <c r="N2135" s="768"/>
      <c r="O2135" s="781"/>
    </row>
    <row r="2136">
      <c r="A2136" s="828"/>
      <c r="B2136" s="766" t="s">
        <v>272</v>
      </c>
      <c r="C2136" s="767"/>
      <c r="D2136" s="767"/>
      <c r="E2136" s="767"/>
      <c r="F2136" s="768"/>
      <c r="G2136" s="779"/>
      <c r="H2136" s="780"/>
      <c r="I2136" s="766" t="s">
        <v>273</v>
      </c>
      <c r="J2136" s="767"/>
      <c r="K2136" s="767"/>
      <c r="L2136" s="767"/>
      <c r="M2136" s="767"/>
      <c r="N2136" s="768"/>
      <c r="O2136" s="781"/>
    </row>
    <row r="2137">
      <c r="A2137" s="828"/>
      <c r="B2137" s="766" t="s">
        <v>274</v>
      </c>
      <c r="C2137" s="767"/>
      <c r="D2137" s="767"/>
      <c r="E2137" s="767"/>
      <c r="F2137" s="768"/>
      <c r="G2137" s="779"/>
      <c r="H2137" s="780"/>
      <c r="I2137" s="766" t="s">
        <v>275</v>
      </c>
      <c r="J2137" s="767"/>
      <c r="K2137" s="767"/>
      <c r="L2137" s="767"/>
      <c r="M2137" s="767"/>
      <c r="N2137" s="768"/>
      <c r="O2137" s="781">
        <v>1</v>
      </c>
    </row>
    <row r="2138">
      <c r="A2138" s="828"/>
      <c r="B2138" s="766" t="s">
        <v>276</v>
      </c>
      <c r="C2138" s="767"/>
      <c r="D2138" s="767"/>
      <c r="E2138" s="767"/>
      <c r="F2138" s="768"/>
      <c r="G2138" s="779"/>
      <c r="H2138" s="780"/>
      <c r="I2138" s="766" t="s">
        <v>277</v>
      </c>
      <c r="J2138" s="767"/>
      <c r="K2138" s="767"/>
      <c r="L2138" s="767"/>
      <c r="M2138" s="767"/>
      <c r="N2138" s="768"/>
      <c r="O2138" s="781"/>
    </row>
    <row r="2139">
      <c r="A2139" s="828"/>
      <c r="B2139" s="766" t="s">
        <v>278</v>
      </c>
      <c r="C2139" s="767"/>
      <c r="D2139" s="767"/>
      <c r="E2139" s="767"/>
      <c r="F2139" s="768"/>
      <c r="G2139" s="779"/>
      <c r="H2139" s="780"/>
      <c r="I2139" s="766" t="s">
        <v>279</v>
      </c>
      <c r="J2139" s="767"/>
      <c r="K2139" s="767"/>
      <c r="L2139" s="767"/>
      <c r="M2139" s="767"/>
      <c r="N2139" s="768"/>
      <c r="O2139" s="781"/>
    </row>
    <row r="2140">
      <c r="A2140" s="828"/>
      <c r="B2140" s="766" t="s">
        <v>280</v>
      </c>
      <c r="C2140" s="767"/>
      <c r="D2140" s="767"/>
      <c r="E2140" s="767"/>
      <c r="F2140" s="768"/>
      <c r="G2140" s="779"/>
      <c r="H2140" s="780"/>
      <c r="I2140" s="766" t="s">
        <v>281</v>
      </c>
      <c r="J2140" s="767"/>
      <c r="K2140" s="767"/>
      <c r="L2140" s="767"/>
      <c r="M2140" s="767"/>
      <c r="N2140" s="768"/>
      <c r="O2140" s="781">
        <v>1</v>
      </c>
    </row>
    <row r="2141">
      <c r="A2141" s="828"/>
      <c r="B2141" s="766" t="s">
        <v>282</v>
      </c>
      <c r="C2141" s="767"/>
      <c r="D2141" s="767"/>
      <c r="E2141" s="767"/>
      <c r="F2141" s="768"/>
      <c r="G2141" s="779"/>
      <c r="H2141" s="780"/>
      <c r="I2141" s="766" t="s">
        <v>283</v>
      </c>
      <c r="J2141" s="767"/>
      <c r="K2141" s="767"/>
      <c r="L2141" s="767"/>
      <c r="M2141" s="767"/>
      <c r="N2141" s="768"/>
      <c r="O2141" s="781"/>
    </row>
    <row r="2142">
      <c r="A2142" s="828"/>
      <c r="B2142" s="766" t="s">
        <v>284</v>
      </c>
      <c r="C2142" s="767"/>
      <c r="D2142" s="767"/>
      <c r="E2142" s="767"/>
      <c r="F2142" s="768"/>
      <c r="G2142" s="779"/>
      <c r="H2142" s="780"/>
      <c r="I2142" s="766" t="s">
        <v>285</v>
      </c>
      <c r="J2142" s="767"/>
      <c r="K2142" s="767"/>
      <c r="L2142" s="767"/>
      <c r="M2142" s="767"/>
      <c r="N2142" s="768"/>
      <c r="O2142" s="790">
        <v>1</v>
      </c>
    </row>
    <row r="2143">
      <c r="A2143" s="829"/>
      <c r="B2143" s="793" t="s">
        <v>286</v>
      </c>
      <c r="C2143" s="794"/>
      <c r="D2143" s="794"/>
      <c r="E2143" s="794"/>
      <c r="F2143" s="795"/>
      <c r="G2143" s="791">
        <v>2</v>
      </c>
      <c r="H2143" s="792"/>
      <c r="I2143" s="793" t="s">
        <v>287</v>
      </c>
      <c r="J2143" s="794"/>
      <c r="K2143" s="794"/>
      <c r="L2143" s="794"/>
      <c r="M2143" s="794"/>
      <c r="N2143" s="795"/>
      <c r="O2143" s="796">
        <f>SUM(G2133:H2143,O2133:O2142)</f>
        <v>5</v>
      </c>
    </row>
    <row r="2144">
      <c r="A2144" s="837" t="s">
        <v>288</v>
      </c>
      <c r="B2144" s="773" t="s">
        <v>354</v>
      </c>
      <c r="C2144" s="774"/>
      <c r="D2144" s="774"/>
      <c r="E2144" s="774"/>
      <c r="F2144" s="774"/>
      <c r="G2144" s="774"/>
      <c r="H2144" s="774"/>
      <c r="I2144" s="774"/>
      <c r="J2144" s="774"/>
      <c r="K2144" s="774"/>
      <c r="L2144" s="774"/>
      <c r="M2144" s="774"/>
      <c r="N2144" s="774"/>
      <c r="O2144" s="1227"/>
    </row>
    <row r="2145">
      <c r="A2145" s="841"/>
      <c r="B2145" s="758"/>
      <c r="C2145" s="759"/>
      <c r="D2145" s="759"/>
      <c r="E2145" s="759"/>
      <c r="F2145" s="759"/>
      <c r="G2145" s="759"/>
      <c r="H2145" s="759"/>
      <c r="I2145" s="759"/>
      <c r="J2145" s="759"/>
      <c r="K2145" s="759"/>
      <c r="L2145" s="759"/>
      <c r="M2145" s="759"/>
      <c r="N2145" s="759"/>
      <c r="O2145" s="762"/>
    </row>
    <row r="2146">
      <c r="A2146" s="841"/>
      <c r="B2146" s="758"/>
      <c r="C2146" s="759"/>
      <c r="D2146" s="759"/>
      <c r="E2146" s="759"/>
      <c r="F2146" s="759"/>
      <c r="G2146" s="759"/>
      <c r="H2146" s="759"/>
      <c r="I2146" s="759"/>
      <c r="J2146" s="759"/>
      <c r="K2146" s="759"/>
      <c r="L2146" s="759"/>
      <c r="M2146" s="759"/>
      <c r="N2146" s="759"/>
      <c r="O2146" s="762"/>
    </row>
    <row r="2147">
      <c r="A2147" s="841"/>
      <c r="B2147" s="758"/>
      <c r="C2147" s="759"/>
      <c r="D2147" s="759"/>
      <c r="E2147" s="759"/>
      <c r="F2147" s="759"/>
      <c r="G2147" s="759"/>
      <c r="H2147" s="759"/>
      <c r="I2147" s="759"/>
      <c r="J2147" s="759"/>
      <c r="K2147" s="759"/>
      <c r="L2147" s="759"/>
      <c r="M2147" s="759"/>
      <c r="N2147" s="759"/>
      <c r="O2147" s="762"/>
    </row>
    <row r="2148">
      <c r="A2148" s="841"/>
      <c r="B2148" s="758"/>
      <c r="C2148" s="759"/>
      <c r="D2148" s="759"/>
      <c r="E2148" s="759"/>
      <c r="F2148" s="759"/>
      <c r="G2148" s="759"/>
      <c r="H2148" s="759"/>
      <c r="I2148" s="759"/>
      <c r="J2148" s="759"/>
      <c r="K2148" s="759"/>
      <c r="L2148" s="759"/>
      <c r="M2148" s="759"/>
      <c r="N2148" s="759"/>
      <c r="O2148" s="762"/>
    </row>
    <row r="2149">
      <c r="A2149" s="841"/>
      <c r="B2149" s="758"/>
      <c r="C2149" s="759"/>
      <c r="D2149" s="759"/>
      <c r="E2149" s="759"/>
      <c r="F2149" s="759"/>
      <c r="G2149" s="759"/>
      <c r="H2149" s="759"/>
      <c r="I2149" s="759"/>
      <c r="J2149" s="759"/>
      <c r="K2149" s="759"/>
      <c r="L2149" s="759"/>
      <c r="M2149" s="759"/>
      <c r="N2149" s="759"/>
      <c r="O2149" s="762"/>
    </row>
    <row r="2150">
      <c r="A2150" s="841"/>
      <c r="B2150" s="758"/>
      <c r="C2150" s="759"/>
      <c r="D2150" s="759"/>
      <c r="E2150" s="759"/>
      <c r="F2150" s="759"/>
      <c r="G2150" s="759"/>
      <c r="H2150" s="759"/>
      <c r="I2150" s="759"/>
      <c r="J2150" s="759"/>
      <c r="K2150" s="759"/>
      <c r="L2150" s="759"/>
      <c r="M2150" s="759"/>
      <c r="N2150" s="759"/>
      <c r="O2150" s="762"/>
    </row>
    <row r="2151">
      <c r="A2151" s="841"/>
      <c r="B2151" s="758"/>
      <c r="C2151" s="759"/>
      <c r="D2151" s="759"/>
      <c r="E2151" s="759"/>
      <c r="F2151" s="759"/>
      <c r="G2151" s="759"/>
      <c r="H2151" s="763"/>
      <c r="I2151" s="986" t="s">
        <v>0</v>
      </c>
      <c r="J2151" s="987"/>
      <c r="K2151" s="987"/>
      <c r="L2151" s="987"/>
      <c r="M2151" s="987"/>
      <c r="N2151" s="987"/>
      <c r="O2151" s="988"/>
    </row>
    <row r="2152">
      <c r="A2152" s="841"/>
      <c r="B2152" s="758"/>
      <c r="C2152" s="759"/>
      <c r="D2152" s="759"/>
      <c r="E2152" s="759"/>
      <c r="F2152" s="759"/>
      <c r="G2152" s="759"/>
      <c r="H2152" s="763"/>
      <c r="I2152" s="3"/>
      <c r="J2152" s="3"/>
      <c r="K2152" s="3"/>
      <c r="L2152" s="3"/>
      <c r="M2152" s="3"/>
      <c r="N2152" s="3"/>
      <c r="O2152" s="3"/>
    </row>
    <row r="2153">
      <c r="A2153" s="841"/>
      <c r="B2153" s="758"/>
      <c r="C2153" s="759"/>
      <c r="D2153" s="759"/>
      <c r="E2153" s="759"/>
      <c r="F2153" s="759"/>
      <c r="G2153" s="759"/>
      <c r="H2153" s="763"/>
      <c r="I2153" s="3"/>
      <c r="J2153" s="3"/>
      <c r="K2153" s="3"/>
      <c r="L2153" s="3"/>
      <c r="M2153" s="3"/>
      <c r="N2153" s="3"/>
      <c r="O2153" s="3"/>
    </row>
    <row r="2154">
      <c r="A2154" s="842"/>
      <c r="B2154" s="803"/>
      <c r="C2154" s="804"/>
      <c r="D2154" s="804"/>
      <c r="E2154" s="804"/>
      <c r="F2154" s="804"/>
      <c r="G2154" s="804"/>
      <c r="H2154" s="989"/>
      <c r="I2154" s="1223"/>
      <c r="J2154" s="1223"/>
      <c r="K2154" s="1223"/>
      <c r="L2154" s="1223"/>
      <c r="M2154" s="1223"/>
      <c r="N2154" s="1223"/>
      <c r="O2154" s="1223"/>
    </row>
    <row r="2155">
      <c r="A2155" s="837" t="s">
        <v>291</v>
      </c>
      <c r="B2155" s="992"/>
      <c r="C2155" s="839"/>
      <c r="D2155" s="839"/>
      <c r="E2155" s="839"/>
      <c r="F2155" s="839"/>
      <c r="G2155" s="839"/>
      <c r="H2155" s="839"/>
      <c r="I2155" s="839"/>
      <c r="J2155" s="839"/>
      <c r="K2155" s="839"/>
      <c r="L2155" s="839"/>
      <c r="M2155" s="839"/>
      <c r="N2155" s="839"/>
      <c r="O2155" s="840"/>
    </row>
    <row r="2156">
      <c r="A2156" s="841"/>
      <c r="B2156" s="760"/>
      <c r="C2156" s="761"/>
      <c r="D2156" s="761"/>
      <c r="E2156" s="761"/>
      <c r="F2156" s="761"/>
      <c r="G2156" s="761"/>
      <c r="H2156" s="761"/>
      <c r="I2156" s="761"/>
      <c r="J2156" s="761"/>
      <c r="K2156" s="761"/>
      <c r="L2156" s="761"/>
      <c r="M2156" s="761"/>
      <c r="N2156" s="761"/>
      <c r="O2156" s="762"/>
    </row>
    <row r="2157">
      <c r="A2157" s="841"/>
      <c r="B2157" s="760"/>
      <c r="C2157" s="761"/>
      <c r="D2157" s="761"/>
      <c r="E2157" s="761"/>
      <c r="F2157" s="761"/>
      <c r="G2157" s="761"/>
      <c r="H2157" s="761"/>
      <c r="I2157" s="761"/>
      <c r="J2157" s="761"/>
      <c r="K2157" s="761"/>
      <c r="L2157" s="761"/>
      <c r="M2157" s="761"/>
      <c r="N2157" s="761"/>
      <c r="O2157" s="762"/>
    </row>
    <row r="2158">
      <c r="A2158" s="841"/>
      <c r="B2158" s="760"/>
      <c r="C2158" s="761"/>
      <c r="D2158" s="761"/>
      <c r="E2158" s="761"/>
      <c r="F2158" s="761"/>
      <c r="G2158" s="761"/>
      <c r="H2158" s="761"/>
      <c r="I2158" s="761"/>
      <c r="J2158" s="761"/>
      <c r="K2158" s="761"/>
      <c r="L2158" s="761"/>
      <c r="M2158" s="761"/>
      <c r="N2158" s="761"/>
      <c r="O2158" s="762"/>
    </row>
    <row r="2159">
      <c r="A2159" s="841"/>
      <c r="B2159" s="760"/>
      <c r="C2159" s="761"/>
      <c r="D2159" s="761"/>
      <c r="E2159" s="761"/>
      <c r="F2159" s="761"/>
      <c r="G2159" s="761"/>
      <c r="H2159" s="761"/>
      <c r="I2159" s="761"/>
      <c r="J2159" s="761"/>
      <c r="K2159" s="761"/>
      <c r="L2159" s="761"/>
      <c r="M2159" s="761"/>
      <c r="N2159" s="761"/>
      <c r="O2159" s="762"/>
    </row>
    <row r="2160">
      <c r="A2160" s="841"/>
      <c r="B2160" s="760"/>
      <c r="C2160" s="761"/>
      <c r="D2160" s="761"/>
      <c r="E2160" s="761"/>
      <c r="F2160" s="761"/>
      <c r="G2160" s="761"/>
      <c r="H2160" s="761"/>
      <c r="I2160" s="761"/>
      <c r="J2160" s="761"/>
      <c r="K2160" s="761"/>
      <c r="L2160" s="761"/>
      <c r="M2160" s="761"/>
      <c r="N2160" s="761"/>
      <c r="O2160" s="762"/>
    </row>
    <row r="2161">
      <c r="A2161" s="841"/>
      <c r="B2161" s="760"/>
      <c r="C2161" s="761"/>
      <c r="D2161" s="761"/>
      <c r="E2161" s="761"/>
      <c r="F2161" s="761"/>
      <c r="G2161" s="761"/>
      <c r="H2161" s="761"/>
      <c r="I2161" s="761"/>
      <c r="J2161" s="761"/>
      <c r="K2161" s="761"/>
      <c r="L2161" s="761"/>
      <c r="M2161" s="761"/>
      <c r="N2161" s="761"/>
      <c r="O2161" s="762"/>
    </row>
    <row r="2162">
      <c r="A2162" s="841"/>
      <c r="B2162" s="758"/>
      <c r="C2162" s="759"/>
      <c r="D2162" s="759"/>
      <c r="E2162" s="759"/>
      <c r="F2162" s="759"/>
      <c r="G2162" s="759"/>
      <c r="H2162" s="763"/>
      <c r="I2162" s="986" t="s">
        <v>292</v>
      </c>
      <c r="J2162" s="987"/>
      <c r="K2162" s="987"/>
      <c r="L2162" s="987"/>
      <c r="M2162" s="987"/>
      <c r="N2162" s="987"/>
      <c r="O2162" s="988"/>
    </row>
    <row r="2163">
      <c r="A2163" s="841"/>
      <c r="B2163" s="758"/>
      <c r="C2163" s="759"/>
      <c r="D2163" s="759"/>
      <c r="E2163" s="759"/>
      <c r="F2163" s="759"/>
      <c r="G2163" s="759"/>
      <c r="H2163" s="763"/>
      <c r="I2163" s="3"/>
      <c r="J2163" s="3"/>
      <c r="K2163" s="3"/>
      <c r="L2163" s="3"/>
      <c r="M2163" s="3"/>
      <c r="N2163" s="3"/>
      <c r="O2163" s="3"/>
    </row>
    <row r="2164">
      <c r="A2164" s="841"/>
      <c r="B2164" s="758"/>
      <c r="C2164" s="759"/>
      <c r="D2164" s="759"/>
      <c r="E2164" s="759"/>
      <c r="F2164" s="759"/>
      <c r="G2164" s="759"/>
      <c r="H2164" s="763"/>
      <c r="I2164" s="3"/>
      <c r="J2164" s="3"/>
      <c r="K2164" s="3"/>
      <c r="L2164" s="3"/>
      <c r="M2164" s="3"/>
      <c r="N2164" s="3"/>
      <c r="O2164" s="3"/>
    </row>
    <row r="2165">
      <c r="A2165" s="842"/>
      <c r="B2165" s="803"/>
      <c r="C2165" s="804"/>
      <c r="D2165" s="804"/>
      <c r="E2165" s="804"/>
      <c r="F2165" s="804"/>
      <c r="G2165" s="804"/>
      <c r="H2165" s="989"/>
      <c r="I2165" s="990"/>
      <c r="J2165" s="990"/>
      <c r="K2165" s="990"/>
      <c r="L2165" s="990"/>
      <c r="M2165" s="990"/>
      <c r="N2165" s="990"/>
      <c r="O2165" s="991"/>
    </row>
    <row r="2166" ht="22.5" customHeight="1">
      <c r="A2166" s="805" t="s">
        <v>240</v>
      </c>
      <c r="B2166" s="806" t="s">
        <v>1</v>
      </c>
      <c r="C2166" s="807"/>
      <c r="D2166" s="807"/>
      <c r="E2166" s="807"/>
      <c r="F2166" s="807"/>
      <c r="G2166" s="807"/>
      <c r="H2166" s="807"/>
      <c r="I2166" s="807"/>
      <c r="J2166" s="807"/>
      <c r="K2166" s="807"/>
      <c r="L2166" s="807"/>
      <c r="M2166" s="807"/>
      <c r="N2166" s="807"/>
      <c r="O2166" s="1165"/>
    </row>
    <row r="2167">
      <c r="A2167" s="810" t="s">
        <v>3</v>
      </c>
      <c r="B2167" s="811" t="s">
        <v>4</v>
      </c>
      <c r="C2167" s="812"/>
      <c r="D2167" s="812"/>
      <c r="E2167" s="812"/>
      <c r="F2167" s="812"/>
      <c r="G2167" s="812"/>
      <c r="H2167" s="812"/>
      <c r="I2167" s="812"/>
      <c r="J2167" s="812"/>
      <c r="K2167" s="812"/>
      <c r="L2167" s="812"/>
      <c r="M2167" s="812"/>
      <c r="N2167" s="812"/>
      <c r="O2167" s="1178"/>
    </row>
    <row r="2168">
      <c r="A2168" s="814" t="s">
        <v>241</v>
      </c>
      <c r="B2168" s="694"/>
      <c r="C2168" s="694"/>
      <c r="D2168" s="694"/>
      <c r="E2168" s="694"/>
      <c r="F2168" s="694"/>
      <c r="G2168" s="694"/>
      <c r="H2168" s="694"/>
      <c r="I2168" s="694"/>
      <c r="J2168" s="694"/>
      <c r="K2168" s="694"/>
      <c r="L2168" s="694"/>
      <c r="M2168" s="694"/>
      <c r="N2168" s="694"/>
      <c r="O2168" s="1179"/>
    </row>
    <row r="2169" ht="38.25">
      <c r="A2169" s="718" t="s">
        <v>7</v>
      </c>
      <c r="B2169" s="720" t="s">
        <v>312</v>
      </c>
      <c r="C2169" s="720" t="s">
        <v>216</v>
      </c>
      <c r="D2169" s="816" t="s">
        <v>349</v>
      </c>
      <c r="E2169" s="817"/>
      <c r="F2169" s="818"/>
      <c r="G2169" s="819" t="s">
        <v>242</v>
      </c>
      <c r="H2169" s="820"/>
      <c r="I2169" s="723">
        <f>I2122+1</f>
        <v>46074</v>
      </c>
      <c r="J2169" s="724"/>
      <c r="K2169" s="724"/>
      <c r="L2169" s="724"/>
      <c r="M2169" s="725"/>
      <c r="N2169" s="726" t="s">
        <v>243</v>
      </c>
      <c r="O2169" s="727">
        <f>O2122+1</f>
        <v>47</v>
      </c>
    </row>
    <row r="2170">
      <c r="A2170" s="728" t="s">
        <v>244</v>
      </c>
      <c r="B2170" s="729" t="s">
        <v>6</v>
      </c>
      <c r="C2170" s="730"/>
      <c r="D2170" s="730"/>
      <c r="E2170" s="730"/>
      <c r="F2170" s="730"/>
      <c r="G2170" s="730"/>
      <c r="H2170" s="730"/>
      <c r="I2170" s="730"/>
      <c r="J2170" s="731"/>
      <c r="K2170" s="732" t="s">
        <v>245</v>
      </c>
      <c r="L2170" s="732" t="s">
        <v>246</v>
      </c>
      <c r="M2170" s="821" t="s">
        <v>247</v>
      </c>
      <c r="N2170" s="822"/>
      <c r="O2170" s="733" t="s">
        <v>248</v>
      </c>
    </row>
    <row r="2171">
      <c r="A2171" s="734"/>
      <c r="B2171" s="735"/>
      <c r="C2171" s="736"/>
      <c r="D2171" s="736"/>
      <c r="E2171" s="736"/>
      <c r="F2171" s="736"/>
      <c r="G2171" s="736"/>
      <c r="H2171" s="736"/>
      <c r="I2171" s="736"/>
      <c r="J2171" s="737"/>
      <c r="K2171" s="732" t="s">
        <v>249</v>
      </c>
      <c r="L2171" s="732" t="s">
        <v>203</v>
      </c>
      <c r="M2171" s="823"/>
      <c r="N2171" s="824"/>
      <c r="O2171" s="739"/>
    </row>
    <row r="2172" ht="38.25">
      <c r="A2172" s="740" t="s">
        <v>250</v>
      </c>
      <c r="B2172" s="741"/>
      <c r="C2172" s="742" t="s">
        <v>251</v>
      </c>
      <c r="D2172" s="742">
        <v>180</v>
      </c>
      <c r="E2172" s="742" t="s">
        <v>252</v>
      </c>
      <c r="F2172" s="825" t="s">
        <v>253</v>
      </c>
      <c r="G2172" s="826"/>
      <c r="H2172" s="741">
        <f>H2125+1</f>
        <v>140</v>
      </c>
      <c r="I2172" s="742" t="s">
        <v>254</v>
      </c>
      <c r="J2172" s="741">
        <f>D2172-H2172</f>
        <v>40</v>
      </c>
      <c r="K2172" s="744" t="s">
        <v>255</v>
      </c>
      <c r="L2172" s="744" t="s">
        <v>203</v>
      </c>
      <c r="M2172" s="811"/>
      <c r="N2172" s="827"/>
      <c r="O2172" s="739"/>
    </row>
    <row r="2173">
      <c r="A2173" s="993" t="s">
        <v>256</v>
      </c>
      <c r="B2173" s="755" t="s">
        <v>257</v>
      </c>
      <c r="C2173" s="756"/>
      <c r="D2173" s="756"/>
      <c r="E2173" s="756"/>
      <c r="F2173" s="757"/>
      <c r="G2173" s="758"/>
      <c r="H2173" s="763"/>
      <c r="I2173" s="760"/>
      <c r="J2173" s="761"/>
      <c r="K2173" s="761"/>
      <c r="L2173" s="761"/>
      <c r="M2173" s="761"/>
      <c r="N2173" s="761"/>
      <c r="O2173" s="762"/>
    </row>
    <row r="2174">
      <c r="A2174" s="828"/>
      <c r="B2174" s="755" t="s">
        <v>258</v>
      </c>
      <c r="C2174" s="756"/>
      <c r="D2174" s="756"/>
      <c r="E2174" s="756"/>
      <c r="F2174" s="757"/>
      <c r="G2174" s="758"/>
      <c r="H2174" s="763"/>
      <c r="I2174" s="760"/>
      <c r="J2174" s="761"/>
      <c r="K2174" s="761"/>
      <c r="L2174" s="761"/>
      <c r="M2174" s="761"/>
      <c r="N2174" s="761"/>
      <c r="O2174" s="762"/>
    </row>
    <row r="2175">
      <c r="A2175" s="828"/>
      <c r="B2175" s="755" t="s">
        <v>259</v>
      </c>
      <c r="C2175" s="756"/>
      <c r="D2175" s="756"/>
      <c r="E2175" s="756"/>
      <c r="F2175" s="757"/>
      <c r="G2175" s="758"/>
      <c r="H2175" s="763"/>
      <c r="I2175" s="760"/>
      <c r="J2175" s="761"/>
      <c r="K2175" s="761"/>
      <c r="L2175" s="761"/>
      <c r="M2175" s="761"/>
      <c r="N2175" s="761"/>
      <c r="O2175" s="762"/>
    </row>
    <row r="2176">
      <c r="A2176" s="828"/>
      <c r="B2176" s="755" t="s">
        <v>260</v>
      </c>
      <c r="C2176" s="756"/>
      <c r="D2176" s="756"/>
      <c r="E2176" s="756"/>
      <c r="F2176" s="757"/>
      <c r="G2176" s="758"/>
      <c r="H2176" s="763"/>
      <c r="I2176" s="760"/>
      <c r="J2176" s="761"/>
      <c r="K2176" s="761"/>
      <c r="L2176" s="761"/>
      <c r="M2176" s="761"/>
      <c r="N2176" s="761"/>
      <c r="O2176" s="762"/>
    </row>
    <row r="2177">
      <c r="A2177" s="828"/>
      <c r="B2177" s="755" t="s">
        <v>261</v>
      </c>
      <c r="C2177" s="756"/>
      <c r="D2177" s="756"/>
      <c r="E2177" s="756"/>
      <c r="F2177" s="757"/>
      <c r="G2177" s="758"/>
      <c r="H2177" s="763"/>
      <c r="I2177" s="758"/>
      <c r="J2177" s="759"/>
      <c r="K2177" s="759"/>
      <c r="L2177" s="759"/>
      <c r="M2177" s="759"/>
      <c r="N2177" s="759"/>
      <c r="O2177" s="762"/>
    </row>
    <row r="2178">
      <c r="A2178" s="829"/>
      <c r="B2178" s="999" t="s">
        <v>262</v>
      </c>
      <c r="C2178" s="1000"/>
      <c r="D2178" s="1000"/>
      <c r="E2178" s="1000"/>
      <c r="F2178" s="1001"/>
      <c r="G2178" s="803"/>
      <c r="H2178" s="989"/>
      <c r="I2178" s="769"/>
      <c r="J2178" s="770"/>
      <c r="K2178" s="770"/>
      <c r="L2178" s="770"/>
      <c r="M2178" s="770"/>
      <c r="N2178" s="770"/>
      <c r="O2178" s="771"/>
    </row>
    <row r="2179">
      <c r="A2179" s="830" t="s">
        <v>263</v>
      </c>
      <c r="B2179" s="773" t="s">
        <v>264</v>
      </c>
      <c r="C2179" s="774"/>
      <c r="D2179" s="774"/>
      <c r="E2179" s="774"/>
      <c r="F2179" s="775"/>
      <c r="G2179" s="776" t="s">
        <v>265</v>
      </c>
      <c r="H2179" s="777"/>
      <c r="I2179" s="773" t="s">
        <v>264</v>
      </c>
      <c r="J2179" s="774"/>
      <c r="K2179" s="774"/>
      <c r="L2179" s="774"/>
      <c r="M2179" s="774"/>
      <c r="N2179" s="775"/>
      <c r="O2179" s="1219" t="s">
        <v>265</v>
      </c>
    </row>
    <row r="2180">
      <c r="A2180" s="828"/>
      <c r="B2180" s="766" t="s">
        <v>266</v>
      </c>
      <c r="C2180" s="767"/>
      <c r="D2180" s="767"/>
      <c r="E2180" s="767"/>
      <c r="F2180" s="768"/>
      <c r="G2180" s="779"/>
      <c r="H2180" s="780"/>
      <c r="I2180" s="766" t="s">
        <v>267</v>
      </c>
      <c r="J2180" s="767"/>
      <c r="K2180" s="767"/>
      <c r="L2180" s="767"/>
      <c r="M2180" s="767"/>
      <c r="N2180" s="768"/>
      <c r="O2180" s="781"/>
    </row>
    <row r="2181">
      <c r="A2181" s="828"/>
      <c r="B2181" s="766" t="s">
        <v>268</v>
      </c>
      <c r="C2181" s="767"/>
      <c r="D2181" s="767"/>
      <c r="E2181" s="767"/>
      <c r="F2181" s="768"/>
      <c r="G2181" s="779"/>
      <c r="H2181" s="780"/>
      <c r="I2181" s="766" t="s">
        <v>269</v>
      </c>
      <c r="J2181" s="767"/>
      <c r="K2181" s="767"/>
      <c r="L2181" s="767"/>
      <c r="M2181" s="767"/>
      <c r="N2181" s="768"/>
      <c r="O2181" s="781"/>
    </row>
    <row r="2182">
      <c r="A2182" s="828"/>
      <c r="B2182" s="766" t="s">
        <v>270</v>
      </c>
      <c r="C2182" s="767"/>
      <c r="D2182" s="767"/>
      <c r="E2182" s="767"/>
      <c r="F2182" s="768"/>
      <c r="G2182" s="779"/>
      <c r="H2182" s="780"/>
      <c r="I2182" s="766" t="s">
        <v>271</v>
      </c>
      <c r="J2182" s="767"/>
      <c r="K2182" s="767"/>
      <c r="L2182" s="767"/>
      <c r="M2182" s="767"/>
      <c r="N2182" s="768"/>
      <c r="O2182" s="781"/>
    </row>
    <row r="2183">
      <c r="A2183" s="828"/>
      <c r="B2183" s="766" t="s">
        <v>272</v>
      </c>
      <c r="C2183" s="767"/>
      <c r="D2183" s="767"/>
      <c r="E2183" s="767"/>
      <c r="F2183" s="768"/>
      <c r="G2183" s="779"/>
      <c r="H2183" s="780"/>
      <c r="I2183" s="766" t="s">
        <v>273</v>
      </c>
      <c r="J2183" s="767"/>
      <c r="K2183" s="767"/>
      <c r="L2183" s="767"/>
      <c r="M2183" s="767"/>
      <c r="N2183" s="768"/>
      <c r="O2183" s="781"/>
    </row>
    <row r="2184">
      <c r="A2184" s="828"/>
      <c r="B2184" s="766" t="s">
        <v>274</v>
      </c>
      <c r="C2184" s="767"/>
      <c r="D2184" s="767"/>
      <c r="E2184" s="767"/>
      <c r="F2184" s="768"/>
      <c r="G2184" s="779"/>
      <c r="H2184" s="780"/>
      <c r="I2184" s="766" t="s">
        <v>275</v>
      </c>
      <c r="J2184" s="767"/>
      <c r="K2184" s="767"/>
      <c r="L2184" s="767"/>
      <c r="M2184" s="767"/>
      <c r="N2184" s="768"/>
      <c r="O2184" s="781"/>
    </row>
    <row r="2185">
      <c r="A2185" s="828"/>
      <c r="B2185" s="766" t="s">
        <v>276</v>
      </c>
      <c r="C2185" s="767"/>
      <c r="D2185" s="767"/>
      <c r="E2185" s="767"/>
      <c r="F2185" s="768"/>
      <c r="G2185" s="779"/>
      <c r="H2185" s="780"/>
      <c r="I2185" s="766" t="s">
        <v>277</v>
      </c>
      <c r="J2185" s="767"/>
      <c r="K2185" s="767"/>
      <c r="L2185" s="767"/>
      <c r="M2185" s="767"/>
      <c r="N2185" s="768"/>
      <c r="O2185" s="781"/>
    </row>
    <row r="2186">
      <c r="A2186" s="828"/>
      <c r="B2186" s="766" t="s">
        <v>278</v>
      </c>
      <c r="C2186" s="767"/>
      <c r="D2186" s="767"/>
      <c r="E2186" s="767"/>
      <c r="F2186" s="768"/>
      <c r="G2186" s="779"/>
      <c r="H2186" s="780"/>
      <c r="I2186" s="766" t="s">
        <v>279</v>
      </c>
      <c r="J2186" s="767"/>
      <c r="K2186" s="767"/>
      <c r="L2186" s="767"/>
      <c r="M2186" s="767"/>
      <c r="N2186" s="768"/>
      <c r="O2186" s="781"/>
    </row>
    <row r="2187">
      <c r="A2187" s="828"/>
      <c r="B2187" s="766" t="s">
        <v>280</v>
      </c>
      <c r="C2187" s="767"/>
      <c r="D2187" s="767"/>
      <c r="E2187" s="767"/>
      <c r="F2187" s="768"/>
      <c r="G2187" s="779"/>
      <c r="H2187" s="780"/>
      <c r="I2187" s="766" t="s">
        <v>281</v>
      </c>
      <c r="J2187" s="767"/>
      <c r="K2187" s="767"/>
      <c r="L2187" s="767"/>
      <c r="M2187" s="767"/>
      <c r="N2187" s="768"/>
      <c r="O2187" s="781"/>
    </row>
    <row r="2188">
      <c r="A2188" s="828"/>
      <c r="B2188" s="766" t="s">
        <v>282</v>
      </c>
      <c r="C2188" s="767"/>
      <c r="D2188" s="767"/>
      <c r="E2188" s="767"/>
      <c r="F2188" s="768"/>
      <c r="G2188" s="779"/>
      <c r="H2188" s="780"/>
      <c r="I2188" s="766" t="s">
        <v>283</v>
      </c>
      <c r="J2188" s="767"/>
      <c r="K2188" s="767"/>
      <c r="L2188" s="767"/>
      <c r="M2188" s="767"/>
      <c r="N2188" s="768"/>
      <c r="O2188" s="781"/>
    </row>
    <row r="2189">
      <c r="A2189" s="828"/>
      <c r="B2189" s="766" t="s">
        <v>284</v>
      </c>
      <c r="C2189" s="767"/>
      <c r="D2189" s="767"/>
      <c r="E2189" s="767"/>
      <c r="F2189" s="768"/>
      <c r="G2189" s="779"/>
      <c r="H2189" s="780"/>
      <c r="I2189" s="766" t="s">
        <v>285</v>
      </c>
      <c r="J2189" s="767"/>
      <c r="K2189" s="767"/>
      <c r="L2189" s="767"/>
      <c r="M2189" s="767"/>
      <c r="N2189" s="768"/>
      <c r="O2189" s="790"/>
    </row>
    <row r="2190">
      <c r="A2190" s="829"/>
      <c r="B2190" s="793" t="s">
        <v>286</v>
      </c>
      <c r="C2190" s="794"/>
      <c r="D2190" s="794"/>
      <c r="E2190" s="794"/>
      <c r="F2190" s="795"/>
      <c r="G2190" s="791"/>
      <c r="H2190" s="792"/>
      <c r="I2190" s="793" t="s">
        <v>287</v>
      </c>
      <c r="J2190" s="794"/>
      <c r="K2190" s="794"/>
      <c r="L2190" s="794"/>
      <c r="M2190" s="794"/>
      <c r="N2190" s="795"/>
      <c r="O2190" s="796">
        <f>SUM(G2180:H2190,O2180:O2189)</f>
        <v>0</v>
      </c>
    </row>
    <row r="2191">
      <c r="A2191" s="837" t="s">
        <v>288</v>
      </c>
      <c r="B2191" s="838" t="s">
        <v>330</v>
      </c>
      <c r="C2191" s="997"/>
      <c r="D2191" s="997"/>
      <c r="E2191" s="997"/>
      <c r="F2191" s="997"/>
      <c r="G2191" s="997"/>
      <c r="H2191" s="997"/>
      <c r="I2191" s="997"/>
      <c r="J2191" s="997"/>
      <c r="K2191" s="997"/>
      <c r="L2191" s="997"/>
      <c r="M2191" s="997"/>
      <c r="N2191" s="997"/>
      <c r="O2191" s="998"/>
    </row>
    <row r="2192">
      <c r="A2192" s="841"/>
      <c r="B2192" s="758"/>
      <c r="C2192" s="759"/>
      <c r="D2192" s="759"/>
      <c r="E2192" s="759"/>
      <c r="F2192" s="759"/>
      <c r="G2192" s="759"/>
      <c r="H2192" s="759"/>
      <c r="I2192" s="759"/>
      <c r="J2192" s="759"/>
      <c r="K2192" s="759"/>
      <c r="L2192" s="759"/>
      <c r="M2192" s="759"/>
      <c r="N2192" s="759"/>
      <c r="O2192" s="762"/>
    </row>
    <row r="2193">
      <c r="A2193" s="841"/>
      <c r="B2193" s="758"/>
      <c r="C2193" s="759"/>
      <c r="D2193" s="759"/>
      <c r="E2193" s="759"/>
      <c r="F2193" s="759"/>
      <c r="G2193" s="759"/>
      <c r="H2193" s="759"/>
      <c r="I2193" s="759"/>
      <c r="J2193" s="759"/>
      <c r="K2193" s="759"/>
      <c r="L2193" s="759"/>
      <c r="M2193" s="759"/>
      <c r="N2193" s="759"/>
      <c r="O2193" s="762"/>
    </row>
    <row r="2194">
      <c r="A2194" s="841"/>
      <c r="B2194" s="758"/>
      <c r="C2194" s="759"/>
      <c r="D2194" s="759"/>
      <c r="E2194" s="759"/>
      <c r="F2194" s="759"/>
      <c r="G2194" s="759"/>
      <c r="H2194" s="759"/>
      <c r="I2194" s="759"/>
      <c r="J2194" s="759"/>
      <c r="K2194" s="759"/>
      <c r="L2194" s="759"/>
      <c r="M2194" s="759"/>
      <c r="N2194" s="759"/>
      <c r="O2194" s="762"/>
    </row>
    <row r="2195">
      <c r="A2195" s="841"/>
      <c r="B2195" s="758"/>
      <c r="C2195" s="759"/>
      <c r="D2195" s="759"/>
      <c r="E2195" s="759"/>
      <c r="F2195" s="759"/>
      <c r="G2195" s="759"/>
      <c r="H2195" s="759"/>
      <c r="I2195" s="759"/>
      <c r="J2195" s="759"/>
      <c r="K2195" s="759"/>
      <c r="L2195" s="759"/>
      <c r="M2195" s="759"/>
      <c r="N2195" s="759"/>
      <c r="O2195" s="762"/>
    </row>
    <row r="2196">
      <c r="A2196" s="841"/>
      <c r="B2196" s="758"/>
      <c r="C2196" s="759"/>
      <c r="D2196" s="759"/>
      <c r="E2196" s="759"/>
      <c r="F2196" s="759"/>
      <c r="G2196" s="759"/>
      <c r="H2196" s="759"/>
      <c r="I2196" s="759"/>
      <c r="J2196" s="759"/>
      <c r="K2196" s="759"/>
      <c r="L2196" s="759"/>
      <c r="M2196" s="759"/>
      <c r="N2196" s="759"/>
      <c r="O2196" s="762"/>
    </row>
    <row r="2197">
      <c r="A2197" s="841"/>
      <c r="B2197" s="758"/>
      <c r="C2197" s="759"/>
      <c r="D2197" s="759"/>
      <c r="E2197" s="759"/>
      <c r="F2197" s="759"/>
      <c r="G2197" s="759"/>
      <c r="H2197" s="759"/>
      <c r="I2197" s="759"/>
      <c r="J2197" s="759"/>
      <c r="K2197" s="759"/>
      <c r="L2197" s="759"/>
      <c r="M2197" s="759"/>
      <c r="N2197" s="759"/>
      <c r="O2197" s="762"/>
    </row>
    <row r="2198">
      <c r="A2198" s="841"/>
      <c r="B2198" s="758"/>
      <c r="C2198" s="759"/>
      <c r="D2198" s="759"/>
      <c r="E2198" s="759"/>
      <c r="F2198" s="759"/>
      <c r="G2198" s="759"/>
      <c r="H2198" s="763"/>
      <c r="I2198" s="986" t="s">
        <v>0</v>
      </c>
      <c r="J2198" s="987"/>
      <c r="K2198" s="987"/>
      <c r="L2198" s="987"/>
      <c r="M2198" s="987"/>
      <c r="N2198" s="987"/>
      <c r="O2198" s="988"/>
    </row>
    <row r="2199">
      <c r="A2199" s="841"/>
      <c r="B2199" s="758"/>
      <c r="C2199" s="759"/>
      <c r="D2199" s="759"/>
      <c r="E2199" s="759"/>
      <c r="F2199" s="759"/>
      <c r="G2199" s="759"/>
      <c r="H2199" s="763"/>
      <c r="I2199" s="3"/>
      <c r="J2199" s="3"/>
      <c r="K2199" s="3"/>
      <c r="L2199" s="3"/>
      <c r="M2199" s="3"/>
      <c r="N2199" s="3"/>
      <c r="O2199" s="3"/>
    </row>
    <row r="2200">
      <c r="A2200" s="841"/>
      <c r="B2200" s="758"/>
      <c r="C2200" s="759"/>
      <c r="D2200" s="759"/>
      <c r="E2200" s="759"/>
      <c r="F2200" s="759"/>
      <c r="G2200" s="759"/>
      <c r="H2200" s="763"/>
      <c r="I2200" s="3"/>
      <c r="J2200" s="3"/>
      <c r="K2200" s="3"/>
      <c r="L2200" s="3"/>
      <c r="M2200" s="3"/>
      <c r="N2200" s="3"/>
      <c r="O2200" s="3"/>
    </row>
    <row r="2201">
      <c r="A2201" s="842"/>
      <c r="B2201" s="803"/>
      <c r="C2201" s="804"/>
      <c r="D2201" s="804"/>
      <c r="E2201" s="804"/>
      <c r="F2201" s="804"/>
      <c r="G2201" s="804"/>
      <c r="H2201" s="989"/>
      <c r="I2201" s="1223"/>
      <c r="J2201" s="1223"/>
      <c r="K2201" s="1223"/>
      <c r="L2201" s="1223"/>
      <c r="M2201" s="1223"/>
      <c r="N2201" s="1223"/>
      <c r="O2201" s="1223"/>
    </row>
    <row r="2202">
      <c r="A2202" s="837" t="s">
        <v>291</v>
      </c>
      <c r="B2202" s="992"/>
      <c r="C2202" s="839"/>
      <c r="D2202" s="839"/>
      <c r="E2202" s="839"/>
      <c r="F2202" s="839"/>
      <c r="G2202" s="839"/>
      <c r="H2202" s="839"/>
      <c r="I2202" s="839"/>
      <c r="J2202" s="839"/>
      <c r="K2202" s="839"/>
      <c r="L2202" s="839"/>
      <c r="M2202" s="839"/>
      <c r="N2202" s="839"/>
      <c r="O2202" s="840"/>
    </row>
    <row r="2203">
      <c r="A2203" s="841"/>
      <c r="B2203" s="760"/>
      <c r="C2203" s="761"/>
      <c r="D2203" s="761"/>
      <c r="E2203" s="761"/>
      <c r="F2203" s="761"/>
      <c r="G2203" s="761"/>
      <c r="H2203" s="761"/>
      <c r="I2203" s="761"/>
      <c r="J2203" s="761"/>
      <c r="K2203" s="761"/>
      <c r="L2203" s="761"/>
      <c r="M2203" s="761"/>
      <c r="N2203" s="761"/>
      <c r="O2203" s="762"/>
    </row>
    <row r="2204">
      <c r="A2204" s="841"/>
      <c r="B2204" s="760"/>
      <c r="C2204" s="761"/>
      <c r="D2204" s="761"/>
      <c r="E2204" s="761"/>
      <c r="F2204" s="761"/>
      <c r="G2204" s="761"/>
      <c r="H2204" s="761"/>
      <c r="I2204" s="761"/>
      <c r="J2204" s="761"/>
      <c r="K2204" s="761"/>
      <c r="L2204" s="761"/>
      <c r="M2204" s="761"/>
      <c r="N2204" s="761"/>
      <c r="O2204" s="762"/>
    </row>
    <row r="2205">
      <c r="A2205" s="841"/>
      <c r="B2205" s="760"/>
      <c r="C2205" s="761"/>
      <c r="D2205" s="761"/>
      <c r="E2205" s="761"/>
      <c r="F2205" s="761"/>
      <c r="G2205" s="761"/>
      <c r="H2205" s="761"/>
      <c r="I2205" s="761"/>
      <c r="J2205" s="761"/>
      <c r="K2205" s="761"/>
      <c r="L2205" s="761"/>
      <c r="M2205" s="761"/>
      <c r="N2205" s="761"/>
      <c r="O2205" s="762"/>
    </row>
    <row r="2206">
      <c r="A2206" s="841"/>
      <c r="B2206" s="760"/>
      <c r="C2206" s="761"/>
      <c r="D2206" s="761"/>
      <c r="E2206" s="761"/>
      <c r="F2206" s="761"/>
      <c r="G2206" s="761"/>
      <c r="H2206" s="761"/>
      <c r="I2206" s="761"/>
      <c r="J2206" s="761"/>
      <c r="K2206" s="761"/>
      <c r="L2206" s="761"/>
      <c r="M2206" s="761"/>
      <c r="N2206" s="761"/>
      <c r="O2206" s="762"/>
    </row>
    <row r="2207">
      <c r="A2207" s="841"/>
      <c r="B2207" s="760"/>
      <c r="C2207" s="761"/>
      <c r="D2207" s="761"/>
      <c r="E2207" s="761"/>
      <c r="F2207" s="761"/>
      <c r="G2207" s="761"/>
      <c r="H2207" s="761"/>
      <c r="I2207" s="761"/>
      <c r="J2207" s="761"/>
      <c r="K2207" s="761"/>
      <c r="L2207" s="761"/>
      <c r="M2207" s="761"/>
      <c r="N2207" s="761"/>
      <c r="O2207" s="762"/>
    </row>
    <row r="2208">
      <c r="A2208" s="841"/>
      <c r="B2208" s="760"/>
      <c r="C2208" s="761"/>
      <c r="D2208" s="761"/>
      <c r="E2208" s="761"/>
      <c r="F2208" s="761"/>
      <c r="G2208" s="761"/>
      <c r="H2208" s="761"/>
      <c r="I2208" s="761"/>
      <c r="J2208" s="761"/>
      <c r="K2208" s="761"/>
      <c r="L2208" s="761"/>
      <c r="M2208" s="761"/>
      <c r="N2208" s="761"/>
      <c r="O2208" s="762"/>
    </row>
    <row r="2209">
      <c r="A2209" s="841"/>
      <c r="B2209" s="758"/>
      <c r="C2209" s="759"/>
      <c r="D2209" s="759"/>
      <c r="E2209" s="759"/>
      <c r="F2209" s="759"/>
      <c r="G2209" s="759"/>
      <c r="H2209" s="763"/>
      <c r="I2209" s="986" t="s">
        <v>292</v>
      </c>
      <c r="J2209" s="987"/>
      <c r="K2209" s="987"/>
      <c r="L2209" s="987"/>
      <c r="M2209" s="987"/>
      <c r="N2209" s="987"/>
      <c r="O2209" s="988"/>
    </row>
    <row r="2210">
      <c r="A2210" s="841"/>
      <c r="B2210" s="758"/>
      <c r="C2210" s="759"/>
      <c r="D2210" s="759"/>
      <c r="E2210" s="759"/>
      <c r="F2210" s="759"/>
      <c r="G2210" s="759"/>
      <c r="H2210" s="763"/>
      <c r="I2210" s="3"/>
      <c r="J2210" s="3"/>
      <c r="K2210" s="3"/>
      <c r="L2210" s="3"/>
      <c r="M2210" s="3"/>
      <c r="N2210" s="3"/>
      <c r="O2210" s="3"/>
    </row>
    <row r="2211">
      <c r="A2211" s="841"/>
      <c r="B2211" s="758"/>
      <c r="C2211" s="759"/>
      <c r="D2211" s="759"/>
      <c r="E2211" s="759"/>
      <c r="F2211" s="759"/>
      <c r="G2211" s="759"/>
      <c r="H2211" s="763"/>
      <c r="I2211" s="3"/>
      <c r="J2211" s="3"/>
      <c r="K2211" s="3"/>
      <c r="L2211" s="3"/>
      <c r="M2211" s="3"/>
      <c r="N2211" s="3"/>
      <c r="O2211" s="3"/>
    </row>
    <row r="2212">
      <c r="A2212" s="842"/>
      <c r="B2212" s="803"/>
      <c r="C2212" s="804"/>
      <c r="D2212" s="804"/>
      <c r="E2212" s="804"/>
      <c r="F2212" s="804"/>
      <c r="G2212" s="804"/>
      <c r="H2212" s="989"/>
      <c r="I2212" s="990"/>
      <c r="J2212" s="990"/>
      <c r="K2212" s="990"/>
      <c r="L2212" s="990"/>
      <c r="M2212" s="990"/>
      <c r="N2212" s="990"/>
      <c r="O2212" s="991"/>
    </row>
    <row r="2213" ht="24.75" customHeight="1">
      <c r="A2213" s="805" t="s">
        <v>240</v>
      </c>
      <c r="B2213" s="806" t="s">
        <v>1</v>
      </c>
      <c r="C2213" s="807"/>
      <c r="D2213" s="807"/>
      <c r="E2213" s="807"/>
      <c r="F2213" s="807"/>
      <c r="G2213" s="807"/>
      <c r="H2213" s="807"/>
      <c r="I2213" s="807"/>
      <c r="J2213" s="807"/>
      <c r="K2213" s="807"/>
      <c r="L2213" s="807"/>
      <c r="M2213" s="807"/>
      <c r="N2213" s="807"/>
      <c r="O2213" s="1165"/>
    </row>
    <row r="2214">
      <c r="A2214" s="810" t="s">
        <v>3</v>
      </c>
      <c r="B2214" s="811" t="s">
        <v>4</v>
      </c>
      <c r="C2214" s="812"/>
      <c r="D2214" s="812"/>
      <c r="E2214" s="812"/>
      <c r="F2214" s="812"/>
      <c r="G2214" s="812"/>
      <c r="H2214" s="812"/>
      <c r="I2214" s="812"/>
      <c r="J2214" s="812"/>
      <c r="K2214" s="812"/>
      <c r="L2214" s="812"/>
      <c r="M2214" s="812"/>
      <c r="N2214" s="812"/>
      <c r="O2214" s="1178"/>
    </row>
    <row r="2215">
      <c r="A2215" s="814" t="s">
        <v>241</v>
      </c>
      <c r="B2215" s="694"/>
      <c r="C2215" s="694"/>
      <c r="D2215" s="694"/>
      <c r="E2215" s="694"/>
      <c r="F2215" s="694"/>
      <c r="G2215" s="694"/>
      <c r="H2215" s="694"/>
      <c r="I2215" s="694"/>
      <c r="J2215" s="694"/>
      <c r="K2215" s="694"/>
      <c r="L2215" s="694"/>
      <c r="M2215" s="694"/>
      <c r="N2215" s="694"/>
      <c r="O2215" s="1179"/>
    </row>
    <row r="2216" ht="38.25">
      <c r="A2216" s="718" t="s">
        <v>7</v>
      </c>
      <c r="B2216" s="720" t="s">
        <v>312</v>
      </c>
      <c r="C2216" s="720" t="s">
        <v>216</v>
      </c>
      <c r="D2216" s="816" t="s">
        <v>349</v>
      </c>
      <c r="E2216" s="817"/>
      <c r="F2216" s="818"/>
      <c r="G2216" s="819" t="s">
        <v>242</v>
      </c>
      <c r="H2216" s="820"/>
      <c r="I2216" s="723">
        <f>I2169+1</f>
        <v>46075</v>
      </c>
      <c r="J2216" s="724"/>
      <c r="K2216" s="724"/>
      <c r="L2216" s="724"/>
      <c r="M2216" s="725"/>
      <c r="N2216" s="726" t="s">
        <v>243</v>
      </c>
      <c r="O2216" s="727">
        <f>O2169+1</f>
        <v>48</v>
      </c>
    </row>
    <row r="2217">
      <c r="A2217" s="728" t="s">
        <v>244</v>
      </c>
      <c r="B2217" s="729" t="s">
        <v>6</v>
      </c>
      <c r="C2217" s="730"/>
      <c r="D2217" s="730"/>
      <c r="E2217" s="730"/>
      <c r="F2217" s="730"/>
      <c r="G2217" s="730"/>
      <c r="H2217" s="730"/>
      <c r="I2217" s="730"/>
      <c r="J2217" s="731"/>
      <c r="K2217" s="732" t="s">
        <v>245</v>
      </c>
      <c r="L2217" s="732" t="s">
        <v>246</v>
      </c>
      <c r="M2217" s="821" t="s">
        <v>247</v>
      </c>
      <c r="N2217" s="822"/>
      <c r="O2217" s="733" t="s">
        <v>248</v>
      </c>
    </row>
    <row r="2218">
      <c r="A2218" s="734"/>
      <c r="B2218" s="735"/>
      <c r="C2218" s="736"/>
      <c r="D2218" s="736"/>
      <c r="E2218" s="736"/>
      <c r="F2218" s="736"/>
      <c r="G2218" s="736"/>
      <c r="H2218" s="736"/>
      <c r="I2218" s="736"/>
      <c r="J2218" s="737"/>
      <c r="K2218" s="732" t="s">
        <v>249</v>
      </c>
      <c r="L2218" s="732" t="s">
        <v>203</v>
      </c>
      <c r="M2218" s="823"/>
      <c r="N2218" s="824"/>
      <c r="O2218" s="739"/>
    </row>
    <row r="2219" ht="38.25">
      <c r="A2219" s="740" t="s">
        <v>250</v>
      </c>
      <c r="B2219" s="741"/>
      <c r="C2219" s="742" t="s">
        <v>251</v>
      </c>
      <c r="D2219" s="742">
        <v>180</v>
      </c>
      <c r="E2219" s="742" t="s">
        <v>252</v>
      </c>
      <c r="F2219" s="825" t="s">
        <v>253</v>
      </c>
      <c r="G2219" s="826"/>
      <c r="H2219" s="741">
        <f>H2172+1</f>
        <v>141</v>
      </c>
      <c r="I2219" s="742" t="s">
        <v>254</v>
      </c>
      <c r="J2219" s="741">
        <f>D2219-H2219</f>
        <v>39</v>
      </c>
      <c r="K2219" s="744" t="s">
        <v>255</v>
      </c>
      <c r="L2219" s="744" t="s">
        <v>203</v>
      </c>
      <c r="M2219" s="811"/>
      <c r="N2219" s="827"/>
      <c r="O2219" s="739"/>
    </row>
    <row r="2220">
      <c r="A2220" s="993" t="s">
        <v>256</v>
      </c>
      <c r="B2220" s="755" t="s">
        <v>257</v>
      </c>
      <c r="C2220" s="756"/>
      <c r="D2220" s="756"/>
      <c r="E2220" s="756"/>
      <c r="F2220" s="757"/>
      <c r="G2220" s="758"/>
      <c r="H2220" s="763"/>
      <c r="I2220" s="760"/>
      <c r="J2220" s="761"/>
      <c r="K2220" s="761"/>
      <c r="L2220" s="761"/>
      <c r="M2220" s="761"/>
      <c r="N2220" s="761"/>
      <c r="O2220" s="762"/>
    </row>
    <row r="2221">
      <c r="A2221" s="828"/>
      <c r="B2221" s="755" t="s">
        <v>258</v>
      </c>
      <c r="C2221" s="756"/>
      <c r="D2221" s="756"/>
      <c r="E2221" s="756"/>
      <c r="F2221" s="757"/>
      <c r="G2221" s="758"/>
      <c r="H2221" s="763"/>
      <c r="I2221" s="760"/>
      <c r="J2221" s="761"/>
      <c r="K2221" s="761"/>
      <c r="L2221" s="761"/>
      <c r="M2221" s="761"/>
      <c r="N2221" s="761"/>
      <c r="O2221" s="762"/>
    </row>
    <row r="2222">
      <c r="A2222" s="828"/>
      <c r="B2222" s="755" t="s">
        <v>259</v>
      </c>
      <c r="C2222" s="756"/>
      <c r="D2222" s="756"/>
      <c r="E2222" s="756"/>
      <c r="F2222" s="757"/>
      <c r="G2222" s="758"/>
      <c r="H2222" s="763"/>
      <c r="I2222" s="760"/>
      <c r="J2222" s="761"/>
      <c r="K2222" s="761"/>
      <c r="L2222" s="761"/>
      <c r="M2222" s="761"/>
      <c r="N2222" s="761"/>
      <c r="O2222" s="762"/>
    </row>
    <row r="2223">
      <c r="A2223" s="828"/>
      <c r="B2223" s="755" t="s">
        <v>260</v>
      </c>
      <c r="C2223" s="756"/>
      <c r="D2223" s="756"/>
      <c r="E2223" s="756"/>
      <c r="F2223" s="757"/>
      <c r="G2223" s="758"/>
      <c r="H2223" s="763"/>
      <c r="I2223" s="760"/>
      <c r="J2223" s="761"/>
      <c r="K2223" s="761"/>
      <c r="L2223" s="761"/>
      <c r="M2223" s="761"/>
      <c r="N2223" s="761"/>
      <c r="O2223" s="762"/>
    </row>
    <row r="2224">
      <c r="A2224" s="828"/>
      <c r="B2224" s="755" t="s">
        <v>261</v>
      </c>
      <c r="C2224" s="756"/>
      <c r="D2224" s="756"/>
      <c r="E2224" s="756"/>
      <c r="F2224" s="757"/>
      <c r="G2224" s="758"/>
      <c r="H2224" s="763"/>
      <c r="I2224" s="758"/>
      <c r="J2224" s="759"/>
      <c r="K2224" s="759"/>
      <c r="L2224" s="759"/>
      <c r="M2224" s="759"/>
      <c r="N2224" s="759"/>
      <c r="O2224" s="762"/>
    </row>
    <row r="2225">
      <c r="A2225" s="829"/>
      <c r="B2225" s="999" t="s">
        <v>262</v>
      </c>
      <c r="C2225" s="1000"/>
      <c r="D2225" s="1000"/>
      <c r="E2225" s="1000"/>
      <c r="F2225" s="1001"/>
      <c r="G2225" s="803"/>
      <c r="H2225" s="989"/>
      <c r="I2225" s="769"/>
      <c r="J2225" s="770"/>
      <c r="K2225" s="770"/>
      <c r="L2225" s="770"/>
      <c r="M2225" s="770"/>
      <c r="N2225" s="770"/>
      <c r="O2225" s="771"/>
    </row>
    <row r="2226">
      <c r="A2226" s="830" t="s">
        <v>263</v>
      </c>
      <c r="B2226" s="773" t="s">
        <v>264</v>
      </c>
      <c r="C2226" s="774"/>
      <c r="D2226" s="774"/>
      <c r="E2226" s="774"/>
      <c r="F2226" s="775"/>
      <c r="G2226" s="776" t="s">
        <v>265</v>
      </c>
      <c r="H2226" s="777"/>
      <c r="I2226" s="773" t="s">
        <v>264</v>
      </c>
      <c r="J2226" s="774"/>
      <c r="K2226" s="774"/>
      <c r="L2226" s="774"/>
      <c r="M2226" s="774"/>
      <c r="N2226" s="775"/>
      <c r="O2226" s="1219" t="s">
        <v>265</v>
      </c>
    </row>
    <row r="2227">
      <c r="A2227" s="828"/>
      <c r="B2227" s="766" t="s">
        <v>266</v>
      </c>
      <c r="C2227" s="767"/>
      <c r="D2227" s="767"/>
      <c r="E2227" s="767"/>
      <c r="F2227" s="768"/>
      <c r="G2227" s="779"/>
      <c r="H2227" s="780"/>
      <c r="I2227" s="766" t="s">
        <v>267</v>
      </c>
      <c r="J2227" s="767"/>
      <c r="K2227" s="767"/>
      <c r="L2227" s="767"/>
      <c r="M2227" s="767"/>
      <c r="N2227" s="768"/>
      <c r="O2227" s="781"/>
    </row>
    <row r="2228">
      <c r="A2228" s="828"/>
      <c r="B2228" s="766" t="s">
        <v>268</v>
      </c>
      <c r="C2228" s="767"/>
      <c r="D2228" s="767"/>
      <c r="E2228" s="767"/>
      <c r="F2228" s="768"/>
      <c r="G2228" s="779"/>
      <c r="H2228" s="780"/>
      <c r="I2228" s="766" t="s">
        <v>269</v>
      </c>
      <c r="J2228" s="767"/>
      <c r="K2228" s="767"/>
      <c r="L2228" s="767"/>
      <c r="M2228" s="767"/>
      <c r="N2228" s="768"/>
      <c r="O2228" s="781"/>
    </row>
    <row r="2229">
      <c r="A2229" s="828"/>
      <c r="B2229" s="766" t="s">
        <v>270</v>
      </c>
      <c r="C2229" s="767"/>
      <c r="D2229" s="767"/>
      <c r="E2229" s="767"/>
      <c r="F2229" s="768"/>
      <c r="G2229" s="779"/>
      <c r="H2229" s="780"/>
      <c r="I2229" s="766" t="s">
        <v>271</v>
      </c>
      <c r="J2229" s="767"/>
      <c r="K2229" s="767"/>
      <c r="L2229" s="767"/>
      <c r="M2229" s="767"/>
      <c r="N2229" s="768"/>
      <c r="O2229" s="781"/>
    </row>
    <row r="2230">
      <c r="A2230" s="828"/>
      <c r="B2230" s="766" t="s">
        <v>272</v>
      </c>
      <c r="C2230" s="767"/>
      <c r="D2230" s="767"/>
      <c r="E2230" s="767"/>
      <c r="F2230" s="768"/>
      <c r="G2230" s="779"/>
      <c r="H2230" s="780"/>
      <c r="I2230" s="766" t="s">
        <v>273</v>
      </c>
      <c r="J2230" s="767"/>
      <c r="K2230" s="767"/>
      <c r="L2230" s="767"/>
      <c r="M2230" s="767"/>
      <c r="N2230" s="768"/>
      <c r="O2230" s="781"/>
    </row>
    <row r="2231">
      <c r="A2231" s="828"/>
      <c r="B2231" s="766" t="s">
        <v>274</v>
      </c>
      <c r="C2231" s="767"/>
      <c r="D2231" s="767"/>
      <c r="E2231" s="767"/>
      <c r="F2231" s="768"/>
      <c r="G2231" s="779"/>
      <c r="H2231" s="780"/>
      <c r="I2231" s="766" t="s">
        <v>275</v>
      </c>
      <c r="J2231" s="767"/>
      <c r="K2231" s="767"/>
      <c r="L2231" s="767"/>
      <c r="M2231" s="767"/>
      <c r="N2231" s="768"/>
      <c r="O2231" s="781"/>
    </row>
    <row r="2232">
      <c r="A2232" s="828"/>
      <c r="B2232" s="766" t="s">
        <v>276</v>
      </c>
      <c r="C2232" s="767"/>
      <c r="D2232" s="767"/>
      <c r="E2232" s="767"/>
      <c r="F2232" s="768"/>
      <c r="G2232" s="779"/>
      <c r="H2232" s="780"/>
      <c r="I2232" s="766" t="s">
        <v>277</v>
      </c>
      <c r="J2232" s="767"/>
      <c r="K2232" s="767"/>
      <c r="L2232" s="767"/>
      <c r="M2232" s="767"/>
      <c r="N2232" s="768"/>
      <c r="O2232" s="781"/>
    </row>
    <row r="2233">
      <c r="A2233" s="828"/>
      <c r="B2233" s="766" t="s">
        <v>278</v>
      </c>
      <c r="C2233" s="767"/>
      <c r="D2233" s="767"/>
      <c r="E2233" s="767"/>
      <c r="F2233" s="768"/>
      <c r="G2233" s="779"/>
      <c r="H2233" s="780"/>
      <c r="I2233" s="766" t="s">
        <v>279</v>
      </c>
      <c r="J2233" s="767"/>
      <c r="K2233" s="767"/>
      <c r="L2233" s="767"/>
      <c r="M2233" s="767"/>
      <c r="N2233" s="768"/>
      <c r="O2233" s="781"/>
    </row>
    <row r="2234">
      <c r="A2234" s="828"/>
      <c r="B2234" s="766" t="s">
        <v>280</v>
      </c>
      <c r="C2234" s="767"/>
      <c r="D2234" s="767"/>
      <c r="E2234" s="767"/>
      <c r="F2234" s="768"/>
      <c r="G2234" s="779"/>
      <c r="H2234" s="780"/>
      <c r="I2234" s="766" t="s">
        <v>281</v>
      </c>
      <c r="J2234" s="767"/>
      <c r="K2234" s="767"/>
      <c r="L2234" s="767"/>
      <c r="M2234" s="767"/>
      <c r="N2234" s="768"/>
      <c r="O2234" s="781"/>
    </row>
    <row r="2235">
      <c r="A2235" s="828"/>
      <c r="B2235" s="766" t="s">
        <v>282</v>
      </c>
      <c r="C2235" s="767"/>
      <c r="D2235" s="767"/>
      <c r="E2235" s="767"/>
      <c r="F2235" s="768"/>
      <c r="G2235" s="779"/>
      <c r="H2235" s="780"/>
      <c r="I2235" s="766" t="s">
        <v>283</v>
      </c>
      <c r="J2235" s="767"/>
      <c r="K2235" s="767"/>
      <c r="L2235" s="767"/>
      <c r="M2235" s="767"/>
      <c r="N2235" s="768"/>
      <c r="O2235" s="781"/>
    </row>
    <row r="2236">
      <c r="A2236" s="828"/>
      <c r="B2236" s="766" t="s">
        <v>284</v>
      </c>
      <c r="C2236" s="767"/>
      <c r="D2236" s="767"/>
      <c r="E2236" s="767"/>
      <c r="F2236" s="768"/>
      <c r="G2236" s="779"/>
      <c r="H2236" s="780"/>
      <c r="I2236" s="766" t="s">
        <v>285</v>
      </c>
      <c r="J2236" s="767"/>
      <c r="K2236" s="767"/>
      <c r="L2236" s="767"/>
      <c r="M2236" s="767"/>
      <c r="N2236" s="768"/>
      <c r="O2236" s="790"/>
    </row>
    <row r="2237">
      <c r="A2237" s="829"/>
      <c r="B2237" s="793" t="s">
        <v>286</v>
      </c>
      <c r="C2237" s="794"/>
      <c r="D2237" s="794"/>
      <c r="E2237" s="794"/>
      <c r="F2237" s="795"/>
      <c r="G2237" s="791"/>
      <c r="H2237" s="792"/>
      <c r="I2237" s="793" t="s">
        <v>287</v>
      </c>
      <c r="J2237" s="794"/>
      <c r="K2237" s="794"/>
      <c r="L2237" s="794"/>
      <c r="M2237" s="794"/>
      <c r="N2237" s="795"/>
      <c r="O2237" s="796">
        <f>SUM(G2227:H2237,O2227:O2236)</f>
        <v>0</v>
      </c>
    </row>
    <row r="2238">
      <c r="A2238" s="837" t="s">
        <v>288</v>
      </c>
      <c r="B2238" s="838" t="s">
        <v>330</v>
      </c>
      <c r="C2238" s="997"/>
      <c r="D2238" s="997"/>
      <c r="E2238" s="997"/>
      <c r="F2238" s="997"/>
      <c r="G2238" s="997"/>
      <c r="H2238" s="997"/>
      <c r="I2238" s="997"/>
      <c r="J2238" s="997"/>
      <c r="K2238" s="997"/>
      <c r="L2238" s="997"/>
      <c r="M2238" s="997"/>
      <c r="N2238" s="997"/>
      <c r="O2238" s="998"/>
    </row>
    <row r="2239">
      <c r="A2239" s="841"/>
      <c r="B2239" s="758"/>
      <c r="C2239" s="759"/>
      <c r="D2239" s="759"/>
      <c r="E2239" s="759"/>
      <c r="F2239" s="759"/>
      <c r="G2239" s="759"/>
      <c r="H2239" s="759"/>
      <c r="I2239" s="759"/>
      <c r="J2239" s="759"/>
      <c r="K2239" s="759"/>
      <c r="L2239" s="759"/>
      <c r="M2239" s="759"/>
      <c r="N2239" s="759"/>
      <c r="O2239" s="762"/>
    </row>
    <row r="2240">
      <c r="A2240" s="841"/>
      <c r="B2240" s="758"/>
      <c r="C2240" s="759"/>
      <c r="D2240" s="759"/>
      <c r="E2240" s="759"/>
      <c r="F2240" s="759"/>
      <c r="G2240" s="759"/>
      <c r="H2240" s="759"/>
      <c r="I2240" s="759"/>
      <c r="J2240" s="759"/>
      <c r="K2240" s="759"/>
      <c r="L2240" s="759"/>
      <c r="M2240" s="759"/>
      <c r="N2240" s="759"/>
      <c r="O2240" s="762"/>
    </row>
    <row r="2241">
      <c r="A2241" s="841"/>
      <c r="B2241" s="758"/>
      <c r="C2241" s="759"/>
      <c r="D2241" s="759"/>
      <c r="E2241" s="759"/>
      <c r="F2241" s="759"/>
      <c r="G2241" s="759"/>
      <c r="H2241" s="759"/>
      <c r="I2241" s="759"/>
      <c r="J2241" s="759"/>
      <c r="K2241" s="759"/>
      <c r="L2241" s="759"/>
      <c r="M2241" s="759"/>
      <c r="N2241" s="759"/>
      <c r="O2241" s="762"/>
    </row>
    <row r="2242">
      <c r="A2242" s="841"/>
      <c r="B2242" s="758"/>
      <c r="C2242" s="759"/>
      <c r="D2242" s="759"/>
      <c r="E2242" s="759"/>
      <c r="F2242" s="759"/>
      <c r="G2242" s="759"/>
      <c r="H2242" s="759"/>
      <c r="I2242" s="759"/>
      <c r="J2242" s="759"/>
      <c r="K2242" s="759"/>
      <c r="L2242" s="759"/>
      <c r="M2242" s="759"/>
      <c r="N2242" s="759"/>
      <c r="O2242" s="762"/>
    </row>
    <row r="2243">
      <c r="A2243" s="841"/>
      <c r="B2243" s="758"/>
      <c r="C2243" s="759"/>
      <c r="D2243" s="759"/>
      <c r="E2243" s="759"/>
      <c r="F2243" s="759"/>
      <c r="G2243" s="759"/>
      <c r="H2243" s="759"/>
      <c r="I2243" s="759"/>
      <c r="J2243" s="759"/>
      <c r="K2243" s="759"/>
      <c r="L2243" s="759"/>
      <c r="M2243" s="759"/>
      <c r="N2243" s="759"/>
      <c r="O2243" s="762"/>
    </row>
    <row r="2244">
      <c r="A2244" s="841"/>
      <c r="B2244" s="758"/>
      <c r="C2244" s="759"/>
      <c r="D2244" s="759"/>
      <c r="E2244" s="759"/>
      <c r="F2244" s="759"/>
      <c r="G2244" s="759"/>
      <c r="H2244" s="759"/>
      <c r="I2244" s="759"/>
      <c r="J2244" s="759"/>
      <c r="K2244" s="759"/>
      <c r="L2244" s="759"/>
      <c r="M2244" s="759"/>
      <c r="N2244" s="759"/>
      <c r="O2244" s="762"/>
    </row>
    <row r="2245">
      <c r="A2245" s="841"/>
      <c r="B2245" s="758"/>
      <c r="C2245" s="759"/>
      <c r="D2245" s="759"/>
      <c r="E2245" s="759"/>
      <c r="F2245" s="759"/>
      <c r="G2245" s="759"/>
      <c r="H2245" s="763"/>
      <c r="I2245" s="986" t="s">
        <v>0</v>
      </c>
      <c r="J2245" s="987"/>
      <c r="K2245" s="987"/>
      <c r="L2245" s="987"/>
      <c r="M2245" s="987"/>
      <c r="N2245" s="987"/>
      <c r="O2245" s="988"/>
    </row>
    <row r="2246">
      <c r="A2246" s="841"/>
      <c r="B2246" s="758"/>
      <c r="C2246" s="759"/>
      <c r="D2246" s="759"/>
      <c r="E2246" s="759"/>
      <c r="F2246" s="759"/>
      <c r="G2246" s="759"/>
      <c r="H2246" s="763"/>
      <c r="I2246" s="3"/>
      <c r="J2246" s="3"/>
      <c r="K2246" s="3"/>
      <c r="L2246" s="3"/>
      <c r="M2246" s="3"/>
      <c r="N2246" s="3"/>
      <c r="O2246" s="3"/>
    </row>
    <row r="2247">
      <c r="A2247" s="841"/>
      <c r="B2247" s="758"/>
      <c r="C2247" s="759"/>
      <c r="D2247" s="759"/>
      <c r="E2247" s="759"/>
      <c r="F2247" s="759"/>
      <c r="G2247" s="759"/>
      <c r="H2247" s="763"/>
      <c r="I2247" s="3"/>
      <c r="J2247" s="3"/>
      <c r="K2247" s="3"/>
      <c r="L2247" s="3"/>
      <c r="M2247" s="3"/>
      <c r="N2247" s="3"/>
      <c r="O2247" s="3"/>
    </row>
    <row r="2248">
      <c r="A2248" s="842"/>
      <c r="B2248" s="803"/>
      <c r="C2248" s="804"/>
      <c r="D2248" s="804"/>
      <c r="E2248" s="804"/>
      <c r="F2248" s="804"/>
      <c r="G2248" s="804"/>
      <c r="H2248" s="989"/>
      <c r="I2248" s="1223"/>
      <c r="J2248" s="1223"/>
      <c r="K2248" s="1223"/>
      <c r="L2248" s="1223"/>
      <c r="M2248" s="1223"/>
      <c r="N2248" s="1223"/>
      <c r="O2248" s="1223"/>
    </row>
    <row r="2249">
      <c r="A2249" s="837" t="s">
        <v>291</v>
      </c>
      <c r="B2249" s="992"/>
      <c r="C2249" s="839"/>
      <c r="D2249" s="839"/>
      <c r="E2249" s="839"/>
      <c r="F2249" s="839"/>
      <c r="G2249" s="839"/>
      <c r="H2249" s="839"/>
      <c r="I2249" s="839"/>
      <c r="J2249" s="839"/>
      <c r="K2249" s="839"/>
      <c r="L2249" s="839"/>
      <c r="M2249" s="839"/>
      <c r="N2249" s="839"/>
      <c r="O2249" s="840"/>
    </row>
    <row r="2250">
      <c r="A2250" s="841"/>
      <c r="B2250" s="760"/>
      <c r="C2250" s="761"/>
      <c r="D2250" s="761"/>
      <c r="E2250" s="761"/>
      <c r="F2250" s="761"/>
      <c r="G2250" s="761"/>
      <c r="H2250" s="761"/>
      <c r="I2250" s="761"/>
      <c r="J2250" s="761"/>
      <c r="K2250" s="761"/>
      <c r="L2250" s="761"/>
      <c r="M2250" s="761"/>
      <c r="N2250" s="761"/>
      <c r="O2250" s="762"/>
    </row>
    <row r="2251">
      <c r="A2251" s="841"/>
      <c r="B2251" s="760"/>
      <c r="C2251" s="761"/>
      <c r="D2251" s="761"/>
      <c r="E2251" s="761"/>
      <c r="F2251" s="761"/>
      <c r="G2251" s="761"/>
      <c r="H2251" s="761"/>
      <c r="I2251" s="761"/>
      <c r="J2251" s="761"/>
      <c r="K2251" s="761"/>
      <c r="L2251" s="761"/>
      <c r="M2251" s="761"/>
      <c r="N2251" s="761"/>
      <c r="O2251" s="762"/>
    </row>
    <row r="2252">
      <c r="A2252" s="841"/>
      <c r="B2252" s="760"/>
      <c r="C2252" s="761"/>
      <c r="D2252" s="761"/>
      <c r="E2252" s="761"/>
      <c r="F2252" s="761"/>
      <c r="G2252" s="761"/>
      <c r="H2252" s="761"/>
      <c r="I2252" s="761"/>
      <c r="J2252" s="761"/>
      <c r="K2252" s="761"/>
      <c r="L2252" s="761"/>
      <c r="M2252" s="761"/>
      <c r="N2252" s="761"/>
      <c r="O2252" s="762"/>
    </row>
    <row r="2253">
      <c r="A2253" s="841"/>
      <c r="B2253" s="760"/>
      <c r="C2253" s="761"/>
      <c r="D2253" s="761"/>
      <c r="E2253" s="761"/>
      <c r="F2253" s="761"/>
      <c r="G2253" s="761"/>
      <c r="H2253" s="761"/>
      <c r="I2253" s="761"/>
      <c r="J2253" s="761"/>
      <c r="K2253" s="761"/>
      <c r="L2253" s="761"/>
      <c r="M2253" s="761"/>
      <c r="N2253" s="761"/>
      <c r="O2253" s="762"/>
    </row>
    <row r="2254">
      <c r="A2254" s="841"/>
      <c r="B2254" s="760"/>
      <c r="C2254" s="761"/>
      <c r="D2254" s="761"/>
      <c r="E2254" s="761"/>
      <c r="F2254" s="761"/>
      <c r="G2254" s="761"/>
      <c r="H2254" s="761"/>
      <c r="I2254" s="761"/>
      <c r="J2254" s="761"/>
      <c r="K2254" s="761"/>
      <c r="L2254" s="761"/>
      <c r="M2254" s="761"/>
      <c r="N2254" s="761"/>
      <c r="O2254" s="762"/>
    </row>
    <row r="2255">
      <c r="A2255" s="841"/>
      <c r="B2255" s="760"/>
      <c r="C2255" s="761"/>
      <c r="D2255" s="761"/>
      <c r="E2255" s="761"/>
      <c r="F2255" s="761"/>
      <c r="G2255" s="761"/>
      <c r="H2255" s="761"/>
      <c r="I2255" s="761"/>
      <c r="J2255" s="761"/>
      <c r="K2255" s="761"/>
      <c r="L2255" s="761"/>
      <c r="M2255" s="761"/>
      <c r="N2255" s="761"/>
      <c r="O2255" s="762"/>
    </row>
    <row r="2256">
      <c r="A2256" s="841"/>
      <c r="B2256" s="758"/>
      <c r="C2256" s="759"/>
      <c r="D2256" s="759"/>
      <c r="E2256" s="759"/>
      <c r="F2256" s="759"/>
      <c r="G2256" s="759"/>
      <c r="H2256" s="763"/>
      <c r="I2256" s="986" t="s">
        <v>292</v>
      </c>
      <c r="J2256" s="987"/>
      <c r="K2256" s="987"/>
      <c r="L2256" s="987"/>
      <c r="M2256" s="987"/>
      <c r="N2256" s="987"/>
      <c r="O2256" s="988"/>
    </row>
    <row r="2257">
      <c r="A2257" s="841"/>
      <c r="B2257" s="758"/>
      <c r="C2257" s="759"/>
      <c r="D2257" s="759"/>
      <c r="E2257" s="759"/>
      <c r="F2257" s="759"/>
      <c r="G2257" s="759"/>
      <c r="H2257" s="763"/>
      <c r="I2257" s="3"/>
      <c r="J2257" s="3"/>
      <c r="K2257" s="3"/>
      <c r="L2257" s="3"/>
      <c r="M2257" s="3"/>
      <c r="N2257" s="3"/>
      <c r="O2257" s="3"/>
    </row>
    <row r="2258">
      <c r="A2258" s="841"/>
      <c r="B2258" s="758"/>
      <c r="C2258" s="759"/>
      <c r="D2258" s="759"/>
      <c r="E2258" s="759"/>
      <c r="F2258" s="759"/>
      <c r="G2258" s="759"/>
      <c r="H2258" s="763"/>
      <c r="I2258" s="3"/>
      <c r="J2258" s="3"/>
      <c r="K2258" s="3"/>
      <c r="L2258" s="3"/>
      <c r="M2258" s="3"/>
      <c r="N2258" s="3"/>
      <c r="O2258" s="3"/>
    </row>
    <row r="2259">
      <c r="A2259" s="842"/>
      <c r="B2259" s="803"/>
      <c r="C2259" s="804"/>
      <c r="D2259" s="804"/>
      <c r="E2259" s="804"/>
      <c r="F2259" s="804"/>
      <c r="G2259" s="804"/>
      <c r="H2259" s="989"/>
      <c r="I2259" s="990"/>
      <c r="J2259" s="990"/>
      <c r="K2259" s="990"/>
      <c r="L2259" s="990"/>
      <c r="M2259" s="990"/>
      <c r="N2259" s="990"/>
      <c r="O2259" s="991"/>
    </row>
    <row r="2260" ht="29.25" customHeight="1">
      <c r="A2260" s="805" t="s">
        <v>240</v>
      </c>
      <c r="B2260" s="806" t="s">
        <v>1</v>
      </c>
      <c r="C2260" s="807"/>
      <c r="D2260" s="807"/>
      <c r="E2260" s="807"/>
      <c r="F2260" s="807"/>
      <c r="G2260" s="807"/>
      <c r="H2260" s="807"/>
      <c r="I2260" s="807"/>
      <c r="J2260" s="807"/>
      <c r="K2260" s="807"/>
      <c r="L2260" s="807"/>
      <c r="M2260" s="807"/>
      <c r="N2260" s="807"/>
      <c r="O2260" s="1165"/>
    </row>
    <row r="2261">
      <c r="A2261" s="810" t="s">
        <v>3</v>
      </c>
      <c r="B2261" s="811" t="s">
        <v>4</v>
      </c>
      <c r="C2261" s="812"/>
      <c r="D2261" s="812"/>
      <c r="E2261" s="812"/>
      <c r="F2261" s="812"/>
      <c r="G2261" s="812"/>
      <c r="H2261" s="812"/>
      <c r="I2261" s="812"/>
      <c r="J2261" s="812"/>
      <c r="K2261" s="812"/>
      <c r="L2261" s="812"/>
      <c r="M2261" s="812"/>
      <c r="N2261" s="812"/>
      <c r="O2261" s="1178"/>
    </row>
    <row r="2262">
      <c r="A2262" s="814" t="s">
        <v>241</v>
      </c>
      <c r="B2262" s="694"/>
      <c r="C2262" s="694"/>
      <c r="D2262" s="694"/>
      <c r="E2262" s="694"/>
      <c r="F2262" s="694"/>
      <c r="G2262" s="694"/>
      <c r="H2262" s="694"/>
      <c r="I2262" s="694"/>
      <c r="J2262" s="694"/>
      <c r="K2262" s="694"/>
      <c r="L2262" s="694"/>
      <c r="M2262" s="694"/>
      <c r="N2262" s="694"/>
      <c r="O2262" s="1179"/>
    </row>
    <row r="2263" ht="38.25">
      <c r="A2263" s="718" t="s">
        <v>7</v>
      </c>
      <c r="B2263" s="720" t="s">
        <v>312</v>
      </c>
      <c r="C2263" s="720" t="s">
        <v>216</v>
      </c>
      <c r="D2263" s="816" t="s">
        <v>349</v>
      </c>
      <c r="E2263" s="817"/>
      <c r="F2263" s="818"/>
      <c r="G2263" s="819" t="s">
        <v>242</v>
      </c>
      <c r="H2263" s="820"/>
      <c r="I2263" s="723">
        <f>I2216+1</f>
        <v>46076</v>
      </c>
      <c r="J2263" s="724"/>
      <c r="K2263" s="724"/>
      <c r="L2263" s="724"/>
      <c r="M2263" s="725"/>
      <c r="N2263" s="726" t="s">
        <v>243</v>
      </c>
      <c r="O2263" s="727">
        <f>O2216+1</f>
        <v>49</v>
      </c>
    </row>
    <row r="2264">
      <c r="A2264" s="728" t="s">
        <v>244</v>
      </c>
      <c r="B2264" s="729" t="s">
        <v>6</v>
      </c>
      <c r="C2264" s="730"/>
      <c r="D2264" s="730"/>
      <c r="E2264" s="730"/>
      <c r="F2264" s="730"/>
      <c r="G2264" s="730"/>
      <c r="H2264" s="730"/>
      <c r="I2264" s="730"/>
      <c r="J2264" s="731"/>
      <c r="K2264" s="732" t="s">
        <v>245</v>
      </c>
      <c r="L2264" s="732" t="s">
        <v>246</v>
      </c>
      <c r="M2264" s="821" t="s">
        <v>247</v>
      </c>
      <c r="N2264" s="822"/>
      <c r="O2264" s="733" t="s">
        <v>248</v>
      </c>
    </row>
    <row r="2265">
      <c r="A2265" s="734"/>
      <c r="B2265" s="735"/>
      <c r="C2265" s="736"/>
      <c r="D2265" s="736"/>
      <c r="E2265" s="736"/>
      <c r="F2265" s="736"/>
      <c r="G2265" s="736"/>
      <c r="H2265" s="736"/>
      <c r="I2265" s="736"/>
      <c r="J2265" s="737"/>
      <c r="K2265" s="732" t="s">
        <v>249</v>
      </c>
      <c r="L2265" s="732" t="s">
        <v>203</v>
      </c>
      <c r="M2265" s="823"/>
      <c r="N2265" s="824"/>
      <c r="O2265" s="739"/>
    </row>
    <row r="2266" ht="38.25">
      <c r="A2266" s="740" t="s">
        <v>250</v>
      </c>
      <c r="B2266" s="741"/>
      <c r="C2266" s="742" t="s">
        <v>251</v>
      </c>
      <c r="D2266" s="742">
        <v>180</v>
      </c>
      <c r="E2266" s="742" t="s">
        <v>252</v>
      </c>
      <c r="F2266" s="825" t="s">
        <v>253</v>
      </c>
      <c r="G2266" s="826"/>
      <c r="H2266" s="741">
        <f>H2219+1</f>
        <v>142</v>
      </c>
      <c r="I2266" s="742" t="s">
        <v>254</v>
      </c>
      <c r="J2266" s="741">
        <f>D2266-H2266</f>
        <v>38</v>
      </c>
      <c r="K2266" s="744" t="s">
        <v>255</v>
      </c>
      <c r="L2266" s="744" t="s">
        <v>203</v>
      </c>
      <c r="M2266" s="811"/>
      <c r="N2266" s="827"/>
      <c r="O2266" s="739"/>
    </row>
    <row r="2267">
      <c r="A2267" s="993" t="s">
        <v>256</v>
      </c>
      <c r="B2267" s="755" t="s">
        <v>257</v>
      </c>
      <c r="C2267" s="756"/>
      <c r="D2267" s="756"/>
      <c r="E2267" s="756"/>
      <c r="F2267" s="757"/>
      <c r="G2267" s="758"/>
      <c r="H2267" s="763"/>
      <c r="I2267" s="760"/>
      <c r="J2267" s="761"/>
      <c r="K2267" s="761"/>
      <c r="L2267" s="761"/>
      <c r="M2267" s="761"/>
      <c r="N2267" s="761"/>
      <c r="O2267" s="762"/>
    </row>
    <row r="2268">
      <c r="A2268" s="828"/>
      <c r="B2268" s="755" t="s">
        <v>258</v>
      </c>
      <c r="C2268" s="756"/>
      <c r="D2268" s="756"/>
      <c r="E2268" s="756"/>
      <c r="F2268" s="757"/>
      <c r="G2268" s="758"/>
      <c r="H2268" s="763"/>
      <c r="I2268" s="760"/>
      <c r="J2268" s="761"/>
      <c r="K2268" s="761"/>
      <c r="L2268" s="761"/>
      <c r="M2268" s="761"/>
      <c r="N2268" s="761"/>
      <c r="O2268" s="762"/>
    </row>
    <row r="2269">
      <c r="A2269" s="828"/>
      <c r="B2269" s="755" t="s">
        <v>259</v>
      </c>
      <c r="C2269" s="756"/>
      <c r="D2269" s="756"/>
      <c r="E2269" s="756"/>
      <c r="F2269" s="757"/>
      <c r="G2269" s="758"/>
      <c r="H2269" s="763"/>
      <c r="I2269" s="760"/>
      <c r="J2269" s="761"/>
      <c r="K2269" s="761"/>
      <c r="L2269" s="761"/>
      <c r="M2269" s="761"/>
      <c r="N2269" s="761"/>
      <c r="O2269" s="762"/>
    </row>
    <row r="2270">
      <c r="A2270" s="828"/>
      <c r="B2270" s="755" t="s">
        <v>260</v>
      </c>
      <c r="C2270" s="756"/>
      <c r="D2270" s="756"/>
      <c r="E2270" s="756"/>
      <c r="F2270" s="757"/>
      <c r="G2270" s="758"/>
      <c r="H2270" s="763"/>
      <c r="I2270" s="760"/>
      <c r="J2270" s="761"/>
      <c r="K2270" s="761"/>
      <c r="L2270" s="761"/>
      <c r="M2270" s="761"/>
      <c r="N2270" s="761"/>
      <c r="O2270" s="762"/>
    </row>
    <row r="2271">
      <c r="A2271" s="828"/>
      <c r="B2271" s="755" t="s">
        <v>261</v>
      </c>
      <c r="C2271" s="756"/>
      <c r="D2271" s="756"/>
      <c r="E2271" s="756"/>
      <c r="F2271" s="757"/>
      <c r="G2271" s="758"/>
      <c r="H2271" s="763"/>
      <c r="I2271" s="758"/>
      <c r="J2271" s="759"/>
      <c r="K2271" s="759"/>
      <c r="L2271" s="759"/>
      <c r="M2271" s="759"/>
      <c r="N2271" s="759"/>
      <c r="O2271" s="762"/>
    </row>
    <row r="2272">
      <c r="A2272" s="829"/>
      <c r="B2272" s="999" t="s">
        <v>262</v>
      </c>
      <c r="C2272" s="1000"/>
      <c r="D2272" s="1000"/>
      <c r="E2272" s="1000"/>
      <c r="F2272" s="1001"/>
      <c r="G2272" s="803"/>
      <c r="H2272" s="989"/>
      <c r="I2272" s="769"/>
      <c r="J2272" s="770"/>
      <c r="K2272" s="770"/>
      <c r="L2272" s="770"/>
      <c r="M2272" s="770"/>
      <c r="N2272" s="770"/>
      <c r="O2272" s="771"/>
    </row>
    <row r="2273">
      <c r="A2273" s="830" t="s">
        <v>263</v>
      </c>
      <c r="B2273" s="773" t="s">
        <v>264</v>
      </c>
      <c r="C2273" s="774"/>
      <c r="D2273" s="774"/>
      <c r="E2273" s="774"/>
      <c r="F2273" s="775"/>
      <c r="G2273" s="776" t="s">
        <v>265</v>
      </c>
      <c r="H2273" s="777"/>
      <c r="I2273" s="773" t="s">
        <v>264</v>
      </c>
      <c r="J2273" s="774"/>
      <c r="K2273" s="774"/>
      <c r="L2273" s="774"/>
      <c r="M2273" s="774"/>
      <c r="N2273" s="775"/>
      <c r="O2273" s="1219" t="s">
        <v>265</v>
      </c>
    </row>
    <row r="2274">
      <c r="A2274" s="828"/>
      <c r="B2274" s="766" t="s">
        <v>266</v>
      </c>
      <c r="C2274" s="767"/>
      <c r="D2274" s="767"/>
      <c r="E2274" s="767"/>
      <c r="F2274" s="768"/>
      <c r="G2274" s="779"/>
      <c r="H2274" s="780"/>
      <c r="I2274" s="766" t="s">
        <v>267</v>
      </c>
      <c r="J2274" s="767"/>
      <c r="K2274" s="767"/>
      <c r="L2274" s="767"/>
      <c r="M2274" s="767"/>
      <c r="N2274" s="768"/>
      <c r="O2274" s="781"/>
    </row>
    <row r="2275">
      <c r="A2275" s="828"/>
      <c r="B2275" s="766" t="s">
        <v>268</v>
      </c>
      <c r="C2275" s="767"/>
      <c r="D2275" s="767"/>
      <c r="E2275" s="767"/>
      <c r="F2275" s="768"/>
      <c r="G2275" s="779"/>
      <c r="H2275" s="780"/>
      <c r="I2275" s="766" t="s">
        <v>269</v>
      </c>
      <c r="J2275" s="767"/>
      <c r="K2275" s="767"/>
      <c r="L2275" s="767"/>
      <c r="M2275" s="767"/>
      <c r="N2275" s="768"/>
      <c r="O2275" s="781"/>
    </row>
    <row r="2276">
      <c r="A2276" s="828"/>
      <c r="B2276" s="766" t="s">
        <v>270</v>
      </c>
      <c r="C2276" s="767"/>
      <c r="D2276" s="767"/>
      <c r="E2276" s="767"/>
      <c r="F2276" s="768"/>
      <c r="G2276" s="779"/>
      <c r="H2276" s="780"/>
      <c r="I2276" s="766" t="s">
        <v>271</v>
      </c>
      <c r="J2276" s="767"/>
      <c r="K2276" s="767"/>
      <c r="L2276" s="767"/>
      <c r="M2276" s="767"/>
      <c r="N2276" s="768"/>
      <c r="O2276" s="781"/>
    </row>
    <row r="2277">
      <c r="A2277" s="828"/>
      <c r="B2277" s="766" t="s">
        <v>272</v>
      </c>
      <c r="C2277" s="767"/>
      <c r="D2277" s="767"/>
      <c r="E2277" s="767"/>
      <c r="F2277" s="768"/>
      <c r="G2277" s="779"/>
      <c r="H2277" s="780"/>
      <c r="I2277" s="766" t="s">
        <v>273</v>
      </c>
      <c r="J2277" s="767"/>
      <c r="K2277" s="767"/>
      <c r="L2277" s="767"/>
      <c r="M2277" s="767"/>
      <c r="N2277" s="768"/>
      <c r="O2277" s="781"/>
    </row>
    <row r="2278">
      <c r="A2278" s="828"/>
      <c r="B2278" s="766" t="s">
        <v>274</v>
      </c>
      <c r="C2278" s="767"/>
      <c r="D2278" s="767"/>
      <c r="E2278" s="767"/>
      <c r="F2278" s="768"/>
      <c r="G2278" s="779"/>
      <c r="H2278" s="780"/>
      <c r="I2278" s="766" t="s">
        <v>275</v>
      </c>
      <c r="J2278" s="767"/>
      <c r="K2278" s="767"/>
      <c r="L2278" s="767"/>
      <c r="M2278" s="767"/>
      <c r="N2278" s="768"/>
      <c r="O2278" s="781">
        <v>1</v>
      </c>
    </row>
    <row r="2279">
      <c r="A2279" s="828"/>
      <c r="B2279" s="766" t="s">
        <v>276</v>
      </c>
      <c r="C2279" s="767"/>
      <c r="D2279" s="767"/>
      <c r="E2279" s="767"/>
      <c r="F2279" s="768"/>
      <c r="G2279" s="779"/>
      <c r="H2279" s="780"/>
      <c r="I2279" s="766" t="s">
        <v>277</v>
      </c>
      <c r="J2279" s="767"/>
      <c r="K2279" s="767"/>
      <c r="L2279" s="767"/>
      <c r="M2279" s="767"/>
      <c r="N2279" s="768"/>
      <c r="O2279" s="781"/>
    </row>
    <row r="2280">
      <c r="A2280" s="828"/>
      <c r="B2280" s="766" t="s">
        <v>278</v>
      </c>
      <c r="C2280" s="767"/>
      <c r="D2280" s="767"/>
      <c r="E2280" s="767"/>
      <c r="F2280" s="768"/>
      <c r="G2280" s="779"/>
      <c r="H2280" s="780"/>
      <c r="I2280" s="766" t="s">
        <v>279</v>
      </c>
      <c r="J2280" s="767"/>
      <c r="K2280" s="767"/>
      <c r="L2280" s="767"/>
      <c r="M2280" s="767"/>
      <c r="N2280" s="768"/>
      <c r="O2280" s="781"/>
    </row>
    <row r="2281">
      <c r="A2281" s="828"/>
      <c r="B2281" s="766" t="s">
        <v>280</v>
      </c>
      <c r="C2281" s="767"/>
      <c r="D2281" s="767"/>
      <c r="E2281" s="767"/>
      <c r="F2281" s="768"/>
      <c r="G2281" s="779"/>
      <c r="H2281" s="780"/>
      <c r="I2281" s="766" t="s">
        <v>281</v>
      </c>
      <c r="J2281" s="767"/>
      <c r="K2281" s="767"/>
      <c r="L2281" s="767"/>
      <c r="M2281" s="767"/>
      <c r="N2281" s="768"/>
      <c r="O2281" s="781">
        <v>1</v>
      </c>
    </row>
    <row r="2282">
      <c r="A2282" s="828"/>
      <c r="B2282" s="766" t="s">
        <v>282</v>
      </c>
      <c r="C2282" s="767"/>
      <c r="D2282" s="767"/>
      <c r="E2282" s="767"/>
      <c r="F2282" s="768"/>
      <c r="G2282" s="779"/>
      <c r="H2282" s="780"/>
      <c r="I2282" s="766" t="s">
        <v>283</v>
      </c>
      <c r="J2282" s="767"/>
      <c r="K2282" s="767"/>
      <c r="L2282" s="767"/>
      <c r="M2282" s="767"/>
      <c r="N2282" s="768"/>
      <c r="O2282" s="781"/>
    </row>
    <row r="2283">
      <c r="A2283" s="828"/>
      <c r="B2283" s="766" t="s">
        <v>284</v>
      </c>
      <c r="C2283" s="767"/>
      <c r="D2283" s="767"/>
      <c r="E2283" s="767"/>
      <c r="F2283" s="768"/>
      <c r="G2283" s="779"/>
      <c r="H2283" s="780"/>
      <c r="I2283" s="766" t="s">
        <v>285</v>
      </c>
      <c r="J2283" s="767"/>
      <c r="K2283" s="767"/>
      <c r="L2283" s="767"/>
      <c r="M2283" s="767"/>
      <c r="N2283" s="768"/>
      <c r="O2283" s="790">
        <v>1</v>
      </c>
    </row>
    <row r="2284">
      <c r="A2284" s="829"/>
      <c r="B2284" s="793" t="s">
        <v>286</v>
      </c>
      <c r="C2284" s="794"/>
      <c r="D2284" s="794"/>
      <c r="E2284" s="794"/>
      <c r="F2284" s="795"/>
      <c r="G2284" s="791">
        <v>2</v>
      </c>
      <c r="H2284" s="792"/>
      <c r="I2284" s="793" t="s">
        <v>287</v>
      </c>
      <c r="J2284" s="794"/>
      <c r="K2284" s="794"/>
      <c r="L2284" s="794"/>
      <c r="M2284" s="794"/>
      <c r="N2284" s="795"/>
      <c r="O2284" s="796">
        <f>SUM(G2274:H2284,O2274:O2283)</f>
        <v>5</v>
      </c>
    </row>
    <row r="2285">
      <c r="A2285" s="837" t="s">
        <v>288</v>
      </c>
      <c r="B2285" s="798"/>
      <c r="C2285" s="799"/>
      <c r="D2285" s="799"/>
      <c r="E2285" s="799"/>
      <c r="F2285" s="799"/>
      <c r="G2285" s="799"/>
      <c r="H2285" s="799"/>
      <c r="I2285" s="799"/>
      <c r="J2285" s="799"/>
      <c r="K2285" s="799"/>
      <c r="L2285" s="799"/>
      <c r="M2285" s="799"/>
      <c r="N2285" s="799"/>
      <c r="O2285" s="998"/>
    </row>
    <row r="2286">
      <c r="A2286" s="841"/>
      <c r="B2286" s="758"/>
      <c r="C2286" s="759"/>
      <c r="D2286" s="759"/>
      <c r="E2286" s="759"/>
      <c r="F2286" s="759"/>
      <c r="G2286" s="759"/>
      <c r="H2286" s="759"/>
      <c r="I2286" s="759"/>
      <c r="J2286" s="759"/>
      <c r="K2286" s="759"/>
      <c r="L2286" s="759"/>
      <c r="M2286" s="759"/>
      <c r="N2286" s="759"/>
      <c r="O2286" s="762"/>
    </row>
    <row r="2287">
      <c r="A2287" s="841"/>
      <c r="B2287" s="758"/>
      <c r="C2287" s="759"/>
      <c r="D2287" s="759"/>
      <c r="E2287" s="759"/>
      <c r="F2287" s="759"/>
      <c r="G2287" s="759"/>
      <c r="H2287" s="759"/>
      <c r="I2287" s="759"/>
      <c r="J2287" s="759"/>
      <c r="K2287" s="759"/>
      <c r="L2287" s="759"/>
      <c r="M2287" s="759"/>
      <c r="N2287" s="759"/>
      <c r="O2287" s="762"/>
    </row>
    <row r="2288">
      <c r="A2288" s="841"/>
      <c r="B2288" s="758"/>
      <c r="C2288" s="759"/>
      <c r="D2288" s="759"/>
      <c r="E2288" s="759"/>
      <c r="F2288" s="759"/>
      <c r="G2288" s="759"/>
      <c r="H2288" s="759"/>
      <c r="I2288" s="759"/>
      <c r="J2288" s="759"/>
      <c r="K2288" s="759"/>
      <c r="L2288" s="759"/>
      <c r="M2288" s="759"/>
      <c r="N2288" s="759"/>
      <c r="O2288" s="762"/>
    </row>
    <row r="2289">
      <c r="A2289" s="841"/>
      <c r="B2289" s="758"/>
      <c r="C2289" s="759"/>
      <c r="D2289" s="759"/>
      <c r="E2289" s="759"/>
      <c r="F2289" s="759"/>
      <c r="G2289" s="759"/>
      <c r="H2289" s="759"/>
      <c r="I2289" s="759"/>
      <c r="J2289" s="759"/>
      <c r="K2289" s="759"/>
      <c r="L2289" s="759"/>
      <c r="M2289" s="759"/>
      <c r="N2289" s="759"/>
      <c r="O2289" s="762"/>
    </row>
    <row r="2290">
      <c r="A2290" s="841"/>
      <c r="B2290" s="758"/>
      <c r="C2290" s="759"/>
      <c r="D2290" s="759"/>
      <c r="E2290" s="759"/>
      <c r="F2290" s="759"/>
      <c r="G2290" s="759"/>
      <c r="H2290" s="759"/>
      <c r="I2290" s="759"/>
      <c r="J2290" s="759"/>
      <c r="K2290" s="759"/>
      <c r="L2290" s="759"/>
      <c r="M2290" s="759"/>
      <c r="N2290" s="759"/>
      <c r="O2290" s="762"/>
    </row>
    <row r="2291">
      <c r="A2291" s="841"/>
      <c r="B2291" s="758"/>
      <c r="C2291" s="759"/>
      <c r="D2291" s="759"/>
      <c r="E2291" s="759"/>
      <c r="F2291" s="759"/>
      <c r="G2291" s="759"/>
      <c r="H2291" s="759"/>
      <c r="I2291" s="759"/>
      <c r="J2291" s="759"/>
      <c r="K2291" s="759"/>
      <c r="L2291" s="759"/>
      <c r="M2291" s="759"/>
      <c r="N2291" s="759"/>
      <c r="O2291" s="762"/>
    </row>
    <row r="2292">
      <c r="A2292" s="841"/>
      <c r="B2292" s="758"/>
      <c r="C2292" s="759"/>
      <c r="D2292" s="759"/>
      <c r="E2292" s="759"/>
      <c r="F2292" s="759"/>
      <c r="G2292" s="759"/>
      <c r="H2292" s="763"/>
      <c r="I2292" s="986" t="s">
        <v>0</v>
      </c>
      <c r="J2292" s="987"/>
      <c r="K2292" s="987"/>
      <c r="L2292" s="987"/>
      <c r="M2292" s="987"/>
      <c r="N2292" s="987"/>
      <c r="O2292" s="988"/>
    </row>
    <row r="2293">
      <c r="A2293" s="841"/>
      <c r="B2293" s="758"/>
      <c r="C2293" s="759"/>
      <c r="D2293" s="759"/>
      <c r="E2293" s="759"/>
      <c r="F2293" s="759"/>
      <c r="G2293" s="759"/>
      <c r="H2293" s="763"/>
      <c r="I2293" s="3"/>
      <c r="J2293" s="3"/>
      <c r="K2293" s="3"/>
      <c r="L2293" s="3"/>
      <c r="M2293" s="3"/>
      <c r="N2293" s="3"/>
      <c r="O2293" s="3"/>
    </row>
    <row r="2294">
      <c r="A2294" s="841"/>
      <c r="B2294" s="758"/>
      <c r="C2294" s="759"/>
      <c r="D2294" s="759"/>
      <c r="E2294" s="759"/>
      <c r="F2294" s="759"/>
      <c r="G2294" s="759"/>
      <c r="H2294" s="763"/>
      <c r="I2294" s="3"/>
      <c r="J2294" s="3"/>
      <c r="K2294" s="3"/>
      <c r="L2294" s="3"/>
      <c r="M2294" s="3"/>
      <c r="N2294" s="3"/>
      <c r="O2294" s="3"/>
    </row>
    <row r="2295">
      <c r="A2295" s="842"/>
      <c r="B2295" s="803"/>
      <c r="C2295" s="804"/>
      <c r="D2295" s="804"/>
      <c r="E2295" s="804"/>
      <c r="F2295" s="804"/>
      <c r="G2295" s="804"/>
      <c r="H2295" s="989"/>
      <c r="I2295" s="1223"/>
      <c r="J2295" s="1223"/>
      <c r="K2295" s="1223"/>
      <c r="L2295" s="1223"/>
      <c r="M2295" s="1223"/>
      <c r="N2295" s="1223"/>
      <c r="O2295" s="1223"/>
    </row>
    <row r="2296">
      <c r="A2296" s="837" t="s">
        <v>291</v>
      </c>
      <c r="B2296" s="992"/>
      <c r="C2296" s="839"/>
      <c r="D2296" s="839"/>
      <c r="E2296" s="839"/>
      <c r="F2296" s="839"/>
      <c r="G2296" s="839"/>
      <c r="H2296" s="839"/>
      <c r="I2296" s="839"/>
      <c r="J2296" s="839"/>
      <c r="K2296" s="839"/>
      <c r="L2296" s="839"/>
      <c r="M2296" s="839"/>
      <c r="N2296" s="839"/>
      <c r="O2296" s="840"/>
    </row>
    <row r="2297">
      <c r="A2297" s="841"/>
      <c r="B2297" s="760"/>
      <c r="C2297" s="761"/>
      <c r="D2297" s="761"/>
      <c r="E2297" s="761"/>
      <c r="F2297" s="761"/>
      <c r="G2297" s="761"/>
      <c r="H2297" s="761"/>
      <c r="I2297" s="761"/>
      <c r="J2297" s="761"/>
      <c r="K2297" s="761"/>
      <c r="L2297" s="761"/>
      <c r="M2297" s="761"/>
      <c r="N2297" s="761"/>
      <c r="O2297" s="762"/>
    </row>
    <row r="2298">
      <c r="A2298" s="841"/>
      <c r="B2298" s="760"/>
      <c r="C2298" s="761"/>
      <c r="D2298" s="761"/>
      <c r="E2298" s="761"/>
      <c r="F2298" s="761"/>
      <c r="G2298" s="761"/>
      <c r="H2298" s="761"/>
      <c r="I2298" s="761"/>
      <c r="J2298" s="761"/>
      <c r="K2298" s="761"/>
      <c r="L2298" s="761"/>
      <c r="M2298" s="761"/>
      <c r="N2298" s="761"/>
      <c r="O2298" s="762"/>
    </row>
    <row r="2299">
      <c r="A2299" s="841"/>
      <c r="B2299" s="760"/>
      <c r="C2299" s="761"/>
      <c r="D2299" s="761"/>
      <c r="E2299" s="761"/>
      <c r="F2299" s="761"/>
      <c r="G2299" s="761"/>
      <c r="H2299" s="761"/>
      <c r="I2299" s="761"/>
      <c r="J2299" s="761"/>
      <c r="K2299" s="761"/>
      <c r="L2299" s="761"/>
      <c r="M2299" s="761"/>
      <c r="N2299" s="761"/>
      <c r="O2299" s="762"/>
    </row>
    <row r="2300">
      <c r="A2300" s="841"/>
      <c r="B2300" s="760"/>
      <c r="C2300" s="761"/>
      <c r="D2300" s="761"/>
      <c r="E2300" s="761"/>
      <c r="F2300" s="761"/>
      <c r="G2300" s="761"/>
      <c r="H2300" s="761"/>
      <c r="I2300" s="761"/>
      <c r="J2300" s="761"/>
      <c r="K2300" s="761"/>
      <c r="L2300" s="761"/>
      <c r="M2300" s="761"/>
      <c r="N2300" s="761"/>
      <c r="O2300" s="762"/>
    </row>
    <row r="2301">
      <c r="A2301" s="841"/>
      <c r="B2301" s="760"/>
      <c r="C2301" s="761"/>
      <c r="D2301" s="761"/>
      <c r="E2301" s="761"/>
      <c r="F2301" s="761"/>
      <c r="G2301" s="761"/>
      <c r="H2301" s="761"/>
      <c r="I2301" s="761"/>
      <c r="J2301" s="761"/>
      <c r="K2301" s="761"/>
      <c r="L2301" s="761"/>
      <c r="M2301" s="761"/>
      <c r="N2301" s="761"/>
      <c r="O2301" s="762"/>
    </row>
    <row r="2302">
      <c r="A2302" s="841"/>
      <c r="B2302" s="760"/>
      <c r="C2302" s="761"/>
      <c r="D2302" s="761"/>
      <c r="E2302" s="761"/>
      <c r="F2302" s="761"/>
      <c r="G2302" s="761"/>
      <c r="H2302" s="761"/>
      <c r="I2302" s="761"/>
      <c r="J2302" s="761"/>
      <c r="K2302" s="761"/>
      <c r="L2302" s="761"/>
      <c r="M2302" s="761"/>
      <c r="N2302" s="761"/>
      <c r="O2302" s="762"/>
    </row>
    <row r="2303">
      <c r="A2303" s="841"/>
      <c r="B2303" s="758"/>
      <c r="C2303" s="759"/>
      <c r="D2303" s="759"/>
      <c r="E2303" s="759"/>
      <c r="F2303" s="759"/>
      <c r="G2303" s="759"/>
      <c r="H2303" s="763"/>
      <c r="I2303" s="986" t="s">
        <v>292</v>
      </c>
      <c r="J2303" s="987"/>
      <c r="K2303" s="987"/>
      <c r="L2303" s="987"/>
      <c r="M2303" s="987"/>
      <c r="N2303" s="987"/>
      <c r="O2303" s="988"/>
    </row>
    <row r="2304">
      <c r="A2304" s="841"/>
      <c r="B2304" s="758"/>
      <c r="C2304" s="759"/>
      <c r="D2304" s="759"/>
      <c r="E2304" s="759"/>
      <c r="F2304" s="759"/>
      <c r="G2304" s="759"/>
      <c r="H2304" s="763"/>
      <c r="I2304" s="3"/>
      <c r="J2304" s="3"/>
      <c r="K2304" s="3"/>
      <c r="L2304" s="3"/>
      <c r="M2304" s="3"/>
      <c r="N2304" s="3"/>
      <c r="O2304" s="3"/>
    </row>
    <row r="2305">
      <c r="A2305" s="841"/>
      <c r="B2305" s="758"/>
      <c r="C2305" s="759"/>
      <c r="D2305" s="759"/>
      <c r="E2305" s="759"/>
      <c r="F2305" s="759"/>
      <c r="G2305" s="759"/>
      <c r="H2305" s="763"/>
      <c r="I2305" s="3"/>
      <c r="J2305" s="3"/>
      <c r="K2305" s="3"/>
      <c r="L2305" s="3"/>
      <c r="M2305" s="3"/>
      <c r="N2305" s="3"/>
      <c r="O2305" s="3"/>
    </row>
    <row r="2306">
      <c r="A2306" s="842"/>
      <c r="B2306" s="803"/>
      <c r="C2306" s="804"/>
      <c r="D2306" s="804"/>
      <c r="E2306" s="804"/>
      <c r="F2306" s="804"/>
      <c r="G2306" s="804"/>
      <c r="H2306" s="989"/>
      <c r="I2306" s="990"/>
      <c r="J2306" s="990"/>
      <c r="K2306" s="990"/>
      <c r="L2306" s="990"/>
      <c r="M2306" s="990"/>
      <c r="N2306" s="990"/>
      <c r="O2306" s="991"/>
    </row>
    <row r="2307" ht="26.25" customHeight="1">
      <c r="A2307" s="805" t="s">
        <v>240</v>
      </c>
      <c r="B2307" s="806" t="s">
        <v>1</v>
      </c>
      <c r="C2307" s="807"/>
      <c r="D2307" s="807"/>
      <c r="E2307" s="807"/>
      <c r="F2307" s="807"/>
      <c r="G2307" s="807"/>
      <c r="H2307" s="807"/>
      <c r="I2307" s="807"/>
      <c r="J2307" s="807"/>
      <c r="K2307" s="807"/>
      <c r="L2307" s="807"/>
      <c r="M2307" s="807"/>
      <c r="N2307" s="807"/>
      <c r="O2307" s="1165"/>
    </row>
    <row r="2308">
      <c r="A2308" s="810" t="s">
        <v>3</v>
      </c>
      <c r="B2308" s="811" t="s">
        <v>4</v>
      </c>
      <c r="C2308" s="812"/>
      <c r="D2308" s="812"/>
      <c r="E2308" s="812"/>
      <c r="F2308" s="812"/>
      <c r="G2308" s="812"/>
      <c r="H2308" s="812"/>
      <c r="I2308" s="812"/>
      <c r="J2308" s="812"/>
      <c r="K2308" s="812"/>
      <c r="L2308" s="812"/>
      <c r="M2308" s="812"/>
      <c r="N2308" s="812"/>
      <c r="O2308" s="1178"/>
    </row>
    <row r="2309">
      <c r="A2309" s="814" t="s">
        <v>241</v>
      </c>
      <c r="B2309" s="694"/>
      <c r="C2309" s="694"/>
      <c r="D2309" s="694"/>
      <c r="E2309" s="694"/>
      <c r="F2309" s="694"/>
      <c r="G2309" s="694"/>
      <c r="H2309" s="694"/>
      <c r="I2309" s="694"/>
      <c r="J2309" s="694"/>
      <c r="K2309" s="694"/>
      <c r="L2309" s="694"/>
      <c r="M2309" s="694"/>
      <c r="N2309" s="694"/>
      <c r="O2309" s="1179"/>
    </row>
    <row r="2310" ht="38.25">
      <c r="A2310" s="718" t="s">
        <v>7</v>
      </c>
      <c r="B2310" s="720" t="s">
        <v>312</v>
      </c>
      <c r="C2310" s="720" t="s">
        <v>216</v>
      </c>
      <c r="D2310" s="816" t="s">
        <v>349</v>
      </c>
      <c r="E2310" s="817"/>
      <c r="F2310" s="818"/>
      <c r="G2310" s="819" t="s">
        <v>242</v>
      </c>
      <c r="H2310" s="820"/>
      <c r="I2310" s="723">
        <f>I2263+1</f>
        <v>46077</v>
      </c>
      <c r="J2310" s="724"/>
      <c r="K2310" s="724"/>
      <c r="L2310" s="724"/>
      <c r="M2310" s="725"/>
      <c r="N2310" s="726" t="s">
        <v>243</v>
      </c>
      <c r="O2310" s="727">
        <f>O2263+1</f>
        <v>50</v>
      </c>
    </row>
    <row r="2311">
      <c r="A2311" s="728" t="s">
        <v>244</v>
      </c>
      <c r="B2311" s="729" t="s">
        <v>6</v>
      </c>
      <c r="C2311" s="730"/>
      <c r="D2311" s="730"/>
      <c r="E2311" s="730"/>
      <c r="F2311" s="730"/>
      <c r="G2311" s="730"/>
      <c r="H2311" s="730"/>
      <c r="I2311" s="730"/>
      <c r="J2311" s="731"/>
      <c r="K2311" s="732" t="s">
        <v>245</v>
      </c>
      <c r="L2311" s="732" t="s">
        <v>246</v>
      </c>
      <c r="M2311" s="821" t="s">
        <v>247</v>
      </c>
      <c r="N2311" s="822"/>
      <c r="O2311" s="733" t="s">
        <v>248</v>
      </c>
    </row>
    <row r="2312">
      <c r="A2312" s="734"/>
      <c r="B2312" s="735"/>
      <c r="C2312" s="736"/>
      <c r="D2312" s="736"/>
      <c r="E2312" s="736"/>
      <c r="F2312" s="736"/>
      <c r="G2312" s="736"/>
      <c r="H2312" s="736"/>
      <c r="I2312" s="736"/>
      <c r="J2312" s="737"/>
      <c r="K2312" s="732" t="s">
        <v>249</v>
      </c>
      <c r="L2312" s="732" t="s">
        <v>203</v>
      </c>
      <c r="M2312" s="823"/>
      <c r="N2312" s="824"/>
      <c r="O2312" s="739"/>
    </row>
    <row r="2313" ht="38.25">
      <c r="A2313" s="740" t="s">
        <v>250</v>
      </c>
      <c r="B2313" s="741"/>
      <c r="C2313" s="742" t="s">
        <v>251</v>
      </c>
      <c r="D2313" s="742">
        <v>180</v>
      </c>
      <c r="E2313" s="742" t="s">
        <v>252</v>
      </c>
      <c r="F2313" s="825" t="s">
        <v>253</v>
      </c>
      <c r="G2313" s="826"/>
      <c r="H2313" s="741">
        <f>H2266+1</f>
        <v>143</v>
      </c>
      <c r="I2313" s="742" t="s">
        <v>254</v>
      </c>
      <c r="J2313" s="741">
        <f>D2313-H2313</f>
        <v>37</v>
      </c>
      <c r="K2313" s="744" t="s">
        <v>255</v>
      </c>
      <c r="L2313" s="744" t="s">
        <v>203</v>
      </c>
      <c r="M2313" s="811"/>
      <c r="N2313" s="827"/>
      <c r="O2313" s="739"/>
    </row>
    <row r="2314">
      <c r="A2314" s="993" t="s">
        <v>256</v>
      </c>
      <c r="B2314" s="755" t="s">
        <v>257</v>
      </c>
      <c r="C2314" s="756"/>
      <c r="D2314" s="756"/>
      <c r="E2314" s="756"/>
      <c r="F2314" s="757"/>
      <c r="G2314" s="758"/>
      <c r="H2314" s="763"/>
      <c r="I2314" s="760"/>
      <c r="J2314" s="761"/>
      <c r="K2314" s="761"/>
      <c r="L2314" s="761"/>
      <c r="M2314" s="761"/>
      <c r="N2314" s="761"/>
      <c r="O2314" s="762"/>
    </row>
    <row r="2315">
      <c r="A2315" s="828"/>
      <c r="B2315" s="755" t="s">
        <v>258</v>
      </c>
      <c r="C2315" s="756"/>
      <c r="D2315" s="756"/>
      <c r="E2315" s="756"/>
      <c r="F2315" s="757"/>
      <c r="G2315" s="758"/>
      <c r="H2315" s="763"/>
      <c r="I2315" s="760"/>
      <c r="J2315" s="761"/>
      <c r="K2315" s="761"/>
      <c r="L2315" s="761"/>
      <c r="M2315" s="761"/>
      <c r="N2315" s="761"/>
      <c r="O2315" s="762"/>
    </row>
    <row r="2316">
      <c r="A2316" s="828"/>
      <c r="B2316" s="755" t="s">
        <v>259</v>
      </c>
      <c r="C2316" s="756"/>
      <c r="D2316" s="756"/>
      <c r="E2316" s="756"/>
      <c r="F2316" s="757"/>
      <c r="G2316" s="758"/>
      <c r="H2316" s="763"/>
      <c r="I2316" s="760"/>
      <c r="J2316" s="761"/>
      <c r="K2316" s="761"/>
      <c r="L2316" s="761"/>
      <c r="M2316" s="761"/>
      <c r="N2316" s="761"/>
      <c r="O2316" s="762"/>
    </row>
    <row r="2317">
      <c r="A2317" s="828"/>
      <c r="B2317" s="755" t="s">
        <v>260</v>
      </c>
      <c r="C2317" s="756"/>
      <c r="D2317" s="756"/>
      <c r="E2317" s="756"/>
      <c r="F2317" s="757"/>
      <c r="G2317" s="758"/>
      <c r="H2317" s="763"/>
      <c r="I2317" s="760"/>
      <c r="J2317" s="761"/>
      <c r="K2317" s="761"/>
      <c r="L2317" s="761"/>
      <c r="M2317" s="761"/>
      <c r="N2317" s="761"/>
      <c r="O2317" s="762"/>
    </row>
    <row r="2318">
      <c r="A2318" s="828"/>
      <c r="B2318" s="755" t="s">
        <v>261</v>
      </c>
      <c r="C2318" s="756"/>
      <c r="D2318" s="756"/>
      <c r="E2318" s="756"/>
      <c r="F2318" s="757"/>
      <c r="G2318" s="758"/>
      <c r="H2318" s="763"/>
      <c r="I2318" s="758"/>
      <c r="J2318" s="759"/>
      <c r="K2318" s="759"/>
      <c r="L2318" s="759"/>
      <c r="M2318" s="759"/>
      <c r="N2318" s="759"/>
      <c r="O2318" s="762"/>
    </row>
    <row r="2319">
      <c r="A2319" s="829"/>
      <c r="B2319" s="999" t="s">
        <v>262</v>
      </c>
      <c r="C2319" s="1000"/>
      <c r="D2319" s="1000"/>
      <c r="E2319" s="1000"/>
      <c r="F2319" s="1001"/>
      <c r="G2319" s="803"/>
      <c r="H2319" s="989"/>
      <c r="I2319" s="769"/>
      <c r="J2319" s="770"/>
      <c r="K2319" s="770"/>
      <c r="L2319" s="770"/>
      <c r="M2319" s="770"/>
      <c r="N2319" s="770"/>
      <c r="O2319" s="771"/>
    </row>
    <row r="2320" ht="25.5">
      <c r="A2320" s="830" t="s">
        <v>263</v>
      </c>
      <c r="B2320" s="773" t="s">
        <v>264</v>
      </c>
      <c r="C2320" s="774"/>
      <c r="D2320" s="774"/>
      <c r="E2320" s="774"/>
      <c r="F2320" s="775"/>
      <c r="G2320" s="776" t="s">
        <v>265</v>
      </c>
      <c r="H2320" s="777"/>
      <c r="I2320" s="773" t="s">
        <v>264</v>
      </c>
      <c r="J2320" s="774"/>
      <c r="K2320" s="774"/>
      <c r="L2320" s="774"/>
      <c r="M2320" s="774"/>
      <c r="N2320" s="775"/>
      <c r="O2320" s="778" t="s">
        <v>265</v>
      </c>
    </row>
    <row r="2321">
      <c r="A2321" s="828"/>
      <c r="B2321" s="766" t="s">
        <v>266</v>
      </c>
      <c r="C2321" s="767"/>
      <c r="D2321" s="767"/>
      <c r="E2321" s="767"/>
      <c r="F2321" s="768"/>
      <c r="G2321" s="779"/>
      <c r="H2321" s="780"/>
      <c r="I2321" s="766" t="s">
        <v>267</v>
      </c>
      <c r="J2321" s="767"/>
      <c r="K2321" s="767"/>
      <c r="L2321" s="767"/>
      <c r="M2321" s="767"/>
      <c r="N2321" s="768"/>
      <c r="O2321" s="781"/>
    </row>
    <row r="2322">
      <c r="A2322" s="828"/>
      <c r="B2322" s="766" t="s">
        <v>268</v>
      </c>
      <c r="C2322" s="767"/>
      <c r="D2322" s="767"/>
      <c r="E2322" s="767"/>
      <c r="F2322" s="768"/>
      <c r="G2322" s="779"/>
      <c r="H2322" s="780"/>
      <c r="I2322" s="766" t="s">
        <v>269</v>
      </c>
      <c r="J2322" s="767"/>
      <c r="K2322" s="767"/>
      <c r="L2322" s="767"/>
      <c r="M2322" s="767"/>
      <c r="N2322" s="768"/>
      <c r="O2322" s="781"/>
    </row>
    <row r="2323">
      <c r="A2323" s="828"/>
      <c r="B2323" s="766" t="s">
        <v>270</v>
      </c>
      <c r="C2323" s="767"/>
      <c r="D2323" s="767"/>
      <c r="E2323" s="767"/>
      <c r="F2323" s="768"/>
      <c r="G2323" s="779"/>
      <c r="H2323" s="780"/>
      <c r="I2323" s="766" t="s">
        <v>271</v>
      </c>
      <c r="J2323" s="767"/>
      <c r="K2323" s="767"/>
      <c r="L2323" s="767"/>
      <c r="M2323" s="767"/>
      <c r="N2323" s="768"/>
      <c r="O2323" s="781"/>
    </row>
    <row r="2324">
      <c r="A2324" s="828"/>
      <c r="B2324" s="766" t="s">
        <v>272</v>
      </c>
      <c r="C2324" s="767"/>
      <c r="D2324" s="767"/>
      <c r="E2324" s="767"/>
      <c r="F2324" s="768"/>
      <c r="G2324" s="779"/>
      <c r="H2324" s="780"/>
      <c r="I2324" s="766" t="s">
        <v>273</v>
      </c>
      <c r="J2324" s="767"/>
      <c r="K2324" s="767"/>
      <c r="L2324" s="767"/>
      <c r="M2324" s="767"/>
      <c r="N2324" s="768"/>
      <c r="O2324" s="781"/>
    </row>
    <row r="2325">
      <c r="A2325" s="828"/>
      <c r="B2325" s="766" t="s">
        <v>274</v>
      </c>
      <c r="C2325" s="767"/>
      <c r="D2325" s="767"/>
      <c r="E2325" s="767"/>
      <c r="F2325" s="768"/>
      <c r="G2325" s="779"/>
      <c r="H2325" s="780"/>
      <c r="I2325" s="766" t="s">
        <v>275</v>
      </c>
      <c r="J2325" s="767"/>
      <c r="K2325" s="767"/>
      <c r="L2325" s="767"/>
      <c r="M2325" s="767"/>
      <c r="N2325" s="768"/>
      <c r="O2325" s="781">
        <v>1</v>
      </c>
    </row>
    <row r="2326">
      <c r="A2326" s="828"/>
      <c r="B2326" s="766" t="s">
        <v>276</v>
      </c>
      <c r="C2326" s="767"/>
      <c r="D2326" s="767"/>
      <c r="E2326" s="767"/>
      <c r="F2326" s="768"/>
      <c r="G2326" s="779"/>
      <c r="H2326" s="780"/>
      <c r="I2326" s="766" t="s">
        <v>277</v>
      </c>
      <c r="J2326" s="767"/>
      <c r="K2326" s="767"/>
      <c r="L2326" s="767"/>
      <c r="M2326" s="767"/>
      <c r="N2326" s="768"/>
      <c r="O2326" s="781"/>
    </row>
    <row r="2327">
      <c r="A2327" s="828"/>
      <c r="B2327" s="766" t="s">
        <v>278</v>
      </c>
      <c r="C2327" s="767"/>
      <c r="D2327" s="767"/>
      <c r="E2327" s="767"/>
      <c r="F2327" s="768"/>
      <c r="G2327" s="779"/>
      <c r="H2327" s="780"/>
      <c r="I2327" s="766" t="s">
        <v>279</v>
      </c>
      <c r="J2327" s="767"/>
      <c r="K2327" s="767"/>
      <c r="L2327" s="767"/>
      <c r="M2327" s="767"/>
      <c r="N2327" s="768"/>
      <c r="O2327" s="781"/>
    </row>
    <row r="2328">
      <c r="A2328" s="828"/>
      <c r="B2328" s="766" t="s">
        <v>280</v>
      </c>
      <c r="C2328" s="767"/>
      <c r="D2328" s="767"/>
      <c r="E2328" s="767"/>
      <c r="F2328" s="768"/>
      <c r="G2328" s="779"/>
      <c r="H2328" s="780"/>
      <c r="I2328" s="766" t="s">
        <v>281</v>
      </c>
      <c r="J2328" s="767"/>
      <c r="K2328" s="767"/>
      <c r="L2328" s="767"/>
      <c r="M2328" s="767"/>
      <c r="N2328" s="768"/>
      <c r="O2328" s="781">
        <v>1</v>
      </c>
    </row>
    <row r="2329">
      <c r="A2329" s="828"/>
      <c r="B2329" s="766" t="s">
        <v>282</v>
      </c>
      <c r="C2329" s="767"/>
      <c r="D2329" s="767"/>
      <c r="E2329" s="767"/>
      <c r="F2329" s="768"/>
      <c r="G2329" s="779"/>
      <c r="H2329" s="780"/>
      <c r="I2329" s="766" t="s">
        <v>283</v>
      </c>
      <c r="J2329" s="767"/>
      <c r="K2329" s="767"/>
      <c r="L2329" s="767"/>
      <c r="M2329" s="767"/>
      <c r="N2329" s="768"/>
      <c r="O2329" s="781"/>
    </row>
    <row r="2330">
      <c r="A2330" s="828"/>
      <c r="B2330" s="766" t="s">
        <v>284</v>
      </c>
      <c r="C2330" s="767"/>
      <c r="D2330" s="767"/>
      <c r="E2330" s="767"/>
      <c r="F2330" s="768"/>
      <c r="G2330" s="779"/>
      <c r="H2330" s="780"/>
      <c r="I2330" s="766" t="s">
        <v>285</v>
      </c>
      <c r="J2330" s="767"/>
      <c r="K2330" s="767"/>
      <c r="L2330" s="767"/>
      <c r="M2330" s="767"/>
      <c r="N2330" s="768"/>
      <c r="O2330" s="790">
        <v>1</v>
      </c>
    </row>
    <row r="2331">
      <c r="A2331" s="829"/>
      <c r="B2331" s="793" t="s">
        <v>286</v>
      </c>
      <c r="C2331" s="794"/>
      <c r="D2331" s="794"/>
      <c r="E2331" s="794"/>
      <c r="F2331" s="795"/>
      <c r="G2331" s="791">
        <v>2</v>
      </c>
      <c r="H2331" s="792"/>
      <c r="I2331" s="793" t="s">
        <v>287</v>
      </c>
      <c r="J2331" s="794"/>
      <c r="K2331" s="794"/>
      <c r="L2331" s="794"/>
      <c r="M2331" s="794"/>
      <c r="N2331" s="795"/>
      <c r="O2331" s="796">
        <f>SUM(G2321:H2331,O2321:O2330)</f>
        <v>5</v>
      </c>
    </row>
    <row r="2332">
      <c r="A2332" s="837" t="s">
        <v>288</v>
      </c>
      <c r="B2332" s="773" t="s">
        <v>354</v>
      </c>
      <c r="C2332" s="774"/>
      <c r="D2332" s="774"/>
      <c r="E2332" s="774"/>
      <c r="F2332" s="774"/>
      <c r="G2332" s="774"/>
      <c r="H2332" s="774"/>
      <c r="I2332" s="774"/>
      <c r="J2332" s="774"/>
      <c r="K2332" s="774"/>
      <c r="L2332" s="774"/>
      <c r="M2332" s="774"/>
      <c r="N2332" s="774"/>
      <c r="O2332" s="1227"/>
    </row>
    <row r="2333">
      <c r="A2333" s="841"/>
      <c r="B2333" s="758"/>
      <c r="C2333" s="759"/>
      <c r="D2333" s="759"/>
      <c r="E2333" s="759"/>
      <c r="F2333" s="759"/>
      <c r="G2333" s="759"/>
      <c r="H2333" s="759"/>
      <c r="I2333" s="759"/>
      <c r="J2333" s="759"/>
      <c r="K2333" s="759"/>
      <c r="L2333" s="759"/>
      <c r="M2333" s="759"/>
      <c r="N2333" s="759"/>
      <c r="O2333" s="762"/>
    </row>
    <row r="2334">
      <c r="A2334" s="841"/>
      <c r="B2334" s="758"/>
      <c r="C2334" s="759"/>
      <c r="D2334" s="759"/>
      <c r="E2334" s="759"/>
      <c r="F2334" s="759"/>
      <c r="G2334" s="759"/>
      <c r="H2334" s="759"/>
      <c r="I2334" s="759"/>
      <c r="J2334" s="759"/>
      <c r="K2334" s="759"/>
      <c r="L2334" s="759"/>
      <c r="M2334" s="759"/>
      <c r="N2334" s="759"/>
      <c r="O2334" s="762"/>
    </row>
    <row r="2335">
      <c r="A2335" s="841"/>
      <c r="B2335" s="758"/>
      <c r="C2335" s="759"/>
      <c r="D2335" s="759"/>
      <c r="E2335" s="759"/>
      <c r="F2335" s="759"/>
      <c r="G2335" s="759"/>
      <c r="H2335" s="759"/>
      <c r="I2335" s="759"/>
      <c r="J2335" s="759"/>
      <c r="K2335" s="759"/>
      <c r="L2335" s="759"/>
      <c r="M2335" s="759"/>
      <c r="N2335" s="759"/>
      <c r="O2335" s="762"/>
    </row>
    <row r="2336">
      <c r="A2336" s="841"/>
      <c r="B2336" s="758"/>
      <c r="C2336" s="759"/>
      <c r="D2336" s="759"/>
      <c r="E2336" s="759"/>
      <c r="F2336" s="759"/>
      <c r="G2336" s="759"/>
      <c r="H2336" s="759"/>
      <c r="I2336" s="759"/>
      <c r="J2336" s="759"/>
      <c r="K2336" s="759"/>
      <c r="L2336" s="759"/>
      <c r="M2336" s="759"/>
      <c r="N2336" s="759"/>
      <c r="O2336" s="762"/>
    </row>
    <row r="2337">
      <c r="A2337" s="841"/>
      <c r="B2337" s="758"/>
      <c r="C2337" s="759"/>
      <c r="D2337" s="759"/>
      <c r="E2337" s="759"/>
      <c r="F2337" s="759"/>
      <c r="G2337" s="759"/>
      <c r="H2337" s="759"/>
      <c r="I2337" s="759"/>
      <c r="J2337" s="759"/>
      <c r="K2337" s="759"/>
      <c r="L2337" s="759"/>
      <c r="M2337" s="759"/>
      <c r="N2337" s="759"/>
      <c r="O2337" s="762"/>
    </row>
    <row r="2338">
      <c r="A2338" s="841"/>
      <c r="B2338" s="758"/>
      <c r="C2338" s="759"/>
      <c r="D2338" s="759"/>
      <c r="E2338" s="759"/>
      <c r="F2338" s="759"/>
      <c r="G2338" s="759"/>
      <c r="H2338" s="759"/>
      <c r="I2338" s="759"/>
      <c r="J2338" s="759"/>
      <c r="K2338" s="759"/>
      <c r="L2338" s="759"/>
      <c r="M2338" s="759"/>
      <c r="N2338" s="759"/>
      <c r="O2338" s="762"/>
    </row>
    <row r="2339">
      <c r="A2339" s="841"/>
      <c r="B2339" s="758"/>
      <c r="C2339" s="759"/>
      <c r="D2339" s="759"/>
      <c r="E2339" s="759"/>
      <c r="F2339" s="759"/>
      <c r="G2339" s="759"/>
      <c r="H2339" s="763"/>
      <c r="I2339" s="986" t="s">
        <v>0</v>
      </c>
      <c r="J2339" s="987"/>
      <c r="K2339" s="987"/>
      <c r="L2339" s="987"/>
      <c r="M2339" s="987"/>
      <c r="N2339" s="987"/>
      <c r="O2339" s="988"/>
    </row>
    <row r="2340">
      <c r="A2340" s="841"/>
      <c r="B2340" s="758"/>
      <c r="C2340" s="759"/>
      <c r="D2340" s="759"/>
      <c r="E2340" s="759"/>
      <c r="F2340" s="759"/>
      <c r="G2340" s="759"/>
      <c r="H2340" s="763"/>
      <c r="I2340" s="3"/>
      <c r="J2340" s="3"/>
      <c r="K2340" s="3"/>
      <c r="L2340" s="3"/>
      <c r="M2340" s="3"/>
      <c r="N2340" s="3"/>
      <c r="O2340" s="3"/>
    </row>
    <row r="2341">
      <c r="A2341" s="841"/>
      <c r="B2341" s="758"/>
      <c r="C2341" s="759"/>
      <c r="D2341" s="759"/>
      <c r="E2341" s="759"/>
      <c r="F2341" s="759"/>
      <c r="G2341" s="759"/>
      <c r="H2341" s="763"/>
      <c r="I2341" s="3"/>
      <c r="J2341" s="3"/>
      <c r="K2341" s="3"/>
      <c r="L2341" s="3"/>
      <c r="M2341" s="3"/>
      <c r="N2341" s="3"/>
      <c r="O2341" s="3"/>
    </row>
    <row r="2342">
      <c r="A2342" s="842"/>
      <c r="B2342" s="803"/>
      <c r="C2342" s="804"/>
      <c r="D2342" s="804"/>
      <c r="E2342" s="804"/>
      <c r="F2342" s="804"/>
      <c r="G2342" s="804"/>
      <c r="H2342" s="989"/>
      <c r="I2342" s="1223"/>
      <c r="J2342" s="1223"/>
      <c r="K2342" s="1223"/>
      <c r="L2342" s="1223"/>
      <c r="M2342" s="1223"/>
      <c r="N2342" s="1223"/>
      <c r="O2342" s="1223"/>
    </row>
    <row r="2343">
      <c r="A2343" s="837" t="s">
        <v>291</v>
      </c>
      <c r="B2343" s="992"/>
      <c r="C2343" s="839"/>
      <c r="D2343" s="839"/>
      <c r="E2343" s="839"/>
      <c r="F2343" s="839"/>
      <c r="G2343" s="839"/>
      <c r="H2343" s="839"/>
      <c r="I2343" s="839"/>
      <c r="J2343" s="839"/>
      <c r="K2343" s="839"/>
      <c r="L2343" s="839"/>
      <c r="M2343" s="839"/>
      <c r="N2343" s="839"/>
      <c r="O2343" s="840"/>
    </row>
    <row r="2344">
      <c r="A2344" s="841"/>
      <c r="B2344" s="760"/>
      <c r="C2344" s="761"/>
      <c r="D2344" s="761"/>
      <c r="E2344" s="761"/>
      <c r="F2344" s="761"/>
      <c r="G2344" s="761"/>
      <c r="H2344" s="761"/>
      <c r="I2344" s="761"/>
      <c r="J2344" s="761"/>
      <c r="K2344" s="761"/>
      <c r="L2344" s="761"/>
      <c r="M2344" s="761"/>
      <c r="N2344" s="761"/>
      <c r="O2344" s="762"/>
    </row>
    <row r="2345">
      <c r="A2345" s="841"/>
      <c r="B2345" s="760"/>
      <c r="C2345" s="761"/>
      <c r="D2345" s="761"/>
      <c r="E2345" s="761"/>
      <c r="F2345" s="761"/>
      <c r="G2345" s="761"/>
      <c r="H2345" s="761"/>
      <c r="I2345" s="761"/>
      <c r="J2345" s="761"/>
      <c r="K2345" s="761"/>
      <c r="L2345" s="761"/>
      <c r="M2345" s="761"/>
      <c r="N2345" s="761"/>
      <c r="O2345" s="762"/>
    </row>
    <row r="2346">
      <c r="A2346" s="841"/>
      <c r="B2346" s="760"/>
      <c r="C2346" s="761"/>
      <c r="D2346" s="761"/>
      <c r="E2346" s="761"/>
      <c r="F2346" s="761"/>
      <c r="G2346" s="761"/>
      <c r="H2346" s="761"/>
      <c r="I2346" s="761"/>
      <c r="J2346" s="761"/>
      <c r="K2346" s="761"/>
      <c r="L2346" s="761"/>
      <c r="M2346" s="761"/>
      <c r="N2346" s="761"/>
      <c r="O2346" s="762"/>
    </row>
    <row r="2347">
      <c r="A2347" s="841"/>
      <c r="B2347" s="760"/>
      <c r="C2347" s="761"/>
      <c r="D2347" s="761"/>
      <c r="E2347" s="761"/>
      <c r="F2347" s="761"/>
      <c r="G2347" s="761"/>
      <c r="H2347" s="761"/>
      <c r="I2347" s="761"/>
      <c r="J2347" s="761"/>
      <c r="K2347" s="761"/>
      <c r="L2347" s="761"/>
      <c r="M2347" s="761"/>
      <c r="N2347" s="761"/>
      <c r="O2347" s="762"/>
    </row>
    <row r="2348">
      <c r="A2348" s="841"/>
      <c r="B2348" s="760"/>
      <c r="C2348" s="761"/>
      <c r="D2348" s="761"/>
      <c r="E2348" s="761"/>
      <c r="F2348" s="761"/>
      <c r="G2348" s="761"/>
      <c r="H2348" s="761"/>
      <c r="I2348" s="761"/>
      <c r="J2348" s="761"/>
      <c r="K2348" s="761"/>
      <c r="L2348" s="761"/>
      <c r="M2348" s="761"/>
      <c r="N2348" s="761"/>
      <c r="O2348" s="762"/>
    </row>
    <row r="2349">
      <c r="A2349" s="841"/>
      <c r="B2349" s="758"/>
      <c r="C2349" s="759"/>
      <c r="D2349" s="759"/>
      <c r="E2349" s="759"/>
      <c r="F2349" s="759"/>
      <c r="G2349" s="759"/>
      <c r="H2349" s="763"/>
      <c r="I2349" s="3" t="s">
        <v>292</v>
      </c>
      <c r="J2349" s="3"/>
      <c r="K2349" s="3"/>
      <c r="L2349" s="3"/>
      <c r="M2349" s="3"/>
      <c r="N2349" s="3"/>
      <c r="O2349" s="3"/>
    </row>
    <row r="2350">
      <c r="A2350" s="841"/>
      <c r="B2350" s="758"/>
      <c r="C2350" s="759"/>
      <c r="D2350" s="759"/>
      <c r="E2350" s="759"/>
      <c r="F2350" s="759"/>
      <c r="G2350" s="759"/>
      <c r="H2350" s="763"/>
      <c r="I2350" s="3"/>
      <c r="J2350" s="3"/>
      <c r="K2350" s="3"/>
      <c r="L2350" s="3"/>
      <c r="M2350" s="3"/>
      <c r="N2350" s="3"/>
      <c r="O2350" s="3"/>
    </row>
    <row r="2351">
      <c r="A2351" s="841"/>
      <c r="B2351" s="758"/>
      <c r="C2351" s="759"/>
      <c r="D2351" s="759"/>
      <c r="E2351" s="759"/>
      <c r="F2351" s="759"/>
      <c r="G2351" s="759"/>
      <c r="H2351" s="763"/>
      <c r="I2351" s="3"/>
      <c r="J2351" s="3"/>
      <c r="K2351" s="3"/>
      <c r="L2351" s="3"/>
      <c r="M2351" s="3"/>
      <c r="N2351" s="3"/>
      <c r="O2351" s="3"/>
    </row>
    <row r="2352">
      <c r="A2352" s="842"/>
      <c r="B2352" s="803"/>
      <c r="C2352" s="804"/>
      <c r="D2352" s="804"/>
      <c r="E2352" s="804"/>
      <c r="F2352" s="804"/>
      <c r="G2352" s="804"/>
      <c r="H2352" s="989"/>
      <c r="I2352" s="990"/>
      <c r="J2352" s="990"/>
      <c r="K2352" s="990"/>
      <c r="L2352" s="990"/>
      <c r="M2352" s="990"/>
      <c r="N2352" s="990"/>
      <c r="O2352" s="991"/>
    </row>
    <row r="2353" ht="27" customHeight="1">
      <c r="A2353" s="805" t="s">
        <v>240</v>
      </c>
      <c r="B2353" s="806" t="s">
        <v>1</v>
      </c>
      <c r="C2353" s="807"/>
      <c r="D2353" s="807"/>
      <c r="E2353" s="807"/>
      <c r="F2353" s="807"/>
      <c r="G2353" s="807"/>
      <c r="H2353" s="807"/>
      <c r="I2353" s="807"/>
      <c r="J2353" s="807"/>
      <c r="K2353" s="807"/>
      <c r="L2353" s="807"/>
      <c r="M2353" s="807"/>
      <c r="N2353" s="807"/>
      <c r="O2353" s="1165"/>
    </row>
    <row r="2354" ht="22.5" customHeight="1">
      <c r="A2354" s="810" t="s">
        <v>3</v>
      </c>
      <c r="B2354" s="811" t="s">
        <v>4</v>
      </c>
      <c r="C2354" s="812"/>
      <c r="D2354" s="812"/>
      <c r="E2354" s="812"/>
      <c r="F2354" s="812"/>
      <c r="G2354" s="812"/>
      <c r="H2354" s="812"/>
      <c r="I2354" s="812"/>
      <c r="J2354" s="812"/>
      <c r="K2354" s="812"/>
      <c r="L2354" s="812"/>
      <c r="M2354" s="812"/>
      <c r="N2354" s="812"/>
      <c r="O2354" s="1178"/>
    </row>
    <row r="2355">
      <c r="A2355" s="814" t="s">
        <v>241</v>
      </c>
      <c r="B2355" s="694"/>
      <c r="C2355" s="694"/>
      <c r="D2355" s="694"/>
      <c r="E2355" s="694"/>
      <c r="F2355" s="694"/>
      <c r="G2355" s="694"/>
      <c r="H2355" s="694"/>
      <c r="I2355" s="694"/>
      <c r="J2355" s="694"/>
      <c r="K2355" s="694"/>
      <c r="L2355" s="694"/>
      <c r="M2355" s="694"/>
      <c r="N2355" s="694"/>
      <c r="O2355" s="1179"/>
    </row>
    <row r="2356" ht="38.25">
      <c r="A2356" s="718" t="s">
        <v>7</v>
      </c>
      <c r="B2356" s="720" t="s">
        <v>312</v>
      </c>
      <c r="C2356" s="720" t="s">
        <v>216</v>
      </c>
      <c r="D2356" s="816" t="s">
        <v>349</v>
      </c>
      <c r="E2356" s="817"/>
      <c r="F2356" s="818"/>
      <c r="G2356" s="819" t="s">
        <v>242</v>
      </c>
      <c r="H2356" s="820"/>
      <c r="I2356" s="723">
        <f>I2310+1</f>
        <v>46078</v>
      </c>
      <c r="J2356" s="724"/>
      <c r="K2356" s="724"/>
      <c r="L2356" s="724"/>
      <c r="M2356" s="725"/>
      <c r="N2356" s="726" t="s">
        <v>243</v>
      </c>
      <c r="O2356" s="727">
        <f>O2310+1</f>
        <v>51</v>
      </c>
    </row>
    <row r="2357">
      <c r="A2357" s="728" t="s">
        <v>244</v>
      </c>
      <c r="B2357" s="729" t="s">
        <v>6</v>
      </c>
      <c r="C2357" s="730"/>
      <c r="D2357" s="730"/>
      <c r="E2357" s="730"/>
      <c r="F2357" s="730"/>
      <c r="G2357" s="730"/>
      <c r="H2357" s="730"/>
      <c r="I2357" s="730"/>
      <c r="J2357" s="731"/>
      <c r="K2357" s="732" t="s">
        <v>245</v>
      </c>
      <c r="L2357" s="732" t="s">
        <v>246</v>
      </c>
      <c r="M2357" s="821" t="s">
        <v>247</v>
      </c>
      <c r="N2357" s="822"/>
      <c r="O2357" s="733" t="s">
        <v>248</v>
      </c>
    </row>
    <row r="2358">
      <c r="A2358" s="734"/>
      <c r="B2358" s="735"/>
      <c r="C2358" s="736"/>
      <c r="D2358" s="736"/>
      <c r="E2358" s="736"/>
      <c r="F2358" s="736"/>
      <c r="G2358" s="736"/>
      <c r="H2358" s="736"/>
      <c r="I2358" s="736"/>
      <c r="J2358" s="737"/>
      <c r="K2358" s="732" t="s">
        <v>249</v>
      </c>
      <c r="L2358" s="732" t="s">
        <v>203</v>
      </c>
      <c r="M2358" s="823"/>
      <c r="N2358" s="824"/>
      <c r="O2358" s="739"/>
    </row>
    <row r="2359" ht="38.25">
      <c r="A2359" s="740" t="s">
        <v>250</v>
      </c>
      <c r="B2359" s="741"/>
      <c r="C2359" s="742" t="s">
        <v>251</v>
      </c>
      <c r="D2359" s="742">
        <v>180</v>
      </c>
      <c r="E2359" s="742" t="s">
        <v>252</v>
      </c>
      <c r="F2359" s="825" t="s">
        <v>253</v>
      </c>
      <c r="G2359" s="826"/>
      <c r="H2359" s="741">
        <f>H2313+1</f>
        <v>144</v>
      </c>
      <c r="I2359" s="742" t="s">
        <v>254</v>
      </c>
      <c r="J2359" s="741">
        <f>D2359-H2359</f>
        <v>36</v>
      </c>
      <c r="K2359" s="744" t="s">
        <v>255</v>
      </c>
      <c r="L2359" s="744" t="s">
        <v>203</v>
      </c>
      <c r="M2359" s="811"/>
      <c r="N2359" s="827"/>
      <c r="O2359" s="739"/>
    </row>
    <row r="2360">
      <c r="A2360" s="993" t="s">
        <v>256</v>
      </c>
      <c r="B2360" s="755" t="s">
        <v>257</v>
      </c>
      <c r="C2360" s="756"/>
      <c r="D2360" s="756"/>
      <c r="E2360" s="756"/>
      <c r="F2360" s="757"/>
      <c r="G2360" s="758"/>
      <c r="H2360" s="763"/>
      <c r="I2360" s="760"/>
      <c r="J2360" s="761"/>
      <c r="K2360" s="761"/>
      <c r="L2360" s="761"/>
      <c r="M2360" s="761"/>
      <c r="N2360" s="761"/>
      <c r="O2360" s="762"/>
    </row>
    <row r="2361">
      <c r="A2361" s="828"/>
      <c r="B2361" s="755" t="s">
        <v>258</v>
      </c>
      <c r="C2361" s="756"/>
      <c r="D2361" s="756"/>
      <c r="E2361" s="756"/>
      <c r="F2361" s="757"/>
      <c r="G2361" s="758"/>
      <c r="H2361" s="763"/>
      <c r="I2361" s="760"/>
      <c r="J2361" s="761"/>
      <c r="K2361" s="761"/>
      <c r="L2361" s="761"/>
      <c r="M2361" s="761"/>
      <c r="N2361" s="761"/>
      <c r="O2361" s="762"/>
    </row>
    <row r="2362">
      <c r="A2362" s="828"/>
      <c r="B2362" s="755" t="s">
        <v>259</v>
      </c>
      <c r="C2362" s="756"/>
      <c r="D2362" s="756"/>
      <c r="E2362" s="756"/>
      <c r="F2362" s="757"/>
      <c r="G2362" s="758"/>
      <c r="H2362" s="763"/>
      <c r="I2362" s="760"/>
      <c r="J2362" s="761"/>
      <c r="K2362" s="761"/>
      <c r="L2362" s="761"/>
      <c r="M2362" s="761"/>
      <c r="N2362" s="761"/>
      <c r="O2362" s="762"/>
    </row>
    <row r="2363">
      <c r="A2363" s="828"/>
      <c r="B2363" s="755" t="s">
        <v>260</v>
      </c>
      <c r="C2363" s="756"/>
      <c r="D2363" s="756"/>
      <c r="E2363" s="756"/>
      <c r="F2363" s="757"/>
      <c r="G2363" s="758"/>
      <c r="H2363" s="763"/>
      <c r="I2363" s="760"/>
      <c r="J2363" s="761"/>
      <c r="K2363" s="761"/>
      <c r="L2363" s="761"/>
      <c r="M2363" s="761"/>
      <c r="N2363" s="761"/>
      <c r="O2363" s="762"/>
    </row>
    <row r="2364">
      <c r="A2364" s="828"/>
      <c r="B2364" s="755" t="s">
        <v>261</v>
      </c>
      <c r="C2364" s="756"/>
      <c r="D2364" s="756"/>
      <c r="E2364" s="756"/>
      <c r="F2364" s="757"/>
      <c r="G2364" s="758"/>
      <c r="H2364" s="763"/>
      <c r="I2364" s="758"/>
      <c r="J2364" s="759"/>
      <c r="K2364" s="759"/>
      <c r="L2364" s="759"/>
      <c r="M2364" s="759"/>
      <c r="N2364" s="759"/>
      <c r="O2364" s="762"/>
    </row>
    <row r="2365">
      <c r="A2365" s="829"/>
      <c r="B2365" s="999" t="s">
        <v>262</v>
      </c>
      <c r="C2365" s="1000"/>
      <c r="D2365" s="1000"/>
      <c r="E2365" s="1000"/>
      <c r="F2365" s="1001"/>
      <c r="G2365" s="803"/>
      <c r="H2365" s="989"/>
      <c r="I2365" s="769"/>
      <c r="J2365" s="770"/>
      <c r="K2365" s="770"/>
      <c r="L2365" s="770"/>
      <c r="M2365" s="770"/>
      <c r="N2365" s="770"/>
      <c r="O2365" s="771"/>
    </row>
    <row r="2366">
      <c r="A2366" s="830" t="s">
        <v>263</v>
      </c>
      <c r="B2366" s="773" t="s">
        <v>264</v>
      </c>
      <c r="C2366" s="774"/>
      <c r="D2366" s="774"/>
      <c r="E2366" s="774"/>
      <c r="F2366" s="775"/>
      <c r="G2366" s="776" t="s">
        <v>265</v>
      </c>
      <c r="H2366" s="777"/>
      <c r="I2366" s="773" t="s">
        <v>264</v>
      </c>
      <c r="J2366" s="774"/>
      <c r="K2366" s="774"/>
      <c r="L2366" s="774"/>
      <c r="M2366" s="774"/>
      <c r="N2366" s="775"/>
      <c r="O2366" s="1219" t="s">
        <v>265</v>
      </c>
    </row>
    <row r="2367">
      <c r="A2367" s="828"/>
      <c r="B2367" s="766" t="s">
        <v>266</v>
      </c>
      <c r="C2367" s="767"/>
      <c r="D2367" s="767"/>
      <c r="E2367" s="767"/>
      <c r="F2367" s="768"/>
      <c r="G2367" s="779"/>
      <c r="H2367" s="780"/>
      <c r="I2367" s="766" t="s">
        <v>267</v>
      </c>
      <c r="J2367" s="767"/>
      <c r="K2367" s="767"/>
      <c r="L2367" s="767"/>
      <c r="M2367" s="767"/>
      <c r="N2367" s="768"/>
      <c r="O2367" s="781"/>
    </row>
    <row r="2368">
      <c r="A2368" s="828"/>
      <c r="B2368" s="766" t="s">
        <v>268</v>
      </c>
      <c r="C2368" s="767"/>
      <c r="D2368" s="767"/>
      <c r="E2368" s="767"/>
      <c r="F2368" s="768"/>
      <c r="G2368" s="779"/>
      <c r="H2368" s="780"/>
      <c r="I2368" s="766" t="s">
        <v>269</v>
      </c>
      <c r="J2368" s="767"/>
      <c r="K2368" s="767"/>
      <c r="L2368" s="767"/>
      <c r="M2368" s="767"/>
      <c r="N2368" s="768"/>
      <c r="O2368" s="781"/>
    </row>
    <row r="2369">
      <c r="A2369" s="828"/>
      <c r="B2369" s="766" t="s">
        <v>270</v>
      </c>
      <c r="C2369" s="767"/>
      <c r="D2369" s="767"/>
      <c r="E2369" s="767"/>
      <c r="F2369" s="768"/>
      <c r="G2369" s="779"/>
      <c r="H2369" s="780"/>
      <c r="I2369" s="766" t="s">
        <v>271</v>
      </c>
      <c r="J2369" s="767"/>
      <c r="K2369" s="767"/>
      <c r="L2369" s="767"/>
      <c r="M2369" s="767"/>
      <c r="N2369" s="768"/>
      <c r="O2369" s="781"/>
    </row>
    <row r="2370">
      <c r="A2370" s="828"/>
      <c r="B2370" s="766" t="s">
        <v>272</v>
      </c>
      <c r="C2370" s="767"/>
      <c r="D2370" s="767"/>
      <c r="E2370" s="767"/>
      <c r="F2370" s="768"/>
      <c r="G2370" s="779"/>
      <c r="H2370" s="780"/>
      <c r="I2370" s="766" t="s">
        <v>273</v>
      </c>
      <c r="J2370" s="767"/>
      <c r="K2370" s="767"/>
      <c r="L2370" s="767"/>
      <c r="M2370" s="767"/>
      <c r="N2370" s="768"/>
      <c r="O2370" s="781"/>
    </row>
    <row r="2371">
      <c r="A2371" s="828"/>
      <c r="B2371" s="766" t="s">
        <v>274</v>
      </c>
      <c r="C2371" s="767"/>
      <c r="D2371" s="767"/>
      <c r="E2371" s="767"/>
      <c r="F2371" s="768"/>
      <c r="G2371" s="779"/>
      <c r="H2371" s="780"/>
      <c r="I2371" s="766" t="s">
        <v>275</v>
      </c>
      <c r="J2371" s="767"/>
      <c r="K2371" s="767"/>
      <c r="L2371" s="767"/>
      <c r="M2371" s="767"/>
      <c r="N2371" s="768"/>
      <c r="O2371" s="781">
        <v>1</v>
      </c>
    </row>
    <row r="2372">
      <c r="A2372" s="828"/>
      <c r="B2372" s="766" t="s">
        <v>276</v>
      </c>
      <c r="C2372" s="767"/>
      <c r="D2372" s="767"/>
      <c r="E2372" s="767"/>
      <c r="F2372" s="768"/>
      <c r="G2372" s="779"/>
      <c r="H2372" s="780"/>
      <c r="I2372" s="766" t="s">
        <v>277</v>
      </c>
      <c r="J2372" s="767"/>
      <c r="K2372" s="767"/>
      <c r="L2372" s="767"/>
      <c r="M2372" s="767"/>
      <c r="N2372" s="768"/>
      <c r="O2372" s="781"/>
    </row>
    <row r="2373">
      <c r="A2373" s="828"/>
      <c r="B2373" s="766" t="s">
        <v>278</v>
      </c>
      <c r="C2373" s="767"/>
      <c r="D2373" s="767"/>
      <c r="E2373" s="767"/>
      <c r="F2373" s="768"/>
      <c r="G2373" s="779"/>
      <c r="H2373" s="780"/>
      <c r="I2373" s="766" t="s">
        <v>279</v>
      </c>
      <c r="J2373" s="767"/>
      <c r="K2373" s="767"/>
      <c r="L2373" s="767"/>
      <c r="M2373" s="767"/>
      <c r="N2373" s="768"/>
      <c r="O2373" s="781"/>
    </row>
    <row r="2374">
      <c r="A2374" s="828"/>
      <c r="B2374" s="766" t="s">
        <v>280</v>
      </c>
      <c r="C2374" s="767"/>
      <c r="D2374" s="767"/>
      <c r="E2374" s="767"/>
      <c r="F2374" s="768"/>
      <c r="G2374" s="779"/>
      <c r="H2374" s="780"/>
      <c r="I2374" s="766" t="s">
        <v>281</v>
      </c>
      <c r="J2374" s="767"/>
      <c r="K2374" s="767"/>
      <c r="L2374" s="767"/>
      <c r="M2374" s="767"/>
      <c r="N2374" s="768"/>
      <c r="O2374" s="781">
        <v>1</v>
      </c>
    </row>
    <row r="2375">
      <c r="A2375" s="828"/>
      <c r="B2375" s="766" t="s">
        <v>282</v>
      </c>
      <c r="C2375" s="767"/>
      <c r="D2375" s="767"/>
      <c r="E2375" s="767"/>
      <c r="F2375" s="768"/>
      <c r="G2375" s="779"/>
      <c r="H2375" s="780"/>
      <c r="I2375" s="766" t="s">
        <v>283</v>
      </c>
      <c r="J2375" s="767"/>
      <c r="K2375" s="767"/>
      <c r="L2375" s="767"/>
      <c r="M2375" s="767"/>
      <c r="N2375" s="768"/>
      <c r="O2375" s="781"/>
    </row>
    <row r="2376">
      <c r="A2376" s="828"/>
      <c r="B2376" s="766" t="s">
        <v>284</v>
      </c>
      <c r="C2376" s="767"/>
      <c r="D2376" s="767"/>
      <c r="E2376" s="767"/>
      <c r="F2376" s="768"/>
      <c r="G2376" s="779"/>
      <c r="H2376" s="780"/>
      <c r="I2376" s="766" t="s">
        <v>285</v>
      </c>
      <c r="J2376" s="767"/>
      <c r="K2376" s="767"/>
      <c r="L2376" s="767"/>
      <c r="M2376" s="767"/>
      <c r="N2376" s="768"/>
      <c r="O2376" s="790">
        <v>1</v>
      </c>
    </row>
    <row r="2377">
      <c r="A2377" s="829"/>
      <c r="B2377" s="793" t="s">
        <v>286</v>
      </c>
      <c r="C2377" s="794"/>
      <c r="D2377" s="794"/>
      <c r="E2377" s="794"/>
      <c r="F2377" s="795"/>
      <c r="G2377" s="791">
        <v>2</v>
      </c>
      <c r="H2377" s="792"/>
      <c r="I2377" s="793" t="s">
        <v>287</v>
      </c>
      <c r="J2377" s="794"/>
      <c r="K2377" s="794"/>
      <c r="L2377" s="794"/>
      <c r="M2377" s="794"/>
      <c r="N2377" s="795"/>
      <c r="O2377" s="796">
        <f>SUM(G2367:H2377,O2367:O2376)</f>
        <v>5</v>
      </c>
    </row>
    <row r="2378">
      <c r="A2378" s="837" t="s">
        <v>288</v>
      </c>
      <c r="B2378" s="773" t="s">
        <v>354</v>
      </c>
      <c r="C2378" s="774"/>
      <c r="D2378" s="774"/>
      <c r="E2378" s="774"/>
      <c r="F2378" s="774"/>
      <c r="G2378" s="774"/>
      <c r="H2378" s="774"/>
      <c r="I2378" s="774"/>
      <c r="J2378" s="774"/>
      <c r="K2378" s="774"/>
      <c r="L2378" s="774"/>
      <c r="M2378" s="774"/>
      <c r="N2378" s="774"/>
      <c r="O2378" s="1227"/>
    </row>
    <row r="2379">
      <c r="A2379" s="841"/>
      <c r="B2379" s="758"/>
      <c r="C2379" s="759"/>
      <c r="D2379" s="759"/>
      <c r="E2379" s="759"/>
      <c r="F2379" s="759"/>
      <c r="G2379" s="759"/>
      <c r="H2379" s="759"/>
      <c r="I2379" s="759"/>
      <c r="J2379" s="759"/>
      <c r="K2379" s="759"/>
      <c r="L2379" s="759"/>
      <c r="M2379" s="759"/>
      <c r="N2379" s="759"/>
      <c r="O2379" s="762"/>
    </row>
    <row r="2380">
      <c r="A2380" s="841"/>
      <c r="B2380" s="758"/>
      <c r="C2380" s="759"/>
      <c r="D2380" s="759"/>
      <c r="E2380" s="759"/>
      <c r="F2380" s="759"/>
      <c r="G2380" s="759"/>
      <c r="H2380" s="759"/>
      <c r="I2380" s="759"/>
      <c r="J2380" s="759"/>
      <c r="K2380" s="759"/>
      <c r="L2380" s="759"/>
      <c r="M2380" s="759"/>
      <c r="N2380" s="759"/>
      <c r="O2380" s="762"/>
    </row>
    <row r="2381">
      <c r="A2381" s="841"/>
      <c r="B2381" s="758"/>
      <c r="C2381" s="759"/>
      <c r="D2381" s="759"/>
      <c r="E2381" s="759"/>
      <c r="F2381" s="759"/>
      <c r="G2381" s="759"/>
      <c r="H2381" s="759"/>
      <c r="I2381" s="759"/>
      <c r="J2381" s="759"/>
      <c r="K2381" s="759"/>
      <c r="L2381" s="759"/>
      <c r="M2381" s="759"/>
      <c r="N2381" s="759"/>
      <c r="O2381" s="762"/>
    </row>
    <row r="2382">
      <c r="A2382" s="841"/>
      <c r="B2382" s="758"/>
      <c r="C2382" s="759"/>
      <c r="D2382" s="759"/>
      <c r="E2382" s="759"/>
      <c r="F2382" s="759"/>
      <c r="G2382" s="759"/>
      <c r="H2382" s="759"/>
      <c r="I2382" s="759"/>
      <c r="J2382" s="759"/>
      <c r="K2382" s="759"/>
      <c r="L2382" s="759"/>
      <c r="M2382" s="759"/>
      <c r="N2382" s="759"/>
      <c r="O2382" s="762"/>
    </row>
    <row r="2383">
      <c r="A2383" s="841"/>
      <c r="B2383" s="758"/>
      <c r="C2383" s="759"/>
      <c r="D2383" s="759"/>
      <c r="E2383" s="759"/>
      <c r="F2383" s="759"/>
      <c r="G2383" s="759"/>
      <c r="H2383" s="759"/>
      <c r="I2383" s="759"/>
      <c r="J2383" s="759"/>
      <c r="K2383" s="759"/>
      <c r="L2383" s="759"/>
      <c r="M2383" s="759"/>
      <c r="N2383" s="759"/>
      <c r="O2383" s="762"/>
    </row>
    <row r="2384">
      <c r="A2384" s="841"/>
      <c r="B2384" s="758"/>
      <c r="C2384" s="759"/>
      <c r="D2384" s="759"/>
      <c r="E2384" s="759"/>
      <c r="F2384" s="759"/>
      <c r="G2384" s="759"/>
      <c r="H2384" s="763"/>
      <c r="I2384" s="986" t="s">
        <v>0</v>
      </c>
      <c r="J2384" s="987"/>
      <c r="K2384" s="987"/>
      <c r="L2384" s="987"/>
      <c r="M2384" s="987"/>
      <c r="N2384" s="987"/>
      <c r="O2384" s="988"/>
    </row>
    <row r="2385">
      <c r="A2385" s="841"/>
      <c r="B2385" s="758"/>
      <c r="C2385" s="759"/>
      <c r="D2385" s="759"/>
      <c r="E2385" s="759"/>
      <c r="F2385" s="759"/>
      <c r="G2385" s="759"/>
      <c r="H2385" s="763"/>
      <c r="I2385" s="3"/>
      <c r="J2385" s="3"/>
      <c r="K2385" s="3"/>
      <c r="L2385" s="3"/>
      <c r="M2385" s="3"/>
      <c r="N2385" s="3"/>
      <c r="O2385" s="3"/>
    </row>
    <row r="2386">
      <c r="A2386" s="841"/>
      <c r="B2386" s="758"/>
      <c r="C2386" s="759"/>
      <c r="D2386" s="759"/>
      <c r="E2386" s="759"/>
      <c r="F2386" s="759"/>
      <c r="G2386" s="759"/>
      <c r="H2386" s="763"/>
      <c r="I2386" s="3"/>
      <c r="J2386" s="3"/>
      <c r="K2386" s="3"/>
      <c r="L2386" s="3"/>
      <c r="M2386" s="3"/>
      <c r="N2386" s="3"/>
      <c r="O2386" s="3"/>
    </row>
    <row r="2387">
      <c r="A2387" s="842"/>
      <c r="B2387" s="803"/>
      <c r="C2387" s="804"/>
      <c r="D2387" s="804"/>
      <c r="E2387" s="804"/>
      <c r="F2387" s="804"/>
      <c r="G2387" s="804"/>
      <c r="H2387" s="989"/>
      <c r="I2387" s="1223"/>
      <c r="J2387" s="1223"/>
      <c r="K2387" s="1223"/>
      <c r="L2387" s="1223"/>
      <c r="M2387" s="1223"/>
      <c r="N2387" s="1223"/>
      <c r="O2387" s="1223"/>
    </row>
    <row r="2388">
      <c r="A2388" s="837" t="s">
        <v>291</v>
      </c>
      <c r="B2388" s="992"/>
      <c r="C2388" s="839"/>
      <c r="D2388" s="839"/>
      <c r="E2388" s="839"/>
      <c r="F2388" s="839"/>
      <c r="G2388" s="839"/>
      <c r="H2388" s="839"/>
      <c r="I2388" s="839"/>
      <c r="J2388" s="839"/>
      <c r="K2388" s="839"/>
      <c r="L2388" s="839"/>
      <c r="M2388" s="839"/>
      <c r="N2388" s="839"/>
      <c r="O2388" s="840"/>
    </row>
    <row r="2389">
      <c r="A2389" s="841"/>
      <c r="B2389" s="760"/>
      <c r="C2389" s="761"/>
      <c r="D2389" s="761"/>
      <c r="E2389" s="761"/>
      <c r="F2389" s="761"/>
      <c r="G2389" s="761"/>
      <c r="H2389" s="761"/>
      <c r="I2389" s="761"/>
      <c r="J2389" s="761"/>
      <c r="K2389" s="761"/>
      <c r="L2389" s="761"/>
      <c r="M2389" s="761"/>
      <c r="N2389" s="761"/>
      <c r="O2389" s="762"/>
    </row>
    <row r="2390">
      <c r="A2390" s="841"/>
      <c r="B2390" s="760"/>
      <c r="C2390" s="761"/>
      <c r="D2390" s="761"/>
      <c r="E2390" s="761"/>
      <c r="F2390" s="761"/>
      <c r="G2390" s="761"/>
      <c r="H2390" s="761"/>
      <c r="I2390" s="761"/>
      <c r="J2390" s="761"/>
      <c r="K2390" s="761"/>
      <c r="L2390" s="761"/>
      <c r="M2390" s="761"/>
      <c r="N2390" s="761"/>
      <c r="O2390" s="762"/>
    </row>
    <row r="2391">
      <c r="A2391" s="841"/>
      <c r="B2391" s="760"/>
      <c r="C2391" s="761"/>
      <c r="D2391" s="761"/>
      <c r="E2391" s="761"/>
      <c r="F2391" s="761"/>
      <c r="G2391" s="761"/>
      <c r="H2391" s="761"/>
      <c r="I2391" s="761"/>
      <c r="J2391" s="761"/>
      <c r="K2391" s="761"/>
      <c r="L2391" s="761"/>
      <c r="M2391" s="761"/>
      <c r="N2391" s="761"/>
      <c r="O2391" s="762"/>
    </row>
    <row r="2392">
      <c r="A2392" s="841"/>
      <c r="B2392" s="760"/>
      <c r="C2392" s="761"/>
      <c r="D2392" s="761"/>
      <c r="E2392" s="761"/>
      <c r="F2392" s="761"/>
      <c r="G2392" s="761"/>
      <c r="H2392" s="761"/>
      <c r="I2392" s="761"/>
      <c r="J2392" s="761"/>
      <c r="K2392" s="761"/>
      <c r="L2392" s="761"/>
      <c r="M2392" s="761"/>
      <c r="N2392" s="761"/>
      <c r="O2392" s="762"/>
    </row>
    <row r="2393">
      <c r="A2393" s="841"/>
      <c r="B2393" s="760"/>
      <c r="C2393" s="761"/>
      <c r="D2393" s="761"/>
      <c r="E2393" s="761"/>
      <c r="F2393" s="761"/>
      <c r="G2393" s="761"/>
      <c r="H2393" s="761"/>
      <c r="I2393" s="761"/>
      <c r="J2393" s="761"/>
      <c r="K2393" s="761"/>
      <c r="L2393" s="761"/>
      <c r="M2393" s="761"/>
      <c r="N2393" s="761"/>
      <c r="O2393" s="762"/>
    </row>
    <row r="2394">
      <c r="A2394" s="841"/>
      <c r="B2394" s="760"/>
      <c r="C2394" s="761"/>
      <c r="D2394" s="761"/>
      <c r="E2394" s="761"/>
      <c r="F2394" s="761"/>
      <c r="G2394" s="761"/>
      <c r="H2394" s="761"/>
      <c r="I2394" s="761"/>
      <c r="J2394" s="761"/>
      <c r="K2394" s="761"/>
      <c r="L2394" s="761"/>
      <c r="M2394" s="761"/>
      <c r="N2394" s="761"/>
      <c r="O2394" s="762"/>
    </row>
    <row r="2395">
      <c r="A2395" s="841"/>
      <c r="B2395" s="760"/>
      <c r="C2395" s="761"/>
      <c r="D2395" s="761"/>
      <c r="E2395" s="761"/>
      <c r="F2395" s="761"/>
      <c r="G2395" s="761"/>
      <c r="H2395" s="761"/>
      <c r="I2395" s="761"/>
      <c r="J2395" s="761"/>
      <c r="K2395" s="761"/>
      <c r="L2395" s="761"/>
      <c r="M2395" s="761"/>
      <c r="N2395" s="761"/>
      <c r="O2395" s="762"/>
    </row>
    <row r="2396">
      <c r="A2396" s="841"/>
      <c r="B2396" s="758"/>
      <c r="C2396" s="759"/>
      <c r="D2396" s="759"/>
      <c r="E2396" s="759"/>
      <c r="F2396" s="759"/>
      <c r="G2396" s="759"/>
      <c r="H2396" s="763"/>
      <c r="I2396" s="986" t="s">
        <v>292</v>
      </c>
      <c r="J2396" s="987"/>
      <c r="K2396" s="987"/>
      <c r="L2396" s="987"/>
      <c r="M2396" s="987"/>
      <c r="N2396" s="987"/>
      <c r="O2396" s="988"/>
    </row>
    <row r="2397">
      <c r="A2397" s="841"/>
      <c r="B2397" s="758"/>
      <c r="C2397" s="759"/>
      <c r="D2397" s="759"/>
      <c r="E2397" s="759"/>
      <c r="F2397" s="759"/>
      <c r="G2397" s="759"/>
      <c r="H2397" s="763"/>
      <c r="I2397" s="3"/>
      <c r="J2397" s="3"/>
      <c r="K2397" s="3"/>
      <c r="L2397" s="3"/>
      <c r="M2397" s="3"/>
      <c r="N2397" s="3"/>
      <c r="O2397" s="3"/>
    </row>
    <row r="2398">
      <c r="A2398" s="841"/>
      <c r="B2398" s="758"/>
      <c r="C2398" s="759"/>
      <c r="D2398" s="759"/>
      <c r="E2398" s="759"/>
      <c r="F2398" s="759"/>
      <c r="G2398" s="759"/>
      <c r="H2398" s="763"/>
      <c r="I2398" s="3"/>
      <c r="J2398" s="3"/>
      <c r="K2398" s="3"/>
      <c r="L2398" s="3"/>
      <c r="M2398" s="3"/>
      <c r="N2398" s="3"/>
      <c r="O2398" s="3"/>
    </row>
    <row r="2399">
      <c r="A2399" s="842"/>
      <c r="B2399" s="803"/>
      <c r="C2399" s="804"/>
      <c r="D2399" s="804"/>
      <c r="E2399" s="804"/>
      <c r="F2399" s="804"/>
      <c r="G2399" s="804"/>
      <c r="H2399" s="989"/>
      <c r="I2399" s="990"/>
      <c r="J2399" s="990"/>
      <c r="K2399" s="990"/>
      <c r="L2399" s="990"/>
      <c r="M2399" s="990"/>
      <c r="N2399" s="990"/>
      <c r="O2399" s="991"/>
    </row>
    <row r="2400" ht="19.5" customHeight="1">
      <c r="A2400" s="805" t="s">
        <v>240</v>
      </c>
      <c r="B2400" s="806" t="s">
        <v>1</v>
      </c>
      <c r="C2400" s="807"/>
      <c r="D2400" s="807"/>
      <c r="E2400" s="807"/>
      <c r="F2400" s="807"/>
      <c r="G2400" s="807"/>
      <c r="H2400" s="807"/>
      <c r="I2400" s="807"/>
      <c r="J2400" s="807"/>
      <c r="K2400" s="807"/>
      <c r="L2400" s="807"/>
      <c r="M2400" s="807"/>
      <c r="N2400" s="807"/>
      <c r="O2400" s="1165"/>
    </row>
    <row r="2401">
      <c r="A2401" s="810" t="s">
        <v>3</v>
      </c>
      <c r="B2401" s="811" t="s">
        <v>4</v>
      </c>
      <c r="C2401" s="812"/>
      <c r="D2401" s="812"/>
      <c r="E2401" s="812"/>
      <c r="F2401" s="812"/>
      <c r="G2401" s="812"/>
      <c r="H2401" s="812"/>
      <c r="I2401" s="812"/>
      <c r="J2401" s="812"/>
      <c r="K2401" s="812"/>
      <c r="L2401" s="812"/>
      <c r="M2401" s="812"/>
      <c r="N2401" s="812"/>
      <c r="O2401" s="1178"/>
    </row>
    <row r="2402">
      <c r="A2402" s="814" t="s">
        <v>241</v>
      </c>
      <c r="B2402" s="694"/>
      <c r="C2402" s="694"/>
      <c r="D2402" s="694"/>
      <c r="E2402" s="694"/>
      <c r="F2402" s="694"/>
      <c r="G2402" s="694"/>
      <c r="H2402" s="694"/>
      <c r="I2402" s="694"/>
      <c r="J2402" s="694"/>
      <c r="K2402" s="694"/>
      <c r="L2402" s="694"/>
      <c r="M2402" s="694"/>
      <c r="N2402" s="694"/>
      <c r="O2402" s="1179"/>
    </row>
    <row r="2403" ht="38.25">
      <c r="A2403" s="718" t="s">
        <v>7</v>
      </c>
      <c r="B2403" s="720" t="s">
        <v>312</v>
      </c>
      <c r="C2403" s="720" t="s">
        <v>216</v>
      </c>
      <c r="D2403" s="816" t="s">
        <v>349</v>
      </c>
      <c r="E2403" s="817"/>
      <c r="F2403" s="818"/>
      <c r="G2403" s="819" t="s">
        <v>242</v>
      </c>
      <c r="H2403" s="820"/>
      <c r="I2403" s="723">
        <f>I2356+1</f>
        <v>46079</v>
      </c>
      <c r="J2403" s="724"/>
      <c r="K2403" s="724"/>
      <c r="L2403" s="724"/>
      <c r="M2403" s="725"/>
      <c r="N2403" s="726" t="s">
        <v>243</v>
      </c>
      <c r="O2403" s="727">
        <f>O2356+1</f>
        <v>52</v>
      </c>
    </row>
    <row r="2404">
      <c r="A2404" s="728" t="s">
        <v>244</v>
      </c>
      <c r="B2404" s="729" t="s">
        <v>6</v>
      </c>
      <c r="C2404" s="730"/>
      <c r="D2404" s="730"/>
      <c r="E2404" s="730"/>
      <c r="F2404" s="730"/>
      <c r="G2404" s="730"/>
      <c r="H2404" s="730"/>
      <c r="I2404" s="730"/>
      <c r="J2404" s="731"/>
      <c r="K2404" s="732" t="s">
        <v>245</v>
      </c>
      <c r="L2404" s="732" t="s">
        <v>246</v>
      </c>
      <c r="M2404" s="821" t="s">
        <v>247</v>
      </c>
      <c r="N2404" s="822"/>
      <c r="O2404" s="733" t="s">
        <v>248</v>
      </c>
    </row>
    <row r="2405">
      <c r="A2405" s="734"/>
      <c r="B2405" s="735"/>
      <c r="C2405" s="736"/>
      <c r="D2405" s="736"/>
      <c r="E2405" s="736"/>
      <c r="F2405" s="736"/>
      <c r="G2405" s="736"/>
      <c r="H2405" s="736"/>
      <c r="I2405" s="736"/>
      <c r="J2405" s="737"/>
      <c r="K2405" s="732" t="s">
        <v>249</v>
      </c>
      <c r="L2405" s="732" t="s">
        <v>203</v>
      </c>
      <c r="M2405" s="823"/>
      <c r="N2405" s="824"/>
      <c r="O2405" s="739"/>
    </row>
    <row r="2406" ht="38.25">
      <c r="A2406" s="740" t="s">
        <v>250</v>
      </c>
      <c r="B2406" s="741"/>
      <c r="C2406" s="742" t="s">
        <v>251</v>
      </c>
      <c r="D2406" s="742">
        <v>180</v>
      </c>
      <c r="E2406" s="742" t="s">
        <v>252</v>
      </c>
      <c r="F2406" s="825" t="s">
        <v>253</v>
      </c>
      <c r="G2406" s="826"/>
      <c r="H2406" s="741">
        <f>H2359+1</f>
        <v>145</v>
      </c>
      <c r="I2406" s="742" t="s">
        <v>254</v>
      </c>
      <c r="J2406" s="741">
        <f>D2406-H2406</f>
        <v>35</v>
      </c>
      <c r="K2406" s="744" t="s">
        <v>255</v>
      </c>
      <c r="L2406" s="744" t="s">
        <v>203</v>
      </c>
      <c r="M2406" s="811"/>
      <c r="N2406" s="827"/>
      <c r="O2406" s="739"/>
    </row>
    <row r="2407">
      <c r="A2407" s="993" t="s">
        <v>256</v>
      </c>
      <c r="B2407" s="755" t="s">
        <v>257</v>
      </c>
      <c r="C2407" s="756"/>
      <c r="D2407" s="756"/>
      <c r="E2407" s="756"/>
      <c r="F2407" s="757"/>
      <c r="G2407" s="758"/>
      <c r="H2407" s="763"/>
      <c r="I2407" s="760"/>
      <c r="J2407" s="761"/>
      <c r="K2407" s="761"/>
      <c r="L2407" s="761"/>
      <c r="M2407" s="761"/>
      <c r="N2407" s="761"/>
      <c r="O2407" s="762"/>
    </row>
    <row r="2408">
      <c r="A2408" s="828"/>
      <c r="B2408" s="755" t="s">
        <v>258</v>
      </c>
      <c r="C2408" s="756"/>
      <c r="D2408" s="756"/>
      <c r="E2408" s="756"/>
      <c r="F2408" s="757"/>
      <c r="G2408" s="758"/>
      <c r="H2408" s="763"/>
      <c r="I2408" s="760"/>
      <c r="J2408" s="761"/>
      <c r="K2408" s="761"/>
      <c r="L2408" s="761"/>
      <c r="M2408" s="761"/>
      <c r="N2408" s="761"/>
      <c r="O2408" s="762"/>
    </row>
    <row r="2409">
      <c r="A2409" s="828"/>
      <c r="B2409" s="755" t="s">
        <v>259</v>
      </c>
      <c r="C2409" s="756"/>
      <c r="D2409" s="756"/>
      <c r="E2409" s="756"/>
      <c r="F2409" s="757"/>
      <c r="G2409" s="758"/>
      <c r="H2409" s="763"/>
      <c r="I2409" s="760"/>
      <c r="J2409" s="761"/>
      <c r="K2409" s="761"/>
      <c r="L2409" s="761"/>
      <c r="M2409" s="761"/>
      <c r="N2409" s="761"/>
      <c r="O2409" s="762"/>
    </row>
    <row r="2410">
      <c r="A2410" s="828"/>
      <c r="B2410" s="755" t="s">
        <v>260</v>
      </c>
      <c r="C2410" s="756"/>
      <c r="D2410" s="756"/>
      <c r="E2410" s="756"/>
      <c r="F2410" s="757"/>
      <c r="G2410" s="758"/>
      <c r="H2410" s="763"/>
      <c r="I2410" s="760"/>
      <c r="J2410" s="761"/>
      <c r="K2410" s="761"/>
      <c r="L2410" s="761"/>
      <c r="M2410" s="761"/>
      <c r="N2410" s="761"/>
      <c r="O2410" s="762"/>
    </row>
    <row r="2411">
      <c r="A2411" s="828"/>
      <c r="B2411" s="755" t="s">
        <v>261</v>
      </c>
      <c r="C2411" s="756"/>
      <c r="D2411" s="756"/>
      <c r="E2411" s="756"/>
      <c r="F2411" s="757"/>
      <c r="G2411" s="758"/>
      <c r="H2411" s="763"/>
      <c r="I2411" s="758"/>
      <c r="J2411" s="759"/>
      <c r="K2411" s="759"/>
      <c r="L2411" s="759"/>
      <c r="M2411" s="759"/>
      <c r="N2411" s="759"/>
      <c r="O2411" s="762"/>
    </row>
    <row r="2412">
      <c r="A2412" s="829"/>
      <c r="B2412" s="999" t="s">
        <v>262</v>
      </c>
      <c r="C2412" s="1000"/>
      <c r="D2412" s="1000"/>
      <c r="E2412" s="1000"/>
      <c r="F2412" s="1001"/>
      <c r="G2412" s="803"/>
      <c r="H2412" s="989"/>
      <c r="I2412" s="769"/>
      <c r="J2412" s="770"/>
      <c r="K2412" s="770"/>
      <c r="L2412" s="770"/>
      <c r="M2412" s="770"/>
      <c r="N2412" s="770"/>
      <c r="O2412" s="771"/>
    </row>
    <row r="2413">
      <c r="A2413" s="830" t="s">
        <v>263</v>
      </c>
      <c r="B2413" s="773" t="s">
        <v>264</v>
      </c>
      <c r="C2413" s="774"/>
      <c r="D2413" s="774"/>
      <c r="E2413" s="774"/>
      <c r="F2413" s="775"/>
      <c r="G2413" s="776" t="s">
        <v>265</v>
      </c>
      <c r="H2413" s="777"/>
      <c r="I2413" s="773" t="s">
        <v>264</v>
      </c>
      <c r="J2413" s="774"/>
      <c r="K2413" s="774"/>
      <c r="L2413" s="774"/>
      <c r="M2413" s="774"/>
      <c r="N2413" s="775"/>
      <c r="O2413" s="1219" t="s">
        <v>265</v>
      </c>
    </row>
    <row r="2414">
      <c r="A2414" s="828"/>
      <c r="B2414" s="766" t="s">
        <v>266</v>
      </c>
      <c r="C2414" s="767"/>
      <c r="D2414" s="767"/>
      <c r="E2414" s="767"/>
      <c r="F2414" s="768"/>
      <c r="G2414" s="779"/>
      <c r="H2414" s="780"/>
      <c r="I2414" s="766" t="s">
        <v>267</v>
      </c>
      <c r="J2414" s="767"/>
      <c r="K2414" s="767"/>
      <c r="L2414" s="767"/>
      <c r="M2414" s="767"/>
      <c r="N2414" s="768"/>
      <c r="O2414" s="781"/>
    </row>
    <row r="2415">
      <c r="A2415" s="828"/>
      <c r="B2415" s="766" t="s">
        <v>268</v>
      </c>
      <c r="C2415" s="767"/>
      <c r="D2415" s="767"/>
      <c r="E2415" s="767"/>
      <c r="F2415" s="768"/>
      <c r="G2415" s="779"/>
      <c r="H2415" s="780"/>
      <c r="I2415" s="766" t="s">
        <v>269</v>
      </c>
      <c r="J2415" s="767"/>
      <c r="K2415" s="767"/>
      <c r="L2415" s="767"/>
      <c r="M2415" s="767"/>
      <c r="N2415" s="768"/>
      <c r="O2415" s="781"/>
    </row>
    <row r="2416">
      <c r="A2416" s="828"/>
      <c r="B2416" s="766" t="s">
        <v>270</v>
      </c>
      <c r="C2416" s="767"/>
      <c r="D2416" s="767"/>
      <c r="E2416" s="767"/>
      <c r="F2416" s="768"/>
      <c r="G2416" s="779"/>
      <c r="H2416" s="780"/>
      <c r="I2416" s="766" t="s">
        <v>271</v>
      </c>
      <c r="J2416" s="767"/>
      <c r="K2416" s="767"/>
      <c r="L2416" s="767"/>
      <c r="M2416" s="767"/>
      <c r="N2416" s="768"/>
      <c r="O2416" s="781"/>
    </row>
    <row r="2417">
      <c r="A2417" s="828"/>
      <c r="B2417" s="766" t="s">
        <v>272</v>
      </c>
      <c r="C2417" s="767"/>
      <c r="D2417" s="767"/>
      <c r="E2417" s="767"/>
      <c r="F2417" s="768"/>
      <c r="G2417" s="779"/>
      <c r="H2417" s="780"/>
      <c r="I2417" s="766" t="s">
        <v>273</v>
      </c>
      <c r="J2417" s="767"/>
      <c r="K2417" s="767"/>
      <c r="L2417" s="767"/>
      <c r="M2417" s="767"/>
      <c r="N2417" s="768"/>
      <c r="O2417" s="781"/>
    </row>
    <row r="2418">
      <c r="A2418" s="828"/>
      <c r="B2418" s="766" t="s">
        <v>274</v>
      </c>
      <c r="C2418" s="767"/>
      <c r="D2418" s="767"/>
      <c r="E2418" s="767"/>
      <c r="F2418" s="768"/>
      <c r="G2418" s="779"/>
      <c r="H2418" s="780"/>
      <c r="I2418" s="766" t="s">
        <v>275</v>
      </c>
      <c r="J2418" s="767"/>
      <c r="K2418" s="767"/>
      <c r="L2418" s="767"/>
      <c r="M2418" s="767"/>
      <c r="N2418" s="768"/>
      <c r="O2418" s="781">
        <v>1</v>
      </c>
    </row>
    <row r="2419">
      <c r="A2419" s="828"/>
      <c r="B2419" s="766" t="s">
        <v>276</v>
      </c>
      <c r="C2419" s="767"/>
      <c r="D2419" s="767"/>
      <c r="E2419" s="767"/>
      <c r="F2419" s="768"/>
      <c r="G2419" s="779"/>
      <c r="H2419" s="780"/>
      <c r="I2419" s="766" t="s">
        <v>277</v>
      </c>
      <c r="J2419" s="767"/>
      <c r="K2419" s="767"/>
      <c r="L2419" s="767"/>
      <c r="M2419" s="767"/>
      <c r="N2419" s="768"/>
      <c r="O2419" s="781"/>
    </row>
    <row r="2420">
      <c r="A2420" s="828"/>
      <c r="B2420" s="766" t="s">
        <v>278</v>
      </c>
      <c r="C2420" s="767"/>
      <c r="D2420" s="767"/>
      <c r="E2420" s="767"/>
      <c r="F2420" s="768"/>
      <c r="G2420" s="779"/>
      <c r="H2420" s="780"/>
      <c r="I2420" s="766" t="s">
        <v>279</v>
      </c>
      <c r="J2420" s="767"/>
      <c r="K2420" s="767"/>
      <c r="L2420" s="767"/>
      <c r="M2420" s="767"/>
      <c r="N2420" s="768"/>
      <c r="O2420" s="781"/>
    </row>
    <row r="2421">
      <c r="A2421" s="828"/>
      <c r="B2421" s="766" t="s">
        <v>280</v>
      </c>
      <c r="C2421" s="767"/>
      <c r="D2421" s="767"/>
      <c r="E2421" s="767"/>
      <c r="F2421" s="768"/>
      <c r="G2421" s="779"/>
      <c r="H2421" s="780"/>
      <c r="I2421" s="766" t="s">
        <v>281</v>
      </c>
      <c r="J2421" s="767"/>
      <c r="K2421" s="767"/>
      <c r="L2421" s="767"/>
      <c r="M2421" s="767"/>
      <c r="N2421" s="768"/>
      <c r="O2421" s="781">
        <v>1</v>
      </c>
    </row>
    <row r="2422">
      <c r="A2422" s="828"/>
      <c r="B2422" s="766" t="s">
        <v>282</v>
      </c>
      <c r="C2422" s="767"/>
      <c r="D2422" s="767"/>
      <c r="E2422" s="767"/>
      <c r="F2422" s="768"/>
      <c r="G2422" s="779"/>
      <c r="H2422" s="780"/>
      <c r="I2422" s="766" t="s">
        <v>283</v>
      </c>
      <c r="J2422" s="767"/>
      <c r="K2422" s="767"/>
      <c r="L2422" s="767"/>
      <c r="M2422" s="767"/>
      <c r="N2422" s="768"/>
      <c r="O2422" s="781"/>
    </row>
    <row r="2423">
      <c r="A2423" s="828"/>
      <c r="B2423" s="766" t="s">
        <v>284</v>
      </c>
      <c r="C2423" s="767"/>
      <c r="D2423" s="767"/>
      <c r="E2423" s="767"/>
      <c r="F2423" s="768"/>
      <c r="G2423" s="779"/>
      <c r="H2423" s="780"/>
      <c r="I2423" s="766" t="s">
        <v>285</v>
      </c>
      <c r="J2423" s="767"/>
      <c r="K2423" s="767"/>
      <c r="L2423" s="767"/>
      <c r="M2423" s="767"/>
      <c r="N2423" s="768"/>
      <c r="O2423" s="790">
        <v>1</v>
      </c>
    </row>
    <row r="2424">
      <c r="A2424" s="829"/>
      <c r="B2424" s="793" t="s">
        <v>286</v>
      </c>
      <c r="C2424" s="794"/>
      <c r="D2424" s="794"/>
      <c r="E2424" s="794"/>
      <c r="F2424" s="795"/>
      <c r="G2424" s="791">
        <v>2</v>
      </c>
      <c r="H2424" s="792"/>
      <c r="I2424" s="793" t="s">
        <v>287</v>
      </c>
      <c r="J2424" s="794"/>
      <c r="K2424" s="794"/>
      <c r="L2424" s="794"/>
      <c r="M2424" s="794"/>
      <c r="N2424" s="795"/>
      <c r="O2424" s="796">
        <f>SUM(G2414:H2424,O2414:O2423)</f>
        <v>5</v>
      </c>
    </row>
    <row r="2425">
      <c r="A2425" s="837" t="s">
        <v>288</v>
      </c>
      <c r="B2425" s="773" t="s">
        <v>354</v>
      </c>
      <c r="C2425" s="774"/>
      <c r="D2425" s="774"/>
      <c r="E2425" s="774"/>
      <c r="F2425" s="774"/>
      <c r="G2425" s="774"/>
      <c r="H2425" s="774"/>
      <c r="I2425" s="774"/>
      <c r="J2425" s="774"/>
      <c r="K2425" s="774"/>
      <c r="L2425" s="774"/>
      <c r="M2425" s="774"/>
      <c r="N2425" s="774"/>
      <c r="O2425" s="1227"/>
    </row>
    <row r="2426">
      <c r="A2426" s="841"/>
      <c r="B2426" s="758"/>
      <c r="C2426" s="759"/>
      <c r="D2426" s="759"/>
      <c r="E2426" s="759"/>
      <c r="F2426" s="759"/>
      <c r="G2426" s="759"/>
      <c r="H2426" s="759"/>
      <c r="I2426" s="759"/>
      <c r="J2426" s="759"/>
      <c r="K2426" s="759"/>
      <c r="L2426" s="759"/>
      <c r="M2426" s="759"/>
      <c r="N2426" s="759"/>
      <c r="O2426" s="762"/>
    </row>
    <row r="2427">
      <c r="A2427" s="841"/>
      <c r="B2427" s="758"/>
      <c r="C2427" s="759"/>
      <c r="D2427" s="759"/>
      <c r="E2427" s="759"/>
      <c r="F2427" s="759"/>
      <c r="G2427" s="759"/>
      <c r="H2427" s="759"/>
      <c r="I2427" s="759"/>
      <c r="J2427" s="759"/>
      <c r="K2427" s="759"/>
      <c r="L2427" s="759"/>
      <c r="M2427" s="759"/>
      <c r="N2427" s="759"/>
      <c r="O2427" s="762"/>
    </row>
    <row r="2428">
      <c r="A2428" s="841"/>
      <c r="B2428" s="758"/>
      <c r="C2428" s="759"/>
      <c r="D2428" s="759"/>
      <c r="E2428" s="759"/>
      <c r="F2428" s="759"/>
      <c r="G2428" s="759"/>
      <c r="H2428" s="759"/>
      <c r="I2428" s="759"/>
      <c r="J2428" s="759"/>
      <c r="K2428" s="759"/>
      <c r="L2428" s="759"/>
      <c r="M2428" s="759"/>
      <c r="N2428" s="759"/>
      <c r="O2428" s="762"/>
    </row>
    <row r="2429">
      <c r="A2429" s="841"/>
      <c r="B2429" s="758"/>
      <c r="C2429" s="759"/>
      <c r="D2429" s="759"/>
      <c r="E2429" s="759"/>
      <c r="F2429" s="759"/>
      <c r="G2429" s="759"/>
      <c r="H2429" s="759"/>
      <c r="I2429" s="759"/>
      <c r="J2429" s="759"/>
      <c r="K2429" s="759"/>
      <c r="L2429" s="759"/>
      <c r="M2429" s="759"/>
      <c r="N2429" s="759"/>
      <c r="O2429" s="762"/>
    </row>
    <row r="2430">
      <c r="A2430" s="841"/>
      <c r="B2430" s="758"/>
      <c r="C2430" s="759"/>
      <c r="D2430" s="759"/>
      <c r="E2430" s="759"/>
      <c r="F2430" s="759"/>
      <c r="G2430" s="759"/>
      <c r="H2430" s="759"/>
      <c r="I2430" s="759"/>
      <c r="J2430" s="759"/>
      <c r="K2430" s="759"/>
      <c r="L2430" s="759"/>
      <c r="M2430" s="759"/>
      <c r="N2430" s="759"/>
      <c r="O2430" s="762"/>
    </row>
    <row r="2431">
      <c r="A2431" s="841"/>
      <c r="B2431" s="758"/>
      <c r="C2431" s="759"/>
      <c r="D2431" s="759"/>
      <c r="E2431" s="759"/>
      <c r="F2431" s="759"/>
      <c r="G2431" s="759"/>
      <c r="H2431" s="759"/>
      <c r="I2431" s="759"/>
      <c r="J2431" s="759"/>
      <c r="K2431" s="759"/>
      <c r="L2431" s="759"/>
      <c r="M2431" s="759"/>
      <c r="N2431" s="759"/>
      <c r="O2431" s="762"/>
    </row>
    <row r="2432">
      <c r="A2432" s="841"/>
      <c r="B2432" s="758"/>
      <c r="C2432" s="759"/>
      <c r="D2432" s="759"/>
      <c r="E2432" s="759"/>
      <c r="F2432" s="759"/>
      <c r="G2432" s="759"/>
      <c r="H2432" s="763"/>
      <c r="I2432" s="986" t="s">
        <v>0</v>
      </c>
      <c r="J2432" s="987"/>
      <c r="K2432" s="987"/>
      <c r="L2432" s="987"/>
      <c r="M2432" s="987"/>
      <c r="N2432" s="987"/>
      <c r="O2432" s="988"/>
    </row>
    <row r="2433">
      <c r="A2433" s="841"/>
      <c r="B2433" s="758"/>
      <c r="C2433" s="759"/>
      <c r="D2433" s="759"/>
      <c r="E2433" s="759"/>
      <c r="F2433" s="759"/>
      <c r="G2433" s="759"/>
      <c r="H2433" s="763"/>
      <c r="I2433" s="3"/>
      <c r="J2433" s="3"/>
      <c r="K2433" s="3"/>
      <c r="L2433" s="3"/>
      <c r="M2433" s="3"/>
      <c r="N2433" s="3"/>
      <c r="O2433" s="3"/>
    </row>
    <row r="2434">
      <c r="A2434" s="841"/>
      <c r="B2434" s="758"/>
      <c r="C2434" s="759"/>
      <c r="D2434" s="759"/>
      <c r="E2434" s="759"/>
      <c r="F2434" s="759"/>
      <c r="G2434" s="759"/>
      <c r="H2434" s="763"/>
      <c r="I2434" s="3"/>
      <c r="J2434" s="3"/>
      <c r="K2434" s="3"/>
      <c r="L2434" s="3"/>
      <c r="M2434" s="3"/>
      <c r="N2434" s="3"/>
      <c r="O2434" s="3"/>
    </row>
    <row r="2435">
      <c r="A2435" s="842"/>
      <c r="B2435" s="803"/>
      <c r="C2435" s="804"/>
      <c r="D2435" s="804"/>
      <c r="E2435" s="804"/>
      <c r="F2435" s="804"/>
      <c r="G2435" s="804"/>
      <c r="H2435" s="989"/>
      <c r="I2435" s="1223"/>
      <c r="J2435" s="1223"/>
      <c r="K2435" s="1223"/>
      <c r="L2435" s="1223"/>
      <c r="M2435" s="1223"/>
      <c r="N2435" s="1223"/>
      <c r="O2435" s="1223"/>
    </row>
    <row r="2436">
      <c r="A2436" s="837" t="s">
        <v>291</v>
      </c>
      <c r="B2436" s="992"/>
      <c r="C2436" s="839"/>
      <c r="D2436" s="839"/>
      <c r="E2436" s="839"/>
      <c r="F2436" s="839"/>
      <c r="G2436" s="839"/>
      <c r="H2436" s="839"/>
      <c r="I2436" s="839"/>
      <c r="J2436" s="839"/>
      <c r="K2436" s="839"/>
      <c r="L2436" s="839"/>
      <c r="M2436" s="839"/>
      <c r="N2436" s="839"/>
      <c r="O2436" s="840"/>
    </row>
    <row r="2437">
      <c r="A2437" s="841"/>
      <c r="B2437" s="760"/>
      <c r="C2437" s="761"/>
      <c r="D2437" s="761"/>
      <c r="E2437" s="761"/>
      <c r="F2437" s="761"/>
      <c r="G2437" s="761"/>
      <c r="H2437" s="761"/>
      <c r="I2437" s="761"/>
      <c r="J2437" s="761"/>
      <c r="K2437" s="761"/>
      <c r="L2437" s="761"/>
      <c r="M2437" s="761"/>
      <c r="N2437" s="761"/>
      <c r="O2437" s="762"/>
    </row>
    <row r="2438">
      <c r="A2438" s="841"/>
      <c r="B2438" s="760"/>
      <c r="C2438" s="761"/>
      <c r="D2438" s="761"/>
      <c r="E2438" s="761"/>
      <c r="F2438" s="761"/>
      <c r="G2438" s="761"/>
      <c r="H2438" s="761"/>
      <c r="I2438" s="761"/>
      <c r="J2438" s="761"/>
      <c r="K2438" s="761"/>
      <c r="L2438" s="761"/>
      <c r="M2438" s="761"/>
      <c r="N2438" s="761"/>
      <c r="O2438" s="762"/>
    </row>
    <row r="2439">
      <c r="A2439" s="841"/>
      <c r="B2439" s="760"/>
      <c r="C2439" s="761"/>
      <c r="D2439" s="761"/>
      <c r="E2439" s="761"/>
      <c r="F2439" s="761"/>
      <c r="G2439" s="761"/>
      <c r="H2439" s="761"/>
      <c r="I2439" s="761"/>
      <c r="J2439" s="761"/>
      <c r="K2439" s="761"/>
      <c r="L2439" s="761"/>
      <c r="M2439" s="761"/>
      <c r="N2439" s="761"/>
      <c r="O2439" s="762"/>
    </row>
    <row r="2440">
      <c r="A2440" s="841"/>
      <c r="B2440" s="760"/>
      <c r="C2440" s="761"/>
      <c r="D2440" s="761"/>
      <c r="E2440" s="761"/>
      <c r="F2440" s="761"/>
      <c r="G2440" s="761"/>
      <c r="H2440" s="761"/>
      <c r="I2440" s="761"/>
      <c r="J2440" s="761"/>
      <c r="K2440" s="761"/>
      <c r="L2440" s="761"/>
      <c r="M2440" s="761"/>
      <c r="N2440" s="761"/>
      <c r="O2440" s="762"/>
    </row>
    <row r="2441">
      <c r="A2441" s="841"/>
      <c r="B2441" s="760"/>
      <c r="C2441" s="761"/>
      <c r="D2441" s="761"/>
      <c r="E2441" s="761"/>
      <c r="F2441" s="761"/>
      <c r="G2441" s="761"/>
      <c r="H2441" s="761"/>
      <c r="I2441" s="761"/>
      <c r="J2441" s="761"/>
      <c r="K2441" s="761"/>
      <c r="L2441" s="761"/>
      <c r="M2441" s="761"/>
      <c r="N2441" s="761"/>
      <c r="O2441" s="762"/>
    </row>
    <row r="2442">
      <c r="A2442" s="841"/>
      <c r="B2442" s="760"/>
      <c r="C2442" s="761"/>
      <c r="D2442" s="761"/>
      <c r="E2442" s="761"/>
      <c r="F2442" s="761"/>
      <c r="G2442" s="761"/>
      <c r="H2442" s="761"/>
      <c r="I2442" s="761"/>
      <c r="J2442" s="761"/>
      <c r="K2442" s="761"/>
      <c r="L2442" s="761"/>
      <c r="M2442" s="761"/>
      <c r="N2442" s="761"/>
      <c r="O2442" s="762"/>
    </row>
    <row r="2443">
      <c r="A2443" s="841"/>
      <c r="B2443" s="760"/>
      <c r="C2443" s="761"/>
      <c r="D2443" s="761"/>
      <c r="E2443" s="761"/>
      <c r="F2443" s="761"/>
      <c r="G2443" s="761"/>
      <c r="H2443" s="761"/>
      <c r="I2443" s="761"/>
      <c r="J2443" s="761"/>
      <c r="K2443" s="761"/>
      <c r="L2443" s="761"/>
      <c r="M2443" s="761"/>
      <c r="N2443" s="761"/>
      <c r="O2443" s="762"/>
    </row>
    <row r="2444">
      <c r="A2444" s="841"/>
      <c r="B2444" s="758"/>
      <c r="C2444" s="759"/>
      <c r="D2444" s="759"/>
      <c r="E2444" s="759"/>
      <c r="F2444" s="759"/>
      <c r="G2444" s="759"/>
      <c r="H2444" s="763"/>
      <c r="I2444" s="986" t="s">
        <v>292</v>
      </c>
      <c r="J2444" s="987"/>
      <c r="K2444" s="987"/>
      <c r="L2444" s="987"/>
      <c r="M2444" s="987"/>
      <c r="N2444" s="987"/>
      <c r="O2444" s="988"/>
    </row>
    <row r="2445">
      <c r="A2445" s="841"/>
      <c r="B2445" s="758"/>
      <c r="C2445" s="759"/>
      <c r="D2445" s="759"/>
      <c r="E2445" s="759"/>
      <c r="F2445" s="759"/>
      <c r="G2445" s="759"/>
      <c r="H2445" s="763"/>
      <c r="I2445" s="3"/>
      <c r="J2445" s="3"/>
      <c r="K2445" s="3"/>
      <c r="L2445" s="3"/>
      <c r="M2445" s="3"/>
      <c r="N2445" s="3"/>
      <c r="O2445" s="3"/>
    </row>
    <row r="2446">
      <c r="A2446" s="841"/>
      <c r="B2446" s="758"/>
      <c r="C2446" s="759"/>
      <c r="D2446" s="759"/>
      <c r="E2446" s="759"/>
      <c r="F2446" s="759"/>
      <c r="G2446" s="759"/>
      <c r="H2446" s="763"/>
      <c r="I2446" s="3"/>
      <c r="J2446" s="3"/>
      <c r="K2446" s="3"/>
      <c r="L2446" s="3"/>
      <c r="M2446" s="3"/>
      <c r="N2446" s="3"/>
      <c r="O2446" s="3"/>
    </row>
    <row r="2447">
      <c r="A2447" s="842"/>
      <c r="B2447" s="803"/>
      <c r="C2447" s="804"/>
      <c r="D2447" s="804"/>
      <c r="E2447" s="804"/>
      <c r="F2447" s="804"/>
      <c r="G2447" s="804"/>
      <c r="H2447" s="989"/>
      <c r="I2447" s="990"/>
      <c r="J2447" s="990"/>
      <c r="K2447" s="990"/>
      <c r="L2447" s="990"/>
      <c r="M2447" s="990"/>
      <c r="N2447" s="990"/>
      <c r="O2447" s="991"/>
    </row>
    <row r="2448" ht="22.5" customHeight="1">
      <c r="A2448" s="805" t="s">
        <v>240</v>
      </c>
      <c r="B2448" s="806" t="s">
        <v>1</v>
      </c>
      <c r="C2448" s="807"/>
      <c r="D2448" s="807"/>
      <c r="E2448" s="807"/>
      <c r="F2448" s="807"/>
      <c r="G2448" s="807"/>
      <c r="H2448" s="807"/>
      <c r="I2448" s="807"/>
      <c r="J2448" s="807"/>
      <c r="K2448" s="807"/>
      <c r="L2448" s="807"/>
      <c r="M2448" s="807"/>
      <c r="N2448" s="807"/>
      <c r="O2448" s="1165"/>
    </row>
    <row r="2449">
      <c r="A2449" s="810" t="s">
        <v>3</v>
      </c>
      <c r="B2449" s="811" t="s">
        <v>4</v>
      </c>
      <c r="C2449" s="812"/>
      <c r="D2449" s="812"/>
      <c r="E2449" s="812"/>
      <c r="F2449" s="812"/>
      <c r="G2449" s="812"/>
      <c r="H2449" s="812"/>
      <c r="I2449" s="812"/>
      <c r="J2449" s="812"/>
      <c r="K2449" s="812"/>
      <c r="L2449" s="812"/>
      <c r="M2449" s="812"/>
      <c r="N2449" s="812"/>
      <c r="O2449" s="1178"/>
    </row>
    <row r="2450">
      <c r="A2450" s="814" t="s">
        <v>241</v>
      </c>
      <c r="B2450" s="694"/>
      <c r="C2450" s="694"/>
      <c r="D2450" s="694"/>
      <c r="E2450" s="694"/>
      <c r="F2450" s="694"/>
      <c r="G2450" s="694"/>
      <c r="H2450" s="694"/>
      <c r="I2450" s="694"/>
      <c r="J2450" s="694"/>
      <c r="K2450" s="694"/>
      <c r="L2450" s="694"/>
      <c r="M2450" s="694"/>
      <c r="N2450" s="694"/>
      <c r="O2450" s="1179"/>
    </row>
    <row r="2451" ht="38.25">
      <c r="A2451" s="718" t="s">
        <v>7</v>
      </c>
      <c r="B2451" s="720" t="s">
        <v>312</v>
      </c>
      <c r="C2451" s="720" t="s">
        <v>216</v>
      </c>
      <c r="D2451" s="816" t="s">
        <v>349</v>
      </c>
      <c r="E2451" s="817"/>
      <c r="F2451" s="818"/>
      <c r="G2451" s="819" t="s">
        <v>242</v>
      </c>
      <c r="H2451" s="820"/>
      <c r="I2451" s="723">
        <f>I2403+1</f>
        <v>46080</v>
      </c>
      <c r="J2451" s="724"/>
      <c r="K2451" s="724"/>
      <c r="L2451" s="724"/>
      <c r="M2451" s="725"/>
      <c r="N2451" s="726" t="s">
        <v>243</v>
      </c>
      <c r="O2451" s="727">
        <f>O2403+1</f>
        <v>53</v>
      </c>
    </row>
    <row r="2452">
      <c r="A2452" s="728" t="s">
        <v>244</v>
      </c>
      <c r="B2452" s="729" t="s">
        <v>6</v>
      </c>
      <c r="C2452" s="730"/>
      <c r="D2452" s="730"/>
      <c r="E2452" s="730"/>
      <c r="F2452" s="730"/>
      <c r="G2452" s="730"/>
      <c r="H2452" s="730"/>
      <c r="I2452" s="730"/>
      <c r="J2452" s="731"/>
      <c r="K2452" s="732" t="s">
        <v>245</v>
      </c>
      <c r="L2452" s="732" t="s">
        <v>246</v>
      </c>
      <c r="M2452" s="821" t="s">
        <v>247</v>
      </c>
      <c r="N2452" s="822"/>
      <c r="O2452" s="733" t="s">
        <v>248</v>
      </c>
    </row>
    <row r="2453">
      <c r="A2453" s="734"/>
      <c r="B2453" s="735"/>
      <c r="C2453" s="736"/>
      <c r="D2453" s="736"/>
      <c r="E2453" s="736"/>
      <c r="F2453" s="736"/>
      <c r="G2453" s="736"/>
      <c r="H2453" s="736"/>
      <c r="I2453" s="736"/>
      <c r="J2453" s="737"/>
      <c r="K2453" s="732" t="s">
        <v>249</v>
      </c>
      <c r="L2453" s="732" t="s">
        <v>203</v>
      </c>
      <c r="M2453" s="823"/>
      <c r="N2453" s="824"/>
      <c r="O2453" s="739"/>
    </row>
    <row r="2454" ht="38.25">
      <c r="A2454" s="740" t="s">
        <v>250</v>
      </c>
      <c r="B2454" s="741"/>
      <c r="C2454" s="742" t="s">
        <v>251</v>
      </c>
      <c r="D2454" s="742">
        <f>180</f>
        <v>180</v>
      </c>
      <c r="E2454" s="742" t="s">
        <v>252</v>
      </c>
      <c r="F2454" s="825" t="s">
        <v>253</v>
      </c>
      <c r="G2454" s="826"/>
      <c r="H2454" s="741">
        <f>H2406+1</f>
        <v>146</v>
      </c>
      <c r="I2454" s="742" t="s">
        <v>254</v>
      </c>
      <c r="J2454" s="741">
        <f>D2454-H2454</f>
        <v>34</v>
      </c>
      <c r="K2454" s="744" t="s">
        <v>255</v>
      </c>
      <c r="L2454" s="744" t="s">
        <v>203</v>
      </c>
      <c r="M2454" s="811"/>
      <c r="N2454" s="827"/>
      <c r="O2454" s="739"/>
    </row>
    <row r="2455">
      <c r="A2455" s="993" t="s">
        <v>256</v>
      </c>
      <c r="B2455" s="755" t="s">
        <v>257</v>
      </c>
      <c r="C2455" s="756"/>
      <c r="D2455" s="756"/>
      <c r="E2455" s="756"/>
      <c r="F2455" s="757"/>
      <c r="G2455" s="758"/>
      <c r="H2455" s="763"/>
      <c r="I2455" s="760"/>
      <c r="J2455" s="761"/>
      <c r="K2455" s="761"/>
      <c r="L2455" s="761"/>
      <c r="M2455" s="761"/>
      <c r="N2455" s="761"/>
      <c r="O2455" s="762"/>
    </row>
    <row r="2456">
      <c r="A2456" s="828"/>
      <c r="B2456" s="755" t="s">
        <v>258</v>
      </c>
      <c r="C2456" s="756"/>
      <c r="D2456" s="756"/>
      <c r="E2456" s="756"/>
      <c r="F2456" s="757"/>
      <c r="G2456" s="758"/>
      <c r="H2456" s="763"/>
      <c r="I2456" s="760"/>
      <c r="J2456" s="761"/>
      <c r="K2456" s="761"/>
      <c r="L2456" s="761"/>
      <c r="M2456" s="761"/>
      <c r="N2456" s="761"/>
      <c r="O2456" s="762"/>
    </row>
    <row r="2457">
      <c r="A2457" s="828"/>
      <c r="B2457" s="755" t="s">
        <v>259</v>
      </c>
      <c r="C2457" s="756"/>
      <c r="D2457" s="756"/>
      <c r="E2457" s="756"/>
      <c r="F2457" s="757"/>
      <c r="G2457" s="758"/>
      <c r="H2457" s="763"/>
      <c r="I2457" s="760"/>
      <c r="J2457" s="761"/>
      <c r="K2457" s="761"/>
      <c r="L2457" s="761"/>
      <c r="M2457" s="761"/>
      <c r="N2457" s="761"/>
      <c r="O2457" s="762"/>
    </row>
    <row r="2458">
      <c r="A2458" s="828"/>
      <c r="B2458" s="755" t="s">
        <v>260</v>
      </c>
      <c r="C2458" s="756"/>
      <c r="D2458" s="756"/>
      <c r="E2458" s="756"/>
      <c r="F2458" s="757"/>
      <c r="G2458" s="758"/>
      <c r="H2458" s="763"/>
      <c r="I2458" s="760"/>
      <c r="J2458" s="761"/>
      <c r="K2458" s="761"/>
      <c r="L2458" s="761"/>
      <c r="M2458" s="761"/>
      <c r="N2458" s="761"/>
      <c r="O2458" s="762"/>
    </row>
    <row r="2459">
      <c r="A2459" s="828"/>
      <c r="B2459" s="755" t="s">
        <v>261</v>
      </c>
      <c r="C2459" s="756"/>
      <c r="D2459" s="756"/>
      <c r="E2459" s="756"/>
      <c r="F2459" s="757"/>
      <c r="G2459" s="758"/>
      <c r="H2459" s="763"/>
      <c r="I2459" s="758"/>
      <c r="J2459" s="759"/>
      <c r="K2459" s="759"/>
      <c r="L2459" s="759"/>
      <c r="M2459" s="759"/>
      <c r="N2459" s="759"/>
      <c r="O2459" s="762"/>
    </row>
    <row r="2460">
      <c r="A2460" s="829"/>
      <c r="B2460" s="999" t="s">
        <v>262</v>
      </c>
      <c r="C2460" s="1000"/>
      <c r="D2460" s="1000"/>
      <c r="E2460" s="1000"/>
      <c r="F2460" s="1001"/>
      <c r="G2460" s="803"/>
      <c r="H2460" s="989"/>
      <c r="I2460" s="769"/>
      <c r="J2460" s="770"/>
      <c r="K2460" s="770"/>
      <c r="L2460" s="770"/>
      <c r="M2460" s="770"/>
      <c r="N2460" s="770"/>
      <c r="O2460" s="771"/>
    </row>
    <row r="2461" ht="25.5">
      <c r="A2461" s="830" t="s">
        <v>263</v>
      </c>
      <c r="B2461" s="773" t="s">
        <v>264</v>
      </c>
      <c r="C2461" s="774"/>
      <c r="D2461" s="774"/>
      <c r="E2461" s="774"/>
      <c r="F2461" s="775"/>
      <c r="G2461" s="776" t="s">
        <v>265</v>
      </c>
      <c r="H2461" s="777"/>
      <c r="I2461" s="773" t="s">
        <v>264</v>
      </c>
      <c r="J2461" s="774"/>
      <c r="K2461" s="774"/>
      <c r="L2461" s="774"/>
      <c r="M2461" s="774"/>
      <c r="N2461" s="775"/>
      <c r="O2461" s="778" t="s">
        <v>265</v>
      </c>
    </row>
    <row r="2462">
      <c r="A2462" s="828"/>
      <c r="B2462" s="766" t="s">
        <v>266</v>
      </c>
      <c r="C2462" s="767"/>
      <c r="D2462" s="767"/>
      <c r="E2462" s="767"/>
      <c r="F2462" s="768"/>
      <c r="G2462" s="779"/>
      <c r="H2462" s="780"/>
      <c r="I2462" s="766" t="s">
        <v>267</v>
      </c>
      <c r="J2462" s="767"/>
      <c r="K2462" s="767"/>
      <c r="L2462" s="767"/>
      <c r="M2462" s="767"/>
      <c r="N2462" s="768"/>
      <c r="O2462" s="781"/>
    </row>
    <row r="2463">
      <c r="A2463" s="828"/>
      <c r="B2463" s="766" t="s">
        <v>268</v>
      </c>
      <c r="C2463" s="767"/>
      <c r="D2463" s="767"/>
      <c r="E2463" s="767"/>
      <c r="F2463" s="768"/>
      <c r="G2463" s="779"/>
      <c r="H2463" s="780"/>
      <c r="I2463" s="766" t="s">
        <v>269</v>
      </c>
      <c r="J2463" s="767"/>
      <c r="K2463" s="767"/>
      <c r="L2463" s="767"/>
      <c r="M2463" s="767"/>
      <c r="N2463" s="768"/>
      <c r="O2463" s="781"/>
    </row>
    <row r="2464">
      <c r="A2464" s="828"/>
      <c r="B2464" s="766" t="s">
        <v>270</v>
      </c>
      <c r="C2464" s="767"/>
      <c r="D2464" s="767"/>
      <c r="E2464" s="767"/>
      <c r="F2464" s="768"/>
      <c r="G2464" s="779"/>
      <c r="H2464" s="780"/>
      <c r="I2464" s="766" t="s">
        <v>271</v>
      </c>
      <c r="J2464" s="767"/>
      <c r="K2464" s="767"/>
      <c r="L2464" s="767"/>
      <c r="M2464" s="767"/>
      <c r="N2464" s="768"/>
      <c r="O2464" s="781"/>
    </row>
    <row r="2465">
      <c r="A2465" s="828"/>
      <c r="B2465" s="766" t="s">
        <v>272</v>
      </c>
      <c r="C2465" s="767"/>
      <c r="D2465" s="767"/>
      <c r="E2465" s="767"/>
      <c r="F2465" s="768"/>
      <c r="G2465" s="779"/>
      <c r="H2465" s="780"/>
      <c r="I2465" s="766" t="s">
        <v>273</v>
      </c>
      <c r="J2465" s="767"/>
      <c r="K2465" s="767"/>
      <c r="L2465" s="767"/>
      <c r="M2465" s="767"/>
      <c r="N2465" s="768"/>
      <c r="O2465" s="781"/>
    </row>
    <row r="2466">
      <c r="A2466" s="828"/>
      <c r="B2466" s="766" t="s">
        <v>274</v>
      </c>
      <c r="C2466" s="767"/>
      <c r="D2466" s="767"/>
      <c r="E2466" s="767"/>
      <c r="F2466" s="768"/>
      <c r="G2466" s="779"/>
      <c r="H2466" s="780"/>
      <c r="I2466" s="766" t="s">
        <v>275</v>
      </c>
      <c r="J2466" s="767"/>
      <c r="K2466" s="767"/>
      <c r="L2466" s="767"/>
      <c r="M2466" s="767"/>
      <c r="N2466" s="768"/>
      <c r="O2466" s="781">
        <v>1</v>
      </c>
    </row>
    <row r="2467">
      <c r="A2467" s="828"/>
      <c r="B2467" s="766" t="s">
        <v>276</v>
      </c>
      <c r="C2467" s="767"/>
      <c r="D2467" s="767"/>
      <c r="E2467" s="767"/>
      <c r="F2467" s="768"/>
      <c r="G2467" s="779"/>
      <c r="H2467" s="780"/>
      <c r="I2467" s="766" t="s">
        <v>277</v>
      </c>
      <c r="J2467" s="767"/>
      <c r="K2467" s="767"/>
      <c r="L2467" s="767"/>
      <c r="M2467" s="767"/>
      <c r="N2467" s="768"/>
      <c r="O2467" s="781"/>
    </row>
    <row r="2468">
      <c r="A2468" s="828"/>
      <c r="B2468" s="766" t="s">
        <v>278</v>
      </c>
      <c r="C2468" s="767"/>
      <c r="D2468" s="767"/>
      <c r="E2468" s="767"/>
      <c r="F2468" s="768"/>
      <c r="G2468" s="779"/>
      <c r="H2468" s="780"/>
      <c r="I2468" s="766" t="s">
        <v>279</v>
      </c>
      <c r="J2468" s="767"/>
      <c r="K2468" s="767"/>
      <c r="L2468" s="767"/>
      <c r="M2468" s="767"/>
      <c r="N2468" s="768"/>
      <c r="O2468" s="781"/>
    </row>
    <row r="2469">
      <c r="A2469" s="828"/>
      <c r="B2469" s="766" t="s">
        <v>280</v>
      </c>
      <c r="C2469" s="767"/>
      <c r="D2469" s="767"/>
      <c r="E2469" s="767"/>
      <c r="F2469" s="768"/>
      <c r="G2469" s="779"/>
      <c r="H2469" s="780"/>
      <c r="I2469" s="766" t="s">
        <v>281</v>
      </c>
      <c r="J2469" s="767"/>
      <c r="K2469" s="767"/>
      <c r="L2469" s="767"/>
      <c r="M2469" s="767"/>
      <c r="N2469" s="768"/>
      <c r="O2469" s="781">
        <v>1</v>
      </c>
    </row>
    <row r="2470">
      <c r="A2470" s="828"/>
      <c r="B2470" s="766" t="s">
        <v>282</v>
      </c>
      <c r="C2470" s="767"/>
      <c r="D2470" s="767"/>
      <c r="E2470" s="767"/>
      <c r="F2470" s="768"/>
      <c r="G2470" s="779"/>
      <c r="H2470" s="780"/>
      <c r="I2470" s="766" t="s">
        <v>283</v>
      </c>
      <c r="J2470" s="767"/>
      <c r="K2470" s="767"/>
      <c r="L2470" s="767"/>
      <c r="M2470" s="767"/>
      <c r="N2470" s="768"/>
      <c r="O2470" s="781"/>
    </row>
    <row r="2471">
      <c r="A2471" s="828"/>
      <c r="B2471" s="766" t="s">
        <v>284</v>
      </c>
      <c r="C2471" s="767"/>
      <c r="D2471" s="767"/>
      <c r="E2471" s="767"/>
      <c r="F2471" s="768"/>
      <c r="G2471" s="779"/>
      <c r="H2471" s="780"/>
      <c r="I2471" s="766" t="s">
        <v>285</v>
      </c>
      <c r="J2471" s="767"/>
      <c r="K2471" s="767"/>
      <c r="L2471" s="767"/>
      <c r="M2471" s="767"/>
      <c r="N2471" s="768"/>
      <c r="O2471" s="790">
        <v>1</v>
      </c>
    </row>
    <row r="2472">
      <c r="A2472" s="829"/>
      <c r="B2472" s="793" t="s">
        <v>286</v>
      </c>
      <c r="C2472" s="794"/>
      <c r="D2472" s="794"/>
      <c r="E2472" s="794"/>
      <c r="F2472" s="795"/>
      <c r="G2472" s="791">
        <v>2</v>
      </c>
      <c r="H2472" s="792"/>
      <c r="I2472" s="793" t="s">
        <v>287</v>
      </c>
      <c r="J2472" s="794"/>
      <c r="K2472" s="794"/>
      <c r="L2472" s="794"/>
      <c r="M2472" s="794"/>
      <c r="N2472" s="795"/>
      <c r="O2472" s="796">
        <f>SUM(G2462:H2472,O2462:O2471)</f>
        <v>5</v>
      </c>
    </row>
    <row r="2473">
      <c r="A2473" s="837" t="s">
        <v>288</v>
      </c>
      <c r="B2473" s="798" t="s">
        <v>37</v>
      </c>
      <c r="C2473" s="799"/>
      <c r="D2473" s="799"/>
      <c r="E2473" s="799"/>
      <c r="F2473" s="799"/>
      <c r="G2473" s="799"/>
      <c r="H2473" s="799"/>
      <c r="I2473" s="799"/>
      <c r="J2473" s="799"/>
      <c r="K2473" s="799"/>
      <c r="L2473" s="799"/>
      <c r="M2473" s="799"/>
      <c r="N2473" s="799"/>
      <c r="O2473" s="998"/>
    </row>
    <row r="2474">
      <c r="A2474" s="841"/>
      <c r="B2474" s="758"/>
      <c r="C2474" s="759"/>
      <c r="D2474" s="759"/>
      <c r="E2474" s="759"/>
      <c r="F2474" s="759"/>
      <c r="G2474" s="759"/>
      <c r="H2474" s="759"/>
      <c r="I2474" s="759"/>
      <c r="J2474" s="759"/>
      <c r="K2474" s="759"/>
      <c r="L2474" s="759"/>
      <c r="M2474" s="759"/>
      <c r="N2474" s="759"/>
      <c r="O2474" s="762"/>
    </row>
    <row r="2475">
      <c r="A2475" s="841"/>
      <c r="B2475" s="758"/>
      <c r="C2475" s="759"/>
      <c r="D2475" s="759"/>
      <c r="E2475" s="759"/>
      <c r="F2475" s="759"/>
      <c r="G2475" s="759"/>
      <c r="H2475" s="759"/>
      <c r="I2475" s="759"/>
      <c r="J2475" s="759"/>
      <c r="K2475" s="759"/>
      <c r="L2475" s="759"/>
      <c r="M2475" s="759"/>
      <c r="N2475" s="759"/>
      <c r="O2475" s="762"/>
    </row>
    <row r="2476">
      <c r="A2476" s="841"/>
      <c r="B2476" s="758"/>
      <c r="C2476" s="759"/>
      <c r="D2476" s="759"/>
      <c r="E2476" s="759"/>
      <c r="F2476" s="759"/>
      <c r="G2476" s="759"/>
      <c r="H2476" s="759"/>
      <c r="I2476" s="759"/>
      <c r="J2476" s="759"/>
      <c r="K2476" s="759"/>
      <c r="L2476" s="759"/>
      <c r="M2476" s="759"/>
      <c r="N2476" s="759"/>
      <c r="O2476" s="762"/>
    </row>
    <row r="2477">
      <c r="A2477" s="841"/>
      <c r="B2477" s="758"/>
      <c r="C2477" s="759"/>
      <c r="D2477" s="759"/>
      <c r="E2477" s="759"/>
      <c r="F2477" s="759"/>
      <c r="G2477" s="759"/>
      <c r="H2477" s="759"/>
      <c r="I2477" s="759"/>
      <c r="J2477" s="759"/>
      <c r="K2477" s="759"/>
      <c r="L2477" s="759"/>
      <c r="M2477" s="759"/>
      <c r="N2477" s="759"/>
      <c r="O2477" s="762"/>
    </row>
    <row r="2478">
      <c r="A2478" s="841"/>
      <c r="B2478" s="758"/>
      <c r="C2478" s="759"/>
      <c r="D2478" s="759"/>
      <c r="E2478" s="759"/>
      <c r="F2478" s="759"/>
      <c r="G2478" s="759"/>
      <c r="H2478" s="763"/>
      <c r="I2478" s="3"/>
      <c r="J2478" s="3"/>
      <c r="K2478" s="3"/>
      <c r="L2478" s="3"/>
      <c r="M2478" s="3"/>
      <c r="N2478" s="3"/>
      <c r="O2478" s="3"/>
    </row>
    <row r="2479">
      <c r="A2479" s="841"/>
      <c r="B2479" s="758"/>
      <c r="C2479" s="759"/>
      <c r="D2479" s="759"/>
      <c r="E2479" s="759"/>
      <c r="F2479" s="759"/>
      <c r="G2479" s="759"/>
      <c r="H2479" s="763"/>
      <c r="I2479" s="3"/>
      <c r="J2479" s="3"/>
      <c r="K2479" s="3"/>
      <c r="L2479" s="3"/>
      <c r="M2479" s="3"/>
      <c r="N2479" s="3"/>
      <c r="O2479" s="3"/>
    </row>
    <row r="2480">
      <c r="A2480" s="842"/>
      <c r="B2480" s="803"/>
      <c r="C2480" s="804"/>
      <c r="D2480" s="804"/>
      <c r="E2480" s="804"/>
      <c r="F2480" s="804"/>
      <c r="G2480" s="804"/>
      <c r="H2480" s="989"/>
      <c r="I2480" s="1223"/>
      <c r="J2480" s="1223"/>
      <c r="K2480" s="1223"/>
      <c r="L2480" s="1223"/>
      <c r="M2480" s="1223"/>
      <c r="N2480" s="1223"/>
      <c r="O2480" s="1223"/>
    </row>
    <row r="2481">
      <c r="A2481" s="837" t="s">
        <v>291</v>
      </c>
      <c r="B2481" s="992"/>
      <c r="C2481" s="839"/>
      <c r="D2481" s="839"/>
      <c r="E2481" s="839"/>
      <c r="F2481" s="839"/>
      <c r="G2481" s="839"/>
      <c r="H2481" s="839"/>
      <c r="I2481" s="839"/>
      <c r="J2481" s="839"/>
      <c r="K2481" s="839"/>
      <c r="L2481" s="839"/>
      <c r="M2481" s="839"/>
      <c r="N2481" s="839"/>
      <c r="O2481" s="840"/>
    </row>
    <row r="2482">
      <c r="A2482" s="841"/>
      <c r="B2482" s="760"/>
      <c r="C2482" s="761"/>
      <c r="D2482" s="761"/>
      <c r="E2482" s="761"/>
      <c r="F2482" s="761"/>
      <c r="G2482" s="761"/>
      <c r="H2482" s="761"/>
      <c r="I2482" s="761"/>
      <c r="J2482" s="761"/>
      <c r="K2482" s="761"/>
      <c r="L2482" s="761"/>
      <c r="M2482" s="761"/>
      <c r="N2482" s="761"/>
      <c r="O2482" s="762"/>
    </row>
    <row r="2483">
      <c r="A2483" s="841"/>
      <c r="B2483" s="760"/>
      <c r="C2483" s="761"/>
      <c r="D2483" s="761"/>
      <c r="E2483" s="761"/>
      <c r="F2483" s="761"/>
      <c r="G2483" s="761"/>
      <c r="H2483" s="761"/>
      <c r="I2483" s="761"/>
      <c r="J2483" s="761"/>
      <c r="K2483" s="761"/>
      <c r="L2483" s="761"/>
      <c r="M2483" s="761"/>
      <c r="N2483" s="761"/>
      <c r="O2483" s="762"/>
    </row>
    <row r="2484">
      <c r="A2484" s="841"/>
      <c r="B2484" s="760"/>
      <c r="C2484" s="761"/>
      <c r="D2484" s="761"/>
      <c r="E2484" s="761"/>
      <c r="F2484" s="761"/>
      <c r="G2484" s="761"/>
      <c r="H2484" s="761"/>
      <c r="I2484" s="761"/>
      <c r="J2484" s="761"/>
      <c r="K2484" s="761"/>
      <c r="L2484" s="761"/>
      <c r="M2484" s="761"/>
      <c r="N2484" s="761"/>
      <c r="O2484" s="762"/>
    </row>
    <row r="2485">
      <c r="A2485" s="841"/>
      <c r="B2485" s="760"/>
      <c r="C2485" s="761"/>
      <c r="D2485" s="761"/>
      <c r="E2485" s="761"/>
      <c r="F2485" s="761"/>
      <c r="G2485" s="761"/>
      <c r="H2485" s="761"/>
      <c r="I2485" s="761"/>
      <c r="J2485" s="761"/>
      <c r="K2485" s="761"/>
      <c r="L2485" s="761"/>
      <c r="M2485" s="761"/>
      <c r="N2485" s="761"/>
      <c r="O2485" s="762"/>
    </row>
    <row r="2486">
      <c r="A2486" s="841"/>
      <c r="B2486" s="760"/>
      <c r="C2486" s="761"/>
      <c r="D2486" s="761"/>
      <c r="E2486" s="761"/>
      <c r="F2486" s="761"/>
      <c r="G2486" s="761"/>
      <c r="H2486" s="761"/>
      <c r="I2486" s="761"/>
      <c r="J2486" s="761"/>
      <c r="K2486" s="761"/>
      <c r="L2486" s="761"/>
      <c r="M2486" s="761"/>
      <c r="N2486" s="761"/>
      <c r="O2486" s="762"/>
    </row>
    <row r="2487">
      <c r="A2487" s="841"/>
      <c r="B2487" s="758"/>
      <c r="C2487" s="759"/>
      <c r="D2487" s="759"/>
      <c r="E2487" s="759"/>
      <c r="F2487" s="759"/>
      <c r="G2487" s="759"/>
      <c r="H2487" s="763"/>
      <c r="I2487" s="986" t="s">
        <v>292</v>
      </c>
      <c r="J2487" s="987"/>
      <c r="K2487" s="987"/>
      <c r="L2487" s="987"/>
      <c r="M2487" s="987"/>
      <c r="N2487" s="987"/>
      <c r="O2487" s="988"/>
    </row>
    <row r="2488">
      <c r="A2488" s="841"/>
      <c r="B2488" s="758"/>
      <c r="C2488" s="759"/>
      <c r="D2488" s="759"/>
      <c r="E2488" s="759"/>
      <c r="F2488" s="759"/>
      <c r="G2488" s="759"/>
      <c r="H2488" s="763"/>
      <c r="I2488" s="3"/>
      <c r="J2488" s="3"/>
      <c r="K2488" s="3"/>
      <c r="L2488" s="3"/>
      <c r="M2488" s="3"/>
      <c r="N2488" s="3"/>
      <c r="O2488" s="3"/>
    </row>
    <row r="2489">
      <c r="A2489" s="841"/>
      <c r="B2489" s="758"/>
      <c r="C2489" s="759"/>
      <c r="D2489" s="759"/>
      <c r="E2489" s="759"/>
      <c r="F2489" s="759"/>
      <c r="G2489" s="759"/>
      <c r="H2489" s="763"/>
      <c r="I2489" s="3"/>
      <c r="J2489" s="3"/>
      <c r="K2489" s="3"/>
      <c r="L2489" s="3"/>
      <c r="M2489" s="3"/>
      <c r="N2489" s="3"/>
      <c r="O2489" s="3"/>
    </row>
    <row r="2490">
      <c r="A2490" s="842"/>
      <c r="B2490" s="803"/>
      <c r="C2490" s="804"/>
      <c r="D2490" s="804"/>
      <c r="E2490" s="804"/>
      <c r="F2490" s="804"/>
      <c r="G2490" s="804"/>
      <c r="H2490" s="989"/>
      <c r="I2490" s="990"/>
      <c r="J2490" s="990"/>
      <c r="K2490" s="990"/>
      <c r="L2490" s="990"/>
      <c r="M2490" s="990"/>
      <c r="N2490" s="990"/>
      <c r="O2490" s="991"/>
    </row>
    <row r="2491" ht="26.25" customHeight="1">
      <c r="A2491" s="805" t="s">
        <v>240</v>
      </c>
      <c r="B2491" s="806" t="s">
        <v>1</v>
      </c>
      <c r="C2491" s="807"/>
      <c r="D2491" s="807"/>
      <c r="E2491" s="807"/>
      <c r="F2491" s="807"/>
      <c r="G2491" s="807"/>
      <c r="H2491" s="807"/>
      <c r="I2491" s="807"/>
      <c r="J2491" s="807"/>
      <c r="K2491" s="807"/>
      <c r="L2491" s="807"/>
      <c r="M2491" s="807"/>
      <c r="N2491" s="807"/>
      <c r="O2491" s="1165"/>
    </row>
    <row r="2492">
      <c r="A2492" s="810" t="s">
        <v>3</v>
      </c>
      <c r="B2492" s="811" t="s">
        <v>4</v>
      </c>
      <c r="C2492" s="812"/>
      <c r="D2492" s="812"/>
      <c r="E2492" s="812"/>
      <c r="F2492" s="812"/>
      <c r="G2492" s="812"/>
      <c r="H2492" s="812"/>
      <c r="I2492" s="812"/>
      <c r="J2492" s="812"/>
      <c r="K2492" s="812"/>
      <c r="L2492" s="812"/>
      <c r="M2492" s="812"/>
      <c r="N2492" s="812"/>
      <c r="O2492" s="1178"/>
    </row>
    <row r="2493">
      <c r="A2493" s="814" t="s">
        <v>241</v>
      </c>
      <c r="B2493" s="694"/>
      <c r="C2493" s="694"/>
      <c r="D2493" s="694"/>
      <c r="E2493" s="694"/>
      <c r="F2493" s="694"/>
      <c r="G2493" s="694"/>
      <c r="H2493" s="694"/>
      <c r="I2493" s="694"/>
      <c r="J2493" s="694"/>
      <c r="K2493" s="694"/>
      <c r="L2493" s="694"/>
      <c r="M2493" s="694"/>
      <c r="N2493" s="694"/>
      <c r="O2493" s="1179"/>
    </row>
    <row r="2494" ht="38.25">
      <c r="A2494" s="718" t="s">
        <v>7</v>
      </c>
      <c r="B2494" s="720" t="s">
        <v>312</v>
      </c>
      <c r="C2494" s="720" t="s">
        <v>216</v>
      </c>
      <c r="D2494" s="816" t="s">
        <v>349</v>
      </c>
      <c r="E2494" s="817"/>
      <c r="F2494" s="818"/>
      <c r="G2494" s="819" t="s">
        <v>242</v>
      </c>
      <c r="H2494" s="820"/>
      <c r="I2494" s="723">
        <f>I2451+1</f>
        <v>46081</v>
      </c>
      <c r="J2494" s="724"/>
      <c r="K2494" s="724"/>
      <c r="L2494" s="724"/>
      <c r="M2494" s="725"/>
      <c r="N2494" s="726" t="s">
        <v>243</v>
      </c>
      <c r="O2494" s="727">
        <f>O2451+1</f>
        <v>54</v>
      </c>
    </row>
    <row r="2495">
      <c r="A2495" s="728" t="s">
        <v>244</v>
      </c>
      <c r="B2495" s="729" t="s">
        <v>6</v>
      </c>
      <c r="C2495" s="730"/>
      <c r="D2495" s="730"/>
      <c r="E2495" s="730"/>
      <c r="F2495" s="730"/>
      <c r="G2495" s="730"/>
      <c r="H2495" s="730"/>
      <c r="I2495" s="730"/>
      <c r="J2495" s="731"/>
      <c r="K2495" s="732" t="s">
        <v>245</v>
      </c>
      <c r="L2495" s="732" t="s">
        <v>246</v>
      </c>
      <c r="M2495" s="821" t="s">
        <v>247</v>
      </c>
      <c r="N2495" s="822"/>
      <c r="O2495" s="733" t="s">
        <v>248</v>
      </c>
    </row>
    <row r="2496">
      <c r="A2496" s="734"/>
      <c r="B2496" s="735"/>
      <c r="C2496" s="736"/>
      <c r="D2496" s="736"/>
      <c r="E2496" s="736"/>
      <c r="F2496" s="736"/>
      <c r="G2496" s="736"/>
      <c r="H2496" s="736"/>
      <c r="I2496" s="736"/>
      <c r="J2496" s="737"/>
      <c r="K2496" s="732" t="s">
        <v>249</v>
      </c>
      <c r="L2496" s="732" t="s">
        <v>203</v>
      </c>
      <c r="M2496" s="823"/>
      <c r="N2496" s="824"/>
      <c r="O2496" s="739"/>
    </row>
    <row r="2497" ht="38.25">
      <c r="A2497" s="740" t="s">
        <v>250</v>
      </c>
      <c r="B2497" s="741"/>
      <c r="C2497" s="742" t="s">
        <v>251</v>
      </c>
      <c r="D2497" s="742">
        <v>180</v>
      </c>
      <c r="E2497" s="742" t="s">
        <v>252</v>
      </c>
      <c r="F2497" s="825" t="s">
        <v>253</v>
      </c>
      <c r="G2497" s="826"/>
      <c r="H2497" s="741">
        <f>H2454+1</f>
        <v>147</v>
      </c>
      <c r="I2497" s="742" t="s">
        <v>254</v>
      </c>
      <c r="J2497" s="741">
        <f>D2497-H2497</f>
        <v>33</v>
      </c>
      <c r="K2497" s="744" t="s">
        <v>255</v>
      </c>
      <c r="L2497" s="744" t="s">
        <v>203</v>
      </c>
      <c r="M2497" s="811"/>
      <c r="N2497" s="827"/>
      <c r="O2497" s="739"/>
    </row>
    <row r="2498">
      <c r="A2498" s="993" t="s">
        <v>256</v>
      </c>
      <c r="B2498" s="755" t="s">
        <v>257</v>
      </c>
      <c r="C2498" s="756"/>
      <c r="D2498" s="756"/>
      <c r="E2498" s="756"/>
      <c r="F2498" s="757"/>
      <c r="G2498" s="758"/>
      <c r="H2498" s="763"/>
      <c r="I2498" s="760"/>
      <c r="J2498" s="761"/>
      <c r="K2498" s="761"/>
      <c r="L2498" s="761"/>
      <c r="M2498" s="761"/>
      <c r="N2498" s="761"/>
      <c r="O2498" s="762"/>
    </row>
    <row r="2499">
      <c r="A2499" s="828"/>
      <c r="B2499" s="755" t="s">
        <v>258</v>
      </c>
      <c r="C2499" s="756"/>
      <c r="D2499" s="756"/>
      <c r="E2499" s="756"/>
      <c r="F2499" s="757"/>
      <c r="G2499" s="758"/>
      <c r="H2499" s="763"/>
      <c r="I2499" s="760"/>
      <c r="J2499" s="761"/>
      <c r="K2499" s="761"/>
      <c r="L2499" s="761"/>
      <c r="M2499" s="761"/>
      <c r="N2499" s="761"/>
      <c r="O2499" s="762"/>
    </row>
    <row r="2500">
      <c r="A2500" s="828"/>
      <c r="B2500" s="755" t="s">
        <v>259</v>
      </c>
      <c r="C2500" s="756"/>
      <c r="D2500" s="756"/>
      <c r="E2500" s="756"/>
      <c r="F2500" s="757"/>
      <c r="G2500" s="758"/>
      <c r="H2500" s="763"/>
      <c r="I2500" s="760"/>
      <c r="J2500" s="761"/>
      <c r="K2500" s="761"/>
      <c r="L2500" s="761"/>
      <c r="M2500" s="761"/>
      <c r="N2500" s="761"/>
      <c r="O2500" s="762"/>
    </row>
    <row r="2501">
      <c r="A2501" s="828"/>
      <c r="B2501" s="755" t="s">
        <v>260</v>
      </c>
      <c r="C2501" s="756"/>
      <c r="D2501" s="756"/>
      <c r="E2501" s="756"/>
      <c r="F2501" s="757"/>
      <c r="G2501" s="758"/>
      <c r="H2501" s="763"/>
      <c r="I2501" s="760"/>
      <c r="J2501" s="761"/>
      <c r="K2501" s="761"/>
      <c r="L2501" s="761"/>
      <c r="M2501" s="761"/>
      <c r="N2501" s="761"/>
      <c r="O2501" s="762"/>
    </row>
    <row r="2502">
      <c r="A2502" s="828"/>
      <c r="B2502" s="755" t="s">
        <v>261</v>
      </c>
      <c r="C2502" s="756"/>
      <c r="D2502" s="756"/>
      <c r="E2502" s="756"/>
      <c r="F2502" s="757"/>
      <c r="G2502" s="758"/>
      <c r="H2502" s="763"/>
      <c r="I2502" s="758"/>
      <c r="J2502" s="759"/>
      <c r="K2502" s="759"/>
      <c r="L2502" s="759"/>
      <c r="M2502" s="759"/>
      <c r="N2502" s="759"/>
      <c r="O2502" s="762"/>
    </row>
    <row r="2503">
      <c r="A2503" s="829"/>
      <c r="B2503" s="999" t="s">
        <v>262</v>
      </c>
      <c r="C2503" s="1000"/>
      <c r="D2503" s="1000"/>
      <c r="E2503" s="1000"/>
      <c r="F2503" s="1001"/>
      <c r="G2503" s="803"/>
      <c r="H2503" s="989"/>
      <c r="I2503" s="769"/>
      <c r="J2503" s="770"/>
      <c r="K2503" s="770"/>
      <c r="L2503" s="770"/>
      <c r="M2503" s="770"/>
      <c r="N2503" s="770"/>
      <c r="O2503" s="771"/>
    </row>
    <row r="2504">
      <c r="A2504" s="830" t="s">
        <v>263</v>
      </c>
      <c r="B2504" s="773" t="s">
        <v>264</v>
      </c>
      <c r="C2504" s="774"/>
      <c r="D2504" s="774"/>
      <c r="E2504" s="774"/>
      <c r="F2504" s="775"/>
      <c r="G2504" s="776" t="s">
        <v>265</v>
      </c>
      <c r="H2504" s="777"/>
      <c r="I2504" s="773" t="s">
        <v>264</v>
      </c>
      <c r="J2504" s="774"/>
      <c r="K2504" s="774"/>
      <c r="L2504" s="774"/>
      <c r="M2504" s="774"/>
      <c r="N2504" s="775"/>
      <c r="O2504" s="1219" t="s">
        <v>265</v>
      </c>
    </row>
    <row r="2505">
      <c r="A2505" s="828"/>
      <c r="B2505" s="766" t="s">
        <v>266</v>
      </c>
      <c r="C2505" s="767"/>
      <c r="D2505" s="767"/>
      <c r="E2505" s="767"/>
      <c r="F2505" s="768"/>
      <c r="G2505" s="779"/>
      <c r="H2505" s="780"/>
      <c r="I2505" s="766" t="s">
        <v>267</v>
      </c>
      <c r="J2505" s="767"/>
      <c r="K2505" s="767"/>
      <c r="L2505" s="767"/>
      <c r="M2505" s="767"/>
      <c r="N2505" s="768"/>
      <c r="O2505" s="781"/>
    </row>
    <row r="2506">
      <c r="A2506" s="828"/>
      <c r="B2506" s="766" t="s">
        <v>268</v>
      </c>
      <c r="C2506" s="767"/>
      <c r="D2506" s="767"/>
      <c r="E2506" s="767"/>
      <c r="F2506" s="768"/>
      <c r="G2506" s="779"/>
      <c r="H2506" s="780"/>
      <c r="I2506" s="766" t="s">
        <v>269</v>
      </c>
      <c r="J2506" s="767"/>
      <c r="K2506" s="767"/>
      <c r="L2506" s="767"/>
      <c r="M2506" s="767"/>
      <c r="N2506" s="768"/>
      <c r="O2506" s="781"/>
    </row>
    <row r="2507">
      <c r="A2507" s="828"/>
      <c r="B2507" s="766" t="s">
        <v>270</v>
      </c>
      <c r="C2507" s="767"/>
      <c r="D2507" s="767"/>
      <c r="E2507" s="767"/>
      <c r="F2507" s="768"/>
      <c r="G2507" s="779"/>
      <c r="H2507" s="780"/>
      <c r="I2507" s="766" t="s">
        <v>271</v>
      </c>
      <c r="J2507" s="767"/>
      <c r="K2507" s="767"/>
      <c r="L2507" s="767"/>
      <c r="M2507" s="767"/>
      <c r="N2507" s="768"/>
      <c r="O2507" s="781"/>
    </row>
    <row r="2508">
      <c r="A2508" s="828"/>
      <c r="B2508" s="766" t="s">
        <v>272</v>
      </c>
      <c r="C2508" s="767"/>
      <c r="D2508" s="767"/>
      <c r="E2508" s="767"/>
      <c r="F2508" s="768"/>
      <c r="G2508" s="779"/>
      <c r="H2508" s="780"/>
      <c r="I2508" s="766" t="s">
        <v>273</v>
      </c>
      <c r="J2508" s="767"/>
      <c r="K2508" s="767"/>
      <c r="L2508" s="767"/>
      <c r="M2508" s="767"/>
      <c r="N2508" s="768"/>
      <c r="O2508" s="781"/>
    </row>
    <row r="2509">
      <c r="A2509" s="828"/>
      <c r="B2509" s="766" t="s">
        <v>274</v>
      </c>
      <c r="C2509" s="767"/>
      <c r="D2509" s="767"/>
      <c r="E2509" s="767"/>
      <c r="F2509" s="768"/>
      <c r="G2509" s="779"/>
      <c r="H2509" s="780"/>
      <c r="I2509" s="766" t="s">
        <v>275</v>
      </c>
      <c r="J2509" s="767"/>
      <c r="K2509" s="767"/>
      <c r="L2509" s="767"/>
      <c r="M2509" s="767"/>
      <c r="N2509" s="768"/>
      <c r="O2509" s="781"/>
    </row>
    <row r="2510">
      <c r="A2510" s="828"/>
      <c r="B2510" s="766" t="s">
        <v>276</v>
      </c>
      <c r="C2510" s="767"/>
      <c r="D2510" s="767"/>
      <c r="E2510" s="767"/>
      <c r="F2510" s="768"/>
      <c r="G2510" s="779"/>
      <c r="H2510" s="780"/>
      <c r="I2510" s="766" t="s">
        <v>277</v>
      </c>
      <c r="J2510" s="767"/>
      <c r="K2510" s="767"/>
      <c r="L2510" s="767"/>
      <c r="M2510" s="767"/>
      <c r="N2510" s="768"/>
      <c r="O2510" s="781"/>
    </row>
    <row r="2511">
      <c r="A2511" s="828"/>
      <c r="B2511" s="766" t="s">
        <v>278</v>
      </c>
      <c r="C2511" s="767"/>
      <c r="D2511" s="767"/>
      <c r="E2511" s="767"/>
      <c r="F2511" s="768"/>
      <c r="G2511" s="779"/>
      <c r="H2511" s="780"/>
      <c r="I2511" s="766" t="s">
        <v>279</v>
      </c>
      <c r="J2511" s="767"/>
      <c r="K2511" s="767"/>
      <c r="L2511" s="767"/>
      <c r="M2511" s="767"/>
      <c r="N2511" s="768"/>
      <c r="O2511" s="781"/>
    </row>
    <row r="2512">
      <c r="A2512" s="828"/>
      <c r="B2512" s="766" t="s">
        <v>280</v>
      </c>
      <c r="C2512" s="767"/>
      <c r="D2512" s="767"/>
      <c r="E2512" s="767"/>
      <c r="F2512" s="768"/>
      <c r="G2512" s="779"/>
      <c r="H2512" s="780"/>
      <c r="I2512" s="766" t="s">
        <v>281</v>
      </c>
      <c r="J2512" s="767"/>
      <c r="K2512" s="767"/>
      <c r="L2512" s="767"/>
      <c r="M2512" s="767"/>
      <c r="N2512" s="768"/>
      <c r="O2512" s="781"/>
    </row>
    <row r="2513">
      <c r="A2513" s="828"/>
      <c r="B2513" s="766" t="s">
        <v>282</v>
      </c>
      <c r="C2513" s="767"/>
      <c r="D2513" s="767"/>
      <c r="E2513" s="767"/>
      <c r="F2513" s="768"/>
      <c r="G2513" s="779"/>
      <c r="H2513" s="780"/>
      <c r="I2513" s="766" t="s">
        <v>283</v>
      </c>
      <c r="J2513" s="767"/>
      <c r="K2513" s="767"/>
      <c r="L2513" s="767"/>
      <c r="M2513" s="767"/>
      <c r="N2513" s="768"/>
      <c r="O2513" s="781"/>
    </row>
    <row r="2514">
      <c r="A2514" s="828"/>
      <c r="B2514" s="766" t="s">
        <v>284</v>
      </c>
      <c r="C2514" s="767"/>
      <c r="D2514" s="767"/>
      <c r="E2514" s="767"/>
      <c r="F2514" s="768"/>
      <c r="G2514" s="779"/>
      <c r="H2514" s="780"/>
      <c r="I2514" s="766" t="s">
        <v>285</v>
      </c>
      <c r="J2514" s="767"/>
      <c r="K2514" s="767"/>
      <c r="L2514" s="767"/>
      <c r="M2514" s="767"/>
      <c r="N2514" s="768"/>
      <c r="O2514" s="790"/>
    </row>
    <row r="2515">
      <c r="A2515" s="829"/>
      <c r="B2515" s="793" t="s">
        <v>286</v>
      </c>
      <c r="C2515" s="794"/>
      <c r="D2515" s="794"/>
      <c r="E2515" s="794"/>
      <c r="F2515" s="795"/>
      <c r="G2515" s="791"/>
      <c r="H2515" s="792"/>
      <c r="I2515" s="793" t="s">
        <v>287</v>
      </c>
      <c r="J2515" s="794"/>
      <c r="K2515" s="794"/>
      <c r="L2515" s="794"/>
      <c r="M2515" s="794"/>
      <c r="N2515" s="795"/>
      <c r="O2515" s="796">
        <f>SUM(G2505:H2515,O2505:O2514)</f>
        <v>0</v>
      </c>
    </row>
    <row r="2516">
      <c r="A2516" s="837" t="s">
        <v>288</v>
      </c>
      <c r="B2516" s="838" t="s">
        <v>330</v>
      </c>
      <c r="C2516" s="997"/>
      <c r="D2516" s="997"/>
      <c r="E2516" s="997"/>
      <c r="F2516" s="997"/>
      <c r="G2516" s="997"/>
      <c r="H2516" s="997"/>
      <c r="I2516" s="997"/>
      <c r="J2516" s="997"/>
      <c r="K2516" s="997"/>
      <c r="L2516" s="997"/>
      <c r="M2516" s="997"/>
      <c r="N2516" s="997"/>
      <c r="O2516" s="998"/>
    </row>
    <row r="2517">
      <c r="A2517" s="841"/>
      <c r="B2517" s="758"/>
      <c r="C2517" s="759"/>
      <c r="D2517" s="759"/>
      <c r="E2517" s="759"/>
      <c r="F2517" s="759"/>
      <c r="G2517" s="759"/>
      <c r="H2517" s="759"/>
      <c r="I2517" s="759"/>
      <c r="J2517" s="759"/>
      <c r="K2517" s="759"/>
      <c r="L2517" s="759"/>
      <c r="M2517" s="759"/>
      <c r="N2517" s="759"/>
      <c r="O2517" s="762"/>
    </row>
    <row r="2518">
      <c r="A2518" s="841"/>
      <c r="B2518" s="758"/>
      <c r="C2518" s="759"/>
      <c r="D2518" s="759"/>
      <c r="E2518" s="759"/>
      <c r="F2518" s="759"/>
      <c r="G2518" s="759"/>
      <c r="H2518" s="759"/>
      <c r="I2518" s="759"/>
      <c r="J2518" s="759"/>
      <c r="K2518" s="759"/>
      <c r="L2518" s="759"/>
      <c r="M2518" s="759"/>
      <c r="N2518" s="759"/>
      <c r="O2518" s="762"/>
    </row>
    <row r="2519">
      <c r="A2519" s="841"/>
      <c r="B2519" s="758"/>
      <c r="C2519" s="759"/>
      <c r="D2519" s="759"/>
      <c r="E2519" s="759"/>
      <c r="F2519" s="759"/>
      <c r="G2519" s="759"/>
      <c r="H2519" s="759"/>
      <c r="I2519" s="759"/>
      <c r="J2519" s="759"/>
      <c r="K2519" s="759"/>
      <c r="L2519" s="759"/>
      <c r="M2519" s="759"/>
      <c r="N2519" s="759"/>
      <c r="O2519" s="762"/>
    </row>
    <row r="2520">
      <c r="A2520" s="841"/>
      <c r="B2520" s="758"/>
      <c r="C2520" s="759"/>
      <c r="D2520" s="759"/>
      <c r="E2520" s="759"/>
      <c r="F2520" s="759"/>
      <c r="G2520" s="759"/>
      <c r="H2520" s="759"/>
      <c r="I2520" s="759"/>
      <c r="J2520" s="759"/>
      <c r="K2520" s="759"/>
      <c r="L2520" s="759"/>
      <c r="M2520" s="759"/>
      <c r="N2520" s="759"/>
      <c r="O2520" s="762"/>
    </row>
    <row r="2521">
      <c r="A2521" s="841"/>
      <c r="B2521" s="758"/>
      <c r="C2521" s="759"/>
      <c r="D2521" s="759"/>
      <c r="E2521" s="759"/>
      <c r="F2521" s="759"/>
      <c r="G2521" s="759"/>
      <c r="H2521" s="759"/>
      <c r="I2521" s="759"/>
      <c r="J2521" s="759"/>
      <c r="K2521" s="759"/>
      <c r="L2521" s="759"/>
      <c r="M2521" s="759"/>
      <c r="N2521" s="759"/>
      <c r="O2521" s="762"/>
    </row>
    <row r="2522">
      <c r="A2522" s="841"/>
      <c r="B2522" s="758"/>
      <c r="C2522" s="759"/>
      <c r="D2522" s="759"/>
      <c r="E2522" s="759"/>
      <c r="F2522" s="759"/>
      <c r="G2522" s="759"/>
      <c r="H2522" s="759"/>
      <c r="I2522" s="759"/>
      <c r="J2522" s="759"/>
      <c r="K2522" s="759"/>
      <c r="L2522" s="759"/>
      <c r="M2522" s="759"/>
      <c r="N2522" s="759"/>
      <c r="O2522" s="762"/>
    </row>
    <row r="2523">
      <c r="A2523" s="841"/>
      <c r="B2523" s="758"/>
      <c r="C2523" s="759"/>
      <c r="D2523" s="759"/>
      <c r="E2523" s="759"/>
      <c r="F2523" s="759"/>
      <c r="G2523" s="759"/>
      <c r="H2523" s="763"/>
      <c r="I2523" s="986" t="s">
        <v>0</v>
      </c>
      <c r="J2523" s="987"/>
      <c r="K2523" s="987"/>
      <c r="L2523" s="987"/>
      <c r="M2523" s="987"/>
      <c r="N2523" s="987"/>
      <c r="O2523" s="988"/>
    </row>
    <row r="2524">
      <c r="A2524" s="841"/>
      <c r="B2524" s="758"/>
      <c r="C2524" s="759"/>
      <c r="D2524" s="759"/>
      <c r="E2524" s="759"/>
      <c r="F2524" s="759"/>
      <c r="G2524" s="759"/>
      <c r="H2524" s="763"/>
      <c r="I2524" s="3"/>
      <c r="J2524" s="3"/>
      <c r="K2524" s="3"/>
      <c r="L2524" s="3"/>
      <c r="M2524" s="3"/>
      <c r="N2524" s="3"/>
      <c r="O2524" s="3"/>
    </row>
    <row r="2525">
      <c r="A2525" s="841"/>
      <c r="B2525" s="758"/>
      <c r="C2525" s="759"/>
      <c r="D2525" s="759"/>
      <c r="E2525" s="759"/>
      <c r="F2525" s="759"/>
      <c r="G2525" s="759"/>
      <c r="H2525" s="763"/>
      <c r="I2525" s="3"/>
      <c r="J2525" s="3"/>
      <c r="K2525" s="3"/>
      <c r="L2525" s="3"/>
      <c r="M2525" s="3"/>
      <c r="N2525" s="3"/>
      <c r="O2525" s="3"/>
    </row>
    <row r="2526">
      <c r="A2526" s="842"/>
      <c r="B2526" s="803"/>
      <c r="C2526" s="804"/>
      <c r="D2526" s="804"/>
      <c r="E2526" s="804"/>
      <c r="F2526" s="804"/>
      <c r="G2526" s="804"/>
      <c r="H2526" s="989"/>
      <c r="I2526" s="1223"/>
      <c r="J2526" s="1223"/>
      <c r="K2526" s="1223"/>
      <c r="L2526" s="1223"/>
      <c r="M2526" s="1223"/>
      <c r="N2526" s="1223"/>
      <c r="O2526" s="1223"/>
    </row>
    <row r="2527">
      <c r="A2527" s="837" t="s">
        <v>291</v>
      </c>
      <c r="B2527" s="992"/>
      <c r="C2527" s="839"/>
      <c r="D2527" s="839"/>
      <c r="E2527" s="839"/>
      <c r="F2527" s="839"/>
      <c r="G2527" s="839"/>
      <c r="H2527" s="839"/>
      <c r="I2527" s="839"/>
      <c r="J2527" s="839"/>
      <c r="K2527" s="839"/>
      <c r="L2527" s="839"/>
      <c r="M2527" s="839"/>
      <c r="N2527" s="839"/>
      <c r="O2527" s="840"/>
    </row>
    <row r="2528">
      <c r="A2528" s="841"/>
      <c r="B2528" s="760"/>
      <c r="C2528" s="761"/>
      <c r="D2528" s="761"/>
      <c r="E2528" s="761"/>
      <c r="F2528" s="761"/>
      <c r="G2528" s="761"/>
      <c r="H2528" s="761"/>
      <c r="I2528" s="761"/>
      <c r="J2528" s="761"/>
      <c r="K2528" s="761"/>
      <c r="L2528" s="761"/>
      <c r="M2528" s="761"/>
      <c r="N2528" s="761"/>
      <c r="O2528" s="762"/>
    </row>
    <row r="2529">
      <c r="A2529" s="841"/>
      <c r="B2529" s="760"/>
      <c r="C2529" s="761"/>
      <c r="D2529" s="761"/>
      <c r="E2529" s="761"/>
      <c r="F2529" s="761"/>
      <c r="G2529" s="761"/>
      <c r="H2529" s="761"/>
      <c r="I2529" s="761"/>
      <c r="J2529" s="761"/>
      <c r="K2529" s="761"/>
      <c r="L2529" s="761"/>
      <c r="M2529" s="761"/>
      <c r="N2529" s="761"/>
      <c r="O2529" s="762"/>
    </row>
    <row r="2530">
      <c r="A2530" s="841"/>
      <c r="B2530" s="760"/>
      <c r="C2530" s="761"/>
      <c r="D2530" s="761"/>
      <c r="E2530" s="761"/>
      <c r="F2530" s="761"/>
      <c r="G2530" s="761"/>
      <c r="H2530" s="761"/>
      <c r="I2530" s="761"/>
      <c r="J2530" s="761"/>
      <c r="K2530" s="761"/>
      <c r="L2530" s="761"/>
      <c r="M2530" s="761"/>
      <c r="N2530" s="761"/>
      <c r="O2530" s="762"/>
    </row>
    <row r="2531">
      <c r="A2531" s="841"/>
      <c r="B2531" s="760"/>
      <c r="C2531" s="761"/>
      <c r="D2531" s="761"/>
      <c r="E2531" s="761"/>
      <c r="F2531" s="761"/>
      <c r="G2531" s="761"/>
      <c r="H2531" s="761"/>
      <c r="I2531" s="761"/>
      <c r="J2531" s="761"/>
      <c r="K2531" s="761"/>
      <c r="L2531" s="761"/>
      <c r="M2531" s="761"/>
      <c r="N2531" s="761"/>
      <c r="O2531" s="762"/>
    </row>
    <row r="2532">
      <c r="A2532" s="841"/>
      <c r="B2532" s="760"/>
      <c r="C2532" s="761"/>
      <c r="D2532" s="761"/>
      <c r="E2532" s="761"/>
      <c r="F2532" s="761"/>
      <c r="G2532" s="761"/>
      <c r="H2532" s="761"/>
      <c r="I2532" s="761"/>
      <c r="J2532" s="761"/>
      <c r="K2532" s="761"/>
      <c r="L2532" s="761"/>
      <c r="M2532" s="761"/>
      <c r="N2532" s="761"/>
      <c r="O2532" s="762"/>
    </row>
    <row r="2533">
      <c r="A2533" s="841"/>
      <c r="B2533" s="760"/>
      <c r="C2533" s="761"/>
      <c r="D2533" s="761"/>
      <c r="E2533" s="761"/>
      <c r="F2533" s="761"/>
      <c r="G2533" s="761"/>
      <c r="H2533" s="761"/>
      <c r="I2533" s="761"/>
      <c r="J2533" s="761"/>
      <c r="K2533" s="761"/>
      <c r="L2533" s="761"/>
      <c r="M2533" s="761"/>
      <c r="N2533" s="761"/>
      <c r="O2533" s="762"/>
    </row>
    <row r="2534">
      <c r="A2534" s="841"/>
      <c r="B2534" s="758"/>
      <c r="C2534" s="759"/>
      <c r="D2534" s="759"/>
      <c r="E2534" s="759"/>
      <c r="F2534" s="759"/>
      <c r="G2534" s="759"/>
      <c r="H2534" s="763"/>
      <c r="I2534" s="986" t="s">
        <v>292</v>
      </c>
      <c r="J2534" s="987"/>
      <c r="K2534" s="987"/>
      <c r="L2534" s="987"/>
      <c r="M2534" s="987"/>
      <c r="N2534" s="987"/>
      <c r="O2534" s="988"/>
    </row>
    <row r="2535">
      <c r="A2535" s="841"/>
      <c r="B2535" s="758"/>
      <c r="C2535" s="759"/>
      <c r="D2535" s="759"/>
      <c r="E2535" s="759"/>
      <c r="F2535" s="759"/>
      <c r="G2535" s="759"/>
      <c r="H2535" s="763"/>
      <c r="I2535" s="3"/>
      <c r="J2535" s="3"/>
      <c r="K2535" s="3"/>
      <c r="L2535" s="3"/>
      <c r="M2535" s="3"/>
      <c r="N2535" s="3"/>
      <c r="O2535" s="3"/>
    </row>
    <row r="2536">
      <c r="A2536" s="841"/>
      <c r="B2536" s="758"/>
      <c r="C2536" s="759"/>
      <c r="D2536" s="759"/>
      <c r="E2536" s="759"/>
      <c r="F2536" s="759"/>
      <c r="G2536" s="759"/>
      <c r="H2536" s="763"/>
      <c r="I2536" s="3"/>
      <c r="J2536" s="3"/>
      <c r="K2536" s="3"/>
      <c r="L2536" s="3"/>
      <c r="M2536" s="3"/>
      <c r="N2536" s="3"/>
      <c r="O2536" s="3"/>
    </row>
    <row r="2537">
      <c r="A2537" s="842"/>
      <c r="B2537" s="803"/>
      <c r="C2537" s="804"/>
      <c r="D2537" s="804"/>
      <c r="E2537" s="804"/>
      <c r="F2537" s="804"/>
      <c r="G2537" s="804"/>
      <c r="H2537" s="989"/>
      <c r="I2537" s="3"/>
      <c r="J2537" s="3"/>
      <c r="K2537" s="3"/>
      <c r="L2537" s="3"/>
      <c r="M2537" s="3"/>
      <c r="N2537" s="3"/>
      <c r="O2537" s="1030"/>
    </row>
  </sheetData>
  <mergeCells count="5075">
    <mergeCell ref="A2527:A2537"/>
    <mergeCell ref="B2527:O2527"/>
    <mergeCell ref="B2528:O2528"/>
    <mergeCell ref="B2529:O2529"/>
    <mergeCell ref="B2530:O2530"/>
    <mergeCell ref="B2531:O2531"/>
    <mergeCell ref="B2532:O2532"/>
    <mergeCell ref="B2533:O2533"/>
    <mergeCell ref="B2534:H2534"/>
    <mergeCell ref="I2534:O2537"/>
    <mergeCell ref="B2535:H2535"/>
    <mergeCell ref="B2536:H2536"/>
    <mergeCell ref="B2537:H2537"/>
    <mergeCell ref="G2514:H2514"/>
    <mergeCell ref="I2514:N2514"/>
    <mergeCell ref="B2515:F2515"/>
    <mergeCell ref="G2515:H2515"/>
    <mergeCell ref="I2515:N2515"/>
    <mergeCell ref="A2516:A2526"/>
    <mergeCell ref="B2516:O2516"/>
    <mergeCell ref="B2517:O2517"/>
    <mergeCell ref="B2518:O2518"/>
    <mergeCell ref="B2519:O2519"/>
    <mergeCell ref="B2520:O2520"/>
    <mergeCell ref="B2521:O2521"/>
    <mergeCell ref="B2522:O2522"/>
    <mergeCell ref="B2523:H2523"/>
    <mergeCell ref="I2523:O2526"/>
    <mergeCell ref="B2524:H2524"/>
    <mergeCell ref="B2525:H2525"/>
    <mergeCell ref="B2526:H2526"/>
    <mergeCell ref="A2504:A2515"/>
    <mergeCell ref="B2504:F2504"/>
    <mergeCell ref="G2504:H2504"/>
    <mergeCell ref="I2504:N2504"/>
    <mergeCell ref="B2505:F2505"/>
    <mergeCell ref="G2505:H2505"/>
    <mergeCell ref="I2505:N2505"/>
    <mergeCell ref="B2506:F2506"/>
    <mergeCell ref="G2506:H2506"/>
    <mergeCell ref="I2506:N2506"/>
    <mergeCell ref="B2507:F2507"/>
    <mergeCell ref="G2507:H2507"/>
    <mergeCell ref="I2507:N2507"/>
    <mergeCell ref="B2508:F2508"/>
    <mergeCell ref="G2508:H2508"/>
    <mergeCell ref="I2508:N2508"/>
    <mergeCell ref="B2509:F2509"/>
    <mergeCell ref="G2509:H2509"/>
    <mergeCell ref="I2509:N2509"/>
    <mergeCell ref="B2510:F2510"/>
    <mergeCell ref="G2510:H2510"/>
    <mergeCell ref="I2510:N2510"/>
    <mergeCell ref="B2511:F2511"/>
    <mergeCell ref="G2511:H2511"/>
    <mergeCell ref="I2511:N2511"/>
    <mergeCell ref="B2512:F2512"/>
    <mergeCell ref="G2512:H2512"/>
    <mergeCell ref="I2512:N2512"/>
    <mergeCell ref="B2513:F2513"/>
    <mergeCell ref="G2513:H2513"/>
    <mergeCell ref="I2513:N2513"/>
    <mergeCell ref="B2514:F2514"/>
    <mergeCell ref="B2491:O2491"/>
    <mergeCell ref="B2492:O2492"/>
    <mergeCell ref="A2493:O2493"/>
    <mergeCell ref="D2494:F2494"/>
    <mergeCell ref="G2494:H2494"/>
    <mergeCell ref="I2494:M2494"/>
    <mergeCell ref="A2495:A2496"/>
    <mergeCell ref="B2495:J2496"/>
    <mergeCell ref="M2495:N2495"/>
    <mergeCell ref="M2496:N2496"/>
    <mergeCell ref="F2497:G2497"/>
    <mergeCell ref="M2497:N2497"/>
    <mergeCell ref="A2498:A2503"/>
    <mergeCell ref="B2498:F2498"/>
    <mergeCell ref="G2498:H2498"/>
    <mergeCell ref="I2498:O2498"/>
    <mergeCell ref="B2499:F2499"/>
    <mergeCell ref="G2499:H2499"/>
    <mergeCell ref="I2499:O2499"/>
    <mergeCell ref="B2500:F2500"/>
    <mergeCell ref="G2500:H2500"/>
    <mergeCell ref="I2500:O2500"/>
    <mergeCell ref="B2501:F2501"/>
    <mergeCell ref="G2501:H2501"/>
    <mergeCell ref="I2501:O2501"/>
    <mergeCell ref="B2502:F2502"/>
    <mergeCell ref="G2502:H2502"/>
    <mergeCell ref="I2502:O2502"/>
    <mergeCell ref="B2503:F2503"/>
    <mergeCell ref="G2503:H2503"/>
    <mergeCell ref="I2503:O2503"/>
    <mergeCell ref="G2471:H2471"/>
    <mergeCell ref="I2471:N2471"/>
    <mergeCell ref="B2472:F2472"/>
    <mergeCell ref="G2472:H2472"/>
    <mergeCell ref="I2472:N2472"/>
    <mergeCell ref="A2473:A2480"/>
    <mergeCell ref="B2473:O2473"/>
    <mergeCell ref="B2474:O2474"/>
    <mergeCell ref="B2475:O2475"/>
    <mergeCell ref="B2476:O2476"/>
    <mergeCell ref="B2477:O2477"/>
    <mergeCell ref="B2478:H2478"/>
    <mergeCell ref="I2478:O2480"/>
    <mergeCell ref="B2479:H2479"/>
    <mergeCell ref="B2480:H2480"/>
    <mergeCell ref="A2481:A2490"/>
    <mergeCell ref="B2481:O2481"/>
    <mergeCell ref="B2482:O2482"/>
    <mergeCell ref="B2483:O2483"/>
    <mergeCell ref="B2484:O2484"/>
    <mergeCell ref="B2485:O2485"/>
    <mergeCell ref="B2486:O2486"/>
    <mergeCell ref="B2487:H2487"/>
    <mergeCell ref="I2487:O2490"/>
    <mergeCell ref="B2488:H2488"/>
    <mergeCell ref="B2489:H2489"/>
    <mergeCell ref="B2490:H2490"/>
    <mergeCell ref="A2461:A2472"/>
    <mergeCell ref="B2461:F2461"/>
    <mergeCell ref="G2461:H2461"/>
    <mergeCell ref="I2461:N2461"/>
    <mergeCell ref="B2462:F2462"/>
    <mergeCell ref="G2462:H2462"/>
    <mergeCell ref="I2462:N2462"/>
    <mergeCell ref="B2463:F2463"/>
    <mergeCell ref="G2463:H2463"/>
    <mergeCell ref="I2463:N2463"/>
    <mergeCell ref="B2464:F2464"/>
    <mergeCell ref="G2464:H2464"/>
    <mergeCell ref="I2464:N2464"/>
    <mergeCell ref="B2465:F2465"/>
    <mergeCell ref="G2465:H2465"/>
    <mergeCell ref="I2465:N2465"/>
    <mergeCell ref="B2466:F2466"/>
    <mergeCell ref="G2466:H2466"/>
    <mergeCell ref="I2466:N2466"/>
    <mergeCell ref="B2467:F2467"/>
    <mergeCell ref="G2467:H2467"/>
    <mergeCell ref="I2467:N2467"/>
    <mergeCell ref="B2468:F2468"/>
    <mergeCell ref="G2468:H2468"/>
    <mergeCell ref="I2468:N2468"/>
    <mergeCell ref="B2469:F2469"/>
    <mergeCell ref="G2469:H2469"/>
    <mergeCell ref="I2469:N2469"/>
    <mergeCell ref="B2470:F2470"/>
    <mergeCell ref="G2470:H2470"/>
    <mergeCell ref="I2470:N2470"/>
    <mergeCell ref="B2471:F2471"/>
    <mergeCell ref="D2451:F2451"/>
    <mergeCell ref="G2451:H2451"/>
    <mergeCell ref="I2451:M2451"/>
    <mergeCell ref="A2452:A2453"/>
    <mergeCell ref="B2452:J2453"/>
    <mergeCell ref="M2452:N2452"/>
    <mergeCell ref="M2453:N2453"/>
    <mergeCell ref="F2454:G2454"/>
    <mergeCell ref="M2454:N2454"/>
    <mergeCell ref="A2455:A2460"/>
    <mergeCell ref="B2455:F2455"/>
    <mergeCell ref="G2455:H2455"/>
    <mergeCell ref="I2455:O2455"/>
    <mergeCell ref="B2456:F2456"/>
    <mergeCell ref="G2456:H2456"/>
    <mergeCell ref="I2456:O2456"/>
    <mergeCell ref="B2457:F2457"/>
    <mergeCell ref="G2457:H2457"/>
    <mergeCell ref="I2457:O2457"/>
    <mergeCell ref="B2458:F2458"/>
    <mergeCell ref="G2458:H2458"/>
    <mergeCell ref="I2458:O2458"/>
    <mergeCell ref="B2459:F2459"/>
    <mergeCell ref="G2459:H2459"/>
    <mergeCell ref="I2459:O2459"/>
    <mergeCell ref="B2460:F2460"/>
    <mergeCell ref="G2460:H2460"/>
    <mergeCell ref="I2460:O2460"/>
    <mergeCell ref="A2436:A2447"/>
    <mergeCell ref="B2436:O2436"/>
    <mergeCell ref="B2437:O2437"/>
    <mergeCell ref="B2438:O2438"/>
    <mergeCell ref="B2439:O2439"/>
    <mergeCell ref="B2440:O2440"/>
    <mergeCell ref="B2441:O2441"/>
    <mergeCell ref="B2442:O2442"/>
    <mergeCell ref="B2443:O2443"/>
    <mergeCell ref="B2444:H2444"/>
    <mergeCell ref="I2444:O2447"/>
    <mergeCell ref="B2445:H2445"/>
    <mergeCell ref="B2446:H2446"/>
    <mergeCell ref="B2447:H2447"/>
    <mergeCell ref="B2448:O2448"/>
    <mergeCell ref="B2449:O2449"/>
    <mergeCell ref="A2450:O2450"/>
    <mergeCell ref="A2425:A2435"/>
    <mergeCell ref="B2425:O2425"/>
    <mergeCell ref="B2426:O2426"/>
    <mergeCell ref="B2427:O2427"/>
    <mergeCell ref="B2428:O2428"/>
    <mergeCell ref="B2429:O2429"/>
    <mergeCell ref="B2430:O2430"/>
    <mergeCell ref="B2431:O2431"/>
    <mergeCell ref="B2432:H2432"/>
    <mergeCell ref="I2432:O2435"/>
    <mergeCell ref="B2433:H2433"/>
    <mergeCell ref="B2434:H2434"/>
    <mergeCell ref="B2435:H2435"/>
    <mergeCell ref="A2413:A2424"/>
    <mergeCell ref="B2413:F2413"/>
    <mergeCell ref="G2413:H2413"/>
    <mergeCell ref="I2413:N2413"/>
    <mergeCell ref="B2414:F2414"/>
    <mergeCell ref="G2414:H2414"/>
    <mergeCell ref="I2414:N2414"/>
    <mergeCell ref="B2415:F2415"/>
    <mergeCell ref="G2415:H2415"/>
    <mergeCell ref="I2415:N2415"/>
    <mergeCell ref="B2416:F2416"/>
    <mergeCell ref="G2416:H2416"/>
    <mergeCell ref="I2416:N2416"/>
    <mergeCell ref="B2417:F2417"/>
    <mergeCell ref="G2418:H2418"/>
    <mergeCell ref="I2418:N2418"/>
    <mergeCell ref="B2419:F2419"/>
    <mergeCell ref="G2419:H2419"/>
    <mergeCell ref="I2419:N2419"/>
    <mergeCell ref="B2420:F2420"/>
    <mergeCell ref="G2420:H2420"/>
    <mergeCell ref="I2420:N2420"/>
    <mergeCell ref="B2421:F2421"/>
    <mergeCell ref="G2421:H2421"/>
    <mergeCell ref="I2421:N2421"/>
    <mergeCell ref="B2422:F2422"/>
    <mergeCell ref="G2422:H2422"/>
    <mergeCell ref="I2422:N2422"/>
    <mergeCell ref="G2423:H2423"/>
    <mergeCell ref="I2423:N2423"/>
    <mergeCell ref="B2424:F2424"/>
    <mergeCell ref="G2424:H2424"/>
    <mergeCell ref="I2424:N2424"/>
    <mergeCell ref="B2423:F2423"/>
    <mergeCell ref="D2403:F2403"/>
    <mergeCell ref="G2403:H2403"/>
    <mergeCell ref="I2403:M2403"/>
    <mergeCell ref="G2417:H2417"/>
    <mergeCell ref="I2417:N2417"/>
    <mergeCell ref="B2418:F2418"/>
    <mergeCell ref="A2404:A2405"/>
    <mergeCell ref="B2404:J2405"/>
    <mergeCell ref="M2404:N2404"/>
    <mergeCell ref="M2405:N2405"/>
    <mergeCell ref="F2406:G2406"/>
    <mergeCell ref="M2406:N2406"/>
    <mergeCell ref="A2407:A2412"/>
    <mergeCell ref="B2407:F2407"/>
    <mergeCell ref="G2407:H2407"/>
    <mergeCell ref="I2407:O2407"/>
    <mergeCell ref="B2408:F2408"/>
    <mergeCell ref="G2408:H2408"/>
    <mergeCell ref="I2408:O2408"/>
    <mergeCell ref="B2409:F2409"/>
    <mergeCell ref="G2409:H2409"/>
    <mergeCell ref="I2409:O2409"/>
    <mergeCell ref="B2410:F2410"/>
    <mergeCell ref="G2410:H2410"/>
    <mergeCell ref="I2410:O2410"/>
    <mergeCell ref="B2411:F2411"/>
    <mergeCell ref="G2411:H2411"/>
    <mergeCell ref="I2411:O2411"/>
    <mergeCell ref="B2412:F2412"/>
    <mergeCell ref="G2412:H2412"/>
    <mergeCell ref="I2412:O2412"/>
    <mergeCell ref="A2388:A2399"/>
    <mergeCell ref="B2388:O2388"/>
    <mergeCell ref="B2389:O2389"/>
    <mergeCell ref="B2390:O2390"/>
    <mergeCell ref="B2391:O2391"/>
    <mergeCell ref="B2392:O2392"/>
    <mergeCell ref="B2393:O2393"/>
    <mergeCell ref="B2394:O2394"/>
    <mergeCell ref="B2395:O2395"/>
    <mergeCell ref="B2396:H2396"/>
    <mergeCell ref="I2396:O2399"/>
    <mergeCell ref="B2397:H2397"/>
    <mergeCell ref="B2398:H2398"/>
    <mergeCell ref="B2399:H2399"/>
    <mergeCell ref="B2400:O2400"/>
    <mergeCell ref="B2401:O2401"/>
    <mergeCell ref="A2402:O2402"/>
    <mergeCell ref="B2377:F2377"/>
    <mergeCell ref="G2377:H2377"/>
    <mergeCell ref="I2377:N2377"/>
    <mergeCell ref="A2378:A2387"/>
    <mergeCell ref="B2378:O2378"/>
    <mergeCell ref="B2379:O2379"/>
    <mergeCell ref="B2380:O2380"/>
    <mergeCell ref="B2381:O2381"/>
    <mergeCell ref="B2382:O2382"/>
    <mergeCell ref="B2383:O2383"/>
    <mergeCell ref="B2384:H2384"/>
    <mergeCell ref="I2384:O2387"/>
    <mergeCell ref="B2385:H2385"/>
    <mergeCell ref="B2386:H2386"/>
    <mergeCell ref="B2387:H2387"/>
    <mergeCell ref="A2366:A2377"/>
    <mergeCell ref="B2366:F2366"/>
    <mergeCell ref="G2366:H2366"/>
    <mergeCell ref="I2366:N2366"/>
    <mergeCell ref="B2367:F2367"/>
    <mergeCell ref="G2367:H2367"/>
    <mergeCell ref="I2367:N2367"/>
    <mergeCell ref="B2368:F2368"/>
    <mergeCell ref="G2368:H2368"/>
    <mergeCell ref="I2368:N2368"/>
    <mergeCell ref="B2369:F2369"/>
    <mergeCell ref="G2369:H2369"/>
    <mergeCell ref="I2369:N2369"/>
    <mergeCell ref="B2370:F2370"/>
    <mergeCell ref="G2370:H2370"/>
    <mergeCell ref="I2370:N2370"/>
    <mergeCell ref="B2371:F2371"/>
    <mergeCell ref="G2371:H2371"/>
    <mergeCell ref="I2371:N2371"/>
    <mergeCell ref="B2372:F2372"/>
    <mergeCell ref="G2372:H2372"/>
    <mergeCell ref="I2372:N2372"/>
    <mergeCell ref="B2373:F2373"/>
    <mergeCell ref="G2373:H2373"/>
    <mergeCell ref="I2373:N2373"/>
    <mergeCell ref="B2374:F2374"/>
    <mergeCell ref="G2374:H2374"/>
    <mergeCell ref="I2374:N2374"/>
    <mergeCell ref="B2375:F2375"/>
    <mergeCell ref="G2375:H2375"/>
    <mergeCell ref="I2375:N2375"/>
    <mergeCell ref="B2376:F2376"/>
    <mergeCell ref="G2376:H2376"/>
    <mergeCell ref="I2376:N2376"/>
    <mergeCell ref="B2353:O2353"/>
    <mergeCell ref="B2354:O2354"/>
    <mergeCell ref="A2355:O2355"/>
    <mergeCell ref="D2356:F2356"/>
    <mergeCell ref="G2356:H2356"/>
    <mergeCell ref="I2356:M2356"/>
    <mergeCell ref="A2357:A2358"/>
    <mergeCell ref="B2357:J2358"/>
    <mergeCell ref="M2357:N2357"/>
    <mergeCell ref="M2358:N2358"/>
    <mergeCell ref="F2359:G2359"/>
    <mergeCell ref="M2359:N2359"/>
    <mergeCell ref="A2360:A2365"/>
    <mergeCell ref="B2360:F2360"/>
    <mergeCell ref="G2360:H2360"/>
    <mergeCell ref="I2360:O2360"/>
    <mergeCell ref="B2361:F2361"/>
    <mergeCell ref="G2361:H2361"/>
    <mergeCell ref="I2361:O2361"/>
    <mergeCell ref="B2362:F2362"/>
    <mergeCell ref="G2362:H2362"/>
    <mergeCell ref="I2362:O2362"/>
    <mergeCell ref="B2363:F2363"/>
    <mergeCell ref="G2363:H2363"/>
    <mergeCell ref="I2363:O2363"/>
    <mergeCell ref="B2364:F2364"/>
    <mergeCell ref="G2364:H2364"/>
    <mergeCell ref="I2364:O2364"/>
    <mergeCell ref="B2365:F2365"/>
    <mergeCell ref="G2365:H2365"/>
    <mergeCell ref="I2365:O2365"/>
    <mergeCell ref="G2321:H2321"/>
    <mergeCell ref="I2321:N2321"/>
    <mergeCell ref="B2322:F2322"/>
    <mergeCell ref="G2322:H2322"/>
    <mergeCell ref="I2322:N2322"/>
    <mergeCell ref="B2323:F2323"/>
    <mergeCell ref="G2323:H2323"/>
    <mergeCell ref="I2323:N2323"/>
    <mergeCell ref="B2324:F2324"/>
    <mergeCell ref="A2343:A2352"/>
    <mergeCell ref="B2343:O2343"/>
    <mergeCell ref="B2344:O2344"/>
    <mergeCell ref="B2345:O2345"/>
    <mergeCell ref="B2346:O2346"/>
    <mergeCell ref="B2347:O2347"/>
    <mergeCell ref="B2348:O2348"/>
    <mergeCell ref="B2349:H2349"/>
    <mergeCell ref="I2349:O2352"/>
    <mergeCell ref="B2350:H2350"/>
    <mergeCell ref="B2351:H2351"/>
    <mergeCell ref="B2352:H2352"/>
    <mergeCell ref="G2326:H2326"/>
    <mergeCell ref="I2326:N2326"/>
    <mergeCell ref="B2327:F2327"/>
    <mergeCell ref="G2327:H2327"/>
    <mergeCell ref="I2327:N2327"/>
    <mergeCell ref="B2328:F2328"/>
    <mergeCell ref="G2328:H2328"/>
    <mergeCell ref="I2328:N2328"/>
    <mergeCell ref="B2329:F2329"/>
    <mergeCell ref="G2329:H2329"/>
    <mergeCell ref="I2329:N2329"/>
    <mergeCell ref="G2330:H2330"/>
    <mergeCell ref="I2330:N2330"/>
    <mergeCell ref="B2331:F2331"/>
    <mergeCell ref="G2331:H2331"/>
    <mergeCell ref="I2331:N2331"/>
    <mergeCell ref="A2332:A2342"/>
    <mergeCell ref="B2332:O2332"/>
    <mergeCell ref="B2333:O2333"/>
    <mergeCell ref="B2334:O2334"/>
    <mergeCell ref="B2335:O2335"/>
    <mergeCell ref="B2336:O2336"/>
    <mergeCell ref="B2337:O2337"/>
    <mergeCell ref="B2338:O2338"/>
    <mergeCell ref="B2339:H2339"/>
    <mergeCell ref="I2339:O2342"/>
    <mergeCell ref="B2340:H2340"/>
    <mergeCell ref="B2341:H2341"/>
    <mergeCell ref="B2342:H2342"/>
    <mergeCell ref="A2320:A2331"/>
    <mergeCell ref="B2320:F2320"/>
    <mergeCell ref="G2320:H2320"/>
    <mergeCell ref="B2330:F2330"/>
    <mergeCell ref="G2324:H2324"/>
    <mergeCell ref="I2324:N2324"/>
    <mergeCell ref="B2325:F2325"/>
    <mergeCell ref="G2325:H2325"/>
    <mergeCell ref="I2325:N2325"/>
    <mergeCell ref="B2326:F2326"/>
    <mergeCell ref="I2320:N2320"/>
    <mergeCell ref="B2321:F2321"/>
    <mergeCell ref="A2311:A2312"/>
    <mergeCell ref="B2311:J2312"/>
    <mergeCell ref="M2311:N2311"/>
    <mergeCell ref="M2312:N2312"/>
    <mergeCell ref="F2313:G2313"/>
    <mergeCell ref="M2313:N2313"/>
    <mergeCell ref="A2314:A2319"/>
    <mergeCell ref="B2314:F2314"/>
    <mergeCell ref="G2314:H2314"/>
    <mergeCell ref="I2314:O2314"/>
    <mergeCell ref="B2315:F2315"/>
    <mergeCell ref="G2315:H2315"/>
    <mergeCell ref="I2315:O2315"/>
    <mergeCell ref="B2316:F2316"/>
    <mergeCell ref="G2316:H2316"/>
    <mergeCell ref="I2316:O2316"/>
    <mergeCell ref="B2317:F2317"/>
    <mergeCell ref="G2317:H2317"/>
    <mergeCell ref="I2317:O2317"/>
    <mergeCell ref="B2318:F2318"/>
    <mergeCell ref="G2318:H2318"/>
    <mergeCell ref="I2318:O2318"/>
    <mergeCell ref="B2319:F2319"/>
    <mergeCell ref="G2319:H2319"/>
    <mergeCell ref="I2319:O2319"/>
    <mergeCell ref="A2296:A2306"/>
    <mergeCell ref="B2296:O2296"/>
    <mergeCell ref="B2297:O2297"/>
    <mergeCell ref="B2298:O2298"/>
    <mergeCell ref="B2299:O2299"/>
    <mergeCell ref="B2300:O2300"/>
    <mergeCell ref="B2301:O2301"/>
    <mergeCell ref="B2302:O2302"/>
    <mergeCell ref="B2303:H2303"/>
    <mergeCell ref="I2303:O2306"/>
    <mergeCell ref="B2304:H2304"/>
    <mergeCell ref="B2305:H2305"/>
    <mergeCell ref="B2306:H2306"/>
    <mergeCell ref="B2307:O2307"/>
    <mergeCell ref="B2308:O2308"/>
    <mergeCell ref="A2309:O2309"/>
    <mergeCell ref="D2310:F2310"/>
    <mergeCell ref="G2310:H2310"/>
    <mergeCell ref="I2310:M2310"/>
    <mergeCell ref="G2283:H2283"/>
    <mergeCell ref="I2283:N2283"/>
    <mergeCell ref="B2284:F2284"/>
    <mergeCell ref="G2284:H2284"/>
    <mergeCell ref="I2284:N2284"/>
    <mergeCell ref="A2285:A2295"/>
    <mergeCell ref="B2285:O2285"/>
    <mergeCell ref="B2286:O2286"/>
    <mergeCell ref="B2287:O2287"/>
    <mergeCell ref="B2288:O2288"/>
    <mergeCell ref="B2289:O2289"/>
    <mergeCell ref="B2290:O2290"/>
    <mergeCell ref="B2291:O2291"/>
    <mergeCell ref="B2292:H2292"/>
    <mergeCell ref="I2292:O2295"/>
    <mergeCell ref="B2293:H2293"/>
    <mergeCell ref="B2294:H2294"/>
    <mergeCell ref="B2295:H2295"/>
    <mergeCell ref="A2273:A2284"/>
    <mergeCell ref="B2273:F2273"/>
    <mergeCell ref="G2273:H2273"/>
    <mergeCell ref="I2273:N2273"/>
    <mergeCell ref="B2274:F2274"/>
    <mergeCell ref="G2274:H2274"/>
    <mergeCell ref="I2274:N2274"/>
    <mergeCell ref="B2275:F2275"/>
    <mergeCell ref="G2275:H2275"/>
    <mergeCell ref="I2275:N2275"/>
    <mergeCell ref="B2276:F2276"/>
    <mergeCell ref="G2276:H2276"/>
    <mergeCell ref="I2276:N2276"/>
    <mergeCell ref="B2277:F2277"/>
    <mergeCell ref="G2277:H2277"/>
    <mergeCell ref="I2277:N2277"/>
    <mergeCell ref="B2278:F2278"/>
    <mergeCell ref="G2278:H2278"/>
    <mergeCell ref="I2278:N2278"/>
    <mergeCell ref="B2279:F2279"/>
    <mergeCell ref="G2279:H2279"/>
    <mergeCell ref="I2279:N2279"/>
    <mergeCell ref="B2280:F2280"/>
    <mergeCell ref="G2280:H2280"/>
    <mergeCell ref="I2280:N2280"/>
    <mergeCell ref="B2281:F2281"/>
    <mergeCell ref="G2281:H2281"/>
    <mergeCell ref="I2281:N2281"/>
    <mergeCell ref="B2282:F2282"/>
    <mergeCell ref="G2282:H2282"/>
    <mergeCell ref="I2282:N2282"/>
    <mergeCell ref="B2260:O2260"/>
    <mergeCell ref="B2261:O2261"/>
    <mergeCell ref="A2262:O2262"/>
    <mergeCell ref="D2263:F2263"/>
    <mergeCell ref="G2263:H2263"/>
    <mergeCell ref="I2263:M2263"/>
    <mergeCell ref="B2283:F2283"/>
    <mergeCell ref="A2264:A2265"/>
    <mergeCell ref="B2264:J2265"/>
    <mergeCell ref="M2264:N2264"/>
    <mergeCell ref="M2265:N2265"/>
    <mergeCell ref="F2266:G2266"/>
    <mergeCell ref="M2266:N2266"/>
    <mergeCell ref="A2267:A2272"/>
    <mergeCell ref="B2267:F2267"/>
    <mergeCell ref="G2267:H2267"/>
    <mergeCell ref="I2267:O2267"/>
    <mergeCell ref="B2268:F2268"/>
    <mergeCell ref="G2268:H2268"/>
    <mergeCell ref="I2268:O2268"/>
    <mergeCell ref="B2269:F2269"/>
    <mergeCell ref="G2269:H2269"/>
    <mergeCell ref="I2269:O2269"/>
    <mergeCell ref="B2270:F2270"/>
    <mergeCell ref="G2270:H2270"/>
    <mergeCell ref="I2270:O2270"/>
    <mergeCell ref="B2271:F2271"/>
    <mergeCell ref="G2271:H2271"/>
    <mergeCell ref="I2271:O2271"/>
    <mergeCell ref="B2272:F2272"/>
    <mergeCell ref="G2272:H2272"/>
    <mergeCell ref="I2272:O2272"/>
    <mergeCell ref="B2227:F2227"/>
    <mergeCell ref="G2227:H2227"/>
    <mergeCell ref="I2227:N2227"/>
    <mergeCell ref="B2228:F2228"/>
    <mergeCell ref="G2228:H2228"/>
    <mergeCell ref="I2228:N2228"/>
    <mergeCell ref="B2229:F2229"/>
    <mergeCell ref="G2229:H2229"/>
    <mergeCell ref="I2229:N2229"/>
    <mergeCell ref="B2230:F2230"/>
    <mergeCell ref="A2249:A2259"/>
    <mergeCell ref="B2249:O2249"/>
    <mergeCell ref="B2250:O2250"/>
    <mergeCell ref="B2251:O2251"/>
    <mergeCell ref="B2252:O2252"/>
    <mergeCell ref="B2253:O2253"/>
    <mergeCell ref="B2254:O2254"/>
    <mergeCell ref="B2255:O2255"/>
    <mergeCell ref="B2256:H2256"/>
    <mergeCell ref="I2256:O2259"/>
    <mergeCell ref="B2257:H2257"/>
    <mergeCell ref="B2258:H2258"/>
    <mergeCell ref="B2259:H2259"/>
    <mergeCell ref="G2232:H2232"/>
    <mergeCell ref="I2232:N2232"/>
    <mergeCell ref="B2233:F2233"/>
    <mergeCell ref="G2233:H2233"/>
    <mergeCell ref="I2233:N2233"/>
    <mergeCell ref="B2234:F2234"/>
    <mergeCell ref="G2234:H2234"/>
    <mergeCell ref="I2234:N2234"/>
    <mergeCell ref="B2235:F2235"/>
    <mergeCell ref="G2235:H2235"/>
    <mergeCell ref="I2235:N2235"/>
    <mergeCell ref="G2236:H2236"/>
    <mergeCell ref="I2236:N2236"/>
    <mergeCell ref="B2237:F2237"/>
    <mergeCell ref="G2237:H2237"/>
    <mergeCell ref="I2237:N2237"/>
    <mergeCell ref="A2238:A2248"/>
    <mergeCell ref="B2238:O2238"/>
    <mergeCell ref="B2239:O2239"/>
    <mergeCell ref="B2240:O2240"/>
    <mergeCell ref="B2241:O2241"/>
    <mergeCell ref="B2242:O2242"/>
    <mergeCell ref="B2243:O2243"/>
    <mergeCell ref="B2244:O2244"/>
    <mergeCell ref="B2245:H2245"/>
    <mergeCell ref="I2245:O2248"/>
    <mergeCell ref="B2246:H2246"/>
    <mergeCell ref="B2247:H2247"/>
    <mergeCell ref="B2248:H2248"/>
    <mergeCell ref="A2226:A2237"/>
    <mergeCell ref="B2226:F2226"/>
    <mergeCell ref="G2226:H2226"/>
    <mergeCell ref="B2236:F2236"/>
    <mergeCell ref="G2230:H2230"/>
    <mergeCell ref="I2230:N2230"/>
    <mergeCell ref="B2231:F2231"/>
    <mergeCell ref="G2231:H2231"/>
    <mergeCell ref="I2231:N2231"/>
    <mergeCell ref="B2232:F2232"/>
    <mergeCell ref="I2226:N2226"/>
    <mergeCell ref="A2217:A2218"/>
    <mergeCell ref="B2217:J2218"/>
    <mergeCell ref="M2217:N2217"/>
    <mergeCell ref="M2218:N2218"/>
    <mergeCell ref="F2219:G2219"/>
    <mergeCell ref="M2219:N2219"/>
    <mergeCell ref="A2220:A2225"/>
    <mergeCell ref="B2220:F2220"/>
    <mergeCell ref="G2220:H2220"/>
    <mergeCell ref="I2220:O2220"/>
    <mergeCell ref="B2221:F2221"/>
    <mergeCell ref="G2221:H2221"/>
    <mergeCell ref="I2221:O2221"/>
    <mergeCell ref="B2222:F2222"/>
    <mergeCell ref="G2222:H2222"/>
    <mergeCell ref="I2222:O2222"/>
    <mergeCell ref="B2223:F2223"/>
    <mergeCell ref="G2223:H2223"/>
    <mergeCell ref="I2223:O2223"/>
    <mergeCell ref="B2224:F2224"/>
    <mergeCell ref="G2224:H2224"/>
    <mergeCell ref="I2224:O2224"/>
    <mergeCell ref="B2225:F2225"/>
    <mergeCell ref="G2225:H2225"/>
    <mergeCell ref="I2225:O2225"/>
    <mergeCell ref="A2202:A2212"/>
    <mergeCell ref="B2202:O2202"/>
    <mergeCell ref="B2203:O2203"/>
    <mergeCell ref="B2204:O2204"/>
    <mergeCell ref="B2205:O2205"/>
    <mergeCell ref="B2206:O2206"/>
    <mergeCell ref="B2207:O2207"/>
    <mergeCell ref="B2208:O2208"/>
    <mergeCell ref="B2209:H2209"/>
    <mergeCell ref="I2209:O2212"/>
    <mergeCell ref="B2210:H2210"/>
    <mergeCell ref="B2211:H2211"/>
    <mergeCell ref="B2212:H2212"/>
    <mergeCell ref="B2213:O2213"/>
    <mergeCell ref="B2214:O2214"/>
    <mergeCell ref="A2215:O2215"/>
    <mergeCell ref="D2216:F2216"/>
    <mergeCell ref="G2216:H2216"/>
    <mergeCell ref="I2216:M2216"/>
    <mergeCell ref="G2189:H2189"/>
    <mergeCell ref="I2189:N2189"/>
    <mergeCell ref="B2190:F2190"/>
    <mergeCell ref="G2190:H2190"/>
    <mergeCell ref="I2190:N2190"/>
    <mergeCell ref="A2191:A2201"/>
    <mergeCell ref="B2191:O2191"/>
    <mergeCell ref="B2192:O2192"/>
    <mergeCell ref="B2193:O2193"/>
    <mergeCell ref="B2194:O2194"/>
    <mergeCell ref="B2195:O2195"/>
    <mergeCell ref="B2196:O2196"/>
    <mergeCell ref="B2197:O2197"/>
    <mergeCell ref="B2198:H2198"/>
    <mergeCell ref="I2198:O2201"/>
    <mergeCell ref="B2199:H2199"/>
    <mergeCell ref="B2200:H2200"/>
    <mergeCell ref="B2201:H2201"/>
    <mergeCell ref="A2179:A2190"/>
    <mergeCell ref="B2179:F2179"/>
    <mergeCell ref="G2179:H2179"/>
    <mergeCell ref="I2179:N2179"/>
    <mergeCell ref="B2180:F2180"/>
    <mergeCell ref="G2180:H2180"/>
    <mergeCell ref="I2180:N2180"/>
    <mergeCell ref="B2181:F2181"/>
    <mergeCell ref="G2181:H2181"/>
    <mergeCell ref="I2181:N2181"/>
    <mergeCell ref="B2182:F2182"/>
    <mergeCell ref="G2182:H2182"/>
    <mergeCell ref="I2182:N2182"/>
    <mergeCell ref="B2183:F2183"/>
    <mergeCell ref="G2183:H2183"/>
    <mergeCell ref="I2183:N2183"/>
    <mergeCell ref="B2184:F2184"/>
    <mergeCell ref="G2184:H2184"/>
    <mergeCell ref="I2184:N2184"/>
    <mergeCell ref="B2185:F2185"/>
    <mergeCell ref="G2185:H2185"/>
    <mergeCell ref="I2185:N2185"/>
    <mergeCell ref="B2186:F2186"/>
    <mergeCell ref="G2186:H2186"/>
    <mergeCell ref="I2186:N2186"/>
    <mergeCell ref="B2187:F2187"/>
    <mergeCell ref="G2187:H2187"/>
    <mergeCell ref="I2187:N2187"/>
    <mergeCell ref="B2188:F2188"/>
    <mergeCell ref="G2188:H2188"/>
    <mergeCell ref="I2188:N2188"/>
    <mergeCell ref="B2166:O2166"/>
    <mergeCell ref="B2167:O2167"/>
    <mergeCell ref="A2168:O2168"/>
    <mergeCell ref="D2169:F2169"/>
    <mergeCell ref="G2169:H2169"/>
    <mergeCell ref="I2169:M2169"/>
    <mergeCell ref="B2189:F2189"/>
    <mergeCell ref="A2170:A2171"/>
    <mergeCell ref="B2170:J2171"/>
    <mergeCell ref="M2170:N2170"/>
    <mergeCell ref="M2171:N2171"/>
    <mergeCell ref="F2172:G2172"/>
    <mergeCell ref="M2172:N2172"/>
    <mergeCell ref="A2173:A2178"/>
    <mergeCell ref="B2173:F2173"/>
    <mergeCell ref="G2173:H2173"/>
    <mergeCell ref="I2173:O2173"/>
    <mergeCell ref="B2174:F2174"/>
    <mergeCell ref="G2174:H2174"/>
    <mergeCell ref="I2174:O2174"/>
    <mergeCell ref="B2175:F2175"/>
    <mergeCell ref="G2175:H2175"/>
    <mergeCell ref="I2175:O2175"/>
    <mergeCell ref="B2176:F2176"/>
    <mergeCell ref="G2176:H2176"/>
    <mergeCell ref="I2176:O2176"/>
    <mergeCell ref="B2177:F2177"/>
    <mergeCell ref="G2177:H2177"/>
    <mergeCell ref="I2177:O2177"/>
    <mergeCell ref="B2178:F2178"/>
    <mergeCell ref="G2178:H2178"/>
    <mergeCell ref="I2178:O2178"/>
    <mergeCell ref="B2133:F2133"/>
    <mergeCell ref="G2133:H2133"/>
    <mergeCell ref="I2133:N2133"/>
    <mergeCell ref="B2134:F2134"/>
    <mergeCell ref="G2134:H2134"/>
    <mergeCell ref="I2134:N2134"/>
    <mergeCell ref="B2135:F2135"/>
    <mergeCell ref="G2135:H2135"/>
    <mergeCell ref="I2135:N2135"/>
    <mergeCell ref="B2136:F2136"/>
    <mergeCell ref="A2155:A2165"/>
    <mergeCell ref="B2155:O2155"/>
    <mergeCell ref="B2156:O2156"/>
    <mergeCell ref="B2157:O2157"/>
    <mergeCell ref="B2158:O2158"/>
    <mergeCell ref="B2159:O2159"/>
    <mergeCell ref="B2160:O2160"/>
    <mergeCell ref="B2161:O2161"/>
    <mergeCell ref="B2162:H2162"/>
    <mergeCell ref="I2162:O2165"/>
    <mergeCell ref="B2163:H2163"/>
    <mergeCell ref="B2164:H2164"/>
    <mergeCell ref="B2165:H2165"/>
    <mergeCell ref="G2138:H2138"/>
    <mergeCell ref="I2138:N2138"/>
    <mergeCell ref="B2139:F2139"/>
    <mergeCell ref="G2139:H2139"/>
    <mergeCell ref="I2139:N2139"/>
    <mergeCell ref="B2140:F2140"/>
    <mergeCell ref="G2140:H2140"/>
    <mergeCell ref="I2140:N2140"/>
    <mergeCell ref="B2141:F2141"/>
    <mergeCell ref="G2141:H2141"/>
    <mergeCell ref="I2141:N2141"/>
    <mergeCell ref="G2142:H2142"/>
    <mergeCell ref="I2142:N2142"/>
    <mergeCell ref="B2143:F2143"/>
    <mergeCell ref="G2143:H2143"/>
    <mergeCell ref="I2143:N2143"/>
    <mergeCell ref="A2144:A2154"/>
    <mergeCell ref="B2144:O2144"/>
    <mergeCell ref="B2145:O2145"/>
    <mergeCell ref="B2146:O2146"/>
    <mergeCell ref="B2147:O2147"/>
    <mergeCell ref="B2148:O2148"/>
    <mergeCell ref="B2149:O2149"/>
    <mergeCell ref="B2150:O2150"/>
    <mergeCell ref="B2151:H2151"/>
    <mergeCell ref="I2151:O2154"/>
    <mergeCell ref="B2152:H2152"/>
    <mergeCell ref="B2153:H2153"/>
    <mergeCell ref="B2154:H2154"/>
    <mergeCell ref="A2132:A2143"/>
    <mergeCell ref="B2132:F2132"/>
    <mergeCell ref="G2132:H2132"/>
    <mergeCell ref="B2142:F2142"/>
    <mergeCell ref="G2136:H2136"/>
    <mergeCell ref="I2136:N2136"/>
    <mergeCell ref="B2137:F2137"/>
    <mergeCell ref="G2137:H2137"/>
    <mergeCell ref="I2137:N2137"/>
    <mergeCell ref="B2138:F2138"/>
    <mergeCell ref="I2132:N2132"/>
    <mergeCell ref="A2123:A2124"/>
    <mergeCell ref="B2123:J2124"/>
    <mergeCell ref="M2123:N2123"/>
    <mergeCell ref="M2124:N2124"/>
    <mergeCell ref="F2125:G2125"/>
    <mergeCell ref="M2125:N2125"/>
    <mergeCell ref="A2126:A2131"/>
    <mergeCell ref="B2126:F2126"/>
    <mergeCell ref="G2126:H2126"/>
    <mergeCell ref="I2126:O2126"/>
    <mergeCell ref="B2127:F2127"/>
    <mergeCell ref="G2127:H2127"/>
    <mergeCell ref="I2127:O2127"/>
    <mergeCell ref="B2128:F2128"/>
    <mergeCell ref="G2128:H2128"/>
    <mergeCell ref="I2128:O2128"/>
    <mergeCell ref="B2129:F2129"/>
    <mergeCell ref="G2129:H2129"/>
    <mergeCell ref="I2129:O2129"/>
    <mergeCell ref="B2130:F2130"/>
    <mergeCell ref="G2130:H2130"/>
    <mergeCell ref="I2130:O2130"/>
    <mergeCell ref="B2131:F2131"/>
    <mergeCell ref="G2131:H2131"/>
    <mergeCell ref="I2131:O2131"/>
    <mergeCell ref="A2108:A2118"/>
    <mergeCell ref="B2108:O2108"/>
    <mergeCell ref="B2109:O2109"/>
    <mergeCell ref="B2110:O2110"/>
    <mergeCell ref="B2111:O2111"/>
    <mergeCell ref="B2112:O2112"/>
    <mergeCell ref="B2113:O2113"/>
    <mergeCell ref="B2114:O2114"/>
    <mergeCell ref="B2115:H2115"/>
    <mergeCell ref="I2115:O2118"/>
    <mergeCell ref="B2116:H2116"/>
    <mergeCell ref="B2117:H2117"/>
    <mergeCell ref="B2118:H2118"/>
    <mergeCell ref="B2119:O2119"/>
    <mergeCell ref="B2120:O2120"/>
    <mergeCell ref="A2121:O2121"/>
    <mergeCell ref="D2122:F2122"/>
    <mergeCell ref="G2122:H2122"/>
    <mergeCell ref="I2122:M2122"/>
    <mergeCell ref="G2095:H2095"/>
    <mergeCell ref="I2095:N2095"/>
    <mergeCell ref="B2096:F2096"/>
    <mergeCell ref="G2096:H2096"/>
    <mergeCell ref="I2096:N2096"/>
    <mergeCell ref="A2097:A2107"/>
    <mergeCell ref="B2097:O2097"/>
    <mergeCell ref="B2098:O2098"/>
    <mergeCell ref="B2099:O2099"/>
    <mergeCell ref="B2100:O2100"/>
    <mergeCell ref="B2101:O2101"/>
    <mergeCell ref="B2102:O2102"/>
    <mergeCell ref="B2103:O2103"/>
    <mergeCell ref="B2104:H2104"/>
    <mergeCell ref="I2104:O2107"/>
    <mergeCell ref="B2105:H2105"/>
    <mergeCell ref="B2106:H2106"/>
    <mergeCell ref="B2107:H2107"/>
    <mergeCell ref="A2085:A2096"/>
    <mergeCell ref="B2085:F2085"/>
    <mergeCell ref="G2085:H2085"/>
    <mergeCell ref="I2085:N2085"/>
    <mergeCell ref="B2086:F2086"/>
    <mergeCell ref="G2086:H2086"/>
    <mergeCell ref="I2086:N2086"/>
    <mergeCell ref="B2087:F2087"/>
    <mergeCell ref="G2087:H2087"/>
    <mergeCell ref="I2087:N2087"/>
    <mergeCell ref="B2088:F2088"/>
    <mergeCell ref="G2088:H2088"/>
    <mergeCell ref="I2088:N2088"/>
    <mergeCell ref="B2089:F2089"/>
    <mergeCell ref="G2089:H2089"/>
    <mergeCell ref="I2089:N2089"/>
    <mergeCell ref="B2090:F2090"/>
    <mergeCell ref="G2090:H2090"/>
    <mergeCell ref="I2090:N2090"/>
    <mergeCell ref="B2091:F2091"/>
    <mergeCell ref="G2091:H2091"/>
    <mergeCell ref="I2091:N2091"/>
    <mergeCell ref="B2092:F2092"/>
    <mergeCell ref="G2092:H2092"/>
    <mergeCell ref="I2092:N2092"/>
    <mergeCell ref="B2093:F2093"/>
    <mergeCell ref="G2093:H2093"/>
    <mergeCell ref="I2093:N2093"/>
    <mergeCell ref="B2094:F2094"/>
    <mergeCell ref="G2094:H2094"/>
    <mergeCell ref="I2094:N2094"/>
    <mergeCell ref="B2072:O2072"/>
    <mergeCell ref="B2073:O2073"/>
    <mergeCell ref="A2074:O2074"/>
    <mergeCell ref="D2075:F2075"/>
    <mergeCell ref="G2075:H2075"/>
    <mergeCell ref="I2075:M2075"/>
    <mergeCell ref="B2095:F2095"/>
    <mergeCell ref="A2076:A2077"/>
    <mergeCell ref="B2076:J2077"/>
    <mergeCell ref="M2076:N2076"/>
    <mergeCell ref="M2077:N2077"/>
    <mergeCell ref="F2078:G2078"/>
    <mergeCell ref="M2078:N2078"/>
    <mergeCell ref="A2079:A2084"/>
    <mergeCell ref="B2079:F2079"/>
    <mergeCell ref="G2079:H2079"/>
    <mergeCell ref="I2079:O2079"/>
    <mergeCell ref="B2080:F2080"/>
    <mergeCell ref="G2080:H2080"/>
    <mergeCell ref="I2080:O2080"/>
    <mergeCell ref="B2081:F2081"/>
    <mergeCell ref="G2081:H2081"/>
    <mergeCell ref="I2081:O2081"/>
    <mergeCell ref="B2082:F2082"/>
    <mergeCell ref="G2082:H2082"/>
    <mergeCell ref="I2082:O2082"/>
    <mergeCell ref="B2083:F2083"/>
    <mergeCell ref="G2083:H2083"/>
    <mergeCell ref="I2083:O2083"/>
    <mergeCell ref="B2084:F2084"/>
    <mergeCell ref="G2084:H2084"/>
    <mergeCell ref="I2084:O2084"/>
    <mergeCell ref="B2039:F2039"/>
    <mergeCell ref="G2039:H2039"/>
    <mergeCell ref="I2039:N2039"/>
    <mergeCell ref="B2040:F2040"/>
    <mergeCell ref="G2040:H2040"/>
    <mergeCell ref="I2040:N2040"/>
    <mergeCell ref="B2041:F2041"/>
    <mergeCell ref="G2041:H2041"/>
    <mergeCell ref="I2041:N2041"/>
    <mergeCell ref="B2042:F2042"/>
    <mergeCell ref="A2061:A2071"/>
    <mergeCell ref="B2061:O2061"/>
    <mergeCell ref="B2062:O2062"/>
    <mergeCell ref="B2063:O2063"/>
    <mergeCell ref="B2064:O2064"/>
    <mergeCell ref="B2065:O2065"/>
    <mergeCell ref="B2066:O2066"/>
    <mergeCell ref="B2067:O2067"/>
    <mergeCell ref="B2068:H2068"/>
    <mergeCell ref="I2068:O2071"/>
    <mergeCell ref="B2069:H2069"/>
    <mergeCell ref="B2070:H2070"/>
    <mergeCell ref="B2071:H2071"/>
    <mergeCell ref="G2044:H2044"/>
    <mergeCell ref="I2044:N2044"/>
    <mergeCell ref="B2045:F2045"/>
    <mergeCell ref="G2045:H2045"/>
    <mergeCell ref="I2045:N2045"/>
    <mergeCell ref="B2046:F2046"/>
    <mergeCell ref="G2046:H2046"/>
    <mergeCell ref="I2046:N2046"/>
    <mergeCell ref="B2047:F2047"/>
    <mergeCell ref="G2047:H2047"/>
    <mergeCell ref="I2047:N2047"/>
    <mergeCell ref="G2048:H2048"/>
    <mergeCell ref="I2048:N2048"/>
    <mergeCell ref="B2049:F2049"/>
    <mergeCell ref="G2049:H2049"/>
    <mergeCell ref="I2049:N2049"/>
    <mergeCell ref="A2050:A2060"/>
    <mergeCell ref="B2050:O2050"/>
    <mergeCell ref="B2051:O2051"/>
    <mergeCell ref="B2052:O2052"/>
    <mergeCell ref="B2053:O2053"/>
    <mergeCell ref="B2054:O2054"/>
    <mergeCell ref="B2055:O2055"/>
    <mergeCell ref="B2056:O2056"/>
    <mergeCell ref="B2057:H2057"/>
    <mergeCell ref="I2057:O2060"/>
    <mergeCell ref="B2058:H2058"/>
    <mergeCell ref="B2059:H2059"/>
    <mergeCell ref="B2060:H2060"/>
    <mergeCell ref="A2038:A2049"/>
    <mergeCell ref="B2038:F2038"/>
    <mergeCell ref="G2038:H2038"/>
    <mergeCell ref="B2048:F2048"/>
    <mergeCell ref="G2042:H2042"/>
    <mergeCell ref="I2042:N2042"/>
    <mergeCell ref="B2043:F2043"/>
    <mergeCell ref="G2043:H2043"/>
    <mergeCell ref="I2043:N2043"/>
    <mergeCell ref="B2044:F2044"/>
    <mergeCell ref="I2038:N2038"/>
    <mergeCell ref="A2029:A2030"/>
    <mergeCell ref="B2029:J2030"/>
    <mergeCell ref="M2029:N2029"/>
    <mergeCell ref="M2030:N2030"/>
    <mergeCell ref="F2031:G2031"/>
    <mergeCell ref="M2031:N2031"/>
    <mergeCell ref="A2032:A2037"/>
    <mergeCell ref="B2032:F2032"/>
    <mergeCell ref="G2032:H2032"/>
    <mergeCell ref="I2032:O2032"/>
    <mergeCell ref="B2033:F2033"/>
    <mergeCell ref="G2033:H2033"/>
    <mergeCell ref="I2033:O2033"/>
    <mergeCell ref="B2034:F2034"/>
    <mergeCell ref="G2034:H2034"/>
    <mergeCell ref="I2034:O2034"/>
    <mergeCell ref="B2035:F2035"/>
    <mergeCell ref="G2035:H2035"/>
    <mergeCell ref="I2035:O2035"/>
    <mergeCell ref="B2036:F2036"/>
    <mergeCell ref="G2036:H2036"/>
    <mergeCell ref="I2036:O2036"/>
    <mergeCell ref="B2037:F2037"/>
    <mergeCell ref="G2037:H2037"/>
    <mergeCell ref="I2037:O2037"/>
    <mergeCell ref="A2014:A2024"/>
    <mergeCell ref="B2014:O2014"/>
    <mergeCell ref="B2015:O2015"/>
    <mergeCell ref="B2016:O2016"/>
    <mergeCell ref="B2017:O2017"/>
    <mergeCell ref="B2018:O2018"/>
    <mergeCell ref="B2019:O2019"/>
    <mergeCell ref="B2020:O2020"/>
    <mergeCell ref="B2021:H2021"/>
    <mergeCell ref="I2021:O2024"/>
    <mergeCell ref="B2022:H2022"/>
    <mergeCell ref="B2023:H2023"/>
    <mergeCell ref="B2024:H2024"/>
    <mergeCell ref="B2025:O2025"/>
    <mergeCell ref="B2026:O2026"/>
    <mergeCell ref="A2027:O2027"/>
    <mergeCell ref="D2028:F2028"/>
    <mergeCell ref="G2028:H2028"/>
    <mergeCell ref="I2028:M2028"/>
    <mergeCell ref="G2001:H2001"/>
    <mergeCell ref="I2001:N2001"/>
    <mergeCell ref="B2002:F2002"/>
    <mergeCell ref="G2002:H2002"/>
    <mergeCell ref="I2002:N2002"/>
    <mergeCell ref="A2003:A2013"/>
    <mergeCell ref="B2003:O2003"/>
    <mergeCell ref="B2004:O2004"/>
    <mergeCell ref="B2005:O2005"/>
    <mergeCell ref="B2006:O2006"/>
    <mergeCell ref="B2007:O2007"/>
    <mergeCell ref="B2008:O2008"/>
    <mergeCell ref="B2009:O2009"/>
    <mergeCell ref="B2010:H2010"/>
    <mergeCell ref="I2010:O2013"/>
    <mergeCell ref="B2011:H2011"/>
    <mergeCell ref="B2012:H2012"/>
    <mergeCell ref="B2013:H2013"/>
    <mergeCell ref="A1991:A2002"/>
    <mergeCell ref="B1991:F1991"/>
    <mergeCell ref="G1991:H1991"/>
    <mergeCell ref="I1991:N1991"/>
    <mergeCell ref="B1992:F1992"/>
    <mergeCell ref="G1992:H1992"/>
    <mergeCell ref="I1992:N1992"/>
    <mergeCell ref="B1993:F1993"/>
    <mergeCell ref="G1993:H1993"/>
    <mergeCell ref="I1993:N1993"/>
    <mergeCell ref="B1994:F1994"/>
    <mergeCell ref="G1994:H1994"/>
    <mergeCell ref="I1994:N1994"/>
    <mergeCell ref="B1995:F1995"/>
    <mergeCell ref="G1995:H1995"/>
    <mergeCell ref="I1995:N1995"/>
    <mergeCell ref="B1996:F1996"/>
    <mergeCell ref="G1996:H1996"/>
    <mergeCell ref="I1996:N1996"/>
    <mergeCell ref="B1997:F1997"/>
    <mergeCell ref="G1997:H1997"/>
    <mergeCell ref="I1997:N1997"/>
    <mergeCell ref="B1998:F1998"/>
    <mergeCell ref="G1998:H1998"/>
    <mergeCell ref="I1998:N1998"/>
    <mergeCell ref="B1999:F1999"/>
    <mergeCell ref="G1999:H1999"/>
    <mergeCell ref="I1999:N1999"/>
    <mergeCell ref="B2000:F2000"/>
    <mergeCell ref="G2000:H2000"/>
    <mergeCell ref="I2000:N2000"/>
    <mergeCell ref="B1978:O1978"/>
    <mergeCell ref="B1979:O1979"/>
    <mergeCell ref="A1980:O1980"/>
    <mergeCell ref="D1981:F1981"/>
    <mergeCell ref="G1981:H1981"/>
    <mergeCell ref="I1981:M1981"/>
    <mergeCell ref="B2001:F2001"/>
    <mergeCell ref="A1982:A1983"/>
    <mergeCell ref="B1982:J1983"/>
    <mergeCell ref="M1982:N1982"/>
    <mergeCell ref="M1983:N1983"/>
    <mergeCell ref="F1984:G1984"/>
    <mergeCell ref="M1984:N1984"/>
    <mergeCell ref="A1985:A1990"/>
    <mergeCell ref="B1985:F1985"/>
    <mergeCell ref="G1985:H1985"/>
    <mergeCell ref="I1985:O1985"/>
    <mergeCell ref="B1986:F1986"/>
    <mergeCell ref="G1986:H1986"/>
    <mergeCell ref="I1986:O1986"/>
    <mergeCell ref="B1987:F1987"/>
    <mergeCell ref="G1987:H1987"/>
    <mergeCell ref="I1987:O1987"/>
    <mergeCell ref="B1988:F1988"/>
    <mergeCell ref="G1988:H1988"/>
    <mergeCell ref="I1988:O1988"/>
    <mergeCell ref="B1989:F1989"/>
    <mergeCell ref="G1989:H1989"/>
    <mergeCell ref="I1989:O1989"/>
    <mergeCell ref="B1990:F1990"/>
    <mergeCell ref="G1990:H1990"/>
    <mergeCell ref="I1990:O1990"/>
    <mergeCell ref="B1945:F1945"/>
    <mergeCell ref="G1945:H1945"/>
    <mergeCell ref="I1945:N1945"/>
    <mergeCell ref="B1946:F1946"/>
    <mergeCell ref="G1946:H1946"/>
    <mergeCell ref="I1946:N1946"/>
    <mergeCell ref="B1947:F1947"/>
    <mergeCell ref="G1947:H1947"/>
    <mergeCell ref="I1947:N1947"/>
    <mergeCell ref="B1948:F1948"/>
    <mergeCell ref="A1967:A1977"/>
    <mergeCell ref="B1967:O1967"/>
    <mergeCell ref="B1968:O1968"/>
    <mergeCell ref="B1969:O1969"/>
    <mergeCell ref="B1970:O1970"/>
    <mergeCell ref="B1971:O1971"/>
    <mergeCell ref="B1972:O1972"/>
    <mergeCell ref="B1973:O1973"/>
    <mergeCell ref="B1974:H1974"/>
    <mergeCell ref="I1974:O1977"/>
    <mergeCell ref="B1975:H1975"/>
    <mergeCell ref="B1976:H1976"/>
    <mergeCell ref="B1977:H1977"/>
    <mergeCell ref="G1950:H1950"/>
    <mergeCell ref="I1950:N1950"/>
    <mergeCell ref="B1951:F1951"/>
    <mergeCell ref="G1951:H1951"/>
    <mergeCell ref="I1951:N1951"/>
    <mergeCell ref="B1952:F1952"/>
    <mergeCell ref="G1952:H1952"/>
    <mergeCell ref="I1952:N1952"/>
    <mergeCell ref="B1953:F1953"/>
    <mergeCell ref="G1953:H1953"/>
    <mergeCell ref="I1953:N1953"/>
    <mergeCell ref="G1954:H1954"/>
    <mergeCell ref="I1954:N1954"/>
    <mergeCell ref="B1955:F1955"/>
    <mergeCell ref="G1955:H1955"/>
    <mergeCell ref="I1955:N1955"/>
    <mergeCell ref="A1956:A1966"/>
    <mergeCell ref="B1956:O1956"/>
    <mergeCell ref="B1957:O1957"/>
    <mergeCell ref="B1958:O1958"/>
    <mergeCell ref="B1959:O1959"/>
    <mergeCell ref="B1960:O1960"/>
    <mergeCell ref="B1961:O1961"/>
    <mergeCell ref="B1962:O1962"/>
    <mergeCell ref="B1963:H1963"/>
    <mergeCell ref="I1963:O1966"/>
    <mergeCell ref="B1964:H1964"/>
    <mergeCell ref="B1965:H1965"/>
    <mergeCell ref="B1966:H1966"/>
    <mergeCell ref="A1944:A1955"/>
    <mergeCell ref="B1944:F1944"/>
    <mergeCell ref="G1944:H1944"/>
    <mergeCell ref="B1954:F1954"/>
    <mergeCell ref="G1948:H1948"/>
    <mergeCell ref="I1948:N1948"/>
    <mergeCell ref="B1949:F1949"/>
    <mergeCell ref="G1949:H1949"/>
    <mergeCell ref="I1949:N1949"/>
    <mergeCell ref="B1950:F1950"/>
    <mergeCell ref="I1944:N1944"/>
    <mergeCell ref="A1935:A1936"/>
    <mergeCell ref="B1935:J1936"/>
    <mergeCell ref="M1935:N1935"/>
    <mergeCell ref="M1936:N1936"/>
    <mergeCell ref="F1937:G1937"/>
    <mergeCell ref="M1937:N1937"/>
    <mergeCell ref="A1938:A1943"/>
    <mergeCell ref="B1938:F1938"/>
    <mergeCell ref="G1938:H1938"/>
    <mergeCell ref="I1938:O1938"/>
    <mergeCell ref="B1939:F1939"/>
    <mergeCell ref="G1939:H1939"/>
    <mergeCell ref="I1939:O1939"/>
    <mergeCell ref="B1940:F1940"/>
    <mergeCell ref="G1940:H1940"/>
    <mergeCell ref="I1940:O1940"/>
    <mergeCell ref="B1941:F1941"/>
    <mergeCell ref="G1941:H1941"/>
    <mergeCell ref="I1941:O1941"/>
    <mergeCell ref="B1942:F1942"/>
    <mergeCell ref="G1942:H1942"/>
    <mergeCell ref="I1942:O1942"/>
    <mergeCell ref="B1943:F1943"/>
    <mergeCell ref="G1943:H1943"/>
    <mergeCell ref="I1943:O1943"/>
    <mergeCell ref="A1921:A1930"/>
    <mergeCell ref="B1921:O1921"/>
    <mergeCell ref="B1922:O1922"/>
    <mergeCell ref="B1923:O1923"/>
    <mergeCell ref="B1924:O1924"/>
    <mergeCell ref="B1925:O1925"/>
    <mergeCell ref="B1926:O1926"/>
    <mergeCell ref="B1927:H1927"/>
    <mergeCell ref="I1927:O1930"/>
    <mergeCell ref="B1928:H1928"/>
    <mergeCell ref="B1929:H1929"/>
    <mergeCell ref="B1930:H1930"/>
    <mergeCell ref="B1931:O1931"/>
    <mergeCell ref="B1932:O1932"/>
    <mergeCell ref="A1933:O1933"/>
    <mergeCell ref="D1934:F1934"/>
    <mergeCell ref="G1934:H1934"/>
    <mergeCell ref="I1934:M1934"/>
    <mergeCell ref="G1907:H1907"/>
    <mergeCell ref="I1907:N1907"/>
    <mergeCell ref="B1908:F1908"/>
    <mergeCell ref="G1908:H1908"/>
    <mergeCell ref="I1908:N1908"/>
    <mergeCell ref="A1909:A1920"/>
    <mergeCell ref="B1909:O1909"/>
    <mergeCell ref="B1910:O1910"/>
    <mergeCell ref="B1911:O1911"/>
    <mergeCell ref="B1912:O1912"/>
    <mergeCell ref="B1913:O1913"/>
    <mergeCell ref="B1914:O1914"/>
    <mergeCell ref="B1915:O1915"/>
    <mergeCell ref="B1916:O1916"/>
    <mergeCell ref="B1917:H1917"/>
    <mergeCell ref="I1917:O1920"/>
    <mergeCell ref="B1918:H1918"/>
    <mergeCell ref="B1919:H1919"/>
    <mergeCell ref="B1920:H1920"/>
    <mergeCell ref="A1897:A1908"/>
    <mergeCell ref="B1897:F1897"/>
    <mergeCell ref="G1897:H1897"/>
    <mergeCell ref="I1897:N1897"/>
    <mergeCell ref="B1898:F1898"/>
    <mergeCell ref="G1898:H1898"/>
    <mergeCell ref="I1898:N1898"/>
    <mergeCell ref="B1899:F1899"/>
    <mergeCell ref="G1899:H1899"/>
    <mergeCell ref="I1899:N1899"/>
    <mergeCell ref="B1900:F1900"/>
    <mergeCell ref="G1900:H1900"/>
    <mergeCell ref="I1900:N1900"/>
    <mergeCell ref="B1901:F1901"/>
    <mergeCell ref="G1901:H1901"/>
    <mergeCell ref="I1901:N1901"/>
    <mergeCell ref="B1902:F1902"/>
    <mergeCell ref="G1902:H1902"/>
    <mergeCell ref="I1902:N1902"/>
    <mergeCell ref="B1903:F1903"/>
    <mergeCell ref="G1903:H1903"/>
    <mergeCell ref="I1903:N1903"/>
    <mergeCell ref="B1904:F1904"/>
    <mergeCell ref="G1904:H1904"/>
    <mergeCell ref="I1904:N1904"/>
    <mergeCell ref="B1905:F1905"/>
    <mergeCell ref="G1905:H1905"/>
    <mergeCell ref="I1905:N1905"/>
    <mergeCell ref="B1906:F1906"/>
    <mergeCell ref="G1906:H1906"/>
    <mergeCell ref="I1906:N1906"/>
    <mergeCell ref="B1884:O1884"/>
    <mergeCell ref="B1885:O1885"/>
    <mergeCell ref="A1886:O1886"/>
    <mergeCell ref="D1887:F1887"/>
    <mergeCell ref="G1887:H1887"/>
    <mergeCell ref="I1887:M1887"/>
    <mergeCell ref="B1907:F1907"/>
    <mergeCell ref="A1888:A1889"/>
    <mergeCell ref="B1888:J1889"/>
    <mergeCell ref="M1888:N1888"/>
    <mergeCell ref="M1889:N1889"/>
    <mergeCell ref="F1890:G1890"/>
    <mergeCell ref="M1890:N1890"/>
    <mergeCell ref="A1891:A1896"/>
    <mergeCell ref="B1891:F1891"/>
    <mergeCell ref="G1891:H1891"/>
    <mergeCell ref="I1891:O1891"/>
    <mergeCell ref="B1892:F1892"/>
    <mergeCell ref="G1892:H1892"/>
    <mergeCell ref="I1892:O1892"/>
    <mergeCell ref="B1893:F1893"/>
    <mergeCell ref="G1893:H1893"/>
    <mergeCell ref="I1893:O1893"/>
    <mergeCell ref="B1894:F1894"/>
    <mergeCell ref="G1894:H1894"/>
    <mergeCell ref="I1894:O1894"/>
    <mergeCell ref="B1895:F1895"/>
    <mergeCell ref="G1895:H1895"/>
    <mergeCell ref="I1895:O1895"/>
    <mergeCell ref="B1896:F1896"/>
    <mergeCell ref="G1896:H1896"/>
    <mergeCell ref="I1896:O1896"/>
    <mergeCell ref="B1851:F1851"/>
    <mergeCell ref="G1851:H1851"/>
    <mergeCell ref="I1851:N1851"/>
    <mergeCell ref="B1852:F1852"/>
    <mergeCell ref="G1852:H1852"/>
    <mergeCell ref="I1852:N1852"/>
    <mergeCell ref="B1853:F1853"/>
    <mergeCell ref="G1853:H1853"/>
    <mergeCell ref="I1853:N1853"/>
    <mergeCell ref="B1854:F1854"/>
    <mergeCell ref="A1873:A1883"/>
    <mergeCell ref="B1873:O1873"/>
    <mergeCell ref="B1874:O1874"/>
    <mergeCell ref="B1875:O1875"/>
    <mergeCell ref="B1876:O1876"/>
    <mergeCell ref="B1877:O1877"/>
    <mergeCell ref="B1878:O1878"/>
    <mergeCell ref="B1879:O1879"/>
    <mergeCell ref="B1880:H1880"/>
    <mergeCell ref="I1880:O1883"/>
    <mergeCell ref="B1881:H1881"/>
    <mergeCell ref="B1882:H1882"/>
    <mergeCell ref="B1883:H1883"/>
    <mergeCell ref="G1856:H1856"/>
    <mergeCell ref="I1856:N1856"/>
    <mergeCell ref="B1857:F1857"/>
    <mergeCell ref="G1857:H1857"/>
    <mergeCell ref="I1857:N1857"/>
    <mergeCell ref="B1858:F1858"/>
    <mergeCell ref="G1858:H1858"/>
    <mergeCell ref="I1858:N1858"/>
    <mergeCell ref="B1859:F1859"/>
    <mergeCell ref="G1859:H1859"/>
    <mergeCell ref="I1859:N1859"/>
    <mergeCell ref="G1860:H1860"/>
    <mergeCell ref="I1860:N1860"/>
    <mergeCell ref="B1861:F1861"/>
    <mergeCell ref="G1861:H1861"/>
    <mergeCell ref="I1861:N1861"/>
    <mergeCell ref="A1862:A1872"/>
    <mergeCell ref="B1862:O1862"/>
    <mergeCell ref="B1863:O1863"/>
    <mergeCell ref="B1864:O1864"/>
    <mergeCell ref="B1865:O1865"/>
    <mergeCell ref="B1866:O1866"/>
    <mergeCell ref="B1867:O1867"/>
    <mergeCell ref="B1868:O1868"/>
    <mergeCell ref="B1869:H1869"/>
    <mergeCell ref="I1869:O1872"/>
    <mergeCell ref="B1870:H1870"/>
    <mergeCell ref="B1871:H1871"/>
    <mergeCell ref="B1872:H1872"/>
    <mergeCell ref="A1850:A1861"/>
    <mergeCell ref="B1850:F1850"/>
    <mergeCell ref="G1850:H1850"/>
    <mergeCell ref="B1860:F1860"/>
    <mergeCell ref="G1854:H1854"/>
    <mergeCell ref="I1854:N1854"/>
    <mergeCell ref="B1855:F1855"/>
    <mergeCell ref="G1855:H1855"/>
    <mergeCell ref="I1855:N1855"/>
    <mergeCell ref="B1856:F1856"/>
    <mergeCell ref="I1850:N1850"/>
    <mergeCell ref="A1841:A1842"/>
    <mergeCell ref="B1841:J1842"/>
    <mergeCell ref="M1841:N1841"/>
    <mergeCell ref="M1842:N1842"/>
    <mergeCell ref="F1843:G1843"/>
    <mergeCell ref="M1843:N1843"/>
    <mergeCell ref="A1844:A1849"/>
    <mergeCell ref="B1844:F1844"/>
    <mergeCell ref="G1844:H1844"/>
    <mergeCell ref="I1844:O1844"/>
    <mergeCell ref="B1845:F1845"/>
    <mergeCell ref="G1845:H1845"/>
    <mergeCell ref="I1845:O1845"/>
    <mergeCell ref="B1846:F1846"/>
    <mergeCell ref="G1846:H1846"/>
    <mergeCell ref="I1846:O1846"/>
    <mergeCell ref="B1847:F1847"/>
    <mergeCell ref="G1847:H1847"/>
    <mergeCell ref="I1847:O1847"/>
    <mergeCell ref="B1848:F1848"/>
    <mergeCell ref="G1848:H1848"/>
    <mergeCell ref="I1848:O1848"/>
    <mergeCell ref="B1849:F1849"/>
    <mergeCell ref="G1849:H1849"/>
    <mergeCell ref="I1849:O1849"/>
    <mergeCell ref="A1826:A1836"/>
    <mergeCell ref="B1826:O1826"/>
    <mergeCell ref="B1827:O1827"/>
    <mergeCell ref="B1828:O1828"/>
    <mergeCell ref="B1829:O1829"/>
    <mergeCell ref="B1830:O1830"/>
    <mergeCell ref="B1831:O1831"/>
    <mergeCell ref="B1832:O1832"/>
    <mergeCell ref="B1833:H1833"/>
    <mergeCell ref="I1833:O1836"/>
    <mergeCell ref="B1834:H1834"/>
    <mergeCell ref="B1835:H1835"/>
    <mergeCell ref="B1836:H1836"/>
    <mergeCell ref="B1837:O1837"/>
    <mergeCell ref="B1838:O1838"/>
    <mergeCell ref="A1839:O1839"/>
    <mergeCell ref="D1840:F1840"/>
    <mergeCell ref="G1840:H1840"/>
    <mergeCell ref="I1840:M1840"/>
    <mergeCell ref="A1815:A1825"/>
    <mergeCell ref="B1815:O1815"/>
    <mergeCell ref="B1816:O1816"/>
    <mergeCell ref="B1817:O1817"/>
    <mergeCell ref="B1818:O1818"/>
    <mergeCell ref="B1819:O1819"/>
    <mergeCell ref="B1820:O1820"/>
    <mergeCell ref="B1821:O1821"/>
    <mergeCell ref="B1822:H1822"/>
    <mergeCell ref="I1822:O1825"/>
    <mergeCell ref="B1823:H1823"/>
    <mergeCell ref="B1824:H1824"/>
    <mergeCell ref="B1825:H1825"/>
    <mergeCell ref="A1803:A1814"/>
    <mergeCell ref="B1803:F1803"/>
    <mergeCell ref="G1803:H1803"/>
    <mergeCell ref="I1803:N1803"/>
    <mergeCell ref="B1804:F1804"/>
    <mergeCell ref="G1804:H1804"/>
    <mergeCell ref="I1804:N1804"/>
    <mergeCell ref="B1805:F1805"/>
    <mergeCell ref="G1805:H1805"/>
    <mergeCell ref="I1805:N1805"/>
    <mergeCell ref="B1806:F1806"/>
    <mergeCell ref="G1806:H1806"/>
    <mergeCell ref="I1806:N1806"/>
    <mergeCell ref="B1807:F1807"/>
    <mergeCell ref="G1808:H1808"/>
    <mergeCell ref="I1808:N1808"/>
    <mergeCell ref="B1809:F1809"/>
    <mergeCell ref="G1809:H1809"/>
    <mergeCell ref="I1809:N1809"/>
    <mergeCell ref="B1810:F1810"/>
    <mergeCell ref="G1810:H1810"/>
    <mergeCell ref="I1810:N1810"/>
    <mergeCell ref="B1811:F1811"/>
    <mergeCell ref="G1811:H1811"/>
    <mergeCell ref="I1811:N1811"/>
    <mergeCell ref="B1812:F1812"/>
    <mergeCell ref="G1812:H1812"/>
    <mergeCell ref="I1812:N1812"/>
    <mergeCell ref="G1813:H1813"/>
    <mergeCell ref="I1813:N1813"/>
    <mergeCell ref="B1814:F1814"/>
    <mergeCell ref="G1814:H1814"/>
    <mergeCell ref="I1814:N1814"/>
    <mergeCell ref="B1813:F1813"/>
    <mergeCell ref="D1793:F1793"/>
    <mergeCell ref="G1793:H1793"/>
    <mergeCell ref="I1793:M1793"/>
    <mergeCell ref="G1807:H1807"/>
    <mergeCell ref="I1807:N1807"/>
    <mergeCell ref="B1808:F1808"/>
    <mergeCell ref="A1794:A1795"/>
    <mergeCell ref="B1794:J1795"/>
    <mergeCell ref="M1794:N1794"/>
    <mergeCell ref="M1795:N1795"/>
    <mergeCell ref="F1796:G1796"/>
    <mergeCell ref="M1796:N1796"/>
    <mergeCell ref="A1797:A1802"/>
    <mergeCell ref="B1797:F1797"/>
    <mergeCell ref="G1797:H1797"/>
    <mergeCell ref="I1797:O1797"/>
    <mergeCell ref="B1798:F1798"/>
    <mergeCell ref="G1798:H1798"/>
    <mergeCell ref="I1798:O1798"/>
    <mergeCell ref="B1799:F1799"/>
    <mergeCell ref="G1799:H1799"/>
    <mergeCell ref="I1799:O1799"/>
    <mergeCell ref="B1800:F1800"/>
    <mergeCell ref="G1800:H1800"/>
    <mergeCell ref="I1800:O1800"/>
    <mergeCell ref="B1801:F1801"/>
    <mergeCell ref="G1801:H1801"/>
    <mergeCell ref="I1801:O1801"/>
    <mergeCell ref="B1802:F1802"/>
    <mergeCell ref="G1802:H1802"/>
    <mergeCell ref="I1802:O1802"/>
    <mergeCell ref="A1778:A1789"/>
    <mergeCell ref="B1778:O1778"/>
    <mergeCell ref="B1779:O1779"/>
    <mergeCell ref="B1780:O1780"/>
    <mergeCell ref="B1781:O1781"/>
    <mergeCell ref="B1782:O1782"/>
    <mergeCell ref="B1783:O1783"/>
    <mergeCell ref="B1784:O1784"/>
    <mergeCell ref="B1785:O1785"/>
    <mergeCell ref="B1786:H1786"/>
    <mergeCell ref="I1786:O1789"/>
    <mergeCell ref="B1787:H1787"/>
    <mergeCell ref="B1788:H1788"/>
    <mergeCell ref="B1789:H1789"/>
    <mergeCell ref="B1790:O1790"/>
    <mergeCell ref="B1791:O1791"/>
    <mergeCell ref="A1792:O1792"/>
    <mergeCell ref="B1767:F1767"/>
    <mergeCell ref="G1767:H1767"/>
    <mergeCell ref="I1767:N1767"/>
    <mergeCell ref="A1768:A1777"/>
    <mergeCell ref="B1768:O1768"/>
    <mergeCell ref="B1769:O1769"/>
    <mergeCell ref="B1770:O1770"/>
    <mergeCell ref="B1771:O1771"/>
    <mergeCell ref="B1772:O1772"/>
    <mergeCell ref="B1773:O1773"/>
    <mergeCell ref="B1774:H1774"/>
    <mergeCell ref="I1774:O1777"/>
    <mergeCell ref="B1775:H1775"/>
    <mergeCell ref="B1776:H1776"/>
    <mergeCell ref="B1777:H1777"/>
    <mergeCell ref="A1756:A1767"/>
    <mergeCell ref="B1756:F1756"/>
    <mergeCell ref="G1756:H1756"/>
    <mergeCell ref="I1756:N1756"/>
    <mergeCell ref="B1757:F1757"/>
    <mergeCell ref="G1757:H1757"/>
    <mergeCell ref="I1757:N1757"/>
    <mergeCell ref="B1758:F1758"/>
    <mergeCell ref="G1758:H1758"/>
    <mergeCell ref="I1758:N1758"/>
    <mergeCell ref="B1759:F1759"/>
    <mergeCell ref="G1759:H1759"/>
    <mergeCell ref="I1759:N1759"/>
    <mergeCell ref="B1760:F1760"/>
    <mergeCell ref="G1760:H1760"/>
    <mergeCell ref="I1760:N1760"/>
    <mergeCell ref="B1761:F1761"/>
    <mergeCell ref="G1761:H1761"/>
    <mergeCell ref="I1761:N1761"/>
    <mergeCell ref="B1762:F1762"/>
    <mergeCell ref="G1762:H1762"/>
    <mergeCell ref="I1762:N1762"/>
    <mergeCell ref="B1763:F1763"/>
    <mergeCell ref="G1763:H1763"/>
    <mergeCell ref="I1763:N1763"/>
    <mergeCell ref="B1764:F1764"/>
    <mergeCell ref="G1764:H1764"/>
    <mergeCell ref="I1764:N1764"/>
    <mergeCell ref="B1765:F1765"/>
    <mergeCell ref="G1765:H1765"/>
    <mergeCell ref="I1765:N1765"/>
    <mergeCell ref="B1766:F1766"/>
    <mergeCell ref="G1766:H1766"/>
    <mergeCell ref="I1766:N1766"/>
    <mergeCell ref="A1747:A1748"/>
    <mergeCell ref="B1747:J1748"/>
    <mergeCell ref="M1747:N1747"/>
    <mergeCell ref="M1748:N1748"/>
    <mergeCell ref="F1749:G1749"/>
    <mergeCell ref="M1749:N1749"/>
    <mergeCell ref="A1750:A1755"/>
    <mergeCell ref="B1750:F1750"/>
    <mergeCell ref="G1750:H1750"/>
    <mergeCell ref="I1750:O1750"/>
    <mergeCell ref="B1751:F1751"/>
    <mergeCell ref="G1751:H1751"/>
    <mergeCell ref="I1751:O1751"/>
    <mergeCell ref="B1752:F1752"/>
    <mergeCell ref="G1752:H1752"/>
    <mergeCell ref="I1752:O1752"/>
    <mergeCell ref="B1753:F1753"/>
    <mergeCell ref="G1753:H1753"/>
    <mergeCell ref="I1753:O1753"/>
    <mergeCell ref="B1754:F1754"/>
    <mergeCell ref="G1754:H1754"/>
    <mergeCell ref="I1754:O1754"/>
    <mergeCell ref="B1755:F1755"/>
    <mergeCell ref="G1755:H1755"/>
    <mergeCell ref="I1755:O1755"/>
    <mergeCell ref="A1732:A1742"/>
    <mergeCell ref="B1732:O1732"/>
    <mergeCell ref="B1733:O1733"/>
    <mergeCell ref="B1734:O1734"/>
    <mergeCell ref="B1735:O1735"/>
    <mergeCell ref="B1736:O1736"/>
    <mergeCell ref="B1737:O1737"/>
    <mergeCell ref="B1738:O1738"/>
    <mergeCell ref="B1739:H1739"/>
    <mergeCell ref="I1739:O1742"/>
    <mergeCell ref="B1740:H1740"/>
    <mergeCell ref="B1741:H1741"/>
    <mergeCell ref="B1742:H1742"/>
    <mergeCell ref="B1743:O1743"/>
    <mergeCell ref="B1744:O1744"/>
    <mergeCell ref="A1745:O1745"/>
    <mergeCell ref="D1746:F1746"/>
    <mergeCell ref="G1746:H1746"/>
    <mergeCell ref="I1746:M1746"/>
    <mergeCell ref="G1719:H1719"/>
    <mergeCell ref="I1719:N1719"/>
    <mergeCell ref="B1720:F1720"/>
    <mergeCell ref="G1720:H1720"/>
    <mergeCell ref="I1720:N1720"/>
    <mergeCell ref="A1721:A1731"/>
    <mergeCell ref="B1721:O1721"/>
    <mergeCell ref="B1722:O1722"/>
    <mergeCell ref="B1723:O1723"/>
    <mergeCell ref="B1724:O1724"/>
    <mergeCell ref="B1725:O1725"/>
    <mergeCell ref="B1726:O1726"/>
    <mergeCell ref="B1727:O1727"/>
    <mergeCell ref="B1728:H1728"/>
    <mergeCell ref="I1728:O1731"/>
    <mergeCell ref="B1729:H1729"/>
    <mergeCell ref="B1730:H1730"/>
    <mergeCell ref="B1731:H1731"/>
    <mergeCell ref="A1709:A1720"/>
    <mergeCell ref="B1709:F1709"/>
    <mergeCell ref="G1709:H1709"/>
    <mergeCell ref="I1709:N1709"/>
    <mergeCell ref="B1710:F1710"/>
    <mergeCell ref="G1710:H1710"/>
    <mergeCell ref="I1710:N1710"/>
    <mergeCell ref="B1711:F1711"/>
    <mergeCell ref="G1711:H1711"/>
    <mergeCell ref="I1711:N1711"/>
    <mergeCell ref="B1712:F1712"/>
    <mergeCell ref="G1712:H1712"/>
    <mergeCell ref="I1712:N1712"/>
    <mergeCell ref="B1713:F1713"/>
    <mergeCell ref="G1713:H1713"/>
    <mergeCell ref="I1713:N1713"/>
    <mergeCell ref="B1714:F1714"/>
    <mergeCell ref="G1714:H1714"/>
    <mergeCell ref="I1714:N1714"/>
    <mergeCell ref="B1715:F1715"/>
    <mergeCell ref="G1715:H1715"/>
    <mergeCell ref="I1715:N1715"/>
    <mergeCell ref="B1716:F1716"/>
    <mergeCell ref="G1716:H1716"/>
    <mergeCell ref="I1716:N1716"/>
    <mergeCell ref="B1717:F1717"/>
    <mergeCell ref="G1717:H1717"/>
    <mergeCell ref="I1717:N1717"/>
    <mergeCell ref="B1718:F1718"/>
    <mergeCell ref="G1718:H1718"/>
    <mergeCell ref="I1718:N1718"/>
    <mergeCell ref="B1696:O1696"/>
    <mergeCell ref="B1697:O1697"/>
    <mergeCell ref="A1698:O1698"/>
    <mergeCell ref="D1699:F1699"/>
    <mergeCell ref="G1699:H1699"/>
    <mergeCell ref="I1699:M1699"/>
    <mergeCell ref="B1719:F1719"/>
    <mergeCell ref="A1700:A1701"/>
    <mergeCell ref="B1700:J1701"/>
    <mergeCell ref="M1700:N1700"/>
    <mergeCell ref="M1701:N1701"/>
    <mergeCell ref="F1702:G1702"/>
    <mergeCell ref="M1702:N1702"/>
    <mergeCell ref="A1703:A1708"/>
    <mergeCell ref="B1703:F1703"/>
    <mergeCell ref="G1703:H1703"/>
    <mergeCell ref="I1703:O1703"/>
    <mergeCell ref="B1704:F1704"/>
    <mergeCell ref="G1704:H1704"/>
    <mergeCell ref="I1704:O1704"/>
    <mergeCell ref="B1705:F1705"/>
    <mergeCell ref="G1705:H1705"/>
    <mergeCell ref="I1705:O1705"/>
    <mergeCell ref="B1706:F1706"/>
    <mergeCell ref="G1706:H1706"/>
    <mergeCell ref="I1706:O1706"/>
    <mergeCell ref="B1707:F1707"/>
    <mergeCell ref="G1707:H1707"/>
    <mergeCell ref="I1707:O1707"/>
    <mergeCell ref="B1708:F1708"/>
    <mergeCell ref="G1708:H1708"/>
    <mergeCell ref="I1708:O1708"/>
    <mergeCell ref="B1663:F1663"/>
    <mergeCell ref="G1663:H1663"/>
    <mergeCell ref="I1663:N1663"/>
    <mergeCell ref="B1664:F1664"/>
    <mergeCell ref="G1664:H1664"/>
    <mergeCell ref="I1664:N1664"/>
    <mergeCell ref="B1665:F1665"/>
    <mergeCell ref="G1665:H1665"/>
    <mergeCell ref="I1665:N1665"/>
    <mergeCell ref="B1666:F1666"/>
    <mergeCell ref="A1685:A1695"/>
    <mergeCell ref="B1685:O1685"/>
    <mergeCell ref="B1686:O1686"/>
    <mergeCell ref="B1687:O1687"/>
    <mergeCell ref="B1688:O1688"/>
    <mergeCell ref="B1689:O1689"/>
    <mergeCell ref="B1690:O1690"/>
    <mergeCell ref="B1691:O1691"/>
    <mergeCell ref="B1692:H1692"/>
    <mergeCell ref="I1692:O1695"/>
    <mergeCell ref="B1693:H1693"/>
    <mergeCell ref="B1694:H1694"/>
    <mergeCell ref="B1695:H1695"/>
    <mergeCell ref="G1668:H1668"/>
    <mergeCell ref="I1668:N1668"/>
    <mergeCell ref="B1669:F1669"/>
    <mergeCell ref="G1669:H1669"/>
    <mergeCell ref="I1669:N1669"/>
    <mergeCell ref="B1670:F1670"/>
    <mergeCell ref="G1670:H1670"/>
    <mergeCell ref="I1670:N1670"/>
    <mergeCell ref="B1671:F1671"/>
    <mergeCell ref="G1671:H1671"/>
    <mergeCell ref="I1671:N1671"/>
    <mergeCell ref="G1672:H1672"/>
    <mergeCell ref="I1672:N1672"/>
    <mergeCell ref="B1673:F1673"/>
    <mergeCell ref="G1673:H1673"/>
    <mergeCell ref="I1673:N1673"/>
    <mergeCell ref="A1674:A1684"/>
    <mergeCell ref="B1674:O1674"/>
    <mergeCell ref="B1675:O1675"/>
    <mergeCell ref="B1676:O1676"/>
    <mergeCell ref="B1677:O1677"/>
    <mergeCell ref="B1678:O1678"/>
    <mergeCell ref="B1679:O1679"/>
    <mergeCell ref="B1680:O1680"/>
    <mergeCell ref="B1681:H1681"/>
    <mergeCell ref="I1681:O1684"/>
    <mergeCell ref="B1682:H1682"/>
    <mergeCell ref="B1683:H1683"/>
    <mergeCell ref="B1684:H1684"/>
    <mergeCell ref="A1662:A1673"/>
    <mergeCell ref="B1662:F1662"/>
    <mergeCell ref="G1662:H1662"/>
    <mergeCell ref="B1672:F1672"/>
    <mergeCell ref="G1666:H1666"/>
    <mergeCell ref="I1666:N1666"/>
    <mergeCell ref="B1667:F1667"/>
    <mergeCell ref="G1667:H1667"/>
    <mergeCell ref="I1667:N1667"/>
    <mergeCell ref="B1668:F1668"/>
    <mergeCell ref="I1662:N1662"/>
    <mergeCell ref="A1653:A1654"/>
    <mergeCell ref="B1653:J1654"/>
    <mergeCell ref="M1653:N1653"/>
    <mergeCell ref="M1654:N1654"/>
    <mergeCell ref="F1655:G1655"/>
    <mergeCell ref="M1655:N1655"/>
    <mergeCell ref="A1656:A1661"/>
    <mergeCell ref="B1656:F1656"/>
    <mergeCell ref="G1656:H1656"/>
    <mergeCell ref="I1656:O1656"/>
    <mergeCell ref="B1657:F1657"/>
    <mergeCell ref="G1657:H1657"/>
    <mergeCell ref="I1657:O1657"/>
    <mergeCell ref="B1658:F1658"/>
    <mergeCell ref="G1658:H1658"/>
    <mergeCell ref="I1658:O1658"/>
    <mergeCell ref="B1659:F1659"/>
    <mergeCell ref="G1659:H1659"/>
    <mergeCell ref="I1659:O1659"/>
    <mergeCell ref="B1660:F1660"/>
    <mergeCell ref="G1660:H1660"/>
    <mergeCell ref="I1660:O1660"/>
    <mergeCell ref="B1661:F1661"/>
    <mergeCell ref="G1661:H1661"/>
    <mergeCell ref="I1661:O1661"/>
    <mergeCell ref="A1638:A1648"/>
    <mergeCell ref="B1638:O1638"/>
    <mergeCell ref="B1639:O1639"/>
    <mergeCell ref="B1640:O1640"/>
    <mergeCell ref="B1641:O1641"/>
    <mergeCell ref="B1642:O1642"/>
    <mergeCell ref="B1643:O1643"/>
    <mergeCell ref="B1644:O1644"/>
    <mergeCell ref="B1645:H1645"/>
    <mergeCell ref="I1645:O1648"/>
    <mergeCell ref="B1646:H1646"/>
    <mergeCell ref="B1647:H1647"/>
    <mergeCell ref="B1648:H1648"/>
    <mergeCell ref="B1649:O1649"/>
    <mergeCell ref="B1650:O1650"/>
    <mergeCell ref="A1651:O1651"/>
    <mergeCell ref="D1652:F1652"/>
    <mergeCell ref="G1652:H1652"/>
    <mergeCell ref="I1652:M1652"/>
    <mergeCell ref="G1625:H1625"/>
    <mergeCell ref="I1625:N1625"/>
    <mergeCell ref="B1626:F1626"/>
    <mergeCell ref="G1626:H1626"/>
    <mergeCell ref="I1626:N1626"/>
    <mergeCell ref="A1627:A1637"/>
    <mergeCell ref="B1627:O1627"/>
    <mergeCell ref="B1628:O1628"/>
    <mergeCell ref="B1629:O1629"/>
    <mergeCell ref="B1630:O1630"/>
    <mergeCell ref="B1631:O1631"/>
    <mergeCell ref="B1632:O1632"/>
    <mergeCell ref="B1633:O1633"/>
    <mergeCell ref="B1634:H1634"/>
    <mergeCell ref="I1634:O1637"/>
    <mergeCell ref="B1635:H1635"/>
    <mergeCell ref="B1636:H1636"/>
    <mergeCell ref="B1637:H1637"/>
    <mergeCell ref="A1615:A1626"/>
    <mergeCell ref="B1615:F1615"/>
    <mergeCell ref="G1615:H1615"/>
    <mergeCell ref="I1615:N1615"/>
    <mergeCell ref="B1616:F1616"/>
    <mergeCell ref="G1616:H1616"/>
    <mergeCell ref="I1616:N1616"/>
    <mergeCell ref="B1617:F1617"/>
    <mergeCell ref="G1617:H1617"/>
    <mergeCell ref="I1617:N1617"/>
    <mergeCell ref="B1618:F1618"/>
    <mergeCell ref="G1618:H1618"/>
    <mergeCell ref="I1618:N1618"/>
    <mergeCell ref="B1619:F1619"/>
    <mergeCell ref="G1619:H1619"/>
    <mergeCell ref="I1619:N1619"/>
    <mergeCell ref="B1620:F1620"/>
    <mergeCell ref="G1620:H1620"/>
    <mergeCell ref="I1620:N1620"/>
    <mergeCell ref="B1621:F1621"/>
    <mergeCell ref="G1621:H1621"/>
    <mergeCell ref="I1621:N1621"/>
    <mergeCell ref="B1622:F1622"/>
    <mergeCell ref="G1622:H1622"/>
    <mergeCell ref="I1622:N1622"/>
    <mergeCell ref="B1623:F1623"/>
    <mergeCell ref="G1623:H1623"/>
    <mergeCell ref="I1623:N1623"/>
    <mergeCell ref="B1624:F1624"/>
    <mergeCell ref="G1624:H1624"/>
    <mergeCell ref="I1624:N1624"/>
    <mergeCell ref="B1602:O1602"/>
    <mergeCell ref="B1603:O1603"/>
    <mergeCell ref="A1604:O1604"/>
    <mergeCell ref="D1605:F1605"/>
    <mergeCell ref="G1605:H1605"/>
    <mergeCell ref="I1605:M1605"/>
    <mergeCell ref="B1625:F1625"/>
    <mergeCell ref="A1606:A1607"/>
    <mergeCell ref="B1606:J1607"/>
    <mergeCell ref="M1606:N1606"/>
    <mergeCell ref="M1607:N1607"/>
    <mergeCell ref="F1608:G1608"/>
    <mergeCell ref="M1608:N1608"/>
    <mergeCell ref="A1609:A1614"/>
    <mergeCell ref="B1609:F1609"/>
    <mergeCell ref="G1609:H1609"/>
    <mergeCell ref="I1609:O1609"/>
    <mergeCell ref="B1610:F1610"/>
    <mergeCell ref="G1610:H1610"/>
    <mergeCell ref="I1610:O1610"/>
    <mergeCell ref="B1611:F1611"/>
    <mergeCell ref="G1611:H1611"/>
    <mergeCell ref="I1611:O1611"/>
    <mergeCell ref="B1612:F1612"/>
    <mergeCell ref="G1612:H1612"/>
    <mergeCell ref="I1612:O1612"/>
    <mergeCell ref="B1613:F1613"/>
    <mergeCell ref="G1613:H1613"/>
    <mergeCell ref="I1613:O1613"/>
    <mergeCell ref="B1614:F1614"/>
    <mergeCell ref="G1614:H1614"/>
    <mergeCell ref="I1614:O1614"/>
    <mergeCell ref="B1569:F1569"/>
    <mergeCell ref="G1569:H1569"/>
    <mergeCell ref="I1569:N1569"/>
    <mergeCell ref="B1570:F1570"/>
    <mergeCell ref="G1570:H1570"/>
    <mergeCell ref="I1570:N1570"/>
    <mergeCell ref="B1571:F1571"/>
    <mergeCell ref="G1571:H1571"/>
    <mergeCell ref="I1571:N1571"/>
    <mergeCell ref="B1572:F1572"/>
    <mergeCell ref="A1591:A1601"/>
    <mergeCell ref="B1591:O1591"/>
    <mergeCell ref="B1592:O1592"/>
    <mergeCell ref="B1593:O1593"/>
    <mergeCell ref="B1594:O1594"/>
    <mergeCell ref="B1595:O1595"/>
    <mergeCell ref="B1596:O1596"/>
    <mergeCell ref="B1597:O1597"/>
    <mergeCell ref="B1598:H1598"/>
    <mergeCell ref="I1598:O1601"/>
    <mergeCell ref="B1599:H1599"/>
    <mergeCell ref="B1600:H1600"/>
    <mergeCell ref="B1601:H1601"/>
    <mergeCell ref="G1574:H1574"/>
    <mergeCell ref="I1574:N1574"/>
    <mergeCell ref="B1575:F1575"/>
    <mergeCell ref="G1575:H1575"/>
    <mergeCell ref="I1575:N1575"/>
    <mergeCell ref="B1576:F1576"/>
    <mergeCell ref="G1576:H1576"/>
    <mergeCell ref="I1576:N1576"/>
    <mergeCell ref="B1577:F1577"/>
    <mergeCell ref="G1577:H1577"/>
    <mergeCell ref="I1577:N1577"/>
    <mergeCell ref="G1578:H1578"/>
    <mergeCell ref="I1578:N1578"/>
    <mergeCell ref="B1579:F1579"/>
    <mergeCell ref="G1579:H1579"/>
    <mergeCell ref="I1579:N1579"/>
    <mergeCell ref="A1580:A1590"/>
    <mergeCell ref="B1580:O1580"/>
    <mergeCell ref="B1581:O1581"/>
    <mergeCell ref="B1582:O1582"/>
    <mergeCell ref="B1583:O1583"/>
    <mergeCell ref="B1584:O1584"/>
    <mergeCell ref="B1585:O1585"/>
    <mergeCell ref="B1586:O1586"/>
    <mergeCell ref="B1587:H1587"/>
    <mergeCell ref="I1587:O1590"/>
    <mergeCell ref="B1588:H1588"/>
    <mergeCell ref="B1589:H1589"/>
    <mergeCell ref="B1590:H1590"/>
    <mergeCell ref="A1568:A1579"/>
    <mergeCell ref="B1568:F1568"/>
    <mergeCell ref="G1568:H1568"/>
    <mergeCell ref="B1578:F1578"/>
    <mergeCell ref="G1572:H1572"/>
    <mergeCell ref="I1572:N1572"/>
    <mergeCell ref="B1573:F1573"/>
    <mergeCell ref="G1573:H1573"/>
    <mergeCell ref="I1573:N1573"/>
    <mergeCell ref="B1574:F1574"/>
    <mergeCell ref="I1568:N1568"/>
    <mergeCell ref="A1559:A1560"/>
    <mergeCell ref="B1559:J1560"/>
    <mergeCell ref="M1559:N1559"/>
    <mergeCell ref="M1560:N1560"/>
    <mergeCell ref="F1561:G1561"/>
    <mergeCell ref="M1561:N1561"/>
    <mergeCell ref="A1562:A1567"/>
    <mergeCell ref="B1562:F1562"/>
    <mergeCell ref="G1562:H1562"/>
    <mergeCell ref="I1562:O1562"/>
    <mergeCell ref="B1563:F1563"/>
    <mergeCell ref="G1563:H1563"/>
    <mergeCell ref="I1563:O1563"/>
    <mergeCell ref="B1564:F1564"/>
    <mergeCell ref="G1564:H1564"/>
    <mergeCell ref="I1564:O1564"/>
    <mergeCell ref="B1565:F1565"/>
    <mergeCell ref="G1565:H1565"/>
    <mergeCell ref="I1565:O1565"/>
    <mergeCell ref="B1566:F1566"/>
    <mergeCell ref="G1566:H1566"/>
    <mergeCell ref="I1566:O1566"/>
    <mergeCell ref="B1567:F1567"/>
    <mergeCell ref="G1567:H1567"/>
    <mergeCell ref="I1567:O1567"/>
    <mergeCell ref="A1544:A1554"/>
    <mergeCell ref="B1544:O1544"/>
    <mergeCell ref="B1545:O1545"/>
    <mergeCell ref="B1546:O1546"/>
    <mergeCell ref="B1547:O1547"/>
    <mergeCell ref="B1548:O1548"/>
    <mergeCell ref="B1549:O1549"/>
    <mergeCell ref="B1550:O1550"/>
    <mergeCell ref="B1551:H1551"/>
    <mergeCell ref="I1551:O1554"/>
    <mergeCell ref="B1552:H1552"/>
    <mergeCell ref="B1553:H1553"/>
    <mergeCell ref="B1554:H1554"/>
    <mergeCell ref="B1555:O1555"/>
    <mergeCell ref="B1556:O1556"/>
    <mergeCell ref="A1557:O1557"/>
    <mergeCell ref="D1558:F1558"/>
    <mergeCell ref="G1558:H1558"/>
    <mergeCell ref="I1558:M1558"/>
    <mergeCell ref="A1533:A1543"/>
    <mergeCell ref="B1533:O1533"/>
    <mergeCell ref="B1534:O1534"/>
    <mergeCell ref="B1535:O1535"/>
    <mergeCell ref="B1536:O1536"/>
    <mergeCell ref="B1537:O1537"/>
    <mergeCell ref="B1538:O1538"/>
    <mergeCell ref="B1539:O1539"/>
    <mergeCell ref="B1540:H1540"/>
    <mergeCell ref="I1540:O1543"/>
    <mergeCell ref="B1541:H1541"/>
    <mergeCell ref="B1542:H1542"/>
    <mergeCell ref="B1543:H1543"/>
    <mergeCell ref="A1521:A1532"/>
    <mergeCell ref="B1521:F1521"/>
    <mergeCell ref="G1521:H1521"/>
    <mergeCell ref="I1521:N1521"/>
    <mergeCell ref="B1522:F1522"/>
    <mergeCell ref="G1522:H1522"/>
    <mergeCell ref="I1522:N1522"/>
    <mergeCell ref="B1523:F1523"/>
    <mergeCell ref="G1523:H1523"/>
    <mergeCell ref="I1523:N1523"/>
    <mergeCell ref="B1524:F1524"/>
    <mergeCell ref="G1524:H1524"/>
    <mergeCell ref="I1524:N1524"/>
    <mergeCell ref="B1525:F1525"/>
    <mergeCell ref="G1526:H1526"/>
    <mergeCell ref="I1526:N1526"/>
    <mergeCell ref="B1527:F1527"/>
    <mergeCell ref="G1527:H1527"/>
    <mergeCell ref="I1527:N1527"/>
    <mergeCell ref="B1528:F1528"/>
    <mergeCell ref="G1528:H1528"/>
    <mergeCell ref="I1528:N1528"/>
    <mergeCell ref="B1529:F1529"/>
    <mergeCell ref="G1529:H1529"/>
    <mergeCell ref="I1529:N1529"/>
    <mergeCell ref="B1530:F1530"/>
    <mergeCell ref="G1530:H1530"/>
    <mergeCell ref="I1530:N1530"/>
    <mergeCell ref="G1531:H1531"/>
    <mergeCell ref="I1531:N1531"/>
    <mergeCell ref="B1532:F1532"/>
    <mergeCell ref="G1532:H1532"/>
    <mergeCell ref="I1532:N1532"/>
    <mergeCell ref="B1531:F1531"/>
    <mergeCell ref="D1511:F1511"/>
    <mergeCell ref="G1511:H1511"/>
    <mergeCell ref="I1511:M1511"/>
    <mergeCell ref="G1525:H1525"/>
    <mergeCell ref="I1525:N1525"/>
    <mergeCell ref="B1526:F1526"/>
    <mergeCell ref="A1512:A1513"/>
    <mergeCell ref="B1512:J1513"/>
    <mergeCell ref="M1512:N1512"/>
    <mergeCell ref="M1513:N1513"/>
    <mergeCell ref="F1514:G1514"/>
    <mergeCell ref="M1514:N1514"/>
    <mergeCell ref="A1515:A1520"/>
    <mergeCell ref="B1515:F1515"/>
    <mergeCell ref="G1515:H1515"/>
    <mergeCell ref="I1515:O1515"/>
    <mergeCell ref="B1516:F1516"/>
    <mergeCell ref="G1516:H1516"/>
    <mergeCell ref="I1516:O1516"/>
    <mergeCell ref="B1517:F1517"/>
    <mergeCell ref="G1517:H1517"/>
    <mergeCell ref="I1517:O1517"/>
    <mergeCell ref="B1518:F1518"/>
    <mergeCell ref="G1518:H1518"/>
    <mergeCell ref="I1518:O1518"/>
    <mergeCell ref="B1519:F1519"/>
    <mergeCell ref="G1519:H1519"/>
    <mergeCell ref="I1519:O1519"/>
    <mergeCell ref="B1520:F1520"/>
    <mergeCell ref="G1520:H1520"/>
    <mergeCell ref="I1520:O1520"/>
    <mergeCell ref="A1496:A1507"/>
    <mergeCell ref="B1496:O1496"/>
    <mergeCell ref="B1497:O1497"/>
    <mergeCell ref="B1498:O1498"/>
    <mergeCell ref="B1499:O1499"/>
    <mergeCell ref="B1500:O1500"/>
    <mergeCell ref="B1501:O1501"/>
    <mergeCell ref="B1502:O1502"/>
    <mergeCell ref="B1503:O1503"/>
    <mergeCell ref="B1504:H1504"/>
    <mergeCell ref="I1504:O1507"/>
    <mergeCell ref="B1505:H1505"/>
    <mergeCell ref="B1506:H1506"/>
    <mergeCell ref="B1507:H1507"/>
    <mergeCell ref="B1508:O1508"/>
    <mergeCell ref="B1509:O1509"/>
    <mergeCell ref="A1510:O1510"/>
    <mergeCell ref="B1485:F1485"/>
    <mergeCell ref="G1485:H1485"/>
    <mergeCell ref="I1485:N1485"/>
    <mergeCell ref="A1486:A1495"/>
    <mergeCell ref="B1486:O1486"/>
    <mergeCell ref="B1487:O1487"/>
    <mergeCell ref="B1488:O1488"/>
    <mergeCell ref="B1489:O1489"/>
    <mergeCell ref="B1490:O1490"/>
    <mergeCell ref="B1491:O1491"/>
    <mergeCell ref="B1492:H1492"/>
    <mergeCell ref="I1492:O1495"/>
    <mergeCell ref="B1493:H1493"/>
    <mergeCell ref="B1494:H1494"/>
    <mergeCell ref="B1495:H1495"/>
    <mergeCell ref="A1474:A1485"/>
    <mergeCell ref="B1474:F1474"/>
    <mergeCell ref="G1474:H1474"/>
    <mergeCell ref="I1474:N1474"/>
    <mergeCell ref="B1475:F1475"/>
    <mergeCell ref="G1475:H1475"/>
    <mergeCell ref="I1475:N1475"/>
    <mergeCell ref="B1476:F1476"/>
    <mergeCell ref="G1476:H1476"/>
    <mergeCell ref="I1476:N1476"/>
    <mergeCell ref="B1477:F1477"/>
    <mergeCell ref="G1477:H1477"/>
    <mergeCell ref="I1477:N1477"/>
    <mergeCell ref="B1478:F1478"/>
    <mergeCell ref="G1478:H1478"/>
    <mergeCell ref="I1478:N1478"/>
    <mergeCell ref="B1479:F1479"/>
    <mergeCell ref="G1479:H1479"/>
    <mergeCell ref="I1479:N1479"/>
    <mergeCell ref="B1480:F1480"/>
    <mergeCell ref="G1480:H1480"/>
    <mergeCell ref="I1480:N1480"/>
    <mergeCell ref="B1481:F1481"/>
    <mergeCell ref="G1481:H1481"/>
    <mergeCell ref="I1481:N1481"/>
    <mergeCell ref="B1482:F1482"/>
    <mergeCell ref="G1482:H1482"/>
    <mergeCell ref="I1482:N1482"/>
    <mergeCell ref="B1483:F1483"/>
    <mergeCell ref="G1483:H1483"/>
    <mergeCell ref="I1483:N1483"/>
    <mergeCell ref="B1484:F1484"/>
    <mergeCell ref="G1484:H1484"/>
    <mergeCell ref="I1484:N1484"/>
    <mergeCell ref="A1465:A1466"/>
    <mergeCell ref="B1465:J1466"/>
    <mergeCell ref="M1465:N1465"/>
    <mergeCell ref="M1466:N1466"/>
    <mergeCell ref="F1467:G1467"/>
    <mergeCell ref="M1467:N1467"/>
    <mergeCell ref="A1468:A1473"/>
    <mergeCell ref="B1468:F1468"/>
    <mergeCell ref="G1468:H1468"/>
    <mergeCell ref="I1468:O1468"/>
    <mergeCell ref="B1469:F1469"/>
    <mergeCell ref="G1469:H1469"/>
    <mergeCell ref="I1469:O1469"/>
    <mergeCell ref="B1470:F1470"/>
    <mergeCell ref="G1470:H1470"/>
    <mergeCell ref="I1470:O1470"/>
    <mergeCell ref="B1471:F1471"/>
    <mergeCell ref="G1471:H1471"/>
    <mergeCell ref="I1471:O1471"/>
    <mergeCell ref="B1472:F1472"/>
    <mergeCell ref="G1472:H1472"/>
    <mergeCell ref="I1472:O1472"/>
    <mergeCell ref="B1473:F1473"/>
    <mergeCell ref="G1473:H1473"/>
    <mergeCell ref="I1473:O1473"/>
    <mergeCell ref="A1450:A1460"/>
    <mergeCell ref="B1450:O1450"/>
    <mergeCell ref="B1451:O1451"/>
    <mergeCell ref="B1452:O1452"/>
    <mergeCell ref="B1453:O1453"/>
    <mergeCell ref="B1454:O1454"/>
    <mergeCell ref="B1455:O1455"/>
    <mergeCell ref="B1456:O1456"/>
    <mergeCell ref="B1457:H1457"/>
    <mergeCell ref="I1457:O1460"/>
    <mergeCell ref="B1458:H1458"/>
    <mergeCell ref="B1459:H1459"/>
    <mergeCell ref="B1460:H1460"/>
    <mergeCell ref="B1461:O1461"/>
    <mergeCell ref="B1462:O1462"/>
    <mergeCell ref="A1463:O1463"/>
    <mergeCell ref="D1464:F1464"/>
    <mergeCell ref="G1464:H1464"/>
    <mergeCell ref="I1464:M1464"/>
    <mergeCell ref="G1437:H1437"/>
    <mergeCell ref="I1437:N1437"/>
    <mergeCell ref="B1438:F1438"/>
    <mergeCell ref="G1438:H1438"/>
    <mergeCell ref="I1438:N1438"/>
    <mergeCell ref="A1439:A1449"/>
    <mergeCell ref="B1439:O1439"/>
    <mergeCell ref="B1440:O1440"/>
    <mergeCell ref="B1441:O1441"/>
    <mergeCell ref="B1442:O1442"/>
    <mergeCell ref="B1443:O1443"/>
    <mergeCell ref="B1444:O1444"/>
    <mergeCell ref="B1445:O1445"/>
    <mergeCell ref="B1446:H1446"/>
    <mergeCell ref="I1446:O1449"/>
    <mergeCell ref="B1447:H1447"/>
    <mergeCell ref="B1448:H1448"/>
    <mergeCell ref="B1449:H1449"/>
    <mergeCell ref="A1427:A1438"/>
    <mergeCell ref="B1427:F1427"/>
    <mergeCell ref="G1427:H1427"/>
    <mergeCell ref="I1427:N1427"/>
    <mergeCell ref="B1428:F1428"/>
    <mergeCell ref="G1428:H1428"/>
    <mergeCell ref="I1428:N1428"/>
    <mergeCell ref="B1429:F1429"/>
    <mergeCell ref="G1429:H1429"/>
    <mergeCell ref="I1429:N1429"/>
    <mergeCell ref="B1430:F1430"/>
    <mergeCell ref="G1430:H1430"/>
    <mergeCell ref="I1430:N1430"/>
    <mergeCell ref="B1431:F1431"/>
    <mergeCell ref="G1431:H1431"/>
    <mergeCell ref="I1431:N1431"/>
    <mergeCell ref="B1432:F1432"/>
    <mergeCell ref="G1432:H1432"/>
    <mergeCell ref="I1432:N1432"/>
    <mergeCell ref="B1433:F1433"/>
    <mergeCell ref="G1433:H1433"/>
    <mergeCell ref="I1433:N1433"/>
    <mergeCell ref="B1434:F1434"/>
    <mergeCell ref="G1434:H1434"/>
    <mergeCell ref="I1434:N1434"/>
    <mergeCell ref="B1435:F1435"/>
    <mergeCell ref="G1435:H1435"/>
    <mergeCell ref="I1435:N1435"/>
    <mergeCell ref="B1436:F1436"/>
    <mergeCell ref="G1436:H1436"/>
    <mergeCell ref="I1436:N1436"/>
    <mergeCell ref="B1414:O1414"/>
    <mergeCell ref="B1415:O1415"/>
    <mergeCell ref="A1416:O1416"/>
    <mergeCell ref="D1417:F1417"/>
    <mergeCell ref="G1417:H1417"/>
    <mergeCell ref="I1417:M1417"/>
    <mergeCell ref="B1437:F1437"/>
    <mergeCell ref="A1418:A1419"/>
    <mergeCell ref="B1418:J1419"/>
    <mergeCell ref="M1418:N1418"/>
    <mergeCell ref="M1419:N1419"/>
    <mergeCell ref="F1420:G1420"/>
    <mergeCell ref="M1420:N1420"/>
    <mergeCell ref="A1421:A1426"/>
    <mergeCell ref="B1421:F1421"/>
    <mergeCell ref="G1421:H1421"/>
    <mergeCell ref="I1421:O1421"/>
    <mergeCell ref="B1422:F1422"/>
    <mergeCell ref="G1422:H1422"/>
    <mergeCell ref="I1422:O1422"/>
    <mergeCell ref="B1423:F1423"/>
    <mergeCell ref="G1423:H1423"/>
    <mergeCell ref="I1423:O1423"/>
    <mergeCell ref="B1424:F1424"/>
    <mergeCell ref="G1424:H1424"/>
    <mergeCell ref="I1424:O1424"/>
    <mergeCell ref="B1425:F1425"/>
    <mergeCell ref="G1425:H1425"/>
    <mergeCell ref="I1425:O1425"/>
    <mergeCell ref="B1426:F1426"/>
    <mergeCell ref="G1426:H1426"/>
    <mergeCell ref="I1426:O1426"/>
    <mergeCell ref="B1381:F1381"/>
    <mergeCell ref="G1381:H1381"/>
    <mergeCell ref="I1381:N1381"/>
    <mergeCell ref="B1382:F1382"/>
    <mergeCell ref="G1382:H1382"/>
    <mergeCell ref="I1382:N1382"/>
    <mergeCell ref="B1383:F1383"/>
    <mergeCell ref="G1383:H1383"/>
    <mergeCell ref="I1383:N1383"/>
    <mergeCell ref="B1384:F1384"/>
    <mergeCell ref="A1403:A1413"/>
    <mergeCell ref="B1403:O1403"/>
    <mergeCell ref="B1404:O1404"/>
    <mergeCell ref="B1405:O1405"/>
    <mergeCell ref="B1406:O1406"/>
    <mergeCell ref="B1407:O1407"/>
    <mergeCell ref="B1408:O1408"/>
    <mergeCell ref="B1409:O1409"/>
    <mergeCell ref="B1410:H1410"/>
    <mergeCell ref="I1410:O1413"/>
    <mergeCell ref="B1411:H1411"/>
    <mergeCell ref="B1412:H1412"/>
    <mergeCell ref="B1413:H1413"/>
    <mergeCell ref="G1386:H1386"/>
    <mergeCell ref="I1386:N1386"/>
    <mergeCell ref="B1387:F1387"/>
    <mergeCell ref="G1387:H1387"/>
    <mergeCell ref="I1387:N1387"/>
    <mergeCell ref="B1388:F1388"/>
    <mergeCell ref="G1388:H1388"/>
    <mergeCell ref="I1388:N1388"/>
    <mergeCell ref="B1389:F1389"/>
    <mergeCell ref="G1389:H1389"/>
    <mergeCell ref="I1389:N1389"/>
    <mergeCell ref="G1390:H1390"/>
    <mergeCell ref="I1390:N1390"/>
    <mergeCell ref="B1391:F1391"/>
    <mergeCell ref="G1391:H1391"/>
    <mergeCell ref="I1391:N1391"/>
    <mergeCell ref="A1392:A1402"/>
    <mergeCell ref="B1392:O1392"/>
    <mergeCell ref="B1393:O1393"/>
    <mergeCell ref="B1394:O1394"/>
    <mergeCell ref="B1395:O1395"/>
    <mergeCell ref="B1396:O1396"/>
    <mergeCell ref="B1397:O1397"/>
    <mergeCell ref="B1398:O1398"/>
    <mergeCell ref="B1399:H1399"/>
    <mergeCell ref="I1399:O1402"/>
    <mergeCell ref="B1400:H1400"/>
    <mergeCell ref="B1401:H1401"/>
    <mergeCell ref="B1402:H1402"/>
    <mergeCell ref="A1380:A1391"/>
    <mergeCell ref="B1380:F1380"/>
    <mergeCell ref="G1380:H1380"/>
    <mergeCell ref="B1390:F1390"/>
    <mergeCell ref="G1384:H1384"/>
    <mergeCell ref="I1384:N1384"/>
    <mergeCell ref="B1385:F1385"/>
    <mergeCell ref="G1385:H1385"/>
    <mergeCell ref="I1385:N1385"/>
    <mergeCell ref="B1386:F1386"/>
    <mergeCell ref="I1380:N1380"/>
    <mergeCell ref="A1371:A1372"/>
    <mergeCell ref="B1371:J1372"/>
    <mergeCell ref="M1371:N1371"/>
    <mergeCell ref="M1372:N1372"/>
    <mergeCell ref="F1373:G1373"/>
    <mergeCell ref="M1373:N1373"/>
    <mergeCell ref="A1374:A1379"/>
    <mergeCell ref="B1374:F1374"/>
    <mergeCell ref="G1374:H1374"/>
    <mergeCell ref="I1374:O1374"/>
    <mergeCell ref="B1375:F1375"/>
    <mergeCell ref="G1375:H1375"/>
    <mergeCell ref="I1375:O1375"/>
    <mergeCell ref="B1376:F1376"/>
    <mergeCell ref="G1376:H1376"/>
    <mergeCell ref="I1376:O1376"/>
    <mergeCell ref="B1377:F1377"/>
    <mergeCell ref="G1377:H1377"/>
    <mergeCell ref="I1377:O1377"/>
    <mergeCell ref="B1378:F1378"/>
    <mergeCell ref="G1378:H1378"/>
    <mergeCell ref="I1378:O1378"/>
    <mergeCell ref="B1379:F1379"/>
    <mergeCell ref="G1379:H1379"/>
    <mergeCell ref="I1379:O1379"/>
    <mergeCell ref="A1356:A1366"/>
    <mergeCell ref="B1356:O1356"/>
    <mergeCell ref="B1357:O1357"/>
    <mergeCell ref="B1358:O1358"/>
    <mergeCell ref="B1359:O1359"/>
    <mergeCell ref="B1360:O1360"/>
    <mergeCell ref="B1361:O1361"/>
    <mergeCell ref="B1362:O1362"/>
    <mergeCell ref="B1363:H1363"/>
    <mergeCell ref="I1363:O1366"/>
    <mergeCell ref="B1364:H1364"/>
    <mergeCell ref="B1365:H1365"/>
    <mergeCell ref="B1366:H1366"/>
    <mergeCell ref="B1367:O1367"/>
    <mergeCell ref="B1368:O1368"/>
    <mergeCell ref="A1369:O1369"/>
    <mergeCell ref="D1370:F1370"/>
    <mergeCell ref="G1370:H1370"/>
    <mergeCell ref="I1370:M1370"/>
    <mergeCell ref="G1343:H1343"/>
    <mergeCell ref="I1343:N1343"/>
    <mergeCell ref="B1344:F1344"/>
    <mergeCell ref="G1344:H1344"/>
    <mergeCell ref="I1344:N1344"/>
    <mergeCell ref="A1345:A1355"/>
    <mergeCell ref="B1345:O1345"/>
    <mergeCell ref="B1346:O1346"/>
    <mergeCell ref="B1347:O1347"/>
    <mergeCell ref="B1348:O1348"/>
    <mergeCell ref="B1349:O1349"/>
    <mergeCell ref="B1350:O1350"/>
    <mergeCell ref="B1351:O1351"/>
    <mergeCell ref="B1352:H1352"/>
    <mergeCell ref="I1352:O1355"/>
    <mergeCell ref="B1353:H1353"/>
    <mergeCell ref="B1354:H1354"/>
    <mergeCell ref="B1355:H1355"/>
    <mergeCell ref="A1333:A1344"/>
    <mergeCell ref="B1333:F1333"/>
    <mergeCell ref="G1333:H1333"/>
    <mergeCell ref="I1333:N1333"/>
    <mergeCell ref="B1334:F1334"/>
    <mergeCell ref="G1334:H1334"/>
    <mergeCell ref="I1334:N1334"/>
    <mergeCell ref="B1335:F1335"/>
    <mergeCell ref="G1335:H1335"/>
    <mergeCell ref="I1335:N1335"/>
    <mergeCell ref="B1336:F1336"/>
    <mergeCell ref="G1336:H1336"/>
    <mergeCell ref="I1336:N1336"/>
    <mergeCell ref="B1337:F1337"/>
    <mergeCell ref="G1337:H1337"/>
    <mergeCell ref="I1337:N1337"/>
    <mergeCell ref="B1338:F1338"/>
    <mergeCell ref="G1338:H1338"/>
    <mergeCell ref="I1338:N1338"/>
    <mergeCell ref="B1339:F1339"/>
    <mergeCell ref="G1339:H1339"/>
    <mergeCell ref="I1339:N1339"/>
    <mergeCell ref="B1340:F1340"/>
    <mergeCell ref="G1340:H1340"/>
    <mergeCell ref="I1340:N1340"/>
    <mergeCell ref="B1341:F1341"/>
    <mergeCell ref="G1341:H1341"/>
    <mergeCell ref="I1341:N1341"/>
    <mergeCell ref="B1342:F1342"/>
    <mergeCell ref="G1342:H1342"/>
    <mergeCell ref="I1342:N1342"/>
    <mergeCell ref="B1320:O1320"/>
    <mergeCell ref="B1321:O1321"/>
    <mergeCell ref="A1322:O1322"/>
    <mergeCell ref="B1343:F1343"/>
    <mergeCell ref="D1323:F1323"/>
    <mergeCell ref="G1323:H1323"/>
    <mergeCell ref="I1323:M1323"/>
    <mergeCell ref="A1324:A1325"/>
    <mergeCell ref="B1324:J1325"/>
    <mergeCell ref="M1324:N1324"/>
    <mergeCell ref="M1325:N1325"/>
    <mergeCell ref="F1326:G1326"/>
    <mergeCell ref="M1326:N1326"/>
    <mergeCell ref="A1327:A1332"/>
    <mergeCell ref="B1327:F1327"/>
    <mergeCell ref="G1327:H1327"/>
    <mergeCell ref="I1327:O1327"/>
    <mergeCell ref="B1328:F1328"/>
    <mergeCell ref="G1328:H1328"/>
    <mergeCell ref="I1328:O1328"/>
    <mergeCell ref="B1329:F1329"/>
    <mergeCell ref="G1329:H1329"/>
    <mergeCell ref="I1329:O1329"/>
    <mergeCell ref="B1330:F1330"/>
    <mergeCell ref="G1330:H1330"/>
    <mergeCell ref="I1330:O1330"/>
    <mergeCell ref="B1331:F1331"/>
    <mergeCell ref="G1331:H1331"/>
    <mergeCell ref="I1331:O1331"/>
    <mergeCell ref="B1332:F1332"/>
    <mergeCell ref="G1332:H1332"/>
    <mergeCell ref="I1332:O1332"/>
    <mergeCell ref="I1285:N1285"/>
    <mergeCell ref="B1286:F1286"/>
    <mergeCell ref="G1286:H1286"/>
    <mergeCell ref="I1286:N1286"/>
    <mergeCell ref="B1287:F1287"/>
    <mergeCell ref="G1287:H1287"/>
    <mergeCell ref="I1287:N1287"/>
    <mergeCell ref="B1288:F1288"/>
    <mergeCell ref="G1288:H1288"/>
    <mergeCell ref="I1288:N1288"/>
    <mergeCell ref="B1289:F1289"/>
    <mergeCell ref="A1308:A1319"/>
    <mergeCell ref="B1308:O1308"/>
    <mergeCell ref="B1309:O1309"/>
    <mergeCell ref="B1310:O1310"/>
    <mergeCell ref="B1311:O1311"/>
    <mergeCell ref="B1312:O1312"/>
    <mergeCell ref="B1313:O1313"/>
    <mergeCell ref="B1314:O1314"/>
    <mergeCell ref="B1315:O1315"/>
    <mergeCell ref="B1316:H1316"/>
    <mergeCell ref="I1316:O1319"/>
    <mergeCell ref="B1317:H1317"/>
    <mergeCell ref="B1318:H1318"/>
    <mergeCell ref="B1319:H1319"/>
    <mergeCell ref="G1291:H1291"/>
    <mergeCell ref="I1291:N1291"/>
    <mergeCell ref="B1292:F1292"/>
    <mergeCell ref="G1292:H1292"/>
    <mergeCell ref="I1292:N1292"/>
    <mergeCell ref="B1293:F1293"/>
    <mergeCell ref="G1293:H1293"/>
    <mergeCell ref="I1293:N1293"/>
    <mergeCell ref="B1294:F1294"/>
    <mergeCell ref="G1294:H1294"/>
    <mergeCell ref="I1294:N1294"/>
    <mergeCell ref="G1295:H1295"/>
    <mergeCell ref="I1295:N1295"/>
    <mergeCell ref="B1296:F1296"/>
    <mergeCell ref="G1296:H1296"/>
    <mergeCell ref="I1296:N1296"/>
    <mergeCell ref="A1297:A1307"/>
    <mergeCell ref="B1297:O1297"/>
    <mergeCell ref="B1298:O1298"/>
    <mergeCell ref="B1299:O1299"/>
    <mergeCell ref="B1300:O1300"/>
    <mergeCell ref="B1301:O1301"/>
    <mergeCell ref="B1302:O1302"/>
    <mergeCell ref="B1303:O1303"/>
    <mergeCell ref="B1304:H1304"/>
    <mergeCell ref="I1304:O1307"/>
    <mergeCell ref="B1305:H1305"/>
    <mergeCell ref="B1306:H1306"/>
    <mergeCell ref="B1307:H1307"/>
    <mergeCell ref="A1285:A1296"/>
    <mergeCell ref="B1285:F1285"/>
    <mergeCell ref="G1285:H1285"/>
    <mergeCell ref="B1295:F1295"/>
    <mergeCell ref="G1289:H1289"/>
    <mergeCell ref="I1289:N1289"/>
    <mergeCell ref="B1290:F1290"/>
    <mergeCell ref="G1290:H1290"/>
    <mergeCell ref="I1290:N1290"/>
    <mergeCell ref="B1291:F1291"/>
    <mergeCell ref="A1276:A1277"/>
    <mergeCell ref="B1276:J1277"/>
    <mergeCell ref="M1276:N1276"/>
    <mergeCell ref="M1277:N1277"/>
    <mergeCell ref="F1278:G1278"/>
    <mergeCell ref="M1278:N1278"/>
    <mergeCell ref="A1279:A1284"/>
    <mergeCell ref="B1279:F1279"/>
    <mergeCell ref="G1279:H1279"/>
    <mergeCell ref="I1279:O1279"/>
    <mergeCell ref="B1280:F1280"/>
    <mergeCell ref="G1280:H1280"/>
    <mergeCell ref="I1280:O1280"/>
    <mergeCell ref="B1281:F1281"/>
    <mergeCell ref="G1281:H1281"/>
    <mergeCell ref="I1281:O1281"/>
    <mergeCell ref="B1282:F1282"/>
    <mergeCell ref="G1282:H1282"/>
    <mergeCell ref="I1282:O1282"/>
    <mergeCell ref="B1283:F1283"/>
    <mergeCell ref="G1283:H1283"/>
    <mergeCell ref="I1283:O1283"/>
    <mergeCell ref="B1284:F1284"/>
    <mergeCell ref="G1284:H1284"/>
    <mergeCell ref="I1284:O1284"/>
    <mergeCell ref="A1261:A1271"/>
    <mergeCell ref="B1261:O1261"/>
    <mergeCell ref="B1262:O1262"/>
    <mergeCell ref="B1263:O1263"/>
    <mergeCell ref="B1264:O1264"/>
    <mergeCell ref="B1265:O1265"/>
    <mergeCell ref="B1266:O1266"/>
    <mergeCell ref="B1267:O1267"/>
    <mergeCell ref="B1268:H1268"/>
    <mergeCell ref="I1268:O1271"/>
    <mergeCell ref="B1269:H1269"/>
    <mergeCell ref="B1270:H1270"/>
    <mergeCell ref="B1271:H1271"/>
    <mergeCell ref="B1272:O1272"/>
    <mergeCell ref="B1273:O1273"/>
    <mergeCell ref="A1274:O1274"/>
    <mergeCell ref="D1275:F1275"/>
    <mergeCell ref="G1275:H1275"/>
    <mergeCell ref="I1275:M1275"/>
    <mergeCell ref="A1250:A1260"/>
    <mergeCell ref="B1250:O1250"/>
    <mergeCell ref="B1251:O1251"/>
    <mergeCell ref="B1252:O1252"/>
    <mergeCell ref="B1253:O1253"/>
    <mergeCell ref="B1254:O1254"/>
    <mergeCell ref="B1255:O1255"/>
    <mergeCell ref="B1256:O1256"/>
    <mergeCell ref="B1257:H1257"/>
    <mergeCell ref="I1257:O1260"/>
    <mergeCell ref="B1258:H1258"/>
    <mergeCell ref="B1259:H1259"/>
    <mergeCell ref="B1260:H1260"/>
    <mergeCell ref="A1238:A1249"/>
    <mergeCell ref="B1238:F1238"/>
    <mergeCell ref="G1238:H1238"/>
    <mergeCell ref="I1238:N1238"/>
    <mergeCell ref="B1239:F1239"/>
    <mergeCell ref="G1239:H1239"/>
    <mergeCell ref="I1239:N1239"/>
    <mergeCell ref="B1240:F1240"/>
    <mergeCell ref="G1240:H1240"/>
    <mergeCell ref="I1240:N1240"/>
    <mergeCell ref="B1241:F1241"/>
    <mergeCell ref="G1241:H1241"/>
    <mergeCell ref="I1241:N1241"/>
    <mergeCell ref="B1242:F1242"/>
    <mergeCell ref="G1243:H1243"/>
    <mergeCell ref="I1243:N1243"/>
    <mergeCell ref="B1244:F1244"/>
    <mergeCell ref="G1244:H1244"/>
    <mergeCell ref="I1244:N1244"/>
    <mergeCell ref="B1245:F1245"/>
    <mergeCell ref="G1245:H1245"/>
    <mergeCell ref="I1245:N1245"/>
    <mergeCell ref="B1246:F1246"/>
    <mergeCell ref="G1246:H1246"/>
    <mergeCell ref="I1246:N1246"/>
    <mergeCell ref="B1247:F1247"/>
    <mergeCell ref="G1247:H1247"/>
    <mergeCell ref="I1247:N1247"/>
    <mergeCell ref="G1248:H1248"/>
    <mergeCell ref="I1248:N1248"/>
    <mergeCell ref="B1249:F1249"/>
    <mergeCell ref="G1249:H1249"/>
    <mergeCell ref="I1249:N1249"/>
    <mergeCell ref="B1248:F1248"/>
    <mergeCell ref="D1228:F1228"/>
    <mergeCell ref="G1228:H1228"/>
    <mergeCell ref="I1228:M1228"/>
    <mergeCell ref="G1242:H1242"/>
    <mergeCell ref="I1242:N1242"/>
    <mergeCell ref="B1243:F1243"/>
    <mergeCell ref="A1229:A1230"/>
    <mergeCell ref="B1229:J1230"/>
    <mergeCell ref="M1229:N1229"/>
    <mergeCell ref="M1230:N1230"/>
    <mergeCell ref="F1231:G1231"/>
    <mergeCell ref="M1231:N1231"/>
    <mergeCell ref="A1232:A1237"/>
    <mergeCell ref="B1232:F1232"/>
    <mergeCell ref="G1232:H1232"/>
    <mergeCell ref="I1232:O1232"/>
    <mergeCell ref="B1233:F1233"/>
    <mergeCell ref="G1233:H1233"/>
    <mergeCell ref="I1233:O1233"/>
    <mergeCell ref="B1234:F1234"/>
    <mergeCell ref="G1234:H1234"/>
    <mergeCell ref="I1234:O1234"/>
    <mergeCell ref="B1235:F1235"/>
    <mergeCell ref="G1235:H1235"/>
    <mergeCell ref="I1235:O1235"/>
    <mergeCell ref="B1236:F1236"/>
    <mergeCell ref="G1236:H1236"/>
    <mergeCell ref="I1236:O1236"/>
    <mergeCell ref="B1237:F1237"/>
    <mergeCell ref="G1237:H1237"/>
    <mergeCell ref="I1237:O1237"/>
    <mergeCell ref="A1213:A1224"/>
    <mergeCell ref="B1213:O1213"/>
    <mergeCell ref="B1214:O1214"/>
    <mergeCell ref="B1215:O1215"/>
    <mergeCell ref="B1216:O1216"/>
    <mergeCell ref="B1217:O1217"/>
    <mergeCell ref="B1218:O1218"/>
    <mergeCell ref="B1219:O1219"/>
    <mergeCell ref="B1220:O1220"/>
    <mergeCell ref="B1221:H1221"/>
    <mergeCell ref="I1221:O1224"/>
    <mergeCell ref="B1222:H1222"/>
    <mergeCell ref="B1223:H1223"/>
    <mergeCell ref="B1224:H1224"/>
    <mergeCell ref="B1225:O1225"/>
    <mergeCell ref="B1226:O1226"/>
    <mergeCell ref="A1227:O1227"/>
    <mergeCell ref="B1202:F1202"/>
    <mergeCell ref="G1202:H1202"/>
    <mergeCell ref="I1202:N1202"/>
    <mergeCell ref="A1203:A1212"/>
    <mergeCell ref="B1203:O1203"/>
    <mergeCell ref="B1204:O1204"/>
    <mergeCell ref="B1205:O1205"/>
    <mergeCell ref="B1206:O1206"/>
    <mergeCell ref="B1207:O1207"/>
    <mergeCell ref="B1208:O1208"/>
    <mergeCell ref="B1209:H1209"/>
    <mergeCell ref="I1209:O1212"/>
    <mergeCell ref="B1210:H1210"/>
    <mergeCell ref="B1211:H1211"/>
    <mergeCell ref="B1212:H1212"/>
    <mergeCell ref="A1191:A1202"/>
    <mergeCell ref="B1191:F1191"/>
    <mergeCell ref="G1191:H1191"/>
    <mergeCell ref="I1191:N1191"/>
    <mergeCell ref="B1192:F1192"/>
    <mergeCell ref="G1192:H1192"/>
    <mergeCell ref="I1192:N1192"/>
    <mergeCell ref="B1193:F1193"/>
    <mergeCell ref="G1193:H1193"/>
    <mergeCell ref="I1193:N1193"/>
    <mergeCell ref="B1194:F1194"/>
    <mergeCell ref="G1194:H1194"/>
    <mergeCell ref="I1194:N1194"/>
    <mergeCell ref="B1195:F1195"/>
    <mergeCell ref="G1195:H1195"/>
    <mergeCell ref="I1195:N1195"/>
    <mergeCell ref="B1196:F1196"/>
    <mergeCell ref="G1196:H1196"/>
    <mergeCell ref="I1196:N1196"/>
    <mergeCell ref="B1197:F1197"/>
    <mergeCell ref="G1197:H1197"/>
    <mergeCell ref="I1197:N1197"/>
    <mergeCell ref="B1198:F1198"/>
    <mergeCell ref="G1198:H1198"/>
    <mergeCell ref="I1198:N1198"/>
    <mergeCell ref="B1199:F1199"/>
    <mergeCell ref="G1199:H1199"/>
    <mergeCell ref="I1199:N1199"/>
    <mergeCell ref="B1200:F1200"/>
    <mergeCell ref="G1200:H1200"/>
    <mergeCell ref="I1200:N1200"/>
    <mergeCell ref="B1201:F1201"/>
    <mergeCell ref="G1201:H1201"/>
    <mergeCell ref="I1201:N1201"/>
    <mergeCell ref="B1178:O1178"/>
    <mergeCell ref="B1179:O1179"/>
    <mergeCell ref="A1180:O1180"/>
    <mergeCell ref="D1181:F1181"/>
    <mergeCell ref="G1181:H1181"/>
    <mergeCell ref="I1181:M1181"/>
    <mergeCell ref="A1182:A1183"/>
    <mergeCell ref="B1182:J1183"/>
    <mergeCell ref="M1182:N1182"/>
    <mergeCell ref="M1183:N1183"/>
    <mergeCell ref="F1184:G1184"/>
    <mergeCell ref="M1184:N1184"/>
    <mergeCell ref="A1185:A1190"/>
    <mergeCell ref="B1185:F1185"/>
    <mergeCell ref="G1185:H1185"/>
    <mergeCell ref="I1185:O1185"/>
    <mergeCell ref="B1186:F1186"/>
    <mergeCell ref="G1186:H1186"/>
    <mergeCell ref="I1186:O1186"/>
    <mergeCell ref="B1187:F1187"/>
    <mergeCell ref="G1187:H1187"/>
    <mergeCell ref="I1187:O1187"/>
    <mergeCell ref="B1188:F1188"/>
    <mergeCell ref="G1188:H1188"/>
    <mergeCell ref="I1188:O1188"/>
    <mergeCell ref="B1189:F1189"/>
    <mergeCell ref="G1189:H1189"/>
    <mergeCell ref="I1189:O1189"/>
    <mergeCell ref="B1190:F1190"/>
    <mergeCell ref="G1190:H1190"/>
    <mergeCell ref="I1190:O1190"/>
    <mergeCell ref="B1145:F1145"/>
    <mergeCell ref="G1145:H1145"/>
    <mergeCell ref="I1145:N1145"/>
    <mergeCell ref="B1146:F1146"/>
    <mergeCell ref="G1146:H1146"/>
    <mergeCell ref="I1146:N1146"/>
    <mergeCell ref="B1147:F1147"/>
    <mergeCell ref="G1147:H1147"/>
    <mergeCell ref="I1147:N1147"/>
    <mergeCell ref="B1148:F1148"/>
    <mergeCell ref="A1167:A1177"/>
    <mergeCell ref="B1167:O1167"/>
    <mergeCell ref="B1168:O1168"/>
    <mergeCell ref="B1169:O1169"/>
    <mergeCell ref="B1170:O1170"/>
    <mergeCell ref="B1171:O1171"/>
    <mergeCell ref="B1172:O1172"/>
    <mergeCell ref="B1173:O1173"/>
    <mergeCell ref="B1174:H1174"/>
    <mergeCell ref="I1174:O1177"/>
    <mergeCell ref="B1175:H1175"/>
    <mergeCell ref="B1176:H1176"/>
    <mergeCell ref="B1177:H1177"/>
    <mergeCell ref="G1150:H1150"/>
    <mergeCell ref="I1150:N1150"/>
    <mergeCell ref="B1151:F1151"/>
    <mergeCell ref="G1151:H1151"/>
    <mergeCell ref="I1151:N1151"/>
    <mergeCell ref="B1152:F1152"/>
    <mergeCell ref="G1152:H1152"/>
    <mergeCell ref="I1152:N1152"/>
    <mergeCell ref="B1153:F1153"/>
    <mergeCell ref="G1153:H1153"/>
    <mergeCell ref="I1153:N1153"/>
    <mergeCell ref="G1154:H1154"/>
    <mergeCell ref="I1154:N1154"/>
    <mergeCell ref="B1155:F1155"/>
    <mergeCell ref="G1155:H1155"/>
    <mergeCell ref="I1155:N1155"/>
    <mergeCell ref="A1156:A1166"/>
    <mergeCell ref="B1156:O1156"/>
    <mergeCell ref="B1157:O1157"/>
    <mergeCell ref="B1158:O1158"/>
    <mergeCell ref="B1159:O1159"/>
    <mergeCell ref="B1160:O1160"/>
    <mergeCell ref="B1161:O1161"/>
    <mergeCell ref="B1162:O1162"/>
    <mergeCell ref="B1163:H1163"/>
    <mergeCell ref="I1163:O1166"/>
    <mergeCell ref="B1164:H1164"/>
    <mergeCell ref="B1165:H1165"/>
    <mergeCell ref="B1166:H1166"/>
    <mergeCell ref="A1144:A1155"/>
    <mergeCell ref="B1144:F1144"/>
    <mergeCell ref="G1144:H1144"/>
    <mergeCell ref="B1154:F1154"/>
    <mergeCell ref="G1148:H1148"/>
    <mergeCell ref="I1148:N1148"/>
    <mergeCell ref="B1149:F1149"/>
    <mergeCell ref="G1149:H1149"/>
    <mergeCell ref="I1149:N1149"/>
    <mergeCell ref="B1150:F1150"/>
    <mergeCell ref="I1144:N1144"/>
    <mergeCell ref="A1135:A1136"/>
    <mergeCell ref="B1135:J1136"/>
    <mergeCell ref="M1135:N1135"/>
    <mergeCell ref="M1136:N1136"/>
    <mergeCell ref="F1137:G1137"/>
    <mergeCell ref="M1137:N1137"/>
    <mergeCell ref="A1138:A1143"/>
    <mergeCell ref="B1138:F1138"/>
    <mergeCell ref="G1138:H1138"/>
    <mergeCell ref="I1138:O1138"/>
    <mergeCell ref="B1139:F1139"/>
    <mergeCell ref="G1139:H1139"/>
    <mergeCell ref="I1139:O1139"/>
    <mergeCell ref="B1140:F1140"/>
    <mergeCell ref="G1140:H1140"/>
    <mergeCell ref="I1140:O1140"/>
    <mergeCell ref="B1141:F1141"/>
    <mergeCell ref="G1141:H1141"/>
    <mergeCell ref="I1141:O1141"/>
    <mergeCell ref="B1142:F1142"/>
    <mergeCell ref="G1142:H1142"/>
    <mergeCell ref="I1142:O1142"/>
    <mergeCell ref="B1143:F1143"/>
    <mergeCell ref="G1143:H1143"/>
    <mergeCell ref="I1143:O1143"/>
    <mergeCell ref="A1120:A1130"/>
    <mergeCell ref="B1120:O1120"/>
    <mergeCell ref="B1121:O1121"/>
    <mergeCell ref="B1122:O1122"/>
    <mergeCell ref="B1123:O1123"/>
    <mergeCell ref="B1124:O1124"/>
    <mergeCell ref="B1125:O1125"/>
    <mergeCell ref="B1126:O1126"/>
    <mergeCell ref="B1127:H1127"/>
    <mergeCell ref="I1127:O1130"/>
    <mergeCell ref="B1128:H1128"/>
    <mergeCell ref="B1129:H1129"/>
    <mergeCell ref="B1130:H1130"/>
    <mergeCell ref="B1131:O1131"/>
    <mergeCell ref="B1132:O1132"/>
    <mergeCell ref="A1133:O1133"/>
    <mergeCell ref="D1134:F1134"/>
    <mergeCell ref="G1134:H1134"/>
    <mergeCell ref="I1134:M1134"/>
    <mergeCell ref="B1109:F1109"/>
    <mergeCell ref="G1109:H1109"/>
    <mergeCell ref="I1109:N1109"/>
    <mergeCell ref="A1110:A1119"/>
    <mergeCell ref="B1110:O1110"/>
    <mergeCell ref="B1111:O1111"/>
    <mergeCell ref="B1112:O1112"/>
    <mergeCell ref="B1113:O1113"/>
    <mergeCell ref="B1114:O1114"/>
    <mergeCell ref="B1115:O1115"/>
    <mergeCell ref="B1116:H1116"/>
    <mergeCell ref="I1116:O1119"/>
    <mergeCell ref="B1117:H1117"/>
    <mergeCell ref="B1118:H1118"/>
    <mergeCell ref="B1119:H1119"/>
    <mergeCell ref="A1098:A1109"/>
    <mergeCell ref="B1098:F1098"/>
    <mergeCell ref="G1098:H1098"/>
    <mergeCell ref="I1098:N1098"/>
    <mergeCell ref="B1099:F1099"/>
    <mergeCell ref="G1099:H1099"/>
    <mergeCell ref="I1099:N1099"/>
    <mergeCell ref="B1100:F1100"/>
    <mergeCell ref="G1100:H1100"/>
    <mergeCell ref="I1100:N1100"/>
    <mergeCell ref="B1101:F1101"/>
    <mergeCell ref="G1101:H1101"/>
    <mergeCell ref="I1101:N1101"/>
    <mergeCell ref="B1102:F1102"/>
    <mergeCell ref="G1102:H1102"/>
    <mergeCell ref="I1102:N1102"/>
    <mergeCell ref="B1103:F1103"/>
    <mergeCell ref="G1103:H1103"/>
    <mergeCell ref="I1103:N1103"/>
    <mergeCell ref="B1104:F1104"/>
    <mergeCell ref="G1104:H1104"/>
    <mergeCell ref="I1104:N1104"/>
    <mergeCell ref="B1105:F1105"/>
    <mergeCell ref="G1105:H1105"/>
    <mergeCell ref="I1105:N1105"/>
    <mergeCell ref="B1106:F1106"/>
    <mergeCell ref="G1106:H1106"/>
    <mergeCell ref="I1106:N1106"/>
    <mergeCell ref="B1107:F1107"/>
    <mergeCell ref="G1107:H1107"/>
    <mergeCell ref="I1107:N1107"/>
    <mergeCell ref="B1108:F1108"/>
    <mergeCell ref="G1108:H1108"/>
    <mergeCell ref="I1108:N1108"/>
    <mergeCell ref="A1089:A1090"/>
    <mergeCell ref="B1089:J1090"/>
    <mergeCell ref="M1089:N1089"/>
    <mergeCell ref="M1090:N1090"/>
    <mergeCell ref="F1091:G1091"/>
    <mergeCell ref="M1091:N1091"/>
    <mergeCell ref="A1092:A1097"/>
    <mergeCell ref="B1092:F1092"/>
    <mergeCell ref="G1092:H1092"/>
    <mergeCell ref="I1092:O1092"/>
    <mergeCell ref="B1093:F1093"/>
    <mergeCell ref="G1093:H1093"/>
    <mergeCell ref="I1093:O1093"/>
    <mergeCell ref="B1094:F1094"/>
    <mergeCell ref="G1094:H1094"/>
    <mergeCell ref="I1094:O1094"/>
    <mergeCell ref="B1095:F1095"/>
    <mergeCell ref="G1095:H1095"/>
    <mergeCell ref="I1095:O1095"/>
    <mergeCell ref="B1096:F1096"/>
    <mergeCell ref="G1096:H1096"/>
    <mergeCell ref="I1096:O1096"/>
    <mergeCell ref="B1097:F1097"/>
    <mergeCell ref="G1097:H1097"/>
    <mergeCell ref="I1097:O1097"/>
    <mergeCell ref="A1074:A1084"/>
    <mergeCell ref="B1074:O1074"/>
    <mergeCell ref="B1075:O1075"/>
    <mergeCell ref="B1076:O1076"/>
    <mergeCell ref="B1077:O1077"/>
    <mergeCell ref="B1078:O1078"/>
    <mergeCell ref="B1079:O1079"/>
    <mergeCell ref="B1080:O1080"/>
    <mergeCell ref="B1081:H1081"/>
    <mergeCell ref="I1081:O1084"/>
    <mergeCell ref="B1082:H1082"/>
    <mergeCell ref="B1083:H1083"/>
    <mergeCell ref="B1084:H1084"/>
    <mergeCell ref="B1085:O1085"/>
    <mergeCell ref="B1086:O1086"/>
    <mergeCell ref="A1087:O1087"/>
    <mergeCell ref="D1088:F1088"/>
    <mergeCell ref="G1088:H1088"/>
    <mergeCell ref="I1088:M1088"/>
    <mergeCell ref="G1061:H1061"/>
    <mergeCell ref="I1061:N1061"/>
    <mergeCell ref="B1062:F1062"/>
    <mergeCell ref="G1062:H1062"/>
    <mergeCell ref="I1062:N1062"/>
    <mergeCell ref="A1063:A1073"/>
    <mergeCell ref="B1063:O1063"/>
    <mergeCell ref="B1064:O1064"/>
    <mergeCell ref="B1065:O1065"/>
    <mergeCell ref="B1066:O1066"/>
    <mergeCell ref="B1067:O1067"/>
    <mergeCell ref="B1068:O1068"/>
    <mergeCell ref="B1069:O1069"/>
    <mergeCell ref="B1070:H1070"/>
    <mergeCell ref="I1070:O1073"/>
    <mergeCell ref="B1071:H1071"/>
    <mergeCell ref="B1072:H1072"/>
    <mergeCell ref="B1073:H1073"/>
    <mergeCell ref="A1051:A1062"/>
    <mergeCell ref="B1051:F1051"/>
    <mergeCell ref="G1051:H1051"/>
    <mergeCell ref="I1051:N1051"/>
    <mergeCell ref="B1052:F1052"/>
    <mergeCell ref="G1052:H1052"/>
    <mergeCell ref="I1052:N1052"/>
    <mergeCell ref="B1053:F1053"/>
    <mergeCell ref="G1053:H1053"/>
    <mergeCell ref="I1053:N1053"/>
    <mergeCell ref="B1054:F1054"/>
    <mergeCell ref="G1054:H1054"/>
    <mergeCell ref="I1054:N1054"/>
    <mergeCell ref="B1055:F1055"/>
    <mergeCell ref="G1055:H1055"/>
    <mergeCell ref="I1055:N1055"/>
    <mergeCell ref="B1056:F1056"/>
    <mergeCell ref="G1056:H1056"/>
    <mergeCell ref="I1056:N1056"/>
    <mergeCell ref="B1057:F1057"/>
    <mergeCell ref="G1057:H1057"/>
    <mergeCell ref="I1057:N1057"/>
    <mergeCell ref="B1058:F1058"/>
    <mergeCell ref="G1058:H1058"/>
    <mergeCell ref="I1058:N1058"/>
    <mergeCell ref="B1059:F1059"/>
    <mergeCell ref="G1059:H1059"/>
    <mergeCell ref="I1059:N1059"/>
    <mergeCell ref="B1060:F1060"/>
    <mergeCell ref="G1060:H1060"/>
    <mergeCell ref="I1060:N1060"/>
    <mergeCell ref="B1038:O1038"/>
    <mergeCell ref="B1039:O1039"/>
    <mergeCell ref="A1040:O1040"/>
    <mergeCell ref="D1041:F1041"/>
    <mergeCell ref="G1041:H1041"/>
    <mergeCell ref="I1041:M1041"/>
    <mergeCell ref="B1061:F1061"/>
    <mergeCell ref="A1042:A1043"/>
    <mergeCell ref="B1042:J1043"/>
    <mergeCell ref="M1042:N1042"/>
    <mergeCell ref="M1043:N1043"/>
    <mergeCell ref="F1044:G1044"/>
    <mergeCell ref="M1044:N1044"/>
    <mergeCell ref="A1045:A1050"/>
    <mergeCell ref="B1045:F1045"/>
    <mergeCell ref="G1045:H1045"/>
    <mergeCell ref="I1045:O1045"/>
    <mergeCell ref="B1046:F1046"/>
    <mergeCell ref="G1046:H1046"/>
    <mergeCell ref="I1046:O1046"/>
    <mergeCell ref="B1047:F1047"/>
    <mergeCell ref="G1047:H1047"/>
    <mergeCell ref="I1047:O1047"/>
    <mergeCell ref="B1048:F1048"/>
    <mergeCell ref="G1048:H1048"/>
    <mergeCell ref="I1048:O1048"/>
    <mergeCell ref="B1049:F1049"/>
    <mergeCell ref="G1049:H1049"/>
    <mergeCell ref="I1049:O1049"/>
    <mergeCell ref="B1050:F1050"/>
    <mergeCell ref="G1050:H1050"/>
    <mergeCell ref="I1050:O1050"/>
    <mergeCell ref="B1005:F1005"/>
    <mergeCell ref="G1005:H1005"/>
    <mergeCell ref="I1005:N1005"/>
    <mergeCell ref="B1006:F1006"/>
    <mergeCell ref="G1006:H1006"/>
    <mergeCell ref="I1006:N1006"/>
    <mergeCell ref="B1007:F1007"/>
    <mergeCell ref="G1007:H1007"/>
    <mergeCell ref="I1007:N1007"/>
    <mergeCell ref="B1008:F1008"/>
    <mergeCell ref="A1027:A1037"/>
    <mergeCell ref="B1027:O1027"/>
    <mergeCell ref="B1028:O1028"/>
    <mergeCell ref="B1029:O1029"/>
    <mergeCell ref="B1030:O1030"/>
    <mergeCell ref="B1031:O1031"/>
    <mergeCell ref="B1032:O1032"/>
    <mergeCell ref="B1033:O1033"/>
    <mergeCell ref="B1034:H1034"/>
    <mergeCell ref="I1034:O1037"/>
    <mergeCell ref="B1035:H1035"/>
    <mergeCell ref="B1036:H1036"/>
    <mergeCell ref="B1037:H1037"/>
    <mergeCell ref="G1010:H1010"/>
    <mergeCell ref="I1010:N1010"/>
    <mergeCell ref="B1011:F1011"/>
    <mergeCell ref="G1011:H1011"/>
    <mergeCell ref="I1011:N1011"/>
    <mergeCell ref="B1012:F1012"/>
    <mergeCell ref="G1012:H1012"/>
    <mergeCell ref="I1012:N1012"/>
    <mergeCell ref="B1013:F1013"/>
    <mergeCell ref="G1013:H1013"/>
    <mergeCell ref="I1013:N1013"/>
    <mergeCell ref="G1014:H1014"/>
    <mergeCell ref="I1014:N1014"/>
    <mergeCell ref="B1015:F1015"/>
    <mergeCell ref="G1015:H1015"/>
    <mergeCell ref="I1015:N1015"/>
    <mergeCell ref="A1016:A1026"/>
    <mergeCell ref="B1016:O1016"/>
    <mergeCell ref="B1017:O1017"/>
    <mergeCell ref="B1018:O1018"/>
    <mergeCell ref="B1019:O1019"/>
    <mergeCell ref="B1020:O1020"/>
    <mergeCell ref="B1021:O1021"/>
    <mergeCell ref="B1022:O1022"/>
    <mergeCell ref="B1023:H1023"/>
    <mergeCell ref="I1023:O1026"/>
    <mergeCell ref="B1024:H1024"/>
    <mergeCell ref="B1025:H1025"/>
    <mergeCell ref="B1026:H1026"/>
    <mergeCell ref="A1004:A1015"/>
    <mergeCell ref="B1004:F1004"/>
    <mergeCell ref="G1004:H1004"/>
    <mergeCell ref="B1014:F1014"/>
    <mergeCell ref="G1008:H1008"/>
    <mergeCell ref="I1008:N1008"/>
    <mergeCell ref="B1009:F1009"/>
    <mergeCell ref="G1009:H1009"/>
    <mergeCell ref="I1009:N1009"/>
    <mergeCell ref="B1010:F1010"/>
    <mergeCell ref="I1004:N1004"/>
    <mergeCell ref="A995:A996"/>
    <mergeCell ref="B995:J996"/>
    <mergeCell ref="M995:N995"/>
    <mergeCell ref="M996:N996"/>
    <mergeCell ref="F997:G997"/>
    <mergeCell ref="M997:N997"/>
    <mergeCell ref="A998:A1003"/>
    <mergeCell ref="B998:F998"/>
    <mergeCell ref="G998:H998"/>
    <mergeCell ref="I998:O998"/>
    <mergeCell ref="B999:F999"/>
    <mergeCell ref="G999:H999"/>
    <mergeCell ref="I999:O999"/>
    <mergeCell ref="B1000:F1000"/>
    <mergeCell ref="G1000:H1000"/>
    <mergeCell ref="I1000:O1000"/>
    <mergeCell ref="B1001:F1001"/>
    <mergeCell ref="G1001:H1001"/>
    <mergeCell ref="I1001:O1001"/>
    <mergeCell ref="B1002:F1002"/>
    <mergeCell ref="G1002:H1002"/>
    <mergeCell ref="I1002:O1002"/>
    <mergeCell ref="B1003:F1003"/>
    <mergeCell ref="G1003:H1003"/>
    <mergeCell ref="I1003:O1003"/>
    <mergeCell ref="A980:A990"/>
    <mergeCell ref="B980:O980"/>
    <mergeCell ref="B981:O981"/>
    <mergeCell ref="B982:O982"/>
    <mergeCell ref="B983:O983"/>
    <mergeCell ref="B984:O984"/>
    <mergeCell ref="B985:O985"/>
    <mergeCell ref="B986:O986"/>
    <mergeCell ref="B987:H987"/>
    <mergeCell ref="I987:O990"/>
    <mergeCell ref="B988:H988"/>
    <mergeCell ref="B989:H989"/>
    <mergeCell ref="B990:H990"/>
    <mergeCell ref="B991:O991"/>
    <mergeCell ref="B992:O992"/>
    <mergeCell ref="A993:O993"/>
    <mergeCell ref="D994:F994"/>
    <mergeCell ref="G994:H994"/>
    <mergeCell ref="I994:M994"/>
    <mergeCell ref="G967:H967"/>
    <mergeCell ref="I967:N967"/>
    <mergeCell ref="B968:F968"/>
    <mergeCell ref="G968:H968"/>
    <mergeCell ref="I968:N968"/>
    <mergeCell ref="A969:A979"/>
    <mergeCell ref="B969:O969"/>
    <mergeCell ref="B970:O970"/>
    <mergeCell ref="B971:O971"/>
    <mergeCell ref="B972:O972"/>
    <mergeCell ref="B973:O973"/>
    <mergeCell ref="B974:O974"/>
    <mergeCell ref="B975:O975"/>
    <mergeCell ref="B976:H976"/>
    <mergeCell ref="I976:O979"/>
    <mergeCell ref="B977:H977"/>
    <mergeCell ref="B978:H978"/>
    <mergeCell ref="B979:H979"/>
    <mergeCell ref="A957:A968"/>
    <mergeCell ref="B957:F957"/>
    <mergeCell ref="G957:H957"/>
    <mergeCell ref="I957:N957"/>
    <mergeCell ref="B958:F958"/>
    <mergeCell ref="G958:H958"/>
    <mergeCell ref="I958:N958"/>
    <mergeCell ref="B959:F959"/>
    <mergeCell ref="G959:H959"/>
    <mergeCell ref="I959:N959"/>
    <mergeCell ref="B960:F960"/>
    <mergeCell ref="G960:H960"/>
    <mergeCell ref="I960:N960"/>
    <mergeCell ref="B961:F961"/>
    <mergeCell ref="G961:H961"/>
    <mergeCell ref="I961:N961"/>
    <mergeCell ref="B962:F962"/>
    <mergeCell ref="G962:H962"/>
    <mergeCell ref="I962:N962"/>
    <mergeCell ref="B963:F963"/>
    <mergeCell ref="G963:H963"/>
    <mergeCell ref="I963:N963"/>
    <mergeCell ref="B964:F964"/>
    <mergeCell ref="G964:H964"/>
    <mergeCell ref="I964:N964"/>
    <mergeCell ref="B965:F965"/>
    <mergeCell ref="G965:H965"/>
    <mergeCell ref="I965:N965"/>
    <mergeCell ref="B966:F966"/>
    <mergeCell ref="G966:H966"/>
    <mergeCell ref="I966:N966"/>
    <mergeCell ref="B944:O944"/>
    <mergeCell ref="B945:O945"/>
    <mergeCell ref="A946:O946"/>
    <mergeCell ref="D947:F947"/>
    <mergeCell ref="G947:H947"/>
    <mergeCell ref="I947:M947"/>
    <mergeCell ref="B967:F967"/>
    <mergeCell ref="A948:A949"/>
    <mergeCell ref="B948:J949"/>
    <mergeCell ref="M948:N948"/>
    <mergeCell ref="M949:N949"/>
    <mergeCell ref="F950:G950"/>
    <mergeCell ref="M950:N950"/>
    <mergeCell ref="A951:A956"/>
    <mergeCell ref="B951:F951"/>
    <mergeCell ref="G951:H951"/>
    <mergeCell ref="I951:O951"/>
    <mergeCell ref="B952:F952"/>
    <mergeCell ref="G952:H952"/>
    <mergeCell ref="I952:O952"/>
    <mergeCell ref="B953:F953"/>
    <mergeCell ref="G953:H953"/>
    <mergeCell ref="I953:O953"/>
    <mergeCell ref="B954:F954"/>
    <mergeCell ref="G954:H954"/>
    <mergeCell ref="I954:O954"/>
    <mergeCell ref="B955:F955"/>
    <mergeCell ref="G955:H955"/>
    <mergeCell ref="I955:O955"/>
    <mergeCell ref="B956:F956"/>
    <mergeCell ref="G956:H956"/>
    <mergeCell ref="I956:O956"/>
    <mergeCell ref="B911:F911"/>
    <mergeCell ref="G911:H911"/>
    <mergeCell ref="I911:N911"/>
    <mergeCell ref="B912:F912"/>
    <mergeCell ref="G912:H912"/>
    <mergeCell ref="I912:N912"/>
    <mergeCell ref="B913:F913"/>
    <mergeCell ref="G913:H913"/>
    <mergeCell ref="I913:N913"/>
    <mergeCell ref="B914:F914"/>
    <mergeCell ref="A933:A943"/>
    <mergeCell ref="B933:O933"/>
    <mergeCell ref="B934:O934"/>
    <mergeCell ref="B935:O935"/>
    <mergeCell ref="B936:O936"/>
    <mergeCell ref="B937:O937"/>
    <mergeCell ref="B938:O938"/>
    <mergeCell ref="B939:O939"/>
    <mergeCell ref="B940:H940"/>
    <mergeCell ref="I940:O943"/>
    <mergeCell ref="B941:H941"/>
    <mergeCell ref="B942:H942"/>
    <mergeCell ref="B943:H943"/>
    <mergeCell ref="G916:H916"/>
    <mergeCell ref="I916:N916"/>
    <mergeCell ref="B917:F917"/>
    <mergeCell ref="G917:H917"/>
    <mergeCell ref="I917:N917"/>
    <mergeCell ref="B918:F918"/>
    <mergeCell ref="G918:H918"/>
    <mergeCell ref="I918:N918"/>
    <mergeCell ref="B919:F919"/>
    <mergeCell ref="G919:H919"/>
    <mergeCell ref="I919:N919"/>
    <mergeCell ref="G920:H920"/>
    <mergeCell ref="I920:N920"/>
    <mergeCell ref="B921:F921"/>
    <mergeCell ref="G921:H921"/>
    <mergeCell ref="I921:N921"/>
    <mergeCell ref="A922:A932"/>
    <mergeCell ref="B922:O922"/>
    <mergeCell ref="B923:O923"/>
    <mergeCell ref="B924:O924"/>
    <mergeCell ref="B925:O925"/>
    <mergeCell ref="B926:O926"/>
    <mergeCell ref="B927:O927"/>
    <mergeCell ref="B928:O928"/>
    <mergeCell ref="B929:H929"/>
    <mergeCell ref="I929:O932"/>
    <mergeCell ref="B930:H930"/>
    <mergeCell ref="B931:H931"/>
    <mergeCell ref="B932:H932"/>
    <mergeCell ref="A910:A921"/>
    <mergeCell ref="B910:F910"/>
    <mergeCell ref="G910:H910"/>
    <mergeCell ref="B920:F920"/>
    <mergeCell ref="G914:H914"/>
    <mergeCell ref="I914:N914"/>
    <mergeCell ref="B915:F915"/>
    <mergeCell ref="G915:H915"/>
    <mergeCell ref="I915:N915"/>
    <mergeCell ref="B916:F916"/>
    <mergeCell ref="I910:N910"/>
    <mergeCell ref="A901:A902"/>
    <mergeCell ref="B901:J902"/>
    <mergeCell ref="M901:N901"/>
    <mergeCell ref="M902:N902"/>
    <mergeCell ref="F903:G903"/>
    <mergeCell ref="M903:N903"/>
    <mergeCell ref="A904:A909"/>
    <mergeCell ref="B904:F904"/>
    <mergeCell ref="G904:H904"/>
    <mergeCell ref="I904:O904"/>
    <mergeCell ref="B905:F905"/>
    <mergeCell ref="G905:H905"/>
    <mergeCell ref="I905:O905"/>
    <mergeCell ref="B906:F906"/>
    <mergeCell ref="G906:H906"/>
    <mergeCell ref="I906:O906"/>
    <mergeCell ref="B907:F907"/>
    <mergeCell ref="G907:H907"/>
    <mergeCell ref="I907:O907"/>
    <mergeCell ref="B908:F908"/>
    <mergeCell ref="G908:H908"/>
    <mergeCell ref="I908:O908"/>
    <mergeCell ref="B909:F909"/>
    <mergeCell ref="G909:H909"/>
    <mergeCell ref="I909:O909"/>
    <mergeCell ref="A886:A896"/>
    <mergeCell ref="B886:O886"/>
    <mergeCell ref="B887:O887"/>
    <mergeCell ref="B888:O888"/>
    <mergeCell ref="B889:O889"/>
    <mergeCell ref="B890:O890"/>
    <mergeCell ref="B891:O891"/>
    <mergeCell ref="B892:O892"/>
    <mergeCell ref="B893:H893"/>
    <mergeCell ref="I893:O896"/>
    <mergeCell ref="B894:H894"/>
    <mergeCell ref="B895:H895"/>
    <mergeCell ref="B896:H896"/>
    <mergeCell ref="B897:O897"/>
    <mergeCell ref="B898:O898"/>
    <mergeCell ref="A899:O899"/>
    <mergeCell ref="D900:F900"/>
    <mergeCell ref="G900:H900"/>
    <mergeCell ref="I900:M900"/>
    <mergeCell ref="G873:H873"/>
    <mergeCell ref="I873:N873"/>
    <mergeCell ref="B874:F874"/>
    <mergeCell ref="G874:H874"/>
    <mergeCell ref="I874:N874"/>
    <mergeCell ref="A875:A885"/>
    <mergeCell ref="B875:O875"/>
    <mergeCell ref="B876:O876"/>
    <mergeCell ref="B877:O877"/>
    <mergeCell ref="B878:O878"/>
    <mergeCell ref="B879:O879"/>
    <mergeCell ref="B880:O880"/>
    <mergeCell ref="B881:O881"/>
    <mergeCell ref="B882:H882"/>
    <mergeCell ref="I882:O885"/>
    <mergeCell ref="B883:H883"/>
    <mergeCell ref="B884:H884"/>
    <mergeCell ref="B885:H885"/>
    <mergeCell ref="A863:A874"/>
    <mergeCell ref="B863:F863"/>
    <mergeCell ref="G863:H863"/>
    <mergeCell ref="I863:N863"/>
    <mergeCell ref="B864:F864"/>
    <mergeCell ref="G864:H864"/>
    <mergeCell ref="I864:N864"/>
    <mergeCell ref="B865:F865"/>
    <mergeCell ref="G865:H865"/>
    <mergeCell ref="I865:N865"/>
    <mergeCell ref="B866:F866"/>
    <mergeCell ref="G866:H866"/>
    <mergeCell ref="I866:N866"/>
    <mergeCell ref="B867:F867"/>
    <mergeCell ref="G867:H867"/>
    <mergeCell ref="I867:N867"/>
    <mergeCell ref="B868:F868"/>
    <mergeCell ref="G868:H868"/>
    <mergeCell ref="I868:N868"/>
    <mergeCell ref="B869:F869"/>
    <mergeCell ref="G869:H869"/>
    <mergeCell ref="I869:N869"/>
    <mergeCell ref="B870:F870"/>
    <mergeCell ref="G870:H870"/>
    <mergeCell ref="I870:N870"/>
    <mergeCell ref="B871:F871"/>
    <mergeCell ref="G871:H871"/>
    <mergeCell ref="I871:N871"/>
    <mergeCell ref="B872:F872"/>
    <mergeCell ref="G872:H872"/>
    <mergeCell ref="I872:N872"/>
    <mergeCell ref="B850:O850"/>
    <mergeCell ref="B851:O851"/>
    <mergeCell ref="A852:O852"/>
    <mergeCell ref="D853:F853"/>
    <mergeCell ref="G853:H853"/>
    <mergeCell ref="I853:M853"/>
    <mergeCell ref="B873:F873"/>
    <mergeCell ref="A854:A855"/>
    <mergeCell ref="B854:J855"/>
    <mergeCell ref="M854:N854"/>
    <mergeCell ref="M855:N855"/>
    <mergeCell ref="F856:G856"/>
    <mergeCell ref="M856:N856"/>
    <mergeCell ref="A857:A862"/>
    <mergeCell ref="B857:F857"/>
    <mergeCell ref="G857:H857"/>
    <mergeCell ref="I857:O857"/>
    <mergeCell ref="B858:F858"/>
    <mergeCell ref="G858:H858"/>
    <mergeCell ref="I858:O858"/>
    <mergeCell ref="B859:F859"/>
    <mergeCell ref="G859:H859"/>
    <mergeCell ref="I859:O859"/>
    <mergeCell ref="B860:F860"/>
    <mergeCell ref="G860:H860"/>
    <mergeCell ref="I860:O860"/>
    <mergeCell ref="B861:F861"/>
    <mergeCell ref="G861:H861"/>
    <mergeCell ref="I861:O861"/>
    <mergeCell ref="B862:F862"/>
    <mergeCell ref="G862:H862"/>
    <mergeCell ref="I862:O862"/>
    <mergeCell ref="B817:F817"/>
    <mergeCell ref="G817:H817"/>
    <mergeCell ref="I817:N817"/>
    <mergeCell ref="B818:F818"/>
    <mergeCell ref="G818:H818"/>
    <mergeCell ref="I818:N818"/>
    <mergeCell ref="B819:F819"/>
    <mergeCell ref="G819:H819"/>
    <mergeCell ref="I819:N819"/>
    <mergeCell ref="B820:F820"/>
    <mergeCell ref="A839:A849"/>
    <mergeCell ref="B839:O839"/>
    <mergeCell ref="B840:O840"/>
    <mergeCell ref="B841:O841"/>
    <mergeCell ref="B842:O842"/>
    <mergeCell ref="B843:O843"/>
    <mergeCell ref="B844:O844"/>
    <mergeCell ref="B845:O845"/>
    <mergeCell ref="B846:H846"/>
    <mergeCell ref="I846:O849"/>
    <mergeCell ref="B847:H847"/>
    <mergeCell ref="B848:H848"/>
    <mergeCell ref="B849:H849"/>
    <mergeCell ref="G822:H822"/>
    <mergeCell ref="I822:N822"/>
    <mergeCell ref="B823:F823"/>
    <mergeCell ref="G823:H823"/>
    <mergeCell ref="I823:N823"/>
    <mergeCell ref="B824:F824"/>
    <mergeCell ref="G824:H824"/>
    <mergeCell ref="I824:N824"/>
    <mergeCell ref="B825:F825"/>
    <mergeCell ref="G825:H825"/>
    <mergeCell ref="I825:N825"/>
    <mergeCell ref="G826:H826"/>
    <mergeCell ref="I826:N826"/>
    <mergeCell ref="B827:F827"/>
    <mergeCell ref="G827:H827"/>
    <mergeCell ref="I827:N827"/>
    <mergeCell ref="A828:A838"/>
    <mergeCell ref="B828:O828"/>
    <mergeCell ref="B829:O829"/>
    <mergeCell ref="B830:O830"/>
    <mergeCell ref="B831:O831"/>
    <mergeCell ref="B832:O832"/>
    <mergeCell ref="B833:O833"/>
    <mergeCell ref="B834:O834"/>
    <mergeCell ref="B835:H835"/>
    <mergeCell ref="I835:O838"/>
    <mergeCell ref="B836:H836"/>
    <mergeCell ref="B837:H837"/>
    <mergeCell ref="B838:H838"/>
    <mergeCell ref="A816:A827"/>
    <mergeCell ref="B816:F816"/>
    <mergeCell ref="G816:H816"/>
    <mergeCell ref="B826:F826"/>
    <mergeCell ref="G820:H820"/>
    <mergeCell ref="I820:N820"/>
    <mergeCell ref="B821:F821"/>
    <mergeCell ref="G821:H821"/>
    <mergeCell ref="I821:N821"/>
    <mergeCell ref="B822:F822"/>
    <mergeCell ref="I816:N816"/>
    <mergeCell ref="A807:A808"/>
    <mergeCell ref="B807:J808"/>
    <mergeCell ref="M807:N807"/>
    <mergeCell ref="M808:N808"/>
    <mergeCell ref="F809:G809"/>
    <mergeCell ref="M809:N809"/>
    <mergeCell ref="A810:A815"/>
    <mergeCell ref="B810:F810"/>
    <mergeCell ref="G810:H810"/>
    <mergeCell ref="I810:O810"/>
    <mergeCell ref="B811:F811"/>
    <mergeCell ref="G811:H811"/>
    <mergeCell ref="I811:O811"/>
    <mergeCell ref="B812:F812"/>
    <mergeCell ref="G812:H812"/>
    <mergeCell ref="I812:O812"/>
    <mergeCell ref="B813:F813"/>
    <mergeCell ref="G813:H813"/>
    <mergeCell ref="I813:O813"/>
    <mergeCell ref="B814:F814"/>
    <mergeCell ref="G814:H814"/>
    <mergeCell ref="I814:O814"/>
    <mergeCell ref="B815:F815"/>
    <mergeCell ref="G815:H815"/>
    <mergeCell ref="I815:O815"/>
    <mergeCell ref="A792:A802"/>
    <mergeCell ref="B792:O792"/>
    <mergeCell ref="B793:O793"/>
    <mergeCell ref="B794:O794"/>
    <mergeCell ref="B795:O795"/>
    <mergeCell ref="B796:O796"/>
    <mergeCell ref="B797:O797"/>
    <mergeCell ref="B798:O798"/>
    <mergeCell ref="B799:H799"/>
    <mergeCell ref="I799:O802"/>
    <mergeCell ref="B800:H800"/>
    <mergeCell ref="B801:H801"/>
    <mergeCell ref="B802:H802"/>
    <mergeCell ref="B803:O803"/>
    <mergeCell ref="B804:O804"/>
    <mergeCell ref="A805:O805"/>
    <mergeCell ref="D806:F806"/>
    <mergeCell ref="G806:H806"/>
    <mergeCell ref="I806:M806"/>
    <mergeCell ref="G779:H779"/>
    <mergeCell ref="I779:N779"/>
    <mergeCell ref="B780:F780"/>
    <mergeCell ref="G780:H780"/>
    <mergeCell ref="I780:N780"/>
    <mergeCell ref="A781:A791"/>
    <mergeCell ref="B781:O781"/>
    <mergeCell ref="B782:O782"/>
    <mergeCell ref="B783:O783"/>
    <mergeCell ref="B784:O784"/>
    <mergeCell ref="B785:O785"/>
    <mergeCell ref="B786:O786"/>
    <mergeCell ref="B787:O787"/>
    <mergeCell ref="B788:H788"/>
    <mergeCell ref="I788:O791"/>
    <mergeCell ref="B789:H789"/>
    <mergeCell ref="B790:H790"/>
    <mergeCell ref="B791:H791"/>
    <mergeCell ref="A769:A780"/>
    <mergeCell ref="B769:F769"/>
    <mergeCell ref="G769:H769"/>
    <mergeCell ref="I769:N769"/>
    <mergeCell ref="B770:F770"/>
    <mergeCell ref="G770:H770"/>
    <mergeCell ref="I770:N770"/>
    <mergeCell ref="B771:F771"/>
    <mergeCell ref="G771:H771"/>
    <mergeCell ref="I771:N771"/>
    <mergeCell ref="B772:F772"/>
    <mergeCell ref="G772:H772"/>
    <mergeCell ref="I772:N772"/>
    <mergeCell ref="B773:F773"/>
    <mergeCell ref="G773:H773"/>
    <mergeCell ref="I773:N773"/>
    <mergeCell ref="B774:F774"/>
    <mergeCell ref="G774:H774"/>
    <mergeCell ref="I774:N774"/>
    <mergeCell ref="B775:F775"/>
    <mergeCell ref="G775:H775"/>
    <mergeCell ref="I775:N775"/>
    <mergeCell ref="B776:F776"/>
    <mergeCell ref="G776:H776"/>
    <mergeCell ref="I776:N776"/>
    <mergeCell ref="B777:F777"/>
    <mergeCell ref="G777:H777"/>
    <mergeCell ref="I777:N777"/>
    <mergeCell ref="B778:F778"/>
    <mergeCell ref="G778:H778"/>
    <mergeCell ref="I778:N778"/>
    <mergeCell ref="B756:O756"/>
    <mergeCell ref="B757:O757"/>
    <mergeCell ref="A758:O758"/>
    <mergeCell ref="D759:F759"/>
    <mergeCell ref="G759:H759"/>
    <mergeCell ref="I759:M759"/>
    <mergeCell ref="B779:F779"/>
    <mergeCell ref="A760:A761"/>
    <mergeCell ref="B760:J761"/>
    <mergeCell ref="M760:N760"/>
    <mergeCell ref="M761:N761"/>
    <mergeCell ref="F762:G762"/>
    <mergeCell ref="M762:N762"/>
    <mergeCell ref="A763:A768"/>
    <mergeCell ref="B763:F763"/>
    <mergeCell ref="G763:H763"/>
    <mergeCell ref="I763:O763"/>
    <mergeCell ref="B764:F764"/>
    <mergeCell ref="G764:H764"/>
    <mergeCell ref="I764:O764"/>
    <mergeCell ref="B765:F765"/>
    <mergeCell ref="G765:H765"/>
    <mergeCell ref="I765:O765"/>
    <mergeCell ref="B766:F766"/>
    <mergeCell ref="G766:H766"/>
    <mergeCell ref="I766:O766"/>
    <mergeCell ref="B767:F767"/>
    <mergeCell ref="G767:H767"/>
    <mergeCell ref="I767:O767"/>
    <mergeCell ref="B768:F768"/>
    <mergeCell ref="G768:H768"/>
    <mergeCell ref="I768:O768"/>
    <mergeCell ref="B723:F723"/>
    <mergeCell ref="G723:H723"/>
    <mergeCell ref="I723:N723"/>
    <mergeCell ref="B724:F724"/>
    <mergeCell ref="G724:H724"/>
    <mergeCell ref="I724:N724"/>
    <mergeCell ref="B725:F725"/>
    <mergeCell ref="G725:H725"/>
    <mergeCell ref="I725:N725"/>
    <mergeCell ref="B726:F726"/>
    <mergeCell ref="A745:A755"/>
    <mergeCell ref="B745:O745"/>
    <mergeCell ref="B746:O746"/>
    <mergeCell ref="B747:O747"/>
    <mergeCell ref="B748:O748"/>
    <mergeCell ref="B749:O749"/>
    <mergeCell ref="B750:O750"/>
    <mergeCell ref="B751:O751"/>
    <mergeCell ref="B752:H752"/>
    <mergeCell ref="I752:O755"/>
    <mergeCell ref="B753:H753"/>
    <mergeCell ref="B754:H754"/>
    <mergeCell ref="B755:H755"/>
    <mergeCell ref="G728:H728"/>
    <mergeCell ref="I728:N728"/>
    <mergeCell ref="B729:F729"/>
    <mergeCell ref="G729:H729"/>
    <mergeCell ref="I729:N729"/>
    <mergeCell ref="B730:F730"/>
    <mergeCell ref="G730:H730"/>
    <mergeCell ref="I730:N730"/>
    <mergeCell ref="B731:F731"/>
    <mergeCell ref="G731:H731"/>
    <mergeCell ref="I731:N731"/>
    <mergeCell ref="G732:H732"/>
    <mergeCell ref="I732:N732"/>
    <mergeCell ref="B733:F733"/>
    <mergeCell ref="G733:H733"/>
    <mergeCell ref="I733:N733"/>
    <mergeCell ref="A734:A744"/>
    <mergeCell ref="B734:O734"/>
    <mergeCell ref="B735:O735"/>
    <mergeCell ref="B736:O736"/>
    <mergeCell ref="B737:O737"/>
    <mergeCell ref="B738:O738"/>
    <mergeCell ref="B739:O739"/>
    <mergeCell ref="B740:O740"/>
    <mergeCell ref="B741:H741"/>
    <mergeCell ref="I741:O744"/>
    <mergeCell ref="B742:H742"/>
    <mergeCell ref="B743:H743"/>
    <mergeCell ref="B744:H744"/>
    <mergeCell ref="A722:A733"/>
    <mergeCell ref="B722:F722"/>
    <mergeCell ref="G722:H722"/>
    <mergeCell ref="B732:F732"/>
    <mergeCell ref="G726:H726"/>
    <mergeCell ref="I726:N726"/>
    <mergeCell ref="B727:F727"/>
    <mergeCell ref="G727:H727"/>
    <mergeCell ref="I727:N727"/>
    <mergeCell ref="B728:F728"/>
    <mergeCell ref="I722:N722"/>
    <mergeCell ref="A713:A714"/>
    <mergeCell ref="B713:J714"/>
    <mergeCell ref="M713:N713"/>
    <mergeCell ref="M714:N714"/>
    <mergeCell ref="F715:G715"/>
    <mergeCell ref="M715:N715"/>
    <mergeCell ref="A716:A721"/>
    <mergeCell ref="B716:F716"/>
    <mergeCell ref="G716:H716"/>
    <mergeCell ref="I716:O716"/>
    <mergeCell ref="B717:F717"/>
    <mergeCell ref="G717:H717"/>
    <mergeCell ref="I717:O717"/>
    <mergeCell ref="B718:F718"/>
    <mergeCell ref="G718:H718"/>
    <mergeCell ref="I718:O718"/>
    <mergeCell ref="B719:F719"/>
    <mergeCell ref="G719:H719"/>
    <mergeCell ref="I719:O719"/>
    <mergeCell ref="B720:F720"/>
    <mergeCell ref="G720:H720"/>
    <mergeCell ref="I720:O720"/>
    <mergeCell ref="B721:F721"/>
    <mergeCell ref="G721:H721"/>
    <mergeCell ref="I721:O721"/>
    <mergeCell ref="A698:A708"/>
    <mergeCell ref="B698:O698"/>
    <mergeCell ref="B699:O699"/>
    <mergeCell ref="B700:O700"/>
    <mergeCell ref="B701:O701"/>
    <mergeCell ref="B702:O702"/>
    <mergeCell ref="B703:O703"/>
    <mergeCell ref="B704:O704"/>
    <mergeCell ref="B705:H705"/>
    <mergeCell ref="I705:O708"/>
    <mergeCell ref="B706:H706"/>
    <mergeCell ref="B707:H707"/>
    <mergeCell ref="B708:H708"/>
    <mergeCell ref="B709:O709"/>
    <mergeCell ref="B710:O710"/>
    <mergeCell ref="A711:O711"/>
    <mergeCell ref="D712:F712"/>
    <mergeCell ref="G712:H712"/>
    <mergeCell ref="I712:M712"/>
    <mergeCell ref="G685:H685"/>
    <mergeCell ref="I685:N685"/>
    <mergeCell ref="B686:F686"/>
    <mergeCell ref="G686:H686"/>
    <mergeCell ref="I686:N686"/>
    <mergeCell ref="A687:A697"/>
    <mergeCell ref="B687:O687"/>
    <mergeCell ref="B688:O688"/>
    <mergeCell ref="B689:O689"/>
    <mergeCell ref="B690:O690"/>
    <mergeCell ref="B691:O691"/>
    <mergeCell ref="B692:O692"/>
    <mergeCell ref="B693:O693"/>
    <mergeCell ref="B694:H694"/>
    <mergeCell ref="I694:O697"/>
    <mergeCell ref="B695:H695"/>
    <mergeCell ref="B696:H696"/>
    <mergeCell ref="B697:H697"/>
    <mergeCell ref="A675:A686"/>
    <mergeCell ref="B675:F675"/>
    <mergeCell ref="G675:H675"/>
    <mergeCell ref="I675:N675"/>
    <mergeCell ref="B676:F676"/>
    <mergeCell ref="G676:H676"/>
    <mergeCell ref="I676:N676"/>
    <mergeCell ref="B677:F677"/>
    <mergeCell ref="G677:H677"/>
    <mergeCell ref="I677:N677"/>
    <mergeCell ref="B678:F678"/>
    <mergeCell ref="G678:H678"/>
    <mergeCell ref="I678:N678"/>
    <mergeCell ref="B679:F679"/>
    <mergeCell ref="G679:H679"/>
    <mergeCell ref="I679:N679"/>
    <mergeCell ref="B680:F680"/>
    <mergeCell ref="G680:H680"/>
    <mergeCell ref="I680:N680"/>
    <mergeCell ref="B681:F681"/>
    <mergeCell ref="G681:H681"/>
    <mergeCell ref="I681:N681"/>
    <mergeCell ref="B682:F682"/>
    <mergeCell ref="G682:H682"/>
    <mergeCell ref="I682:N682"/>
    <mergeCell ref="B683:F683"/>
    <mergeCell ref="G683:H683"/>
    <mergeCell ref="I683:N683"/>
    <mergeCell ref="B684:F684"/>
    <mergeCell ref="G684:H684"/>
    <mergeCell ref="I684:N684"/>
    <mergeCell ref="B662:O662"/>
    <mergeCell ref="B663:O663"/>
    <mergeCell ref="A664:O664"/>
    <mergeCell ref="D665:F665"/>
    <mergeCell ref="G665:H665"/>
    <mergeCell ref="I665:M665"/>
    <mergeCell ref="B685:F685"/>
    <mergeCell ref="A666:A667"/>
    <mergeCell ref="B666:J667"/>
    <mergeCell ref="M666:N666"/>
    <mergeCell ref="M667:N667"/>
    <mergeCell ref="F668:G668"/>
    <mergeCell ref="M668:N668"/>
    <mergeCell ref="A669:A674"/>
    <mergeCell ref="B669:F669"/>
    <mergeCell ref="G669:H669"/>
    <mergeCell ref="I669:O669"/>
    <mergeCell ref="B670:F670"/>
    <mergeCell ref="G670:H670"/>
    <mergeCell ref="I670:O670"/>
    <mergeCell ref="B671:F671"/>
    <mergeCell ref="G671:H671"/>
    <mergeCell ref="I671:O671"/>
    <mergeCell ref="B672:F672"/>
    <mergeCell ref="G672:H672"/>
    <mergeCell ref="I672:O672"/>
    <mergeCell ref="B673:F673"/>
    <mergeCell ref="G673:H673"/>
    <mergeCell ref="I673:O673"/>
    <mergeCell ref="B674:F674"/>
    <mergeCell ref="G674:H674"/>
    <mergeCell ref="I674:O674"/>
    <mergeCell ref="B629:F629"/>
    <mergeCell ref="G629:H629"/>
    <mergeCell ref="I629:N629"/>
    <mergeCell ref="B630:F630"/>
    <mergeCell ref="G630:H630"/>
    <mergeCell ref="I630:N630"/>
    <mergeCell ref="B631:F631"/>
    <mergeCell ref="G631:H631"/>
    <mergeCell ref="I631:N631"/>
    <mergeCell ref="B632:F632"/>
    <mergeCell ref="A651:A661"/>
    <mergeCell ref="B651:O651"/>
    <mergeCell ref="B652:O652"/>
    <mergeCell ref="B653:O653"/>
    <mergeCell ref="B654:O654"/>
    <mergeCell ref="B655:O655"/>
    <mergeCell ref="B656:O656"/>
    <mergeCell ref="B657:O657"/>
    <mergeCell ref="B658:H658"/>
    <mergeCell ref="I658:O661"/>
    <mergeCell ref="B659:H659"/>
    <mergeCell ref="B660:H660"/>
    <mergeCell ref="B661:H661"/>
    <mergeCell ref="G634:H634"/>
    <mergeCell ref="I634:N634"/>
    <mergeCell ref="B635:F635"/>
    <mergeCell ref="G635:H635"/>
    <mergeCell ref="I635:N635"/>
    <mergeCell ref="B636:F636"/>
    <mergeCell ref="G636:H636"/>
    <mergeCell ref="I636:N636"/>
    <mergeCell ref="B637:F637"/>
    <mergeCell ref="G637:H637"/>
    <mergeCell ref="I637:N637"/>
    <mergeCell ref="G638:H638"/>
    <mergeCell ref="I638:N638"/>
    <mergeCell ref="B639:F639"/>
    <mergeCell ref="G639:H639"/>
    <mergeCell ref="I639:N639"/>
    <mergeCell ref="A640:A650"/>
    <mergeCell ref="B640:O640"/>
    <mergeCell ref="B641:O641"/>
    <mergeCell ref="B642:O642"/>
    <mergeCell ref="B643:O643"/>
    <mergeCell ref="B644:O644"/>
    <mergeCell ref="B645:O645"/>
    <mergeCell ref="B646:O646"/>
    <mergeCell ref="B647:H647"/>
    <mergeCell ref="I647:O650"/>
    <mergeCell ref="B648:H648"/>
    <mergeCell ref="B649:H649"/>
    <mergeCell ref="B650:H650"/>
    <mergeCell ref="A628:A639"/>
    <mergeCell ref="B628:F628"/>
    <mergeCell ref="G628:H628"/>
    <mergeCell ref="B638:F638"/>
    <mergeCell ref="G632:H632"/>
    <mergeCell ref="I632:N632"/>
    <mergeCell ref="B633:F633"/>
    <mergeCell ref="G633:H633"/>
    <mergeCell ref="I633:N633"/>
    <mergeCell ref="B634:F634"/>
    <mergeCell ref="I628:N628"/>
    <mergeCell ref="A619:A620"/>
    <mergeCell ref="B619:J620"/>
    <mergeCell ref="M619:N619"/>
    <mergeCell ref="M620:N620"/>
    <mergeCell ref="F621:G621"/>
    <mergeCell ref="M621:N621"/>
    <mergeCell ref="A622:A627"/>
    <mergeCell ref="B622:F622"/>
    <mergeCell ref="G622:H622"/>
    <mergeCell ref="I622:O622"/>
    <mergeCell ref="B623:F623"/>
    <mergeCell ref="G623:H623"/>
    <mergeCell ref="I623:O623"/>
    <mergeCell ref="B624:F624"/>
    <mergeCell ref="G624:H624"/>
    <mergeCell ref="I624:O624"/>
    <mergeCell ref="B625:F625"/>
    <mergeCell ref="G625:H625"/>
    <mergeCell ref="I625:O625"/>
    <mergeCell ref="B626:F626"/>
    <mergeCell ref="G626:H626"/>
    <mergeCell ref="I626:O626"/>
    <mergeCell ref="B627:F627"/>
    <mergeCell ref="G627:H627"/>
    <mergeCell ref="I627:O627"/>
    <mergeCell ref="A604:A614"/>
    <mergeCell ref="B604:O604"/>
    <mergeCell ref="B605:O605"/>
    <mergeCell ref="B606:O606"/>
    <mergeCell ref="B607:O607"/>
    <mergeCell ref="B608:O608"/>
    <mergeCell ref="B609:O609"/>
    <mergeCell ref="B610:O610"/>
    <mergeCell ref="B611:H611"/>
    <mergeCell ref="I611:O614"/>
    <mergeCell ref="B612:H612"/>
    <mergeCell ref="B613:H613"/>
    <mergeCell ref="B614:H614"/>
    <mergeCell ref="B615:O615"/>
    <mergeCell ref="B616:O616"/>
    <mergeCell ref="A617:O617"/>
    <mergeCell ref="D618:F618"/>
    <mergeCell ref="G618:H618"/>
    <mergeCell ref="I618:M618"/>
    <mergeCell ref="A593:A603"/>
    <mergeCell ref="B593:O593"/>
    <mergeCell ref="B594:O594"/>
    <mergeCell ref="B595:O595"/>
    <mergeCell ref="B596:O596"/>
    <mergeCell ref="B597:O597"/>
    <mergeCell ref="B598:O598"/>
    <mergeCell ref="B599:O599"/>
    <mergeCell ref="B600:H600"/>
    <mergeCell ref="I600:O603"/>
    <mergeCell ref="B601:H601"/>
    <mergeCell ref="B602:H602"/>
    <mergeCell ref="B603:H603"/>
    <mergeCell ref="A581:A592"/>
    <mergeCell ref="B581:F581"/>
    <mergeCell ref="G581:H581"/>
    <mergeCell ref="I581:N581"/>
    <mergeCell ref="B582:F582"/>
    <mergeCell ref="G582:H582"/>
    <mergeCell ref="I582:N582"/>
    <mergeCell ref="B583:F583"/>
    <mergeCell ref="G583:H583"/>
    <mergeCell ref="I583:N583"/>
    <mergeCell ref="B584:F584"/>
    <mergeCell ref="G584:H584"/>
    <mergeCell ref="I584:N584"/>
    <mergeCell ref="B585:F585"/>
    <mergeCell ref="G586:H586"/>
    <mergeCell ref="I586:N586"/>
    <mergeCell ref="B587:F587"/>
    <mergeCell ref="G587:H587"/>
    <mergeCell ref="I587:N587"/>
    <mergeCell ref="B588:F588"/>
    <mergeCell ref="G588:H588"/>
    <mergeCell ref="I588:N588"/>
    <mergeCell ref="B589:F589"/>
    <mergeCell ref="G589:H589"/>
    <mergeCell ref="I589:N589"/>
    <mergeCell ref="B590:F590"/>
    <mergeCell ref="G590:H590"/>
    <mergeCell ref="I590:N590"/>
    <mergeCell ref="G591:H591"/>
    <mergeCell ref="I591:N591"/>
    <mergeCell ref="B592:F592"/>
    <mergeCell ref="G592:H592"/>
    <mergeCell ref="I592:N592"/>
    <mergeCell ref="B591:F591"/>
    <mergeCell ref="D571:F571"/>
    <mergeCell ref="G571:H571"/>
    <mergeCell ref="I571:M571"/>
    <mergeCell ref="G585:H585"/>
    <mergeCell ref="I585:N585"/>
    <mergeCell ref="B586:F586"/>
    <mergeCell ref="A572:A573"/>
    <mergeCell ref="B572:J573"/>
    <mergeCell ref="M572:N572"/>
    <mergeCell ref="M573:N573"/>
    <mergeCell ref="F574:G574"/>
    <mergeCell ref="M574:N574"/>
    <mergeCell ref="A575:A580"/>
    <mergeCell ref="B575:F575"/>
    <mergeCell ref="G575:H575"/>
    <mergeCell ref="I575:O575"/>
    <mergeCell ref="B576:F576"/>
    <mergeCell ref="G576:H576"/>
    <mergeCell ref="I576:O576"/>
    <mergeCell ref="B577:F577"/>
    <mergeCell ref="G577:H577"/>
    <mergeCell ref="I577:O577"/>
    <mergeCell ref="B578:F578"/>
    <mergeCell ref="G578:H578"/>
    <mergeCell ref="I578:O578"/>
    <mergeCell ref="B579:F579"/>
    <mergeCell ref="G579:H579"/>
    <mergeCell ref="I579:O579"/>
    <mergeCell ref="B580:F580"/>
    <mergeCell ref="G580:H580"/>
    <mergeCell ref="I580:O580"/>
    <mergeCell ref="A556:A567"/>
    <mergeCell ref="B556:O556"/>
    <mergeCell ref="B557:O557"/>
    <mergeCell ref="B558:O558"/>
    <mergeCell ref="B559:O559"/>
    <mergeCell ref="B560:O560"/>
    <mergeCell ref="B561:O561"/>
    <mergeCell ref="B562:O562"/>
    <mergeCell ref="B563:O563"/>
    <mergeCell ref="B564:H564"/>
    <mergeCell ref="I564:O567"/>
    <mergeCell ref="B565:H565"/>
    <mergeCell ref="B566:H566"/>
    <mergeCell ref="B567:H567"/>
    <mergeCell ref="B568:O568"/>
    <mergeCell ref="B569:O569"/>
    <mergeCell ref="A570:O570"/>
    <mergeCell ref="G543:H543"/>
    <mergeCell ref="I543:N543"/>
    <mergeCell ref="B544:F544"/>
    <mergeCell ref="G544:H544"/>
    <mergeCell ref="I544:N544"/>
    <mergeCell ref="A545:A555"/>
    <mergeCell ref="B545:O545"/>
    <mergeCell ref="B546:O546"/>
    <mergeCell ref="B547:O547"/>
    <mergeCell ref="B548:O548"/>
    <mergeCell ref="B549:O549"/>
    <mergeCell ref="B550:O550"/>
    <mergeCell ref="B551:O551"/>
    <mergeCell ref="B552:H552"/>
    <mergeCell ref="I552:O555"/>
    <mergeCell ref="B553:H553"/>
    <mergeCell ref="B554:H554"/>
    <mergeCell ref="B555:H555"/>
    <mergeCell ref="A533:A544"/>
    <mergeCell ref="B533:F533"/>
    <mergeCell ref="G533:H533"/>
    <mergeCell ref="I533:N533"/>
    <mergeCell ref="B534:F534"/>
    <mergeCell ref="G534:H534"/>
    <mergeCell ref="I534:N534"/>
    <mergeCell ref="B535:F535"/>
    <mergeCell ref="G535:H535"/>
    <mergeCell ref="I535:N535"/>
    <mergeCell ref="B536:F536"/>
    <mergeCell ref="G536:H536"/>
    <mergeCell ref="I536:N536"/>
    <mergeCell ref="B537:F537"/>
    <mergeCell ref="G537:H537"/>
    <mergeCell ref="I537:N537"/>
    <mergeCell ref="B538:F538"/>
    <mergeCell ref="G538:H538"/>
    <mergeCell ref="I538:N538"/>
    <mergeCell ref="B539:F539"/>
    <mergeCell ref="G539:H539"/>
    <mergeCell ref="I539:N539"/>
    <mergeCell ref="B540:F540"/>
    <mergeCell ref="G540:H540"/>
    <mergeCell ref="I540:N540"/>
    <mergeCell ref="B541:F541"/>
    <mergeCell ref="G541:H541"/>
    <mergeCell ref="I541:N541"/>
    <mergeCell ref="B542:F542"/>
    <mergeCell ref="G542:H542"/>
    <mergeCell ref="I542:N542"/>
    <mergeCell ref="B520:O520"/>
    <mergeCell ref="B521:O521"/>
    <mergeCell ref="A522:O522"/>
    <mergeCell ref="D523:F523"/>
    <mergeCell ref="G523:H523"/>
    <mergeCell ref="I523:M523"/>
    <mergeCell ref="B543:F543"/>
    <mergeCell ref="A524:A525"/>
    <mergeCell ref="B524:J525"/>
    <mergeCell ref="M524:N524"/>
    <mergeCell ref="M525:N525"/>
    <mergeCell ref="F526:G526"/>
    <mergeCell ref="M526:N526"/>
    <mergeCell ref="A527:A532"/>
    <mergeCell ref="B527:F527"/>
    <mergeCell ref="G527:H527"/>
    <mergeCell ref="I527:O527"/>
    <mergeCell ref="B528:F528"/>
    <mergeCell ref="G528:H528"/>
    <mergeCell ref="I528:O528"/>
    <mergeCell ref="B529:F529"/>
    <mergeCell ref="G529:H529"/>
    <mergeCell ref="I529:O529"/>
    <mergeCell ref="B530:F530"/>
    <mergeCell ref="G530:H530"/>
    <mergeCell ref="I530:O530"/>
    <mergeCell ref="B531:F531"/>
    <mergeCell ref="G531:H531"/>
    <mergeCell ref="I531:O531"/>
    <mergeCell ref="B532:F532"/>
    <mergeCell ref="G532:H532"/>
    <mergeCell ref="I532:O532"/>
    <mergeCell ref="B487:F487"/>
    <mergeCell ref="G487:H487"/>
    <mergeCell ref="I487:N487"/>
    <mergeCell ref="B488:F488"/>
    <mergeCell ref="G488:H488"/>
    <mergeCell ref="I488:N488"/>
    <mergeCell ref="B489:F489"/>
    <mergeCell ref="G489:H489"/>
    <mergeCell ref="I489:N489"/>
    <mergeCell ref="B490:F490"/>
    <mergeCell ref="A509:A519"/>
    <mergeCell ref="B509:O509"/>
    <mergeCell ref="B510:O510"/>
    <mergeCell ref="B511:O511"/>
    <mergeCell ref="B512:O512"/>
    <mergeCell ref="B513:O513"/>
    <mergeCell ref="B514:O514"/>
    <mergeCell ref="B515:O515"/>
    <mergeCell ref="B516:H516"/>
    <mergeCell ref="I516:O519"/>
    <mergeCell ref="B517:H517"/>
    <mergeCell ref="B518:H518"/>
    <mergeCell ref="B519:H519"/>
    <mergeCell ref="G492:H492"/>
    <mergeCell ref="I492:N492"/>
    <mergeCell ref="B493:F493"/>
    <mergeCell ref="G493:H493"/>
    <mergeCell ref="I493:N493"/>
    <mergeCell ref="B494:F494"/>
    <mergeCell ref="G494:H494"/>
    <mergeCell ref="I494:N494"/>
    <mergeCell ref="B495:F495"/>
    <mergeCell ref="G495:H495"/>
    <mergeCell ref="I495:N495"/>
    <mergeCell ref="G496:H496"/>
    <mergeCell ref="I496:N496"/>
    <mergeCell ref="B497:F497"/>
    <mergeCell ref="G497:H497"/>
    <mergeCell ref="I497:N497"/>
    <mergeCell ref="A498:A508"/>
    <mergeCell ref="B498:O498"/>
    <mergeCell ref="B499:O499"/>
    <mergeCell ref="B500:O500"/>
    <mergeCell ref="B501:O501"/>
    <mergeCell ref="B502:O502"/>
    <mergeCell ref="B503:O503"/>
    <mergeCell ref="B504:O504"/>
    <mergeCell ref="B505:H505"/>
    <mergeCell ref="I505:O508"/>
    <mergeCell ref="B506:H506"/>
    <mergeCell ref="B507:H507"/>
    <mergeCell ref="B508:H508"/>
    <mergeCell ref="A486:A497"/>
    <mergeCell ref="B486:F486"/>
    <mergeCell ref="G486:H486"/>
    <mergeCell ref="B496:F496"/>
    <mergeCell ref="G490:H490"/>
    <mergeCell ref="I490:N490"/>
    <mergeCell ref="B491:F491"/>
    <mergeCell ref="G491:H491"/>
    <mergeCell ref="I491:N491"/>
    <mergeCell ref="B492:F492"/>
    <mergeCell ref="I486:N486"/>
    <mergeCell ref="A477:A478"/>
    <mergeCell ref="B477:J478"/>
    <mergeCell ref="M477:N477"/>
    <mergeCell ref="M478:N478"/>
    <mergeCell ref="F479:G479"/>
    <mergeCell ref="M479:N479"/>
    <mergeCell ref="A480:A485"/>
    <mergeCell ref="B480:F480"/>
    <mergeCell ref="G480:H480"/>
    <mergeCell ref="I480:O480"/>
    <mergeCell ref="B481:F481"/>
    <mergeCell ref="G481:H481"/>
    <mergeCell ref="I481:O481"/>
    <mergeCell ref="B482:F482"/>
    <mergeCell ref="G482:H482"/>
    <mergeCell ref="I482:O482"/>
    <mergeCell ref="B483:F483"/>
    <mergeCell ref="G483:H483"/>
    <mergeCell ref="I483:O483"/>
    <mergeCell ref="B484:F484"/>
    <mergeCell ref="G484:H484"/>
    <mergeCell ref="I484:O484"/>
    <mergeCell ref="B485:F485"/>
    <mergeCell ref="G485:H485"/>
    <mergeCell ref="I485:O485"/>
    <mergeCell ref="A462:A472"/>
    <mergeCell ref="B462:O462"/>
    <mergeCell ref="B463:O463"/>
    <mergeCell ref="B464:O464"/>
    <mergeCell ref="B465:O465"/>
    <mergeCell ref="B466:O466"/>
    <mergeCell ref="B467:O467"/>
    <mergeCell ref="B468:O468"/>
    <mergeCell ref="B469:H469"/>
    <mergeCell ref="I469:O472"/>
    <mergeCell ref="B470:H470"/>
    <mergeCell ref="B471:H471"/>
    <mergeCell ref="B472:H472"/>
    <mergeCell ref="B473:O473"/>
    <mergeCell ref="B474:O474"/>
    <mergeCell ref="A475:O475"/>
    <mergeCell ref="D476:F476"/>
    <mergeCell ref="G476:H476"/>
    <mergeCell ref="I476:M476"/>
    <mergeCell ref="A451:A461"/>
    <mergeCell ref="B451:O451"/>
    <mergeCell ref="B452:O452"/>
    <mergeCell ref="B453:O453"/>
    <mergeCell ref="B454:O454"/>
    <mergeCell ref="B455:O455"/>
    <mergeCell ref="B456:O456"/>
    <mergeCell ref="B457:O457"/>
    <mergeCell ref="B458:H458"/>
    <mergeCell ref="I458:O461"/>
    <mergeCell ref="B459:H459"/>
    <mergeCell ref="B460:H460"/>
    <mergeCell ref="B461:H461"/>
    <mergeCell ref="A439:A450"/>
    <mergeCell ref="B439:F439"/>
    <mergeCell ref="G439:H439"/>
    <mergeCell ref="I439:N439"/>
    <mergeCell ref="B440:F440"/>
    <mergeCell ref="G440:H440"/>
    <mergeCell ref="I440:N440"/>
    <mergeCell ref="B441:F441"/>
    <mergeCell ref="G441:H441"/>
    <mergeCell ref="I441:N441"/>
    <mergeCell ref="B442:F442"/>
    <mergeCell ref="G442:H442"/>
    <mergeCell ref="I442:N442"/>
    <mergeCell ref="B443:F443"/>
    <mergeCell ref="G444:H444"/>
    <mergeCell ref="I444:N444"/>
    <mergeCell ref="B445:F445"/>
    <mergeCell ref="G445:H445"/>
    <mergeCell ref="I445:N445"/>
    <mergeCell ref="B446:F446"/>
    <mergeCell ref="G446:H446"/>
    <mergeCell ref="I446:N446"/>
    <mergeCell ref="B447:F447"/>
    <mergeCell ref="G447:H447"/>
    <mergeCell ref="I447:N447"/>
    <mergeCell ref="B448:F448"/>
    <mergeCell ref="G448:H448"/>
    <mergeCell ref="I448:N448"/>
    <mergeCell ref="G449:H449"/>
    <mergeCell ref="I449:N449"/>
    <mergeCell ref="B450:F450"/>
    <mergeCell ref="G450:H450"/>
    <mergeCell ref="I450:N450"/>
    <mergeCell ref="B449:F449"/>
    <mergeCell ref="D429:F429"/>
    <mergeCell ref="G429:H429"/>
    <mergeCell ref="I429:M429"/>
    <mergeCell ref="G443:H443"/>
    <mergeCell ref="I443:N443"/>
    <mergeCell ref="B444:F444"/>
    <mergeCell ref="A430:A431"/>
    <mergeCell ref="B430:J431"/>
    <mergeCell ref="M430:N430"/>
    <mergeCell ref="M431:N431"/>
    <mergeCell ref="F432:G432"/>
    <mergeCell ref="M432:N432"/>
    <mergeCell ref="A433:A438"/>
    <mergeCell ref="B433:F433"/>
    <mergeCell ref="G433:H433"/>
    <mergeCell ref="I433:O433"/>
    <mergeCell ref="B434:F434"/>
    <mergeCell ref="G434:H434"/>
    <mergeCell ref="I434:O434"/>
    <mergeCell ref="B435:F435"/>
    <mergeCell ref="G435:H435"/>
    <mergeCell ref="I435:O435"/>
    <mergeCell ref="B436:F436"/>
    <mergeCell ref="G436:H436"/>
    <mergeCell ref="I436:O436"/>
    <mergeCell ref="B437:F437"/>
    <mergeCell ref="G437:H437"/>
    <mergeCell ref="I437:O437"/>
    <mergeCell ref="B438:F438"/>
    <mergeCell ref="G438:H438"/>
    <mergeCell ref="I438:O438"/>
    <mergeCell ref="A414:A425"/>
    <mergeCell ref="B414:O414"/>
    <mergeCell ref="B415:O415"/>
    <mergeCell ref="B416:O416"/>
    <mergeCell ref="B417:O417"/>
    <mergeCell ref="B418:O418"/>
    <mergeCell ref="B419:O419"/>
    <mergeCell ref="B420:O420"/>
    <mergeCell ref="B421:O421"/>
    <mergeCell ref="B422:H422"/>
    <mergeCell ref="I422:O425"/>
    <mergeCell ref="B423:H423"/>
    <mergeCell ref="B424:H424"/>
    <mergeCell ref="B425:H425"/>
    <mergeCell ref="B426:O426"/>
    <mergeCell ref="B427:O427"/>
    <mergeCell ref="A428:O428"/>
    <mergeCell ref="A403:A413"/>
    <mergeCell ref="B403:O403"/>
    <mergeCell ref="B404:O404"/>
    <mergeCell ref="B405:O405"/>
    <mergeCell ref="B406:O406"/>
    <mergeCell ref="B407:O407"/>
    <mergeCell ref="B408:O408"/>
    <mergeCell ref="B409:O409"/>
    <mergeCell ref="B410:H410"/>
    <mergeCell ref="I410:O413"/>
    <mergeCell ref="B411:H411"/>
    <mergeCell ref="B412:H412"/>
    <mergeCell ref="B413:H413"/>
    <mergeCell ref="A391:A402"/>
    <mergeCell ref="B391:F391"/>
    <mergeCell ref="G391:H391"/>
    <mergeCell ref="I391:N391"/>
    <mergeCell ref="B392:F392"/>
    <mergeCell ref="G392:H392"/>
    <mergeCell ref="I392:N392"/>
    <mergeCell ref="B393:F393"/>
    <mergeCell ref="G393:H393"/>
    <mergeCell ref="I393:N393"/>
    <mergeCell ref="B394:F394"/>
    <mergeCell ref="G394:H394"/>
    <mergeCell ref="I394:N394"/>
    <mergeCell ref="B395:F395"/>
    <mergeCell ref="G396:H396"/>
    <mergeCell ref="I396:N396"/>
    <mergeCell ref="B397:F397"/>
    <mergeCell ref="G397:H397"/>
    <mergeCell ref="I397:N397"/>
    <mergeCell ref="B398:F398"/>
    <mergeCell ref="G398:H398"/>
    <mergeCell ref="I398:N398"/>
    <mergeCell ref="B399:F399"/>
    <mergeCell ref="G399:H399"/>
    <mergeCell ref="I399:N399"/>
    <mergeCell ref="B400:F400"/>
    <mergeCell ref="G400:H400"/>
    <mergeCell ref="I400:N400"/>
    <mergeCell ref="G401:H401"/>
    <mergeCell ref="I401:N401"/>
    <mergeCell ref="B402:F402"/>
    <mergeCell ref="G402:H402"/>
    <mergeCell ref="I402:N402"/>
    <mergeCell ref="B401:F401"/>
    <mergeCell ref="D381:F381"/>
    <mergeCell ref="G381:H381"/>
    <mergeCell ref="I381:M381"/>
    <mergeCell ref="G395:H395"/>
    <mergeCell ref="I395:N395"/>
    <mergeCell ref="B396:F396"/>
    <mergeCell ref="A382:A383"/>
    <mergeCell ref="B382:J383"/>
    <mergeCell ref="M382:N382"/>
    <mergeCell ref="M383:N383"/>
    <mergeCell ref="F384:G384"/>
    <mergeCell ref="M384:N384"/>
    <mergeCell ref="A385:A390"/>
    <mergeCell ref="B385:F385"/>
    <mergeCell ref="G385:H385"/>
    <mergeCell ref="I385:O385"/>
    <mergeCell ref="B386:F386"/>
    <mergeCell ref="G386:H386"/>
    <mergeCell ref="I386:O386"/>
    <mergeCell ref="B387:F387"/>
    <mergeCell ref="G387:H387"/>
    <mergeCell ref="I387:O387"/>
    <mergeCell ref="B388:F388"/>
    <mergeCell ref="G388:H388"/>
    <mergeCell ref="I388:O388"/>
    <mergeCell ref="B389:F389"/>
    <mergeCell ref="G389:H389"/>
    <mergeCell ref="I389:O389"/>
    <mergeCell ref="B390:F390"/>
    <mergeCell ref="G390:H390"/>
    <mergeCell ref="I390:O390"/>
    <mergeCell ref="A366:A377"/>
    <mergeCell ref="B366:O366"/>
    <mergeCell ref="B367:O367"/>
    <mergeCell ref="B368:O368"/>
    <mergeCell ref="B369:O369"/>
    <mergeCell ref="B370:O370"/>
    <mergeCell ref="B371:O371"/>
    <mergeCell ref="B372:O372"/>
    <mergeCell ref="B373:O373"/>
    <mergeCell ref="B374:H374"/>
    <mergeCell ref="I374:O377"/>
    <mergeCell ref="B375:H375"/>
    <mergeCell ref="B376:H376"/>
    <mergeCell ref="B377:H377"/>
    <mergeCell ref="B378:O378"/>
    <mergeCell ref="B379:O379"/>
    <mergeCell ref="A380:O380"/>
    <mergeCell ref="G353:H353"/>
    <mergeCell ref="I353:N353"/>
    <mergeCell ref="B354:F354"/>
    <mergeCell ref="G354:H354"/>
    <mergeCell ref="I354:N354"/>
    <mergeCell ref="A355:A365"/>
    <mergeCell ref="B355:O355"/>
    <mergeCell ref="B356:O356"/>
    <mergeCell ref="B357:O357"/>
    <mergeCell ref="B358:O358"/>
    <mergeCell ref="B359:O359"/>
    <mergeCell ref="B360:O360"/>
    <mergeCell ref="B361:O361"/>
    <mergeCell ref="B362:H362"/>
    <mergeCell ref="I362:O365"/>
    <mergeCell ref="B363:H363"/>
    <mergeCell ref="B364:H364"/>
    <mergeCell ref="B365:H365"/>
    <mergeCell ref="A343:A354"/>
    <mergeCell ref="B343:F343"/>
    <mergeCell ref="G343:H343"/>
    <mergeCell ref="I343:N343"/>
    <mergeCell ref="B344:F344"/>
    <mergeCell ref="G344:H344"/>
    <mergeCell ref="I344:N344"/>
    <mergeCell ref="B345:F345"/>
    <mergeCell ref="G345:H345"/>
    <mergeCell ref="I345:N345"/>
    <mergeCell ref="B346:F346"/>
    <mergeCell ref="G346:H346"/>
    <mergeCell ref="I346:N346"/>
    <mergeCell ref="B347:F347"/>
    <mergeCell ref="G347:H347"/>
    <mergeCell ref="I347:N347"/>
    <mergeCell ref="B348:F348"/>
    <mergeCell ref="G348:H348"/>
    <mergeCell ref="I348:N348"/>
    <mergeCell ref="B349:F349"/>
    <mergeCell ref="G349:H349"/>
    <mergeCell ref="I349:N349"/>
    <mergeCell ref="B350:F350"/>
    <mergeCell ref="G350:H350"/>
    <mergeCell ref="I350:N350"/>
    <mergeCell ref="B351:F351"/>
    <mergeCell ref="G351:H351"/>
    <mergeCell ref="I351:N351"/>
    <mergeCell ref="B352:F352"/>
    <mergeCell ref="G352:H352"/>
    <mergeCell ref="I352:N352"/>
    <mergeCell ref="B330:O330"/>
    <mergeCell ref="B331:O331"/>
    <mergeCell ref="A332:O332"/>
    <mergeCell ref="D333:F333"/>
    <mergeCell ref="G333:H333"/>
    <mergeCell ref="I333:M333"/>
    <mergeCell ref="B353:F353"/>
    <mergeCell ref="A334:A335"/>
    <mergeCell ref="B334:J335"/>
    <mergeCell ref="M334:N334"/>
    <mergeCell ref="M335:N335"/>
    <mergeCell ref="F336:G336"/>
    <mergeCell ref="M336:N336"/>
    <mergeCell ref="A337:A342"/>
    <mergeCell ref="B337:F337"/>
    <mergeCell ref="G337:H337"/>
    <mergeCell ref="I337:O337"/>
    <mergeCell ref="B338:F338"/>
    <mergeCell ref="G338:H338"/>
    <mergeCell ref="I338:O338"/>
    <mergeCell ref="B339:F339"/>
    <mergeCell ref="G339:H339"/>
    <mergeCell ref="I339:O339"/>
    <mergeCell ref="B340:F340"/>
    <mergeCell ref="G340:H340"/>
    <mergeCell ref="I340:O340"/>
    <mergeCell ref="B341:F341"/>
    <mergeCell ref="G341:H341"/>
    <mergeCell ref="I341:O341"/>
    <mergeCell ref="B342:F342"/>
    <mergeCell ref="G342:H342"/>
    <mergeCell ref="I342:O342"/>
    <mergeCell ref="B297:F297"/>
    <mergeCell ref="G297:H297"/>
    <mergeCell ref="I297:N297"/>
    <mergeCell ref="B298:F298"/>
    <mergeCell ref="G298:H298"/>
    <mergeCell ref="I298:N298"/>
    <mergeCell ref="B299:F299"/>
    <mergeCell ref="G299:H299"/>
    <mergeCell ref="I299:N299"/>
    <mergeCell ref="B300:F300"/>
    <mergeCell ref="A319:A329"/>
    <mergeCell ref="B319:O319"/>
    <mergeCell ref="B320:O320"/>
    <mergeCell ref="B321:O321"/>
    <mergeCell ref="B322:O322"/>
    <mergeCell ref="B323:O323"/>
    <mergeCell ref="B324:O324"/>
    <mergeCell ref="B325:O325"/>
    <mergeCell ref="B326:H326"/>
    <mergeCell ref="I326:O329"/>
    <mergeCell ref="B327:H327"/>
    <mergeCell ref="B328:H328"/>
    <mergeCell ref="B329:H329"/>
    <mergeCell ref="G302:H302"/>
    <mergeCell ref="I302:N302"/>
    <mergeCell ref="B303:F303"/>
    <mergeCell ref="G303:H303"/>
    <mergeCell ref="I303:N303"/>
    <mergeCell ref="B304:F304"/>
    <mergeCell ref="G304:H304"/>
    <mergeCell ref="I304:N304"/>
    <mergeCell ref="B305:F305"/>
    <mergeCell ref="G305:H305"/>
    <mergeCell ref="I305:N305"/>
    <mergeCell ref="G306:H306"/>
    <mergeCell ref="I306:N306"/>
    <mergeCell ref="B307:F307"/>
    <mergeCell ref="G307:H307"/>
    <mergeCell ref="I307:N307"/>
    <mergeCell ref="A308:A318"/>
    <mergeCell ref="B308:O308"/>
    <mergeCell ref="B309:O309"/>
    <mergeCell ref="B310:O310"/>
    <mergeCell ref="B311:O311"/>
    <mergeCell ref="B312:O312"/>
    <mergeCell ref="B313:O313"/>
    <mergeCell ref="B314:O314"/>
    <mergeCell ref="B315:H315"/>
    <mergeCell ref="I315:O318"/>
    <mergeCell ref="B316:H316"/>
    <mergeCell ref="B317:H317"/>
    <mergeCell ref="B318:H318"/>
    <mergeCell ref="A296:A307"/>
    <mergeCell ref="B296:F296"/>
    <mergeCell ref="G296:H296"/>
    <mergeCell ref="B306:F306"/>
    <mergeCell ref="G300:H300"/>
    <mergeCell ref="I300:N300"/>
    <mergeCell ref="B301:F301"/>
    <mergeCell ref="G301:H301"/>
    <mergeCell ref="I301:N301"/>
    <mergeCell ref="B302:F302"/>
    <mergeCell ref="I296:N296"/>
    <mergeCell ref="A287:A288"/>
    <mergeCell ref="B287:J288"/>
    <mergeCell ref="M287:N287"/>
    <mergeCell ref="M288:N288"/>
    <mergeCell ref="F289:G289"/>
    <mergeCell ref="M289:N289"/>
    <mergeCell ref="A290:A295"/>
    <mergeCell ref="B290:F290"/>
    <mergeCell ref="G290:H290"/>
    <mergeCell ref="I290:O290"/>
    <mergeCell ref="B291:F291"/>
    <mergeCell ref="G291:H291"/>
    <mergeCell ref="I291:O291"/>
    <mergeCell ref="B292:F292"/>
    <mergeCell ref="G292:H292"/>
    <mergeCell ref="I292:O292"/>
    <mergeCell ref="B293:F293"/>
    <mergeCell ref="G293:H293"/>
    <mergeCell ref="I293:O293"/>
    <mergeCell ref="B294:F294"/>
    <mergeCell ref="G294:H294"/>
    <mergeCell ref="I294:O294"/>
    <mergeCell ref="B295:F295"/>
    <mergeCell ref="G295:H295"/>
    <mergeCell ref="I295:O295"/>
    <mergeCell ref="A272:A282"/>
    <mergeCell ref="B272:O272"/>
    <mergeCell ref="B273:O273"/>
    <mergeCell ref="B274:O274"/>
    <mergeCell ref="B275:O275"/>
    <mergeCell ref="B276:O276"/>
    <mergeCell ref="B277:O277"/>
    <mergeCell ref="B278:O278"/>
    <mergeCell ref="B279:H279"/>
    <mergeCell ref="I279:O282"/>
    <mergeCell ref="B280:H280"/>
    <mergeCell ref="B281:H281"/>
    <mergeCell ref="B282:H282"/>
    <mergeCell ref="B283:O283"/>
    <mergeCell ref="B284:O284"/>
    <mergeCell ref="A285:O285"/>
    <mergeCell ref="D286:F286"/>
    <mergeCell ref="G286:H286"/>
    <mergeCell ref="I286:M286"/>
    <mergeCell ref="G259:H259"/>
    <mergeCell ref="I259:N259"/>
    <mergeCell ref="B260:F260"/>
    <mergeCell ref="G260:H260"/>
    <mergeCell ref="I260:N260"/>
    <mergeCell ref="A261:A271"/>
    <mergeCell ref="B261:O261"/>
    <mergeCell ref="B262:O262"/>
    <mergeCell ref="B263:O263"/>
    <mergeCell ref="B264:O264"/>
    <mergeCell ref="B265:O265"/>
    <mergeCell ref="B266:O266"/>
    <mergeCell ref="B267:O267"/>
    <mergeCell ref="B268:H268"/>
    <mergeCell ref="I268:O271"/>
    <mergeCell ref="B269:H269"/>
    <mergeCell ref="B270:H270"/>
    <mergeCell ref="B271:H271"/>
    <mergeCell ref="A249:A260"/>
    <mergeCell ref="B249:F249"/>
    <mergeCell ref="G249:H249"/>
    <mergeCell ref="I249:N249"/>
    <mergeCell ref="B250:F250"/>
    <mergeCell ref="G250:H250"/>
    <mergeCell ref="I250:N250"/>
    <mergeCell ref="B251:F251"/>
    <mergeCell ref="G251:H251"/>
    <mergeCell ref="I251:N251"/>
    <mergeCell ref="B252:F252"/>
    <mergeCell ref="G252:H252"/>
    <mergeCell ref="I252:N252"/>
    <mergeCell ref="B253:F253"/>
    <mergeCell ref="G253:H253"/>
    <mergeCell ref="I253:N253"/>
    <mergeCell ref="B254:F254"/>
    <mergeCell ref="G254:H254"/>
    <mergeCell ref="I254:N254"/>
    <mergeCell ref="B255:F255"/>
    <mergeCell ref="G255:H255"/>
    <mergeCell ref="I255:N255"/>
    <mergeCell ref="B256:F256"/>
    <mergeCell ref="G256:H256"/>
    <mergeCell ref="I256:N256"/>
    <mergeCell ref="B257:F257"/>
    <mergeCell ref="G257:H257"/>
    <mergeCell ref="I257:N257"/>
    <mergeCell ref="B258:F258"/>
    <mergeCell ref="G258:H258"/>
    <mergeCell ref="I258:N258"/>
    <mergeCell ref="B259:F259"/>
    <mergeCell ref="B236:O236"/>
    <mergeCell ref="B237:O237"/>
    <mergeCell ref="A238:O238"/>
    <mergeCell ref="D239:F239"/>
    <mergeCell ref="G239:H239"/>
    <mergeCell ref="I239:M239"/>
    <mergeCell ref="A240:A241"/>
    <mergeCell ref="B240:J241"/>
    <mergeCell ref="M240:N240"/>
    <mergeCell ref="M241:N241"/>
    <mergeCell ref="F242:G242"/>
    <mergeCell ref="M242:N242"/>
    <mergeCell ref="A243:A248"/>
    <mergeCell ref="B243:F243"/>
    <mergeCell ref="G243:H243"/>
    <mergeCell ref="I243:O243"/>
    <mergeCell ref="B244:F244"/>
    <mergeCell ref="G244:H244"/>
    <mergeCell ref="I244:O244"/>
    <mergeCell ref="B245:F245"/>
    <mergeCell ref="G245:H245"/>
    <mergeCell ref="I245:O245"/>
    <mergeCell ref="B246:F246"/>
    <mergeCell ref="G246:H246"/>
    <mergeCell ref="I246:O246"/>
    <mergeCell ref="B247:F247"/>
    <mergeCell ref="G247:H247"/>
    <mergeCell ref="I247:O247"/>
    <mergeCell ref="B248:F248"/>
    <mergeCell ref="G248:H248"/>
    <mergeCell ref="I248:O248"/>
    <mergeCell ref="G213:H213"/>
    <mergeCell ref="I213:N213"/>
    <mergeCell ref="B214:F214"/>
    <mergeCell ref="G214:H214"/>
    <mergeCell ref="I214:N214"/>
    <mergeCell ref="A215:A223"/>
    <mergeCell ref="B215:O215"/>
    <mergeCell ref="B216:O216"/>
    <mergeCell ref="B217:O217"/>
    <mergeCell ref="B218:O218"/>
    <mergeCell ref="B219:O219"/>
    <mergeCell ref="B220:H220"/>
    <mergeCell ref="I220:O223"/>
    <mergeCell ref="B221:H221"/>
    <mergeCell ref="B222:H222"/>
    <mergeCell ref="B223:H223"/>
    <mergeCell ref="A224:A235"/>
    <mergeCell ref="B224:O224"/>
    <mergeCell ref="B225:O225"/>
    <mergeCell ref="B226:O226"/>
    <mergeCell ref="B227:O227"/>
    <mergeCell ref="B228:O228"/>
    <mergeCell ref="B229:O229"/>
    <mergeCell ref="B230:O230"/>
    <mergeCell ref="B231:O231"/>
    <mergeCell ref="B232:H232"/>
    <mergeCell ref="I232:O235"/>
    <mergeCell ref="B233:H233"/>
    <mergeCell ref="B234:H234"/>
    <mergeCell ref="B235:H235"/>
    <mergeCell ref="A203:A214"/>
    <mergeCell ref="B203:F203"/>
    <mergeCell ref="G203:H203"/>
    <mergeCell ref="I203:N203"/>
    <mergeCell ref="B204:F204"/>
    <mergeCell ref="G204:H204"/>
    <mergeCell ref="I204:N204"/>
    <mergeCell ref="B205:F205"/>
    <mergeCell ref="G205:H205"/>
    <mergeCell ref="I205:N205"/>
    <mergeCell ref="B206:F206"/>
    <mergeCell ref="G206:H206"/>
    <mergeCell ref="I206:N206"/>
    <mergeCell ref="B207:F207"/>
    <mergeCell ref="G207:H207"/>
    <mergeCell ref="I207:N207"/>
    <mergeCell ref="B208:F208"/>
    <mergeCell ref="G208:H208"/>
    <mergeCell ref="I208:N208"/>
    <mergeCell ref="B209:F209"/>
    <mergeCell ref="G209:H209"/>
    <mergeCell ref="I209:N209"/>
    <mergeCell ref="B210:F210"/>
    <mergeCell ref="G210:H210"/>
    <mergeCell ref="I210:N210"/>
    <mergeCell ref="B211:F211"/>
    <mergeCell ref="G211:H211"/>
    <mergeCell ref="I211:N211"/>
    <mergeCell ref="B212:F212"/>
    <mergeCell ref="G212:H212"/>
    <mergeCell ref="I212:N212"/>
    <mergeCell ref="B213:F213"/>
    <mergeCell ref="D193:F193"/>
    <mergeCell ref="G193:H193"/>
    <mergeCell ref="I193:M193"/>
    <mergeCell ref="A194:A195"/>
    <mergeCell ref="B194:J195"/>
    <mergeCell ref="M194:N194"/>
    <mergeCell ref="M195:N195"/>
    <mergeCell ref="F196:G196"/>
    <mergeCell ref="M196:N196"/>
    <mergeCell ref="A197:A202"/>
    <mergeCell ref="B197:F197"/>
    <mergeCell ref="G197:H197"/>
    <mergeCell ref="I197:O197"/>
    <mergeCell ref="B198:F198"/>
    <mergeCell ref="G198:H198"/>
    <mergeCell ref="I198:O198"/>
    <mergeCell ref="B199:F199"/>
    <mergeCell ref="G199:H199"/>
    <mergeCell ref="I199:O199"/>
    <mergeCell ref="B200:F200"/>
    <mergeCell ref="G200:H200"/>
    <mergeCell ref="I200:O200"/>
    <mergeCell ref="B201:F201"/>
    <mergeCell ref="G201:H201"/>
    <mergeCell ref="I201:O201"/>
    <mergeCell ref="B202:F202"/>
    <mergeCell ref="G202:H202"/>
    <mergeCell ref="I202:O202"/>
    <mergeCell ref="A178:A189"/>
    <mergeCell ref="B178:O178"/>
    <mergeCell ref="B179:O179"/>
    <mergeCell ref="B180:O180"/>
    <mergeCell ref="B181:O181"/>
    <mergeCell ref="B182:O182"/>
    <mergeCell ref="B183:O183"/>
    <mergeCell ref="B184:O184"/>
    <mergeCell ref="B185:O185"/>
    <mergeCell ref="B186:H186"/>
    <mergeCell ref="I186:O189"/>
    <mergeCell ref="B187:H187"/>
    <mergeCell ref="B188:H188"/>
    <mergeCell ref="B189:H189"/>
    <mergeCell ref="B190:O190"/>
    <mergeCell ref="B191:O191"/>
    <mergeCell ref="A192:O192"/>
    <mergeCell ref="B167:F167"/>
    <mergeCell ref="G167:H167"/>
    <mergeCell ref="I167:N167"/>
    <mergeCell ref="A168:A177"/>
    <mergeCell ref="B168:O168"/>
    <mergeCell ref="B169:O169"/>
    <mergeCell ref="B170:O170"/>
    <mergeCell ref="B171:O171"/>
    <mergeCell ref="B172:O172"/>
    <mergeCell ref="B173:O173"/>
    <mergeCell ref="B174:H174"/>
    <mergeCell ref="I174:O177"/>
    <mergeCell ref="B175:H175"/>
    <mergeCell ref="B176:H176"/>
    <mergeCell ref="B177:H177"/>
    <mergeCell ref="A156:A167"/>
    <mergeCell ref="B156:F156"/>
    <mergeCell ref="G156:H156"/>
    <mergeCell ref="I156:N156"/>
    <mergeCell ref="B157:F157"/>
    <mergeCell ref="G157:H157"/>
    <mergeCell ref="I157:N157"/>
    <mergeCell ref="B158:F158"/>
    <mergeCell ref="G158:H158"/>
    <mergeCell ref="I158:N158"/>
    <mergeCell ref="B159:F159"/>
    <mergeCell ref="G159:H159"/>
    <mergeCell ref="I159:N159"/>
    <mergeCell ref="B160:F160"/>
    <mergeCell ref="G160:H160"/>
    <mergeCell ref="I160:N160"/>
    <mergeCell ref="B161:F161"/>
    <mergeCell ref="G161:H161"/>
    <mergeCell ref="I161:N161"/>
    <mergeCell ref="B162:F162"/>
    <mergeCell ref="G162:H162"/>
    <mergeCell ref="I162:N162"/>
    <mergeCell ref="B163:F163"/>
    <mergeCell ref="G163:H163"/>
    <mergeCell ref="I163:N163"/>
    <mergeCell ref="B164:F164"/>
    <mergeCell ref="G164:H164"/>
    <mergeCell ref="I164:N164"/>
    <mergeCell ref="B165:F165"/>
    <mergeCell ref="G165:H165"/>
    <mergeCell ref="I165:N165"/>
    <mergeCell ref="B166:F166"/>
    <mergeCell ref="G166:H166"/>
    <mergeCell ref="I166:N166"/>
    <mergeCell ref="D146:F146"/>
    <mergeCell ref="G146:H146"/>
    <mergeCell ref="I146:M146"/>
    <mergeCell ref="A147:A148"/>
    <mergeCell ref="B147:J148"/>
    <mergeCell ref="M147:N147"/>
    <mergeCell ref="M148:N148"/>
    <mergeCell ref="F149:G149"/>
    <mergeCell ref="M149:N149"/>
    <mergeCell ref="A150:A155"/>
    <mergeCell ref="B150:F150"/>
    <mergeCell ref="G150:H150"/>
    <mergeCell ref="I150:O150"/>
    <mergeCell ref="B151:F151"/>
    <mergeCell ref="G151:H151"/>
    <mergeCell ref="I151:O151"/>
    <mergeCell ref="B152:F152"/>
    <mergeCell ref="G152:H152"/>
    <mergeCell ref="I152:O152"/>
    <mergeCell ref="B153:F153"/>
    <mergeCell ref="G153:H153"/>
    <mergeCell ref="I153:O153"/>
    <mergeCell ref="B154:F154"/>
    <mergeCell ref="G154:H154"/>
    <mergeCell ref="I154:O154"/>
    <mergeCell ref="B155:F155"/>
    <mergeCell ref="G155:H155"/>
    <mergeCell ref="I155:O155"/>
    <mergeCell ref="A131:A142"/>
    <mergeCell ref="B131:O131"/>
    <mergeCell ref="B132:O132"/>
    <mergeCell ref="B133:O133"/>
    <mergeCell ref="B134:O134"/>
    <mergeCell ref="B135:O135"/>
    <mergeCell ref="B136:O136"/>
    <mergeCell ref="B137:O137"/>
    <mergeCell ref="B138:O138"/>
    <mergeCell ref="B139:H139"/>
    <mergeCell ref="I139:O142"/>
    <mergeCell ref="B140:H140"/>
    <mergeCell ref="B141:H141"/>
    <mergeCell ref="B142:H142"/>
    <mergeCell ref="B143:O143"/>
    <mergeCell ref="B144:O144"/>
    <mergeCell ref="A145:O145"/>
    <mergeCell ref="B120:F120"/>
    <mergeCell ref="G120:H120"/>
    <mergeCell ref="I120:N120"/>
    <mergeCell ref="A121:A130"/>
    <mergeCell ref="B121:O121"/>
    <mergeCell ref="B122:O122"/>
    <mergeCell ref="B123:O123"/>
    <mergeCell ref="B124:O124"/>
    <mergeCell ref="B125:O125"/>
    <mergeCell ref="B126:O126"/>
    <mergeCell ref="B127:H127"/>
    <mergeCell ref="I127:O130"/>
    <mergeCell ref="B128:H128"/>
    <mergeCell ref="B129:H129"/>
    <mergeCell ref="B130:H130"/>
    <mergeCell ref="A109:A120"/>
    <mergeCell ref="B109:F109"/>
    <mergeCell ref="G109:H109"/>
    <mergeCell ref="I109:N109"/>
    <mergeCell ref="B110:F110"/>
    <mergeCell ref="G110:H110"/>
    <mergeCell ref="I110:N110"/>
    <mergeCell ref="B111:F111"/>
    <mergeCell ref="G111:H111"/>
    <mergeCell ref="I111:N111"/>
    <mergeCell ref="B112:F112"/>
    <mergeCell ref="G112:H112"/>
    <mergeCell ref="I112:N112"/>
    <mergeCell ref="B113:F113"/>
    <mergeCell ref="G113:H113"/>
    <mergeCell ref="I113:N113"/>
    <mergeCell ref="B114:F114"/>
    <mergeCell ref="G114:H114"/>
    <mergeCell ref="I114:N114"/>
    <mergeCell ref="B115:F115"/>
    <mergeCell ref="G115:H115"/>
    <mergeCell ref="I115:N115"/>
    <mergeCell ref="B116:F116"/>
    <mergeCell ref="G116:H116"/>
    <mergeCell ref="I116:N116"/>
    <mergeCell ref="B117:F117"/>
    <mergeCell ref="G117:H117"/>
    <mergeCell ref="I117:N117"/>
    <mergeCell ref="B118:F118"/>
    <mergeCell ref="G118:H118"/>
    <mergeCell ref="I118:N118"/>
    <mergeCell ref="B119:F119"/>
    <mergeCell ref="G119:H119"/>
    <mergeCell ref="I119:N119"/>
    <mergeCell ref="D99:F99"/>
    <mergeCell ref="G99:H99"/>
    <mergeCell ref="I99:M99"/>
    <mergeCell ref="A100:A101"/>
    <mergeCell ref="B100:J101"/>
    <mergeCell ref="M100:N100"/>
    <mergeCell ref="M101:N101"/>
    <mergeCell ref="F102:G102"/>
    <mergeCell ref="M102:N102"/>
    <mergeCell ref="A103:A108"/>
    <mergeCell ref="B103:F103"/>
    <mergeCell ref="G103:H103"/>
    <mergeCell ref="I103:O103"/>
    <mergeCell ref="B104:F104"/>
    <mergeCell ref="G104:H104"/>
    <mergeCell ref="I104:O104"/>
    <mergeCell ref="B105:F105"/>
    <mergeCell ref="G105:H105"/>
    <mergeCell ref="I105:O105"/>
    <mergeCell ref="B106:F106"/>
    <mergeCell ref="G106:H106"/>
    <mergeCell ref="I106:O106"/>
    <mergeCell ref="B107:F107"/>
    <mergeCell ref="G107:H107"/>
    <mergeCell ref="I107:O107"/>
    <mergeCell ref="B108:F108"/>
    <mergeCell ref="G108:H108"/>
    <mergeCell ref="I108:O108"/>
    <mergeCell ref="A84:A95"/>
    <mergeCell ref="B84:O84"/>
    <mergeCell ref="B85:O85"/>
    <mergeCell ref="B86:O86"/>
    <mergeCell ref="B87:O87"/>
    <mergeCell ref="B88:O88"/>
    <mergeCell ref="B89:O89"/>
    <mergeCell ref="B90:O90"/>
    <mergeCell ref="B91:O91"/>
    <mergeCell ref="B92:H92"/>
    <mergeCell ref="I92:O95"/>
    <mergeCell ref="B93:H93"/>
    <mergeCell ref="B94:H94"/>
    <mergeCell ref="B95:H95"/>
    <mergeCell ref="B96:O96"/>
    <mergeCell ref="B97:O97"/>
    <mergeCell ref="A98:O98"/>
    <mergeCell ref="B73:F73"/>
    <mergeCell ref="G73:H73"/>
    <mergeCell ref="I73:N73"/>
    <mergeCell ref="A74:A83"/>
    <mergeCell ref="B74:O74"/>
    <mergeCell ref="B75:O75"/>
    <mergeCell ref="B76:O76"/>
    <mergeCell ref="B77:O77"/>
    <mergeCell ref="B78:O78"/>
    <mergeCell ref="B79:O79"/>
    <mergeCell ref="B80:H80"/>
    <mergeCell ref="I80:O83"/>
    <mergeCell ref="B81:H81"/>
    <mergeCell ref="B82:H82"/>
    <mergeCell ref="B83:H83"/>
    <mergeCell ref="A62:A73"/>
    <mergeCell ref="B62:F62"/>
    <mergeCell ref="G62:H62"/>
    <mergeCell ref="I62:N62"/>
    <mergeCell ref="B63:F63"/>
    <mergeCell ref="G63:H63"/>
    <mergeCell ref="I63:N63"/>
    <mergeCell ref="B64:F64"/>
    <mergeCell ref="G64:H64"/>
    <mergeCell ref="I64:N64"/>
    <mergeCell ref="B65:F65"/>
    <mergeCell ref="G65:H65"/>
    <mergeCell ref="I65:N65"/>
    <mergeCell ref="B66:F66"/>
    <mergeCell ref="G66:H66"/>
    <mergeCell ref="I66:N66"/>
    <mergeCell ref="B67:F67"/>
    <mergeCell ref="G67:H67"/>
    <mergeCell ref="I67:N67"/>
    <mergeCell ref="B68:F68"/>
    <mergeCell ref="G68:H68"/>
    <mergeCell ref="I68:N68"/>
    <mergeCell ref="B69:F69"/>
    <mergeCell ref="G69:H69"/>
    <mergeCell ref="I69:N69"/>
    <mergeCell ref="B70:F70"/>
    <mergeCell ref="G70:H70"/>
    <mergeCell ref="I70:N70"/>
    <mergeCell ref="B71:F71"/>
    <mergeCell ref="G71:H71"/>
    <mergeCell ref="I71:N71"/>
    <mergeCell ref="B72:F72"/>
    <mergeCell ref="G72:H72"/>
    <mergeCell ref="I72:N72"/>
    <mergeCell ref="D52:F52"/>
    <mergeCell ref="G52:H52"/>
    <mergeCell ref="I52:M52"/>
    <mergeCell ref="A53:A54"/>
    <mergeCell ref="B53:J54"/>
    <mergeCell ref="M53:N53"/>
    <mergeCell ref="M54:N54"/>
    <mergeCell ref="F55:G55"/>
    <mergeCell ref="M55:N55"/>
    <mergeCell ref="A56:A61"/>
    <mergeCell ref="B56:F56"/>
    <mergeCell ref="G56:H56"/>
    <mergeCell ref="I56:O56"/>
    <mergeCell ref="B57:F57"/>
    <mergeCell ref="G57:H57"/>
    <mergeCell ref="I57:O57"/>
    <mergeCell ref="B58:F58"/>
    <mergeCell ref="G58:H58"/>
    <mergeCell ref="I58:O58"/>
    <mergeCell ref="B59:F59"/>
    <mergeCell ref="G59:H59"/>
    <mergeCell ref="I59:O59"/>
    <mergeCell ref="B60:F60"/>
    <mergeCell ref="G60:H60"/>
    <mergeCell ref="I60:O60"/>
    <mergeCell ref="B61:F61"/>
    <mergeCell ref="G61:H61"/>
    <mergeCell ref="I61:O61"/>
    <mergeCell ref="A37:A48"/>
    <mergeCell ref="B37:O37"/>
    <mergeCell ref="B38:O38"/>
    <mergeCell ref="B39:O39"/>
    <mergeCell ref="B40:O40"/>
    <mergeCell ref="B41:O41"/>
    <mergeCell ref="B42:O42"/>
    <mergeCell ref="B43:O43"/>
    <mergeCell ref="B44:O44"/>
    <mergeCell ref="B45:H45"/>
    <mergeCell ref="I45:O48"/>
    <mergeCell ref="B46:H46"/>
    <mergeCell ref="B47:H47"/>
    <mergeCell ref="B48:H48"/>
    <mergeCell ref="B49:O49"/>
    <mergeCell ref="B50:O50"/>
    <mergeCell ref="A51:O51"/>
    <mergeCell ref="G24:H24"/>
    <mergeCell ref="I24:N24"/>
    <mergeCell ref="B25:F25"/>
    <mergeCell ref="G25:H25"/>
    <mergeCell ref="I25:N25"/>
    <mergeCell ref="A26:A36"/>
    <mergeCell ref="B26:O26"/>
    <mergeCell ref="B27:O27"/>
    <mergeCell ref="B28:O28"/>
    <mergeCell ref="B29:O29"/>
    <mergeCell ref="B30:O30"/>
    <mergeCell ref="B31:O31"/>
    <mergeCell ref="B32:O32"/>
    <mergeCell ref="B33:H33"/>
    <mergeCell ref="I33:O36"/>
    <mergeCell ref="B34:H34"/>
    <mergeCell ref="B35:H35"/>
    <mergeCell ref="B36:H36"/>
    <mergeCell ref="A14:A25"/>
    <mergeCell ref="B14:F14"/>
    <mergeCell ref="G14:H14"/>
    <mergeCell ref="I14:N14"/>
    <mergeCell ref="B15:F15"/>
    <mergeCell ref="G15:H15"/>
    <mergeCell ref="I15:N15"/>
    <mergeCell ref="B16:F16"/>
    <mergeCell ref="G16:H16"/>
    <mergeCell ref="I16:N16"/>
    <mergeCell ref="B17:F17"/>
    <mergeCell ref="G17:H17"/>
    <mergeCell ref="I17:N17"/>
    <mergeCell ref="B18:F18"/>
    <mergeCell ref="G18:H18"/>
    <mergeCell ref="I18:N18"/>
    <mergeCell ref="B19:F19"/>
    <mergeCell ref="G19:H19"/>
    <mergeCell ref="I19:N19"/>
    <mergeCell ref="B20:F20"/>
    <mergeCell ref="G20:H20"/>
    <mergeCell ref="I20:N20"/>
    <mergeCell ref="B21:F21"/>
    <mergeCell ref="G21:H21"/>
    <mergeCell ref="I21:N21"/>
    <mergeCell ref="B22:F22"/>
    <mergeCell ref="G22:H22"/>
    <mergeCell ref="I22:N22"/>
    <mergeCell ref="B23:F23"/>
    <mergeCell ref="G23:H23"/>
    <mergeCell ref="I23:N23"/>
    <mergeCell ref="B24:F24"/>
    <mergeCell ref="B1:O1"/>
    <mergeCell ref="B2:O2"/>
    <mergeCell ref="A3:O3"/>
    <mergeCell ref="D4:F4"/>
    <mergeCell ref="G4:H4"/>
    <mergeCell ref="I4:M4"/>
    <mergeCell ref="A5:A6"/>
    <mergeCell ref="B5:J6"/>
    <mergeCell ref="M5:N5"/>
    <mergeCell ref="M6:N6"/>
    <mergeCell ref="F7:G7"/>
    <mergeCell ref="M7:N7"/>
    <mergeCell ref="A8:A13"/>
    <mergeCell ref="B8:F8"/>
    <mergeCell ref="G8:H8"/>
    <mergeCell ref="I8:O8"/>
    <mergeCell ref="B9:F9"/>
    <mergeCell ref="G9:H9"/>
    <mergeCell ref="I9:O9"/>
    <mergeCell ref="B10:F10"/>
    <mergeCell ref="G10:H10"/>
    <mergeCell ref="I10:O10"/>
    <mergeCell ref="B11:F11"/>
    <mergeCell ref="G11:H11"/>
    <mergeCell ref="I11:O11"/>
    <mergeCell ref="B12:F12"/>
    <mergeCell ref="G12:H12"/>
    <mergeCell ref="I12:O12"/>
    <mergeCell ref="B13:F13"/>
    <mergeCell ref="G13:H13"/>
    <mergeCell ref="I13:O13"/>
  </mergeCells>
  <printOptions headings="0" gridLines="0"/>
  <pageMargins left="0.25196850393700787" right="0.25196850393700787" top="0.75196850393700787" bottom="0.75196850393700787" header="0.29999999999999999" footer="0.29999999999999999"/>
  <pageSetup paperSize="9" scale="94" fitToWidth="1" fitToHeight="0" pageOrder="downThenOver" orientation="portrait" usePrinterDefaults="1" blackAndWhite="0" draft="0" cellComments="none" useFirstPageNumber="0" errors="displayed" horizontalDpi="600" verticalDpi="600" copies="1"/>
  <headerFooter/>
  <rowBreaks count="55" manualBreakCount="55">
    <brk id="48" man="1" max="14" pt="1"/>
    <brk id="95" man="1" max="14"/>
    <brk id="142" man="1" max="14"/>
    <brk id="189" man="1" max="14" pt="1"/>
    <brk id="235" man="1" max="14" pt="1"/>
    <brk id="282" man="1" max="14"/>
    <brk id="329" man="1" max="14"/>
    <brk id="377" man="1" max="14"/>
    <brk id="425" man="1" max="14" pt="1"/>
    <brk id="472" man="1" max="14" pt="1"/>
    <brk id="519" man="1" max="14"/>
    <brk id="567" man="1" max="14"/>
    <brk id="614" man="1" max="14"/>
    <brk id="661" man="1" max="14"/>
    <brk id="708" man="1" max="14"/>
    <brk id="755" man="1" max="14"/>
    <brk id="802" man="1" max="14"/>
    <brk id="849" man="1" max="14"/>
    <brk id="896" man="1" max="14"/>
    <brk id="943" man="1" max="14"/>
    <brk id="990" man="1" max="14"/>
    <brk id="1037" man="1" max="14"/>
    <brk id="1084" man="1" max="14"/>
    <brk id="1130" man="1" max="14"/>
    <brk id="1177" man="1" max="14"/>
    <brk id="1224" man="1" max="14"/>
    <brk id="1271" man="1" max="14"/>
    <brk id="1319" man="1" max="14"/>
    <brk id="1366" man="1" max="14" pt="1"/>
    <brk id="1413" man="1" max="14"/>
    <brk id="1460" man="1" max="14"/>
    <brk id="1507" man="1" max="14"/>
    <brk id="1554" man="1" max="14"/>
    <brk id="1601" man="1" max="14"/>
    <brk id="1648" man="1" max="14"/>
    <brk id="1695" man="1" max="14"/>
    <brk id="1742" man="1" max="14"/>
    <brk id="1789" man="1" max="14"/>
    <brk id="1836" man="1" max="14"/>
    <brk id="1883" man="1" max="14"/>
    <brk id="1930" man="1" max="14"/>
    <brk id="1977" man="1" max="14"/>
    <brk id="2024" man="1" max="14"/>
    <brk id="2071" man="1" max="14"/>
    <brk id="2118" man="1" max="14"/>
    <brk id="2165" man="1" max="14"/>
    <brk id="2212" man="1" max="14"/>
    <brk id="2259" man="1" max="14"/>
    <brk id="2306" man="1" max="14"/>
    <brk id="2352" man="1" max="14"/>
    <brk id="2399" man="1" max="14"/>
    <brk id="2447" man="1" max="14"/>
    <brk id="2490" man="1" max="14"/>
    <brk id="2704" man="1" max="14"/>
    <brk id="2756" man="1" max="14"/>
  </rowBreaks>
  <colBreaks count="1" manualBreakCount="1">
    <brk id="15" man="1" max="2807"/>
  </col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B7" activeCellId="0" sqref="B7:Q7"/>
    </sheetView>
  </sheetViews>
  <sheetFormatPr defaultRowHeight="14.25"/>
  <cols>
    <col customWidth="1" min="1" max="1" width="15.5703125"/>
    <col customWidth="1" min="2" max="2" width="8.140625"/>
    <col customWidth="1" min="3" max="3" width="5.5703125"/>
    <col customWidth="1" min="4" max="4" width="13.7109375"/>
    <col customWidth="1" min="5" max="5" width="31.42578125"/>
    <col customWidth="1" min="6" max="6" width="7.5703125"/>
    <col customWidth="1" min="7" max="7" width="2.42578125"/>
    <col customWidth="1" min="8" max="8" width="7.5703125"/>
    <col customWidth="1" min="9" max="9" width="4.7109375"/>
    <col customWidth="1" min="10" max="10" width="2.5703125"/>
    <col customWidth="1" min="11" max="11" width="8.85546875"/>
    <col customWidth="1" min="12" max="12" width="6.140625"/>
    <col customWidth="1" min="13" max="13" width="2.28515625"/>
    <col customWidth="1" min="14" max="14" width="11.00390625"/>
    <col customWidth="1" min="15" max="15" width="4.5703125"/>
    <col customWidth="1" min="16" max="16" width="7"/>
    <col customWidth="1" min="17" max="17" width="11"/>
    <col customWidth="1" min="20" max="20" width="13.7109375"/>
  </cols>
  <sheetData>
    <row r="1" ht="21.75" customHeight="1">
      <c r="A1" s="54" t="s">
        <v>0</v>
      </c>
      <c r="B1" s="1037" t="s">
        <v>332</v>
      </c>
      <c r="C1" s="1038"/>
      <c r="D1" s="1038"/>
      <c r="E1" s="1038"/>
      <c r="F1" s="1038"/>
      <c r="G1" s="1038"/>
      <c r="H1" s="1038"/>
      <c r="I1" s="1038"/>
      <c r="J1" s="1038"/>
      <c r="K1" s="1038"/>
      <c r="L1" s="1038"/>
      <c r="M1" s="1038"/>
      <c r="N1" s="1039"/>
      <c r="O1" s="1032"/>
      <c r="P1" s="1033"/>
      <c r="Q1" s="1034"/>
    </row>
    <row r="2">
      <c r="A2" s="54" t="s">
        <v>3</v>
      </c>
      <c r="B2" s="1037" t="s">
        <v>4</v>
      </c>
      <c r="C2" s="1038"/>
      <c r="D2" s="1038"/>
      <c r="E2" s="1038"/>
      <c r="F2" s="1038"/>
      <c r="G2" s="1038"/>
      <c r="H2" s="1038"/>
      <c r="I2" s="1038"/>
      <c r="J2" s="1038"/>
      <c r="K2" s="1038"/>
      <c r="L2" s="1038"/>
      <c r="M2" s="1038"/>
      <c r="N2" s="1039"/>
      <c r="O2" s="50"/>
      <c r="P2" s="50"/>
      <c r="Q2" s="50"/>
    </row>
    <row r="3">
      <c r="A3" s="54" t="s">
        <v>5</v>
      </c>
      <c r="B3" s="1037" t="s">
        <v>299</v>
      </c>
      <c r="C3" s="1038"/>
      <c r="D3" s="1038"/>
      <c r="E3" s="1038"/>
      <c r="F3" s="1038"/>
      <c r="G3" s="1038"/>
      <c r="H3" s="1038"/>
      <c r="I3" s="1038"/>
      <c r="J3" s="1038"/>
      <c r="K3" s="1038"/>
      <c r="L3" s="1038"/>
      <c r="M3" s="1038"/>
      <c r="N3" s="1039"/>
      <c r="O3" s="50"/>
      <c r="P3" s="50"/>
      <c r="Q3" s="50"/>
    </row>
    <row r="4">
      <c r="A4" s="1035" t="s">
        <v>7</v>
      </c>
      <c r="B4" s="1036" t="s">
        <v>233</v>
      </c>
      <c r="C4" s="54" t="s">
        <v>195</v>
      </c>
      <c r="D4" s="55" t="s">
        <v>356</v>
      </c>
      <c r="E4" s="56" t="s">
        <v>197</v>
      </c>
      <c r="F4" s="1037" t="s">
        <v>357</v>
      </c>
      <c r="G4" s="1038"/>
      <c r="H4" s="1038"/>
      <c r="I4" s="1038"/>
      <c r="J4" s="1039"/>
      <c r="K4" s="1040" t="s">
        <v>199</v>
      </c>
      <c r="L4" s="1041"/>
      <c r="M4" s="1042"/>
      <c r="N4" s="58">
        <v>46112</v>
      </c>
      <c r="O4" s="50"/>
      <c r="P4" s="50"/>
      <c r="Q4" s="1043"/>
    </row>
    <row r="5" ht="15.75">
      <c r="A5" s="1228" t="s">
        <v>200</v>
      </c>
      <c r="B5" s="1229"/>
      <c r="C5" s="1229"/>
      <c r="D5" s="1229"/>
      <c r="E5" s="1229"/>
      <c r="F5" s="1229"/>
      <c r="G5" s="1229"/>
      <c r="H5" s="1229"/>
      <c r="I5" s="1229"/>
      <c r="J5" s="1229"/>
      <c r="K5" s="1229"/>
      <c r="L5" s="1229"/>
      <c r="M5" s="1229"/>
      <c r="N5" s="1229"/>
      <c r="O5" s="1229"/>
      <c r="P5" s="1229"/>
      <c r="Q5" s="1230"/>
    </row>
    <row r="6" ht="24">
      <c r="A6" s="1231" t="s">
        <v>10</v>
      </c>
      <c r="B6" s="1232" t="s">
        <v>201</v>
      </c>
      <c r="C6" s="1232"/>
      <c r="D6" s="1232"/>
      <c r="E6" s="1232"/>
      <c r="F6" s="1232" t="s">
        <v>202</v>
      </c>
      <c r="G6" s="1232" t="s">
        <v>203</v>
      </c>
      <c r="H6" s="1232" t="s">
        <v>204</v>
      </c>
      <c r="I6" s="1232" t="s">
        <v>52</v>
      </c>
      <c r="J6" s="1232" t="s">
        <v>203</v>
      </c>
      <c r="K6" s="1232" t="s">
        <v>205</v>
      </c>
      <c r="L6" s="1232" t="s">
        <v>52</v>
      </c>
      <c r="M6" s="1232" t="s">
        <v>203</v>
      </c>
      <c r="N6" s="1232" t="s">
        <v>206</v>
      </c>
      <c r="O6" s="1233" t="s">
        <v>52</v>
      </c>
      <c r="P6" s="1233" t="s">
        <v>207</v>
      </c>
      <c r="Q6" s="1234" t="s">
        <v>208</v>
      </c>
    </row>
    <row r="7" ht="15" customHeight="1">
      <c r="A7" s="1235">
        <f>'Planilha contratada'!A7</f>
        <v>1</v>
      </c>
      <c r="B7" s="857" t="str">
        <f>'Planilha contratada'!B7</f>
        <v xml:space="preserve">SERVIÇOS GERAIS DO EMPREENDIMENTO</v>
      </c>
      <c r="C7" s="857"/>
      <c r="D7" s="857"/>
      <c r="E7" s="857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1236"/>
    </row>
    <row r="8" ht="15" customHeight="1">
      <c r="A8" s="1237" t="str">
        <f>'Planilha contratada'!A8</f>
        <v>01.01 </v>
      </c>
      <c r="B8" s="859" t="str">
        <f>'Planilha contratada'!B8</f>
        <v xml:space="preserve">ADMINISTRAÇÃO LOCAL</v>
      </c>
      <c r="C8" s="859"/>
      <c r="D8" s="859"/>
      <c r="E8" s="859"/>
      <c r="F8" s="859"/>
      <c r="G8" s="859"/>
      <c r="H8" s="859"/>
      <c r="I8" s="859"/>
      <c r="J8" s="859"/>
      <c r="K8" s="859"/>
      <c r="L8" s="859"/>
      <c r="M8" s="859"/>
      <c r="N8" s="859"/>
      <c r="O8" s="859"/>
      <c r="P8" s="859"/>
      <c r="Q8" s="1238"/>
    </row>
    <row r="9" ht="27.75" customHeight="1">
      <c r="A9" s="1239" t="str">
        <f>'Planilha contratada'!A9</f>
        <v>01.01.001 </v>
      </c>
      <c r="B9" s="865" t="str">
        <f>'Planilha contratada'!B9</f>
        <v xml:space="preserve">Mestre de obras com encargos complementares</v>
      </c>
      <c r="C9" s="865"/>
      <c r="D9" s="865"/>
      <c r="E9" s="865"/>
      <c r="F9" s="722" t="s">
        <v>358</v>
      </c>
      <c r="G9" s="722"/>
      <c r="H9" s="722"/>
      <c r="I9" s="722"/>
      <c r="J9" s="722"/>
      <c r="K9" s="722"/>
      <c r="L9" s="722"/>
      <c r="M9" s="722"/>
      <c r="N9" s="722"/>
      <c r="O9" s="722"/>
      <c r="P9" s="722"/>
      <c r="Q9" s="1240">
        <f>98.28*0.2857</f>
        <v>28.078596000000001</v>
      </c>
    </row>
    <row r="10" ht="28.5" customHeight="1">
      <c r="A10" s="1239" t="str">
        <f>'Planilha contratada'!A10</f>
        <v>01.01.002 </v>
      </c>
      <c r="B10" s="865" t="str">
        <f>'Planilha contratada'!B10</f>
        <v xml:space="preserve">Engenheiro civil de obra junior com encargos complementares</v>
      </c>
      <c r="C10" s="865"/>
      <c r="D10" s="865"/>
      <c r="E10" s="865"/>
      <c r="F10" s="722" t="s">
        <v>359</v>
      </c>
      <c r="G10" s="722"/>
      <c r="H10" s="722"/>
      <c r="I10" s="722"/>
      <c r="J10" s="722"/>
      <c r="K10" s="722"/>
      <c r="L10" s="722"/>
      <c r="M10" s="722"/>
      <c r="N10" s="722"/>
      <c r="O10" s="722"/>
      <c r="P10" s="722"/>
      <c r="Q10" s="1241">
        <f>15.85*0.2857</f>
        <v>4.5283449999999998</v>
      </c>
    </row>
    <row r="11" ht="29.25" customHeight="1">
      <c r="A11" s="1239" t="str">
        <f>'Planilha contratada'!A11</f>
        <v>01.01.003 </v>
      </c>
      <c r="B11" s="865" t="str">
        <f>'Planilha contratada'!B11</f>
        <v xml:space="preserve">Vigia diurno com encargos complementares</v>
      </c>
      <c r="C11" s="865"/>
      <c r="D11" s="865"/>
      <c r="E11" s="865"/>
      <c r="F11" s="722" t="s">
        <v>360</v>
      </c>
      <c r="G11" s="722"/>
      <c r="H11" s="722"/>
      <c r="I11" s="722"/>
      <c r="J11" s="722"/>
      <c r="K11" s="722"/>
      <c r="L11" s="722"/>
      <c r="M11" s="722"/>
      <c r="N11" s="722"/>
      <c r="O11" s="722"/>
      <c r="P11" s="722"/>
      <c r="Q11" s="1241">
        <f>99.64*0.2857</f>
        <v>28.467148000000002</v>
      </c>
    </row>
    <row r="12" ht="15" customHeight="1">
      <c r="A12" s="1237" t="str">
        <f>'Planilha contratada'!A12</f>
        <v>01.02 </v>
      </c>
      <c r="B12" s="884" t="str">
        <f>'Planilha contratada'!B12</f>
        <v>MOBILIZAÇÃO/DESMOBILIZAÇÃO</v>
      </c>
      <c r="C12" s="884"/>
      <c r="D12" s="884"/>
      <c r="E12" s="884"/>
      <c r="F12" s="884"/>
      <c r="G12" s="884"/>
      <c r="H12" s="884"/>
      <c r="I12" s="884"/>
      <c r="J12" s="884"/>
      <c r="K12" s="884"/>
      <c r="L12" s="884"/>
      <c r="M12" s="884"/>
      <c r="N12" s="884"/>
      <c r="O12" s="884"/>
      <c r="P12" s="884"/>
      <c r="Q12" s="1242"/>
    </row>
    <row r="13" ht="30" customHeight="1">
      <c r="A13" s="1239" t="str">
        <f>'Planilha contratada'!A13</f>
        <v>01.02.001 </v>
      </c>
      <c r="B13" s="865" t="str">
        <f>'Planilha contratada'!B13</f>
        <v xml:space="preserve">Transporte com caminhão carroceria 9t, em via urbana pavimentada, dmt até 30km (unidade: txkm). af_07/2020</v>
      </c>
      <c r="C13" s="865"/>
      <c r="D13" s="865"/>
      <c r="E13" s="865"/>
      <c r="F13" s="722" t="s">
        <v>361</v>
      </c>
      <c r="G13" s="722"/>
      <c r="H13" s="722"/>
      <c r="I13" s="722"/>
      <c r="J13" s="722"/>
      <c r="K13" s="722"/>
      <c r="L13" s="722"/>
      <c r="M13" s="722"/>
      <c r="N13" s="722"/>
      <c r="O13" s="722"/>
      <c r="P13" s="722"/>
      <c r="Q13" s="1243">
        <v>5</v>
      </c>
    </row>
    <row r="14" ht="15" customHeight="1">
      <c r="A14" s="1237" t="str">
        <f>'Planilha contratada'!A14</f>
        <v>01.03 </v>
      </c>
      <c r="B14" s="884" t="str">
        <f>'Planilha contratada'!B14</f>
        <v xml:space="preserve">SERVIÇOS GERAIS</v>
      </c>
      <c r="C14" s="884"/>
      <c r="D14" s="884"/>
      <c r="E14" s="884"/>
      <c r="F14" s="884"/>
      <c r="G14" s="884"/>
      <c r="H14" s="884"/>
      <c r="I14" s="884"/>
      <c r="J14" s="884"/>
      <c r="K14" s="884"/>
      <c r="L14" s="884"/>
      <c r="M14" s="884"/>
      <c r="N14" s="884"/>
      <c r="O14" s="884"/>
      <c r="P14" s="884"/>
      <c r="Q14" s="1242"/>
    </row>
    <row r="15">
      <c r="A15" s="1239" t="str">
        <f>'Planilha contratada'!A15</f>
        <v>01.03.001 </v>
      </c>
      <c r="B15" s="865" t="str">
        <f>'Planilha contratada'!B15</f>
        <v xml:space="preserve">Barracão para Obras de Médio Porte Reaproveitamento 2 vezes</v>
      </c>
      <c r="C15" s="865"/>
      <c r="D15" s="865"/>
      <c r="E15" s="865"/>
      <c r="F15" s="722"/>
      <c r="G15" s="722"/>
      <c r="H15" s="722"/>
      <c r="I15" s="722"/>
      <c r="J15" s="722"/>
      <c r="K15" s="722"/>
      <c r="L15" s="722"/>
      <c r="M15" s="722"/>
      <c r="N15" s="722"/>
      <c r="O15" s="722"/>
      <c r="P15" s="722"/>
      <c r="Q15" s="1243"/>
      <c r="S15" s="1244"/>
      <c r="T15" s="1245"/>
    </row>
    <row r="16">
      <c r="A16" s="1239" t="str">
        <f>'Planilha contratada'!A16</f>
        <v>01.03.002 </v>
      </c>
      <c r="B16" s="865" t="str">
        <f>'Planilha contratada'!B16</f>
        <v xml:space="preserve">Tapume de proteção em tela de polietileno h=1,20 com bloco de concreto</v>
      </c>
      <c r="C16" s="865"/>
      <c r="D16" s="865"/>
      <c r="E16" s="865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1243"/>
    </row>
    <row r="17" ht="15" customHeight="1">
      <c r="A17" s="1237">
        <f>'Planilha contratada'!A17</f>
        <v>2</v>
      </c>
      <c r="B17" s="884" t="str">
        <f>'Planilha contratada'!B17</f>
        <v xml:space="preserve">PRAÇA ALAMEDA - SEÇÃO 01</v>
      </c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84"/>
      <c r="P17" s="884"/>
      <c r="Q17" s="1242"/>
    </row>
    <row r="18" ht="15" customHeight="1">
      <c r="A18" s="1237" t="str">
        <f>'Planilha contratada'!A18</f>
        <v>02.01 </v>
      </c>
      <c r="B18" s="884" t="str">
        <f>'Planilha contratada'!B18</f>
        <v>PAVIMENTAÇÃO</v>
      </c>
      <c r="C18" s="884"/>
      <c r="D18" s="884"/>
      <c r="E18" s="884"/>
      <c r="F18" s="884"/>
      <c r="G18" s="884"/>
      <c r="H18" s="884"/>
      <c r="I18" s="884"/>
      <c r="J18" s="884"/>
      <c r="K18" s="884"/>
      <c r="L18" s="884"/>
      <c r="M18" s="884"/>
      <c r="N18" s="884"/>
      <c r="O18" s="884"/>
      <c r="P18" s="884"/>
      <c r="Q18" s="1242"/>
    </row>
    <row r="19">
      <c r="A19" s="1239" t="str">
        <f>'Planilha contratada'!A19</f>
        <v>02.01.005 </v>
      </c>
      <c r="B19" s="720" t="str">
        <f>'Planilha contratada'!B19</f>
        <v xml:space="preserve">Acabamento de superfície de piso de concreto com polimento mecânico com acabadora simples - Rev 02</v>
      </c>
      <c r="C19" s="720"/>
      <c r="D19" s="720"/>
      <c r="E19" s="720"/>
      <c r="F19" s="720"/>
      <c r="G19" s="720"/>
      <c r="H19" s="720"/>
      <c r="I19" s="720"/>
      <c r="J19" s="720"/>
      <c r="K19" s="720">
        <v>23.949999999999999</v>
      </c>
      <c r="L19" s="720" t="s">
        <v>38</v>
      </c>
      <c r="M19" s="720" t="s">
        <v>203</v>
      </c>
      <c r="N19" s="720">
        <v>35</v>
      </c>
      <c r="O19" s="720" t="s">
        <v>38</v>
      </c>
      <c r="P19" s="720" t="s">
        <v>207</v>
      </c>
      <c r="Q19" s="1246">
        <f>N19*K19</f>
        <v>838.25</v>
      </c>
    </row>
    <row r="20">
      <c r="A20" s="1239" t="str">
        <f>'Planilha contratada'!A20</f>
        <v>02.01.012 </v>
      </c>
      <c r="B20" s="865" t="str">
        <f>'Planilha contratada'!B20</f>
        <v xml:space="preserve">Pintura de meio-fio com tinta branca a base de cal (caiação). af_05/2021</v>
      </c>
      <c r="C20" s="865"/>
      <c r="D20" s="865"/>
      <c r="E20" s="865"/>
      <c r="F20" s="722"/>
      <c r="G20" s="722"/>
      <c r="H20" s="722"/>
      <c r="I20" s="722"/>
      <c r="J20" s="722"/>
      <c r="K20" s="722"/>
      <c r="L20" s="722"/>
      <c r="M20" s="722"/>
      <c r="N20" s="722"/>
      <c r="O20" s="722"/>
      <c r="P20" s="722"/>
      <c r="Q20" s="1243"/>
    </row>
    <row r="21" ht="15" customHeight="1">
      <c r="A21" s="1237" t="str">
        <f>'Planilha contratada'!A21</f>
        <v>02.02 </v>
      </c>
      <c r="B21" s="884" t="str">
        <f>'Planilha contratada'!B21</f>
        <v>PAISAGISMO</v>
      </c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84"/>
      <c r="P21" s="884"/>
      <c r="Q21" s="1242"/>
    </row>
    <row r="22" s="1135" customFormat="1">
      <c r="A22" s="1239" t="str">
        <f>'Planilha contratada'!A22</f>
        <v>02.02.001 </v>
      </c>
      <c r="B22" s="720" t="str">
        <f>'Planilha contratada'!B22</f>
        <v xml:space="preserve">Grama nativa capim de burro ou batatais, em placas, fornecimento e plantio</v>
      </c>
      <c r="C22" s="720"/>
      <c r="D22" s="720"/>
      <c r="E22" s="720"/>
      <c r="F22" s="744"/>
      <c r="G22" s="744"/>
      <c r="H22" s="744"/>
      <c r="I22" s="744"/>
      <c r="J22" s="744"/>
      <c r="K22" s="744"/>
      <c r="L22" s="744"/>
      <c r="M22" s="744"/>
      <c r="N22" s="744"/>
      <c r="O22" s="744"/>
      <c r="P22" s="744"/>
      <c r="Q22" s="1247"/>
    </row>
    <row r="23">
      <c r="A23" s="1239" t="str">
        <f>'Planilha contratada'!A23</f>
        <v>02.02.002 </v>
      </c>
      <c r="B23" s="865" t="str">
        <f>'Planilha contratada'!B23</f>
        <v xml:space="preserve">Planta -ACEROLEIRA (malpighia emarginata), fornecimento e plantio</v>
      </c>
      <c r="C23" s="865"/>
      <c r="D23" s="865"/>
      <c r="E23" s="865"/>
      <c r="F23" s="722"/>
      <c r="G23" s="722"/>
      <c r="H23" s="722"/>
      <c r="I23" s="722"/>
      <c r="J23" s="722"/>
      <c r="K23" s="722"/>
      <c r="L23" s="722"/>
      <c r="M23" s="722"/>
      <c r="N23" s="722"/>
      <c r="O23" s="722"/>
      <c r="P23" s="722"/>
      <c r="Q23" s="1243"/>
    </row>
    <row r="24">
      <c r="A24" s="1239" t="str">
        <f>'Planilha contratada'!A24</f>
        <v>02.02.003 </v>
      </c>
      <c r="B24" s="865" t="str">
        <f>'Planilha contratada'!B24</f>
        <v xml:space="preserve">Planta - Chuva de ouro (cassia ferruginea), fornecimento e plantio</v>
      </c>
      <c r="C24" s="865"/>
      <c r="D24" s="865"/>
      <c r="E24" s="865"/>
      <c r="F24" s="722"/>
      <c r="G24" s="722"/>
      <c r="H24" s="722"/>
      <c r="I24" s="722"/>
      <c r="J24" s="722"/>
      <c r="K24" s="722"/>
      <c r="L24" s="722"/>
      <c r="M24" s="722"/>
      <c r="N24" s="722"/>
      <c r="O24" s="722"/>
      <c r="P24" s="722"/>
      <c r="Q24" s="1243"/>
    </row>
    <row r="25">
      <c r="A25" s="1239" t="str">
        <f>'Planilha contratada'!A25</f>
        <v>02.02.004 </v>
      </c>
      <c r="B25" s="865" t="str">
        <f>'Planilha contratada'!B25</f>
        <v xml:space="preserve">Planta -goiabeira  (psidium guajava), fornecimento e plantio</v>
      </c>
      <c r="C25" s="865"/>
      <c r="D25" s="865"/>
      <c r="E25" s="865"/>
      <c r="F25" s="722"/>
      <c r="G25" s="722"/>
      <c r="H25" s="722"/>
      <c r="I25" s="722"/>
      <c r="J25" s="722"/>
      <c r="K25" s="722"/>
      <c r="L25" s="722"/>
      <c r="M25" s="722"/>
      <c r="N25" s="722"/>
      <c r="O25" s="722"/>
      <c r="P25" s="722"/>
      <c r="Q25" s="1243"/>
    </row>
    <row r="26">
      <c r="A26" s="1239" t="str">
        <f>'Planilha contratada'!A26</f>
        <v>02.02.005 </v>
      </c>
      <c r="B26" s="865" t="str">
        <f>'Planilha contratada'!B26</f>
        <v xml:space="preserve">Planta - Ipê amarelo (tabebuia chrysotricha) h=1,00m, fornecimento e plantio</v>
      </c>
      <c r="C26" s="865"/>
      <c r="D26" s="865"/>
      <c r="E26" s="865"/>
      <c r="F26" s="722"/>
      <c r="G26" s="722"/>
      <c r="H26" s="722"/>
      <c r="I26" s="722"/>
      <c r="J26" s="722"/>
      <c r="K26" s="722"/>
      <c r="L26" s="722"/>
      <c r="M26" s="722"/>
      <c r="N26" s="722"/>
      <c r="O26" s="722"/>
      <c r="P26" s="722"/>
      <c r="Q26" s="1243"/>
    </row>
    <row r="27">
      <c r="A27" s="1239" t="str">
        <f>'Planilha contratada'!A27</f>
        <v>02.02.006 </v>
      </c>
      <c r="B27" s="865" t="str">
        <f>'Planilha contratada'!B27</f>
        <v xml:space="preserve">Planta -ipe rosa  (tabebuia impetiginosa), fornecimento e plantio</v>
      </c>
      <c r="C27" s="865"/>
      <c r="D27" s="865"/>
      <c r="E27" s="865"/>
      <c r="F27" s="722"/>
      <c r="G27" s="722"/>
      <c r="H27" s="722"/>
      <c r="I27" s="722"/>
      <c r="J27" s="722"/>
      <c r="K27" s="722"/>
      <c r="L27" s="722"/>
      <c r="M27" s="722"/>
      <c r="N27" s="722"/>
      <c r="O27" s="722"/>
      <c r="P27" s="722"/>
      <c r="Q27" s="1243"/>
    </row>
    <row r="28">
      <c r="A28" s="1239" t="str">
        <f>'Planilha contratada'!A28</f>
        <v>02.02.007 </v>
      </c>
      <c r="B28" s="865" t="str">
        <f>'Planilha contratada'!B28</f>
        <v xml:space="preserve">Planta -ipe branco (tabebuia roseoalba), fornecimento e plantio, h=3,50m</v>
      </c>
      <c r="C28" s="865"/>
      <c r="D28" s="865"/>
      <c r="E28" s="865"/>
      <c r="F28" s="722"/>
      <c r="G28" s="722"/>
      <c r="H28" s="722"/>
      <c r="I28" s="722"/>
      <c r="J28" s="722"/>
      <c r="K28" s="722"/>
      <c r="L28" s="722"/>
      <c r="M28" s="722"/>
      <c r="N28" s="722"/>
      <c r="O28" s="722"/>
      <c r="P28" s="722"/>
      <c r="Q28" s="1243"/>
    </row>
    <row r="29">
      <c r="A29" s="1239" t="str">
        <f>'Planilha contratada'!A29</f>
        <v>02.02.008 </v>
      </c>
      <c r="B29" s="865" t="str">
        <f>'Planilha contratada'!B29</f>
        <v xml:space="preserve">Planta - Ixora amarela (ixora coccinea yellow), fornecimento e plantio</v>
      </c>
      <c r="C29" s="865"/>
      <c r="D29" s="865"/>
      <c r="E29" s="865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1243"/>
    </row>
    <row r="30">
      <c r="A30" s="1239" t="str">
        <f>'Planilha contratada'!A30</f>
        <v>02.02.009 </v>
      </c>
      <c r="B30" s="865" t="str">
        <f>'Planilha contratada'!B30</f>
        <v xml:space="preserve">Planta - Agave azul (agave americana), fornecimento e plantio</v>
      </c>
      <c r="C30" s="865"/>
      <c r="D30" s="865"/>
      <c r="E30" s="865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1246"/>
    </row>
    <row r="31" ht="15" customHeight="1">
      <c r="A31" s="1237" t="str">
        <f>'Planilha contratada'!A31</f>
        <v>02.03 </v>
      </c>
      <c r="B31" s="884" t="str">
        <f>'Planilha contratada'!B31</f>
        <v xml:space="preserve">MOBILIÁRIO URBANO</v>
      </c>
      <c r="C31" s="884"/>
      <c r="D31" s="884"/>
      <c r="E31" s="884"/>
      <c r="F31" s="884"/>
      <c r="G31" s="884"/>
      <c r="H31" s="884"/>
      <c r="I31" s="884"/>
      <c r="J31" s="884"/>
      <c r="K31" s="884"/>
      <c r="L31" s="884"/>
      <c r="M31" s="884"/>
      <c r="N31" s="884"/>
      <c r="O31" s="884"/>
      <c r="P31" s="884"/>
      <c r="Q31" s="1242"/>
    </row>
    <row r="32">
      <c r="A32" s="1239" t="str">
        <f>'Planilha contratada'!A32</f>
        <v>02.03.001 </v>
      </c>
      <c r="B32" s="865" t="str">
        <f>'Planilha contratada'!B32</f>
        <v xml:space="preserve">Balanço 3 lugares em aço industrial ou madeira, Sergipark ou similar</v>
      </c>
      <c r="C32" s="865"/>
      <c r="D32" s="865"/>
      <c r="E32" s="865"/>
      <c r="F32" s="722" t="s">
        <v>362</v>
      </c>
      <c r="G32" s="722"/>
      <c r="H32" s="722"/>
      <c r="I32" s="722"/>
      <c r="J32" s="722"/>
      <c r="K32" s="722"/>
      <c r="L32" s="722"/>
      <c r="M32" s="722"/>
      <c r="N32" s="722"/>
      <c r="O32" s="722"/>
      <c r="P32" s="722"/>
      <c r="Q32" s="1243">
        <v>0.5</v>
      </c>
    </row>
    <row r="33">
      <c r="A33" s="1239" t="str">
        <f>'Planilha contratada'!A33</f>
        <v>02.03.002 </v>
      </c>
      <c r="B33" s="865" t="str">
        <f>'Planilha contratada'!B33</f>
        <v xml:space="preserve">Brinquedo - Escada de Cilindros</v>
      </c>
      <c r="C33" s="865"/>
      <c r="D33" s="865"/>
      <c r="E33" s="865"/>
      <c r="F33" s="722" t="s">
        <v>362</v>
      </c>
      <c r="G33" s="722"/>
      <c r="H33" s="722"/>
      <c r="I33" s="722"/>
      <c r="J33" s="722"/>
      <c r="K33" s="722"/>
      <c r="L33" s="722"/>
      <c r="M33" s="722"/>
      <c r="N33" s="722"/>
      <c r="O33" s="722"/>
      <c r="P33" s="722"/>
      <c r="Q33" s="1243">
        <v>0.5</v>
      </c>
    </row>
    <row r="34">
      <c r="A34" s="1239" t="str">
        <f>'Planilha contratada'!A34</f>
        <v>02.03.003 </v>
      </c>
      <c r="B34" s="720" t="str">
        <f>'Planilha contratada'!B34</f>
        <v xml:space="preserve">Equipamento de ginástica - rotação diagonal duplo - galvanizado - Rev 01</v>
      </c>
      <c r="C34" s="720"/>
      <c r="D34" s="720"/>
      <c r="E34" s="720"/>
      <c r="F34" s="722" t="s">
        <v>362</v>
      </c>
      <c r="G34" s="722"/>
      <c r="H34" s="722"/>
      <c r="I34" s="722"/>
      <c r="J34" s="722"/>
      <c r="K34" s="722"/>
      <c r="L34" s="722"/>
      <c r="M34" s="722"/>
      <c r="N34" s="722"/>
      <c r="O34" s="722"/>
      <c r="P34" s="722"/>
      <c r="Q34" s="1243">
        <v>0.5</v>
      </c>
    </row>
    <row r="35" ht="30.75" customHeight="1">
      <c r="A35" s="1239" t="str">
        <f>'Planilha contratada'!A35</f>
        <v>02.03.004 </v>
      </c>
      <c r="B35" s="865" t="str">
        <f>'Planilha contratada'!B35</f>
        <v xml:space="preserve">Brinquedo - Play Aventura, modelo M-205, da Lúdico Brinquedos Inteligentes ou similar - fornecimento e montagem</v>
      </c>
      <c r="C35" s="865"/>
      <c r="D35" s="865"/>
      <c r="E35" s="865"/>
      <c r="F35" s="722" t="s">
        <v>362</v>
      </c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1243">
        <v>0.5</v>
      </c>
    </row>
    <row r="36">
      <c r="A36" s="1239" t="str">
        <f>'Planilha contratada'!A36</f>
        <v>02.03.005 </v>
      </c>
      <c r="B36" s="865" t="str">
        <f>'Planilha contratada'!B36</f>
        <v xml:space="preserve">Lixeira em fibra de vidro, com capacidade 20l cada, com tampa vai e vem</v>
      </c>
      <c r="C36" s="865"/>
      <c r="D36" s="865"/>
      <c r="E36" s="865"/>
      <c r="F36" s="722"/>
      <c r="G36" s="722"/>
      <c r="H36" s="722"/>
      <c r="I36" s="722"/>
      <c r="J36" s="722"/>
      <c r="K36" s="722"/>
      <c r="L36" s="722"/>
      <c r="M36" s="722"/>
      <c r="N36" s="722"/>
      <c r="O36" s="722"/>
      <c r="P36" s="722"/>
      <c r="Q36" s="1243"/>
    </row>
    <row r="37">
      <c r="A37" s="1239" t="str">
        <f>'Planilha contratada'!A37</f>
        <v>02.03.006 </v>
      </c>
      <c r="B37" s="865" t="str">
        <f>'Planilha contratada'!B37</f>
        <v xml:space="preserve">Banco em madeira plastica 2,0m - ecologica</v>
      </c>
      <c r="C37" s="865"/>
      <c r="D37" s="865"/>
      <c r="E37" s="865"/>
      <c r="F37" s="722"/>
      <c r="G37" s="722"/>
      <c r="H37" s="722"/>
      <c r="I37" s="722"/>
      <c r="J37" s="722"/>
      <c r="K37" s="722"/>
      <c r="L37" s="722"/>
      <c r="M37" s="722"/>
      <c r="N37" s="722"/>
      <c r="O37" s="722"/>
      <c r="P37" s="722"/>
      <c r="Q37" s="1243"/>
    </row>
    <row r="38" ht="15" customHeight="1">
      <c r="A38" s="1237" t="str">
        <f>'Planilha contratada'!A38</f>
        <v>02.03.007 </v>
      </c>
      <c r="B38" s="884" t="str">
        <f>'Planilha contratada'!B38</f>
        <v xml:space="preserve">LONGARINA EXISTENTE</v>
      </c>
      <c r="C38" s="884"/>
      <c r="D38" s="884"/>
      <c r="E38" s="884"/>
      <c r="F38" s="884"/>
      <c r="G38" s="884"/>
      <c r="H38" s="884"/>
      <c r="I38" s="884"/>
      <c r="J38" s="884"/>
      <c r="K38" s="884"/>
      <c r="L38" s="884"/>
      <c r="M38" s="884"/>
      <c r="N38" s="884"/>
      <c r="O38" s="884"/>
      <c r="P38" s="884"/>
      <c r="Q38" s="1242"/>
    </row>
    <row r="39" ht="27" customHeight="1">
      <c r="A39" s="1239" t="str">
        <f>'Planilha contratada'!A39</f>
        <v>02.03.007.001 </v>
      </c>
      <c r="B39" s="720" t="str">
        <f>'Planilha contratada'!B39</f>
        <v xml:space="preserve">Chapisco aplicado em alvenarias e estruturas de concreto internas, com colher de pedreiro.  argamassa traço 1:3 com preparo em betoneira 400l. af_10/2022</v>
      </c>
      <c r="C39" s="720"/>
      <c r="D39" s="720"/>
      <c r="E39" s="720"/>
      <c r="F39" s="1248"/>
      <c r="G39" s="1248"/>
      <c r="H39" s="1248"/>
      <c r="I39" s="1248"/>
      <c r="J39" s="1248"/>
      <c r="K39" s="1248"/>
      <c r="L39" s="1248"/>
      <c r="M39" s="1248"/>
      <c r="N39" s="1248"/>
      <c r="O39" s="1248"/>
      <c r="P39" s="1248"/>
      <c r="Q39" s="1243"/>
    </row>
    <row r="40">
      <c r="A40" s="1239" t="str">
        <f>'Planilha contratada'!A40</f>
        <v>02.03.007.002 </v>
      </c>
      <c r="B40" s="720" t="str">
        <f>'Planilha contratada'!B40</f>
        <v xml:space="preserve">Massa única, em argamassa traço 1:2:8, preparo mecânico, aplicada manualmente em paredes internas de ambientes com área entre 5m² e 10m², e = 10mm, com taliscas. af_03/2024</v>
      </c>
      <c r="C40" s="720"/>
      <c r="D40" s="720"/>
      <c r="E40" s="720"/>
      <c r="F40" s="722"/>
      <c r="G40" s="722"/>
      <c r="H40" s="722"/>
      <c r="I40" s="722"/>
      <c r="J40" s="722"/>
      <c r="K40" s="722"/>
      <c r="L40" s="722"/>
      <c r="M40" s="722"/>
      <c r="N40" s="722"/>
      <c r="O40" s="722"/>
      <c r="P40" s="722"/>
      <c r="Q40" s="1243"/>
    </row>
    <row r="41">
      <c r="A41" s="1239" t="str">
        <f>'Planilha contratada'!A41</f>
        <v>02.03.007.003 </v>
      </c>
      <c r="B41" s="865" t="str">
        <f>'Planilha contratada'!B41</f>
        <v xml:space="preserve">Tampo pré-moldado em concreto para bancos</v>
      </c>
      <c r="C41" s="865"/>
      <c r="D41" s="865"/>
      <c r="E41" s="865"/>
      <c r="F41" s="722"/>
      <c r="G41" s="722"/>
      <c r="H41" s="722"/>
      <c r="I41" s="722"/>
      <c r="J41" s="722"/>
      <c r="K41" s="722"/>
      <c r="L41" s="722"/>
      <c r="M41" s="722"/>
      <c r="N41" s="722"/>
      <c r="O41" s="722"/>
      <c r="P41" s="722"/>
      <c r="Q41" s="1243"/>
    </row>
    <row r="42" ht="27" customHeight="1">
      <c r="A42" s="1239" t="str">
        <f>'Planilha contratada'!A42</f>
        <v>02.03.007.004 </v>
      </c>
      <c r="B42" s="865" t="str">
        <f>'Planilha contratada'!B42</f>
        <v xml:space="preserve">Pintura p/ piso c/ aplicação de 2 demãos tinta novacor, cores cerâmica, concreto, verde ou azul - aplicação c/ rôlo - R1</v>
      </c>
      <c r="C42" s="865"/>
      <c r="D42" s="865"/>
      <c r="E42" s="865"/>
      <c r="F42" s="722"/>
      <c r="G42" s="722"/>
      <c r="H42" s="722"/>
      <c r="I42" s="722"/>
      <c r="J42" s="722"/>
      <c r="K42" s="722"/>
      <c r="L42" s="722"/>
      <c r="M42" s="722"/>
      <c r="N42" s="722"/>
      <c r="O42" s="722"/>
      <c r="P42" s="722"/>
      <c r="Q42" s="1243"/>
    </row>
    <row r="43" ht="15" customHeight="1">
      <c r="A43" s="1249" t="str">
        <f>'Planilha contratada'!A43</f>
        <v>02.04 </v>
      </c>
      <c r="B43" s="1250" t="str">
        <f>'Planilha contratada'!B43</f>
        <v xml:space="preserve">INSTALAÇÕES ELETRICAS</v>
      </c>
      <c r="C43" s="1250"/>
      <c r="D43" s="1250"/>
      <c r="E43" s="1250"/>
      <c r="F43" s="1250"/>
      <c r="G43" s="1250"/>
      <c r="H43" s="1250"/>
      <c r="I43" s="1250"/>
      <c r="J43" s="1250"/>
      <c r="K43" s="1250"/>
      <c r="L43" s="1250"/>
      <c r="M43" s="1250"/>
      <c r="N43" s="1250"/>
      <c r="O43" s="1250"/>
      <c r="P43" s="1250"/>
      <c r="Q43" s="1251"/>
    </row>
    <row r="44" ht="15" customHeight="1">
      <c r="A44" s="1237" t="str">
        <f>'Planilha contratada'!A44</f>
        <v>02.04.001 </v>
      </c>
      <c r="B44" s="884" t="str">
        <f>'Planilha contratada'!B44</f>
        <v xml:space="preserve">SEÇÃO  01</v>
      </c>
      <c r="C44" s="884"/>
      <c r="D44" s="884"/>
      <c r="E44" s="884"/>
      <c r="F44" s="884"/>
      <c r="G44" s="884"/>
      <c r="H44" s="884"/>
      <c r="I44" s="884"/>
      <c r="J44" s="884"/>
      <c r="K44" s="884"/>
      <c r="L44" s="884"/>
      <c r="M44" s="884"/>
      <c r="N44" s="884"/>
      <c r="O44" s="884"/>
      <c r="P44" s="884"/>
      <c r="Q44" s="1242"/>
    </row>
    <row r="45">
      <c r="A45" s="1239" t="str">
        <f>'Planilha contratada'!A45</f>
        <v>02.04.001.001 </v>
      </c>
      <c r="B45" s="865" t="str">
        <f>'Planilha contratada'!B45</f>
        <v xml:space="preserve">Entrada de energia elétrica bifásica demanda entre 0 e 10,1 kw - Rev 01</v>
      </c>
      <c r="C45" s="865"/>
      <c r="D45" s="865"/>
      <c r="E45" s="865"/>
      <c r="F45" s="722"/>
      <c r="G45" s="722"/>
      <c r="H45" s="722"/>
      <c r="I45" s="722"/>
      <c r="J45" s="722"/>
      <c r="K45" s="722"/>
      <c r="L45" s="722"/>
      <c r="M45" s="722"/>
      <c r="N45" s="722"/>
      <c r="O45" s="722"/>
      <c r="P45" s="722"/>
      <c r="Q45" s="1243"/>
    </row>
    <row r="46">
      <c r="A46" s="1239" t="str">
        <f>'Planilha contratada'!A46</f>
        <v>02.04.001.002 </v>
      </c>
      <c r="B46" s="865" t="str">
        <f>'Planilha contratada'!B46</f>
        <v xml:space="preserve">Poste de concreto duplo T (DT)  9/150 - fornecimento e assentamento</v>
      </c>
      <c r="C46" s="865"/>
      <c r="D46" s="865"/>
      <c r="E46" s="865"/>
      <c r="F46" s="722"/>
      <c r="G46" s="722"/>
      <c r="H46" s="722"/>
      <c r="I46" s="722"/>
      <c r="J46" s="722"/>
      <c r="K46" s="722"/>
      <c r="L46" s="722"/>
      <c r="M46" s="722"/>
      <c r="N46" s="722"/>
      <c r="O46" s="722"/>
      <c r="P46" s="722"/>
      <c r="Q46" s="1243"/>
    </row>
    <row r="47" ht="44.25" customHeight="1">
      <c r="A47" s="1239" t="str">
        <f>'Planilha contratada'!A47</f>
        <v>02.04.001.003 </v>
      </c>
      <c r="B47" s="865" t="str">
        <f>'Planilha contratada'!B47</f>
        <v xml:space="preserve">QDCL-6 - Quadro / Painel em chapa de aço com pintura eletrostática a pó poliester na cor cinza ral, grau de proteção IP 54, com disjuntores, barramentos e acessórios de montagem - 500x400x200mm</v>
      </c>
      <c r="C47" s="865"/>
      <c r="D47" s="865"/>
      <c r="E47" s="865"/>
      <c r="F47" s="722"/>
      <c r="G47" s="722"/>
      <c r="H47" s="722"/>
      <c r="I47" s="722"/>
      <c r="J47" s="722"/>
      <c r="K47" s="722"/>
      <c r="L47" s="722"/>
      <c r="M47" s="722"/>
      <c r="N47" s="722"/>
      <c r="O47" s="722"/>
      <c r="P47" s="722"/>
      <c r="Q47" s="1243"/>
    </row>
    <row r="48">
      <c r="A48" s="1239" t="str">
        <f>'Planilha contratada'!A48</f>
        <v>02.04.001.004 </v>
      </c>
      <c r="B48" s="865" t="str">
        <f>'Planilha contratada'!B48</f>
        <v xml:space="preserve">Eletricista com encargos complementares</v>
      </c>
      <c r="C48" s="865"/>
      <c r="D48" s="865"/>
      <c r="E48" s="865"/>
      <c r="F48" s="722"/>
      <c r="G48" s="722"/>
      <c r="H48" s="722"/>
      <c r="I48" s="722"/>
      <c r="J48" s="722"/>
      <c r="K48" s="722"/>
      <c r="L48" s="722"/>
      <c r="M48" s="722"/>
      <c r="N48" s="722"/>
      <c r="O48" s="722"/>
      <c r="P48" s="722"/>
      <c r="Q48" s="1243"/>
    </row>
    <row r="49">
      <c r="A49" s="1239" t="str">
        <f>'Planilha contratada'!A49</f>
        <v>02.04.001.005 </v>
      </c>
      <c r="B49" s="865" t="str">
        <f>'Planilha contratada'!B49</f>
        <v xml:space="preserve">Auxiliar de eletricista com encargos complementares</v>
      </c>
      <c r="C49" s="865"/>
      <c r="D49" s="865"/>
      <c r="E49" s="865"/>
      <c r="F49" s="722"/>
      <c r="G49" s="722"/>
      <c r="H49" s="722"/>
      <c r="I49" s="722"/>
      <c r="J49" s="722"/>
      <c r="K49" s="722"/>
      <c r="L49" s="722"/>
      <c r="M49" s="722"/>
      <c r="N49" s="722"/>
      <c r="O49" s="722"/>
      <c r="P49" s="722"/>
      <c r="Q49" s="1243"/>
    </row>
    <row r="50">
      <c r="A50" s="1239" t="str">
        <f>'Planilha contratada'!A50</f>
        <v>02.04.001.006 </v>
      </c>
      <c r="B50" s="865" t="str">
        <f>'Planilha contratada'!B50</f>
        <v xml:space="preserve">Eletroduto em ferro galvanizado pesado sem costura 1" x 3m</v>
      </c>
      <c r="C50" s="865"/>
      <c r="D50" s="865"/>
      <c r="E50" s="865"/>
      <c r="F50" s="722"/>
      <c r="G50" s="722"/>
      <c r="H50" s="722"/>
      <c r="I50" s="722"/>
      <c r="J50" s="722"/>
      <c r="K50" s="722"/>
      <c r="L50" s="722"/>
      <c r="M50" s="722"/>
      <c r="N50" s="722"/>
      <c r="O50" s="722"/>
      <c r="P50" s="722"/>
      <c r="Q50" s="1243"/>
    </row>
    <row r="51" ht="27" customHeight="1">
      <c r="A51" s="1239" t="str">
        <f>'Planilha contratada'!A51</f>
        <v>02.04.001.007 </v>
      </c>
      <c r="B51" s="865" t="str">
        <f>'Planilha contratada'!B51</f>
        <v xml:space="preserve">Luva de emenda para eletroduto, aço galvanizado, dn 25 mm (1"), aparente, instalada em teto - fornecimento e instalaçâo</v>
      </c>
      <c r="C51" s="865"/>
      <c r="D51" s="865"/>
      <c r="E51" s="865"/>
      <c r="F51" s="722"/>
      <c r="G51" s="722"/>
      <c r="H51" s="722"/>
      <c r="I51" s="722"/>
      <c r="J51" s="722"/>
      <c r="K51" s="722"/>
      <c r="L51" s="722"/>
      <c r="M51" s="722"/>
      <c r="N51" s="722"/>
      <c r="O51" s="722"/>
      <c r="P51" s="722"/>
      <c r="Q51" s="1243"/>
    </row>
    <row r="52">
      <c r="A52" s="1239" t="str">
        <f>'Planilha contratada'!A52</f>
        <v>02.04.001.008 </v>
      </c>
      <c r="B52" s="865" t="str">
        <f>'Planilha contratada'!B52</f>
        <v xml:space="preserve">Abraçadeira em ferro Galvanizado DN 150mm</v>
      </c>
      <c r="C52" s="865"/>
      <c r="D52" s="865"/>
      <c r="E52" s="865"/>
      <c r="F52" s="722"/>
      <c r="G52" s="722"/>
      <c r="H52" s="722"/>
      <c r="I52" s="722"/>
      <c r="J52" s="722"/>
      <c r="K52" s="722"/>
      <c r="L52" s="722"/>
      <c r="M52" s="722"/>
      <c r="N52" s="722"/>
      <c r="O52" s="722"/>
      <c r="P52" s="722"/>
      <c r="Q52" s="1243"/>
    </row>
    <row r="53" ht="27" customHeight="1">
      <c r="A53" s="1239" t="str">
        <f>'Planilha contratada'!A53</f>
        <v>02.04.001.009 </v>
      </c>
      <c r="B53" s="865" t="str">
        <f>'Planilha contratada'!B53</f>
        <v xml:space="preserve">Duto corrugado flexível em PEAD Ø = 1.1/4', tipo Kanalex ou similar, lançado diretamente no solo, exclusive escavação e reaterro</v>
      </c>
      <c r="C53" s="865"/>
      <c r="D53" s="865"/>
      <c r="E53" s="865"/>
      <c r="F53" s="722"/>
      <c r="G53" s="722"/>
      <c r="H53" s="722"/>
      <c r="I53" s="722"/>
      <c r="J53" s="722"/>
      <c r="K53" s="722"/>
      <c r="L53" s="722"/>
      <c r="M53" s="722"/>
      <c r="N53" s="722"/>
      <c r="O53" s="722"/>
      <c r="P53" s="722"/>
      <c r="Q53" s="1252"/>
    </row>
    <row r="54">
      <c r="A54" s="1239" t="str">
        <f>'Planilha contratada'!A54</f>
        <v>02.04.001.010 </v>
      </c>
      <c r="B54" s="865" t="str">
        <f>'Planilha contratada'!B54</f>
        <v xml:space="preserve">Concreto simples fabricado na obra, fck=10 mpa, lançado e adensado</v>
      </c>
      <c r="C54" s="865"/>
      <c r="D54" s="865"/>
      <c r="E54" s="865"/>
      <c r="F54" s="722"/>
      <c r="G54" s="722"/>
      <c r="H54" s="722"/>
      <c r="I54" s="722"/>
      <c r="J54" s="722"/>
      <c r="K54" s="722"/>
      <c r="L54" s="722"/>
      <c r="M54" s="722"/>
      <c r="N54" s="722"/>
      <c r="O54" s="722"/>
      <c r="P54" s="722"/>
      <c r="Q54" s="1252"/>
    </row>
    <row r="55" ht="38.25" customHeight="1">
      <c r="A55" s="1239" t="str">
        <f>'Planilha contratada'!A55</f>
        <v>02.04.001.011 </v>
      </c>
      <c r="B55" s="865" t="str">
        <f>'Planilha contratada'!B55</f>
        <v xml:space="preserve">Poste de aço galvanizado cônico contíno reto, diâmetro superior 60mm, diâmetro da base 115mm, altura total 5m, Conipost ref. Série 0005/classe 60 da Conipost ou similar</v>
      </c>
      <c r="C55" s="865"/>
      <c r="D55" s="865"/>
      <c r="E55" s="865"/>
      <c r="F55" s="722"/>
      <c r="G55" s="722"/>
      <c r="H55" s="722"/>
      <c r="I55" s="722"/>
      <c r="J55" s="722"/>
      <c r="K55" s="722"/>
      <c r="L55" s="722"/>
      <c r="M55" s="722"/>
      <c r="N55" s="722"/>
      <c r="O55" s="722"/>
      <c r="P55" s="722"/>
      <c r="Q55" s="1252"/>
    </row>
    <row r="56" ht="32.25" customHeight="1">
      <c r="A56" s="1239" t="str">
        <f>'Planilha contratada'!A56</f>
        <v>02.04.001.012 </v>
      </c>
      <c r="B56" s="865" t="str">
        <f>'Planilha contratada'!B56</f>
        <v xml:space="preserve">Caixa de passagem em alvenaria de tijolos maciços esp. = 0,12m,  dim. int. =  0,30 x 0,30 x 0,40m</v>
      </c>
      <c r="C56" s="865"/>
      <c r="D56" s="865"/>
      <c r="E56" s="865"/>
      <c r="F56" s="722"/>
      <c r="G56" s="722"/>
      <c r="H56" s="722"/>
      <c r="I56" s="722"/>
      <c r="J56" s="722"/>
      <c r="K56" s="722"/>
      <c r="L56" s="722"/>
      <c r="M56" s="722"/>
      <c r="N56" s="722"/>
      <c r="O56" s="722"/>
      <c r="P56" s="722"/>
      <c r="Q56" s="1252"/>
    </row>
    <row r="57" ht="15" customHeight="1">
      <c r="A57" s="1237" t="str">
        <f>'Planilha contratada'!A57</f>
        <v>02.06 </v>
      </c>
      <c r="B57" s="884" t="str">
        <f>'Planilha contratada'!B57</f>
        <v>DIVERSOS</v>
      </c>
      <c r="C57" s="884"/>
      <c r="D57" s="884"/>
      <c r="E57" s="884"/>
      <c r="F57" s="884"/>
      <c r="G57" s="884"/>
      <c r="H57" s="884"/>
      <c r="I57" s="884"/>
      <c r="J57" s="884"/>
      <c r="K57" s="884"/>
      <c r="L57" s="884"/>
      <c r="M57" s="884"/>
      <c r="N57" s="884"/>
      <c r="O57" s="884"/>
      <c r="P57" s="884"/>
      <c r="Q57" s="1242"/>
    </row>
    <row r="58">
      <c r="A58" s="1239" t="str">
        <f>'Planilha contratada'!A58</f>
        <v>02.06.001 </v>
      </c>
      <c r="B58" s="865" t="str">
        <f>'Planilha contratada'!B58</f>
        <v xml:space="preserve">Limpeza de ruas (varrição e remoção de entulhos)</v>
      </c>
      <c r="C58" s="865"/>
      <c r="D58" s="865"/>
      <c r="E58" s="865"/>
      <c r="F58" s="722"/>
      <c r="G58" s="722"/>
      <c r="H58" s="722"/>
      <c r="I58" s="722"/>
      <c r="J58" s="722"/>
      <c r="K58" s="722"/>
      <c r="L58" s="722"/>
      <c r="M58" s="722"/>
      <c r="N58" s="722"/>
      <c r="O58" s="722"/>
      <c r="P58" s="722"/>
      <c r="Q58" s="1243"/>
    </row>
    <row r="59" ht="15" customHeight="1">
      <c r="A59" s="1249">
        <f>'Planilha contratada'!A59</f>
        <v>3</v>
      </c>
      <c r="B59" s="1250" t="str">
        <f>'Planilha contratada'!B59</f>
        <v xml:space="preserve">PRAÇA ALAMEDA - SEÇÃO 02</v>
      </c>
      <c r="C59" s="1250"/>
      <c r="D59" s="1250"/>
      <c r="E59" s="1250"/>
      <c r="F59" s="1250"/>
      <c r="G59" s="1250"/>
      <c r="H59" s="1250"/>
      <c r="I59" s="1250"/>
      <c r="J59" s="1250"/>
      <c r="K59" s="1250"/>
      <c r="L59" s="1250"/>
      <c r="M59" s="1250"/>
      <c r="N59" s="1250"/>
      <c r="O59" s="1250"/>
      <c r="P59" s="1250"/>
      <c r="Q59" s="1251"/>
    </row>
    <row r="60" ht="15" customHeight="1">
      <c r="A60" s="1237" t="str">
        <f>'Planilha contratada'!A60</f>
        <v>03.01 </v>
      </c>
      <c r="B60" s="884" t="str">
        <f>'Planilha contratada'!B60</f>
        <v xml:space="preserve">PAVIMENTAÇÃO -SEÇÃO 02</v>
      </c>
      <c r="C60" s="884"/>
      <c r="D60" s="884"/>
      <c r="E60" s="884"/>
      <c r="F60" s="884"/>
      <c r="G60" s="884"/>
      <c r="H60" s="884"/>
      <c r="I60" s="884"/>
      <c r="J60" s="884"/>
      <c r="K60" s="884"/>
      <c r="L60" s="884"/>
      <c r="M60" s="884"/>
      <c r="N60" s="884"/>
      <c r="O60" s="884"/>
      <c r="P60" s="884"/>
      <c r="Q60" s="1242"/>
    </row>
    <row r="61" ht="22.5" customHeight="1">
      <c r="A61" s="1239" t="str">
        <f>'Planilha contratada'!A61</f>
        <v>03.01.005 </v>
      </c>
      <c r="B61" s="865" t="str">
        <f>'Planilha contratada'!B61</f>
        <v xml:space="preserve">Acabamento de superfície de piso de concreto com polimento mecânico com acabadora simples - Rev 02</v>
      </c>
      <c r="C61" s="865"/>
      <c r="D61" s="865"/>
      <c r="E61" s="865"/>
      <c r="F61" s="722"/>
      <c r="G61" s="722"/>
      <c r="H61" s="722"/>
      <c r="I61" s="722"/>
      <c r="J61" s="722"/>
      <c r="K61" s="722"/>
      <c r="L61" s="722"/>
      <c r="M61" s="722"/>
      <c r="N61" s="722"/>
      <c r="O61" s="722"/>
      <c r="P61" s="722"/>
      <c r="Q61" s="1243"/>
    </row>
    <row r="62" ht="21" customHeight="1">
      <c r="A62" s="1239" t="str">
        <f>'Planilha contratada'!A62</f>
        <v>03.01.012 </v>
      </c>
      <c r="B62" s="865" t="str">
        <f>'Planilha contratada'!B62</f>
        <v xml:space="preserve">Pintura de meio-fio com tinta branca a base de cal (caiação). af_05/2021</v>
      </c>
      <c r="C62" s="865"/>
      <c r="D62" s="865"/>
      <c r="E62" s="865"/>
      <c r="F62" s="722"/>
      <c r="G62" s="722"/>
      <c r="H62" s="722"/>
      <c r="I62" s="722"/>
      <c r="J62" s="722"/>
      <c r="K62" s="722"/>
      <c r="L62" s="722"/>
      <c r="M62" s="722"/>
      <c r="N62" s="722"/>
      <c r="O62" s="722"/>
      <c r="P62" s="722"/>
      <c r="Q62" s="1243"/>
    </row>
    <row r="63" ht="15" customHeight="1">
      <c r="A63" s="1237" t="str">
        <f>'Planilha contratada'!A63</f>
        <v>03.02 </v>
      </c>
      <c r="B63" s="884" t="str">
        <f>'Planilha contratada'!B63</f>
        <v>PAISAGISMO</v>
      </c>
      <c r="C63" s="884"/>
      <c r="D63" s="884"/>
      <c r="E63" s="884"/>
      <c r="F63" s="884"/>
      <c r="G63" s="884"/>
      <c r="H63" s="884"/>
      <c r="I63" s="884"/>
      <c r="J63" s="884"/>
      <c r="K63" s="884"/>
      <c r="L63" s="884"/>
      <c r="M63" s="884"/>
      <c r="N63" s="884"/>
      <c r="O63" s="884"/>
      <c r="P63" s="884"/>
      <c r="Q63" s="1242"/>
    </row>
    <row r="64">
      <c r="A64" s="1239" t="str">
        <f>'Planilha contratada'!A64</f>
        <v>03.02.001 </v>
      </c>
      <c r="B64" s="720" t="str">
        <f>'Planilha contratada'!B64</f>
        <v xml:space="preserve">Grama nativa capim de burro ou batatais, em placas, fornecimento e plantio</v>
      </c>
      <c r="C64" s="720"/>
      <c r="D64" s="720"/>
      <c r="E64" s="720"/>
      <c r="F64" s="720"/>
      <c r="G64" s="720"/>
      <c r="H64" s="720"/>
      <c r="I64" s="720"/>
      <c r="J64" s="720"/>
      <c r="K64" s="1253">
        <v>29</v>
      </c>
      <c r="L64" s="720" t="s">
        <v>38</v>
      </c>
      <c r="M64" s="720" t="s">
        <v>203</v>
      </c>
      <c r="N64" s="720">
        <v>14.67</v>
      </c>
      <c r="O64" s="720" t="s">
        <v>38</v>
      </c>
      <c r="P64" s="720" t="s">
        <v>207</v>
      </c>
      <c r="Q64" s="1243">
        <f>K64*N64</f>
        <v>425.43000000000001</v>
      </c>
    </row>
    <row r="65">
      <c r="A65" s="1239" t="str">
        <f>'Planilha contratada'!A65</f>
        <v>03.02.002 </v>
      </c>
      <c r="B65" s="720" t="str">
        <f>'Planilha contratada'!B65</f>
        <v xml:space="preserve">Planta - Ipê amarelo (tabebuia chrysotricha) h=1,00m, fornecimento e plantio</v>
      </c>
      <c r="C65" s="720"/>
      <c r="D65" s="720"/>
      <c r="E65" s="720"/>
      <c r="F65" s="722"/>
      <c r="G65" s="722"/>
      <c r="H65" s="722"/>
      <c r="I65" s="722"/>
      <c r="J65" s="722"/>
      <c r="K65" s="722"/>
      <c r="L65" s="722"/>
      <c r="M65" s="722"/>
      <c r="N65" s="722"/>
      <c r="O65" s="722"/>
      <c r="P65" s="722"/>
      <c r="Q65" s="1243"/>
    </row>
    <row r="66">
      <c r="A66" s="1239" t="str">
        <f>'Planilha contratada'!A66</f>
        <v>03.02.003 </v>
      </c>
      <c r="B66" s="865" t="str">
        <f>'Planilha contratada'!B66</f>
        <v xml:space="preserve">Planta - Chuva de ouro (cassia ferruginea), fornecimento e plantio</v>
      </c>
      <c r="C66" s="865"/>
      <c r="D66" s="865"/>
      <c r="E66" s="865"/>
      <c r="F66" s="722"/>
      <c r="G66" s="722"/>
      <c r="H66" s="722"/>
      <c r="I66" s="722"/>
      <c r="J66" s="722"/>
      <c r="K66" s="722"/>
      <c r="L66" s="722"/>
      <c r="M66" s="722"/>
      <c r="N66" s="722"/>
      <c r="O66" s="722"/>
      <c r="P66" s="722"/>
      <c r="Q66" s="1243"/>
    </row>
    <row r="67">
      <c r="A67" s="1239" t="str">
        <f>'Planilha contratada'!A67</f>
        <v>03.02.004 </v>
      </c>
      <c r="B67" s="865" t="str">
        <f>'Planilha contratada'!B67</f>
        <v xml:space="preserve">Planta -ipe branco  (tabebuia roseoalba), fornecimento e plantio, h=3,50m</v>
      </c>
      <c r="C67" s="865"/>
      <c r="D67" s="865"/>
      <c r="E67" s="865"/>
      <c r="F67" s="722"/>
      <c r="G67" s="722"/>
      <c r="H67" s="722"/>
      <c r="I67" s="722"/>
      <c r="J67" s="722"/>
      <c r="K67" s="722"/>
      <c r="L67" s="722"/>
      <c r="M67" s="722"/>
      <c r="N67" s="722"/>
      <c r="O67" s="722"/>
      <c r="P67" s="722"/>
      <c r="Q67" s="1243"/>
    </row>
    <row r="68">
      <c r="A68" s="1239" t="str">
        <f>'Planilha contratada'!A68</f>
        <v>03.02.005 </v>
      </c>
      <c r="B68" s="865" t="str">
        <f>'Planilha contratada'!B68</f>
        <v xml:space="preserve">Planta -ipe rosa  (tabebuia impetiginosa), fornecimento e plantio</v>
      </c>
      <c r="C68" s="865"/>
      <c r="D68" s="865"/>
      <c r="E68" s="865"/>
      <c r="F68" s="722"/>
      <c r="G68" s="722"/>
      <c r="H68" s="722"/>
      <c r="I68" s="722"/>
      <c r="J68" s="722"/>
      <c r="K68" s="722"/>
      <c r="L68" s="722"/>
      <c r="M68" s="722"/>
      <c r="N68" s="722"/>
      <c r="O68" s="722"/>
      <c r="P68" s="722"/>
      <c r="Q68" s="1243"/>
    </row>
    <row r="69">
      <c r="A69" s="1239" t="str">
        <f>'Planilha contratada'!A69</f>
        <v>03.02.006 </v>
      </c>
      <c r="B69" s="865" t="str">
        <f>'Planilha contratada'!B69</f>
        <v xml:space="preserve">Planta -goiabeira  (psidium guajava), fornecimento e plantio</v>
      </c>
      <c r="C69" s="865"/>
      <c r="D69" s="865"/>
      <c r="E69" s="865"/>
      <c r="F69" s="722"/>
      <c r="G69" s="722"/>
      <c r="H69" s="722"/>
      <c r="I69" s="722"/>
      <c r="J69" s="722"/>
      <c r="K69" s="722"/>
      <c r="L69" s="722"/>
      <c r="M69" s="722"/>
      <c r="N69" s="722"/>
      <c r="O69" s="722"/>
      <c r="P69" s="722"/>
      <c r="Q69" s="1243"/>
    </row>
    <row r="70">
      <c r="A70" s="1239" t="str">
        <f>'Planilha contratada'!A70</f>
        <v>03.02.007 </v>
      </c>
      <c r="B70" s="720" t="str">
        <f>'Planilha contratada'!B70</f>
        <v xml:space="preserve">Planta - Ixora amarela (ixora coccinea yellow), fornecimento e plantio</v>
      </c>
      <c r="C70" s="720"/>
      <c r="D70" s="720"/>
      <c r="E70" s="720"/>
      <c r="F70" s="722"/>
      <c r="G70" s="722"/>
      <c r="H70" s="722"/>
      <c r="I70" s="722"/>
      <c r="J70" s="722"/>
      <c r="K70" s="722"/>
      <c r="L70" s="722"/>
      <c r="M70" s="722"/>
      <c r="N70" s="722"/>
      <c r="O70" s="722"/>
      <c r="P70" s="722"/>
      <c r="Q70" s="1243"/>
    </row>
    <row r="71">
      <c r="A71" s="1239" t="str">
        <f>'Planilha contratada'!A71</f>
        <v>03.02.008 </v>
      </c>
      <c r="B71" s="865" t="str">
        <f>'Planilha contratada'!B71</f>
        <v xml:space="preserve">Planta - Agave azul (agave americana), fornecimento e plantio</v>
      </c>
      <c r="C71" s="865"/>
      <c r="D71" s="865"/>
      <c r="E71" s="865"/>
      <c r="F71" s="722"/>
      <c r="G71" s="722"/>
      <c r="H71" s="722"/>
      <c r="I71" s="722"/>
      <c r="J71" s="722"/>
      <c r="K71" s="722"/>
      <c r="L71" s="722"/>
      <c r="M71" s="722"/>
      <c r="N71" s="722"/>
      <c r="O71" s="722"/>
      <c r="P71" s="722"/>
      <c r="Q71" s="1243"/>
    </row>
    <row r="72">
      <c r="A72" s="1239" t="str">
        <f>'Planilha contratada'!A72</f>
        <v>03.02.009 </v>
      </c>
      <c r="B72" s="865" t="str">
        <f>'Planilha contratada'!B72</f>
        <v xml:space="preserve">Lastro de brita 1</v>
      </c>
      <c r="C72" s="865"/>
      <c r="D72" s="865"/>
      <c r="E72" s="865"/>
      <c r="F72" s="722"/>
      <c r="G72" s="722"/>
      <c r="H72" s="722"/>
      <c r="I72" s="722"/>
      <c r="J72" s="722"/>
      <c r="K72" s="722"/>
      <c r="L72" s="722"/>
      <c r="M72" s="722"/>
      <c r="N72" s="722"/>
      <c r="O72" s="722"/>
      <c r="P72" s="722"/>
      <c r="Q72" s="1243"/>
    </row>
    <row r="73">
      <c r="A73" s="1239" t="str">
        <f>'Planilha contratada'!A73</f>
        <v>03.02.010 </v>
      </c>
      <c r="B73" s="865" t="str">
        <f>'Planilha contratada'!B73</f>
        <v xml:space="preserve">Lastro de brita 0</v>
      </c>
      <c r="C73" s="865"/>
      <c r="D73" s="865"/>
      <c r="E73" s="865"/>
      <c r="F73" s="722"/>
      <c r="G73" s="722"/>
      <c r="H73" s="722"/>
      <c r="I73" s="722"/>
      <c r="J73" s="722"/>
      <c r="K73" s="722"/>
      <c r="L73" s="722"/>
      <c r="M73" s="722"/>
      <c r="N73" s="722"/>
      <c r="O73" s="722"/>
      <c r="P73" s="722"/>
      <c r="Q73" s="1243"/>
    </row>
    <row r="74" ht="15" customHeight="1">
      <c r="A74" s="1237" t="str">
        <f>'Planilha contratada'!A74</f>
        <v>03.03 </v>
      </c>
      <c r="B74" s="884" t="str">
        <f>'Planilha contratada'!B74</f>
        <v>ACESSIBILIDADE</v>
      </c>
      <c r="C74" s="884"/>
      <c r="D74" s="884"/>
      <c r="E74" s="884"/>
      <c r="F74" s="884"/>
      <c r="G74" s="884"/>
      <c r="H74" s="884"/>
      <c r="I74" s="884"/>
      <c r="J74" s="884"/>
      <c r="K74" s="884"/>
      <c r="L74" s="884"/>
      <c r="M74" s="884"/>
      <c r="N74" s="884"/>
      <c r="O74" s="884"/>
      <c r="P74" s="884"/>
      <c r="Q74" s="1242"/>
    </row>
    <row r="75">
      <c r="A75" s="1254" t="str">
        <f>'Planilha contratada'!A75</f>
        <v>03.03.001 </v>
      </c>
      <c r="B75" s="720" t="str">
        <f>'Planilha contratada'!B75</f>
        <v xml:space="preserve">Placa de sinalização, dim.: 60 x 80 cm,  - "Estacionamento Reservado - Deficiente/Idosos", incluso barrote para fixação - fornecimento e instalação</v>
      </c>
      <c r="C75" s="720"/>
      <c r="D75" s="720"/>
      <c r="E75" s="720"/>
      <c r="F75" s="722"/>
      <c r="G75" s="722"/>
      <c r="H75" s="722"/>
      <c r="I75" s="722"/>
      <c r="J75" s="722"/>
      <c r="K75" s="722"/>
      <c r="L75" s="722"/>
      <c r="M75" s="722"/>
      <c r="N75" s="722"/>
      <c r="O75" s="722"/>
      <c r="P75" s="722"/>
      <c r="Q75" s="1243"/>
    </row>
    <row r="76" ht="22.5" customHeight="1">
      <c r="A76" s="1254" t="str">
        <f>'Planilha contratada'!A76</f>
        <v>03.03.002 </v>
      </c>
      <c r="B76" s="865" t="str">
        <f>'Planilha contratada'!B76</f>
        <v xml:space="preserve">Pintura de símbolos e textos com tinta acrílica, demarcação com fita adesiva e aplicação com rolo. af_05/2021</v>
      </c>
      <c r="C76" s="865"/>
      <c r="D76" s="865"/>
      <c r="E76" s="865"/>
      <c r="F76" s="722"/>
      <c r="G76" s="722"/>
      <c r="H76" s="722"/>
      <c r="I76" s="722"/>
      <c r="J76" s="722"/>
      <c r="K76" s="722"/>
      <c r="L76" s="722"/>
      <c r="M76" s="722"/>
      <c r="N76" s="722"/>
      <c r="O76" s="722"/>
      <c r="P76" s="722"/>
      <c r="Q76" s="1255"/>
    </row>
    <row r="77" ht="15" customHeight="1">
      <c r="A77" s="1237" t="str">
        <f>'Planilha contratada'!A77</f>
        <v>03.04 </v>
      </c>
      <c r="B77" s="884" t="str">
        <f>'Planilha contratada'!B77</f>
        <v xml:space="preserve">MOBILIÁRIO URBANO</v>
      </c>
      <c r="C77" s="884"/>
      <c r="D77" s="884"/>
      <c r="E77" s="884"/>
      <c r="F77" s="884"/>
      <c r="G77" s="884"/>
      <c r="H77" s="884"/>
      <c r="I77" s="884"/>
      <c r="J77" s="884"/>
      <c r="K77" s="884"/>
      <c r="L77" s="884"/>
      <c r="M77" s="884"/>
      <c r="N77" s="884"/>
      <c r="O77" s="884"/>
      <c r="P77" s="884"/>
      <c r="Q77" s="1242"/>
    </row>
    <row r="78" ht="23.25" customHeight="1">
      <c r="A78" s="1254" t="str">
        <f>'Planilha contratada'!A78</f>
        <v>03.04.001 </v>
      </c>
      <c r="B78" s="865" t="str">
        <f>'Planilha contratada'!B78</f>
        <v xml:space="preserve">Equipamento de ginástica - simulador de caminhada duplo - galvanizado - Rev 01</v>
      </c>
      <c r="C78" s="865"/>
      <c r="D78" s="865"/>
      <c r="E78" s="865"/>
      <c r="F78" s="722" t="s">
        <v>362</v>
      </c>
      <c r="G78" s="722"/>
      <c r="H78" s="722"/>
      <c r="I78" s="722"/>
      <c r="J78" s="722"/>
      <c r="K78" s="722"/>
      <c r="L78" s="722"/>
      <c r="M78" s="722"/>
      <c r="N78" s="722"/>
      <c r="O78" s="722"/>
      <c r="P78" s="722"/>
      <c r="Q78" s="1243">
        <v>0.5</v>
      </c>
    </row>
    <row r="79">
      <c r="A79" s="1254" t="str">
        <f>'Planilha contratada'!A79</f>
        <v>03.04.002 </v>
      </c>
      <c r="B79" s="865" t="str">
        <f>'Planilha contratada'!B79</f>
        <v xml:space="preserve">Equipamento de ginástica - leg press duplo - galvanizado - Rev 01</v>
      </c>
      <c r="C79" s="865"/>
      <c r="D79" s="865"/>
      <c r="E79" s="865"/>
      <c r="F79" s="722" t="s">
        <v>362</v>
      </c>
      <c r="G79" s="722"/>
      <c r="H79" s="722"/>
      <c r="I79" s="722"/>
      <c r="J79" s="722"/>
      <c r="K79" s="722"/>
      <c r="L79" s="722"/>
      <c r="M79" s="722"/>
      <c r="N79" s="722"/>
      <c r="O79" s="722"/>
      <c r="P79" s="722"/>
      <c r="Q79" s="1243">
        <v>0.5</v>
      </c>
    </row>
    <row r="80" ht="24" customHeight="1">
      <c r="A80" s="1254" t="str">
        <f>'Planilha contratada'!A80</f>
        <v>03.04.003 </v>
      </c>
      <c r="B80" s="865" t="str">
        <f>'Planilha contratada'!B80</f>
        <v xml:space="preserve">Equipamento de ginástica - rotação diagonal duplo - galvanizado - Rev 01</v>
      </c>
      <c r="C80" s="865"/>
      <c r="D80" s="865"/>
      <c r="E80" s="865"/>
      <c r="F80" s="722" t="s">
        <v>362</v>
      </c>
      <c r="G80" s="722"/>
      <c r="H80" s="722"/>
      <c r="I80" s="722"/>
      <c r="J80" s="722"/>
      <c r="K80" s="722"/>
      <c r="L80" s="722"/>
      <c r="M80" s="722"/>
      <c r="N80" s="722"/>
      <c r="O80" s="722"/>
      <c r="P80" s="722"/>
      <c r="Q80" s="1243">
        <v>0.5</v>
      </c>
    </row>
    <row r="81">
      <c r="A81" s="1254" t="str">
        <f>'Planilha contratada'!A81</f>
        <v>03.04.004 </v>
      </c>
      <c r="B81" s="720" t="str">
        <f>'Planilha contratada'!B81</f>
        <v xml:space="preserve">Bicicletário em tubo de aço galvanizado diam=2.1/2", para 6 bicicletas, chumbadas no piso, incluso pintura de acabamento com 02 demãos</v>
      </c>
      <c r="C81" s="720"/>
      <c r="D81" s="720"/>
      <c r="E81" s="720"/>
      <c r="F81" s="722" t="s">
        <v>362</v>
      </c>
      <c r="G81" s="722"/>
      <c r="H81" s="722"/>
      <c r="I81" s="722"/>
      <c r="J81" s="722"/>
      <c r="K81" s="722"/>
      <c r="L81" s="722"/>
      <c r="M81" s="722"/>
      <c r="N81" s="722"/>
      <c r="O81" s="722"/>
      <c r="P81" s="722"/>
      <c r="Q81" s="1243">
        <v>0.5</v>
      </c>
    </row>
    <row r="82">
      <c r="A82" s="1254" t="str">
        <f>'Planilha contratada'!A82</f>
        <v>03.04.005 </v>
      </c>
      <c r="B82" s="865" t="str">
        <f>'Planilha contratada'!B82</f>
        <v xml:space="preserve">Banco em madeira plastica 2,0m - ecologica</v>
      </c>
      <c r="C82" s="865"/>
      <c r="D82" s="865"/>
      <c r="E82" s="865"/>
      <c r="F82" s="722"/>
      <c r="G82" s="722"/>
      <c r="H82" s="722"/>
      <c r="I82" s="722"/>
      <c r="J82" s="722"/>
      <c r="K82" s="722"/>
      <c r="L82" s="722"/>
      <c r="M82" s="722"/>
      <c r="N82" s="722"/>
      <c r="O82" s="722"/>
      <c r="P82" s="722"/>
      <c r="Q82" s="1243"/>
    </row>
    <row r="83">
      <c r="A83" s="1254" t="str">
        <f>'Planilha contratada'!A83</f>
        <v>03.04.006 </v>
      </c>
      <c r="B83" s="865" t="str">
        <f>'Planilha contratada'!B83</f>
        <v xml:space="preserve">Lixeira em fibra de vidro, com capacidade 20l cada, com tampa vai e vem</v>
      </c>
      <c r="C83" s="865"/>
      <c r="D83" s="865"/>
      <c r="E83" s="865"/>
      <c r="F83" s="722"/>
      <c r="G83" s="722"/>
      <c r="H83" s="722"/>
      <c r="I83" s="722"/>
      <c r="J83" s="722"/>
      <c r="K83" s="722"/>
      <c r="L83" s="722"/>
      <c r="M83" s="722"/>
      <c r="N83" s="722"/>
      <c r="O83" s="722"/>
      <c r="P83" s="722"/>
      <c r="Q83" s="1243"/>
    </row>
    <row r="84" ht="15" customHeight="1">
      <c r="A84" s="1237" t="str">
        <f>'Planilha contratada'!A84</f>
        <v>03.05 </v>
      </c>
      <c r="B84" s="884" t="str">
        <f>'Planilha contratada'!B84</f>
        <v xml:space="preserve">MESA E BANCOS EM CONCRETO ARMADO (03 CONJUNTOS)</v>
      </c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1242"/>
    </row>
    <row r="85">
      <c r="A85" s="1254" t="str">
        <f>'Planilha contratada'!A85</f>
        <v>03.05.001 </v>
      </c>
      <c r="B85" s="865" t="str">
        <f>'Planilha contratada'!B85</f>
        <v xml:space="preserve">Reaterro manual de valas, com placa vibratória. af_08/2023</v>
      </c>
      <c r="C85" s="865"/>
      <c r="D85" s="865"/>
      <c r="E85" s="865"/>
      <c r="F85" s="722"/>
      <c r="G85" s="722"/>
      <c r="H85" s="722"/>
      <c r="I85" s="722"/>
      <c r="J85" s="722"/>
      <c r="K85" s="722"/>
      <c r="L85" s="722"/>
      <c r="M85" s="722"/>
      <c r="N85" s="722"/>
      <c r="O85" s="722"/>
      <c r="P85" s="722"/>
      <c r="Q85" s="1243"/>
    </row>
    <row r="86" ht="33" customHeight="1">
      <c r="A86" s="1254" t="str">
        <f>'Planilha contratada'!A86</f>
        <v>03.05.002 </v>
      </c>
      <c r="B86" s="865" t="str">
        <f>'Planilha contratada'!B86</f>
        <v xml:space="preserve">Escavação manual de vala com profundidade menor ou igual a 1,30 m. af_02/2021</v>
      </c>
      <c r="C86" s="865"/>
      <c r="D86" s="865"/>
      <c r="E86" s="865"/>
      <c r="F86" s="722"/>
      <c r="G86" s="722"/>
      <c r="H86" s="722"/>
      <c r="I86" s="722"/>
      <c r="J86" s="722"/>
      <c r="K86" s="722"/>
      <c r="L86" s="722"/>
      <c r="M86" s="722"/>
      <c r="N86" s="722"/>
      <c r="O86" s="722"/>
      <c r="P86" s="722"/>
      <c r="Q86" s="1252"/>
    </row>
    <row r="87">
      <c r="A87" s="1254" t="str">
        <f>'Planilha contratada'!A87</f>
        <v>03.05.003 </v>
      </c>
      <c r="B87" s="865" t="str">
        <f>'Planilha contratada'!B87</f>
        <v xml:space="preserve">Acabamento superficial de concreto com lixamento e polimento</v>
      </c>
      <c r="C87" s="865"/>
      <c r="D87" s="865"/>
      <c r="E87" s="865"/>
      <c r="F87" s="1256"/>
      <c r="G87" s="1257"/>
      <c r="H87" s="1257"/>
      <c r="I87" s="1257"/>
      <c r="J87" s="1257"/>
      <c r="K87" s="1257"/>
      <c r="L87" s="1257"/>
      <c r="M87" s="1257"/>
      <c r="N87" s="1257"/>
      <c r="O87" s="1257"/>
      <c r="P87" s="1257"/>
      <c r="Q87" s="1252"/>
    </row>
    <row r="88" ht="30.75" customHeight="1">
      <c r="A88" s="1254" t="str">
        <f>'Planilha contratada'!A88</f>
        <v>03.05.004 </v>
      </c>
      <c r="B88" s="720" t="str">
        <f>'Planilha contratada'!B88</f>
        <v xml:space="preserve">Concreto Armado fck=30,0MPa, usinado, bombeado, adensado e lançado, para uso Geral, com formas planas em compensado resinado 12mm (05 usos)</v>
      </c>
      <c r="C88" s="720"/>
      <c r="D88" s="720"/>
      <c r="E88" s="720"/>
      <c r="F88" s="722"/>
      <c r="G88" s="722"/>
      <c r="H88" s="722"/>
      <c r="I88" s="722"/>
      <c r="J88" s="722"/>
      <c r="K88" s="722"/>
      <c r="L88" s="722"/>
      <c r="M88" s="722"/>
      <c r="N88" s="722"/>
      <c r="O88" s="722"/>
      <c r="P88" s="722"/>
      <c r="Q88" s="1252"/>
    </row>
    <row r="89" ht="30" customHeight="1">
      <c r="A89" s="1254" t="str">
        <f>'Planilha contratada'!A89</f>
        <v>03.05.005 </v>
      </c>
      <c r="B89" s="865" t="str">
        <f>'Planilha contratada'!B89</f>
        <v xml:space="preserve">Aplicação manual de tinta látex acrílica em parede externas de casas, duas demãos. af_03/2024</v>
      </c>
      <c r="C89" s="865"/>
      <c r="D89" s="865"/>
      <c r="E89" s="865"/>
      <c r="F89" s="722"/>
      <c r="G89" s="722"/>
      <c r="H89" s="722"/>
      <c r="I89" s="722"/>
      <c r="J89" s="722"/>
      <c r="K89" s="722"/>
      <c r="L89" s="722"/>
      <c r="M89" s="722"/>
      <c r="N89" s="722"/>
      <c r="O89" s="722"/>
      <c r="P89" s="722"/>
      <c r="Q89" s="1243"/>
    </row>
    <row r="90" ht="15" customHeight="1">
      <c r="A90" s="1249" t="str">
        <f>'Planilha contratada'!A90</f>
        <v>03.06 </v>
      </c>
      <c r="B90" s="1250" t="str">
        <f>'Planilha contratada'!B90</f>
        <v xml:space="preserve">INSTALAÇÕES ELETRICAS</v>
      </c>
      <c r="C90" s="1250"/>
      <c r="D90" s="1250"/>
      <c r="E90" s="1250"/>
      <c r="F90" s="1250"/>
      <c r="G90" s="1250"/>
      <c r="H90" s="1250"/>
      <c r="I90" s="1250"/>
      <c r="J90" s="1250"/>
      <c r="K90" s="1250"/>
      <c r="L90" s="1250"/>
      <c r="M90" s="1250"/>
      <c r="N90" s="1250"/>
      <c r="O90" s="1250"/>
      <c r="P90" s="1250"/>
      <c r="Q90" s="1251"/>
    </row>
    <row r="91" ht="15" customHeight="1">
      <c r="A91" s="1237" t="str">
        <f>'Planilha contratada'!A91</f>
        <v>03.06.001 </v>
      </c>
      <c r="B91" s="884" t="str">
        <f>'Planilha contratada'!B91</f>
        <v xml:space="preserve">SEÇÃO 02</v>
      </c>
      <c r="C91" s="884"/>
      <c r="D91" s="884"/>
      <c r="E91" s="884"/>
      <c r="F91" s="884"/>
      <c r="G91" s="884"/>
      <c r="H91" s="884"/>
      <c r="I91" s="884"/>
      <c r="J91" s="884"/>
      <c r="K91" s="884"/>
      <c r="L91" s="884"/>
      <c r="M91" s="884"/>
      <c r="N91" s="884"/>
      <c r="O91" s="884"/>
      <c r="P91" s="884"/>
      <c r="Q91" s="1242"/>
    </row>
    <row r="92">
      <c r="A92" s="1254" t="str">
        <f>'Planilha contratada'!A92</f>
        <v>03.06.001.001 </v>
      </c>
      <c r="B92" s="865" t="str">
        <f>'Planilha contratada'!B92</f>
        <v xml:space="preserve">Entrada de energia elétrica bifásica demanda entre 0 e 10,1 kw - Rev 01</v>
      </c>
      <c r="C92" s="865"/>
      <c r="D92" s="865"/>
      <c r="E92" s="865"/>
      <c r="F92" s="722"/>
      <c r="G92" s="722"/>
      <c r="H92" s="722"/>
      <c r="I92" s="722"/>
      <c r="J92" s="722"/>
      <c r="K92" s="722"/>
      <c r="L92" s="722"/>
      <c r="M92" s="722"/>
      <c r="N92" s="722"/>
      <c r="O92" s="722"/>
      <c r="P92" s="722"/>
      <c r="Q92" s="1243"/>
    </row>
    <row r="93">
      <c r="A93" s="1254" t="str">
        <f>'Planilha contratada'!A93</f>
        <v>03.06.001.002 </v>
      </c>
      <c r="B93" s="865" t="str">
        <f>'Planilha contratada'!B93</f>
        <v xml:space="preserve">Poste de concreto duplo T (DT)  9/150 - fornecimento e assentamento</v>
      </c>
      <c r="C93" s="865"/>
      <c r="D93" s="865"/>
      <c r="E93" s="865"/>
      <c r="F93" s="722"/>
      <c r="G93" s="722"/>
      <c r="H93" s="722"/>
      <c r="I93" s="722"/>
      <c r="J93" s="722"/>
      <c r="K93" s="722"/>
      <c r="L93" s="722"/>
      <c r="M93" s="722"/>
      <c r="N93" s="722"/>
      <c r="O93" s="722"/>
      <c r="P93" s="722"/>
      <c r="Q93" s="1255"/>
    </row>
    <row r="94" ht="49.5" customHeight="1">
      <c r="A94" s="1254" t="str">
        <f>'Planilha contratada'!A94</f>
        <v>03.06.001.003 </v>
      </c>
      <c r="B94" s="865" t="str">
        <f>'Planilha contratada'!B94</f>
        <v xml:space="preserve">QDCL-6 - Quadro / Painel em chapa de aço com pintura eletrostática a pó poliester na cor cinza ral, grau de proteção IP 54, com disjuntores, barramentos e acessórios de montagem - 500x400x200mm</v>
      </c>
      <c r="C94" s="865"/>
      <c r="D94" s="865"/>
      <c r="E94" s="865"/>
      <c r="F94" s="722"/>
      <c r="G94" s="722"/>
      <c r="H94" s="722"/>
      <c r="I94" s="722"/>
      <c r="J94" s="722"/>
      <c r="K94" s="722"/>
      <c r="L94" s="722"/>
      <c r="M94" s="722"/>
      <c r="N94" s="722"/>
      <c r="O94" s="722"/>
      <c r="P94" s="722"/>
      <c r="Q94" s="1255"/>
    </row>
    <row r="95">
      <c r="A95" s="1254" t="str">
        <f>'Planilha contratada'!A95</f>
        <v>03.06.001.004 </v>
      </c>
      <c r="B95" s="865" t="str">
        <f>'Planilha contratada'!B95</f>
        <v xml:space="preserve">Eletricista industrial com encargos complementares</v>
      </c>
      <c r="C95" s="865"/>
      <c r="D95" s="865"/>
      <c r="E95" s="865"/>
      <c r="F95" s="722"/>
      <c r="G95" s="722"/>
      <c r="H95" s="722"/>
      <c r="I95" s="722"/>
      <c r="J95" s="722"/>
      <c r="K95" s="722"/>
      <c r="L95" s="722"/>
      <c r="M95" s="722"/>
      <c r="N95" s="722"/>
      <c r="O95" s="722"/>
      <c r="P95" s="722"/>
      <c r="Q95" s="1243"/>
    </row>
    <row r="96">
      <c r="A96" s="1254" t="str">
        <f>'Planilha contratada'!A96</f>
        <v>03.06.001.005 </v>
      </c>
      <c r="B96" s="865" t="str">
        <f>'Planilha contratada'!B96</f>
        <v xml:space="preserve">Auxiliar de eletricista com encargos complementares</v>
      </c>
      <c r="C96" s="865"/>
      <c r="D96" s="865"/>
      <c r="E96" s="865"/>
      <c r="F96" s="722"/>
      <c r="G96" s="722"/>
      <c r="H96" s="722"/>
      <c r="I96" s="722"/>
      <c r="J96" s="722"/>
      <c r="K96" s="722"/>
      <c r="L96" s="722"/>
      <c r="M96" s="722"/>
      <c r="N96" s="722"/>
      <c r="O96" s="722"/>
      <c r="P96" s="722"/>
      <c r="Q96" s="1243"/>
    </row>
    <row r="97">
      <c r="A97" s="1254" t="str">
        <f>'Planilha contratada'!A97</f>
        <v>03.06.001.006 </v>
      </c>
      <c r="B97" s="865" t="str">
        <f>'Planilha contratada'!B97</f>
        <v xml:space="preserve">Eletroduto em ferro galvanizado pesado sem costura 1" x 3m</v>
      </c>
      <c r="C97" s="865"/>
      <c r="D97" s="865"/>
      <c r="E97" s="865"/>
      <c r="F97" s="722"/>
      <c r="G97" s="722"/>
      <c r="H97" s="722"/>
      <c r="I97" s="722"/>
      <c r="J97" s="722"/>
      <c r="K97" s="722"/>
      <c r="L97" s="722"/>
      <c r="M97" s="722"/>
      <c r="N97" s="722"/>
      <c r="O97" s="722"/>
      <c r="P97" s="722"/>
      <c r="Q97" s="1243"/>
    </row>
    <row r="98" ht="24" customHeight="1">
      <c r="A98" s="1254" t="str">
        <f>'Planilha contratada'!A98</f>
        <v>03.06.001.007 </v>
      </c>
      <c r="B98" s="865" t="str">
        <f>'Planilha contratada'!B98</f>
        <v xml:space="preserve">Luva de emenda para eletroduto, aço galvanizado, dn 25 mm (1"), aparente, instalada em teto - fornecimento e instalaçâo</v>
      </c>
      <c r="C98" s="865"/>
      <c r="D98" s="865"/>
      <c r="E98" s="865"/>
      <c r="F98" s="722"/>
      <c r="G98" s="722"/>
      <c r="H98" s="722"/>
      <c r="I98" s="722"/>
      <c r="J98" s="722"/>
      <c r="K98" s="722"/>
      <c r="L98" s="722"/>
      <c r="M98" s="722"/>
      <c r="N98" s="722"/>
      <c r="O98" s="722"/>
      <c r="P98" s="722"/>
      <c r="Q98" s="1255"/>
    </row>
    <row r="99">
      <c r="A99" s="1254" t="str">
        <f>'Planilha contratada'!A99</f>
        <v>03.06.001.008 </v>
      </c>
      <c r="B99" s="865" t="str">
        <f>'Planilha contratada'!B99</f>
        <v xml:space="preserve">Abraçadeira em ferro Galvanizado DN 150mm</v>
      </c>
      <c r="C99" s="865"/>
      <c r="D99" s="865"/>
      <c r="E99" s="865"/>
      <c r="F99" s="722"/>
      <c r="G99" s="722"/>
      <c r="H99" s="722"/>
      <c r="I99" s="722"/>
      <c r="J99" s="722"/>
      <c r="K99" s="722"/>
      <c r="L99" s="722"/>
      <c r="M99" s="722"/>
      <c r="N99" s="722"/>
      <c r="O99" s="722"/>
      <c r="P99" s="722"/>
      <c r="Q99" s="1243"/>
    </row>
    <row r="100" ht="24.75" customHeight="1">
      <c r="A100" s="1254" t="str">
        <f>'Planilha contratada'!A100</f>
        <v>03.06.001.009 </v>
      </c>
      <c r="B100" s="865" t="str">
        <f>'Planilha contratada'!B100</f>
        <v xml:space="preserve">Duto corrugado flexível em PEAD Ø = 1.1/4', tipo Kanalex ou similar, lançado diretamente no solo, exclusive escavação e reaterro</v>
      </c>
      <c r="C100" s="865"/>
      <c r="D100" s="865"/>
      <c r="E100" s="865"/>
      <c r="F100" s="722"/>
      <c r="G100" s="722"/>
      <c r="H100" s="722"/>
      <c r="I100" s="722"/>
      <c r="J100" s="722"/>
      <c r="K100" s="722"/>
      <c r="L100" s="722"/>
      <c r="M100" s="722"/>
      <c r="N100" s="722"/>
      <c r="O100" s="722"/>
      <c r="P100" s="722"/>
      <c r="Q100" s="1243"/>
    </row>
    <row r="101">
      <c r="A101" s="1254" t="str">
        <f>'Planilha contratada'!A101</f>
        <v>03.06.001.010 </v>
      </c>
      <c r="B101" s="865" t="str">
        <f>'Planilha contratada'!B101</f>
        <v xml:space="preserve">Concreto simples fabricado na obra, fck=10 mpa, lançado e adensado</v>
      </c>
      <c r="C101" s="865"/>
      <c r="D101" s="865"/>
      <c r="E101" s="865"/>
      <c r="F101" s="722"/>
      <c r="G101" s="722"/>
      <c r="H101" s="722"/>
      <c r="I101" s="722"/>
      <c r="J101" s="722"/>
      <c r="K101" s="722"/>
      <c r="L101" s="722"/>
      <c r="M101" s="722"/>
      <c r="N101" s="722"/>
      <c r="O101" s="722"/>
      <c r="P101" s="722"/>
      <c r="Q101" s="1243"/>
    </row>
    <row r="102" ht="45" customHeight="1">
      <c r="A102" s="1254" t="str">
        <f>'Planilha contratada'!A102</f>
        <v>03.06.001.011 </v>
      </c>
      <c r="B102" s="865" t="str">
        <f>'Planilha contratada'!B102</f>
        <v xml:space="preserve">Poste de aço galvanizado cônico contíno reto, diâmetro superior 60mm, diâmetro da base 115mm, altura total 5m, Conipost ref. Série 0005/classe 60 da Conipost ou similar</v>
      </c>
      <c r="C102" s="865"/>
      <c r="D102" s="865"/>
      <c r="E102" s="865"/>
      <c r="F102" s="722"/>
      <c r="G102" s="722"/>
      <c r="H102" s="722"/>
      <c r="I102" s="722"/>
      <c r="J102" s="722"/>
      <c r="K102" s="722"/>
      <c r="L102" s="722"/>
      <c r="M102" s="722"/>
      <c r="N102" s="722"/>
      <c r="O102" s="722"/>
      <c r="P102" s="722"/>
      <c r="Q102" s="1243"/>
    </row>
    <row r="103" ht="27" customHeight="1">
      <c r="A103" s="1254" t="str">
        <f>'Planilha contratada'!A103</f>
        <v>03.06.001.012 </v>
      </c>
      <c r="B103" s="865" t="str">
        <f>'Planilha contratada'!B103</f>
        <v xml:space="preserve">Caixa de passagem em alvenaria de tijolos maciços esp. = 0,12m,  dim. int. =  0,30 x 0,30 x 0,40m</v>
      </c>
      <c r="C103" s="865"/>
      <c r="D103" s="865"/>
      <c r="E103" s="865"/>
      <c r="F103" s="722"/>
      <c r="G103" s="722"/>
      <c r="H103" s="722"/>
      <c r="I103" s="722"/>
      <c r="J103" s="722"/>
      <c r="K103" s="722"/>
      <c r="L103" s="722"/>
      <c r="M103" s="722"/>
      <c r="N103" s="722"/>
      <c r="O103" s="722"/>
      <c r="P103" s="722"/>
      <c r="Q103" s="1243"/>
    </row>
    <row r="104" ht="15" customHeight="1">
      <c r="A104" s="1237" t="str">
        <f>'Planilha contratada'!A104</f>
        <v>03.07 </v>
      </c>
      <c r="B104" s="884" t="str">
        <f>'Planilha contratada'!B104</f>
        <v>DIVERSOS</v>
      </c>
      <c r="C104" s="884"/>
      <c r="D104" s="884"/>
      <c r="E104" s="884"/>
      <c r="F104" s="884"/>
      <c r="G104" s="884"/>
      <c r="H104" s="884"/>
      <c r="I104" s="884"/>
      <c r="J104" s="884"/>
      <c r="K104" s="884"/>
      <c r="L104" s="884"/>
      <c r="M104" s="884"/>
      <c r="N104" s="884"/>
      <c r="O104" s="884"/>
      <c r="P104" s="884"/>
      <c r="Q104" s="1242"/>
    </row>
    <row r="105">
      <c r="A105" s="1254" t="str">
        <f>'Planilha contratada'!A105</f>
        <v>03.07.001 </v>
      </c>
      <c r="B105" s="865" t="str">
        <f>'Planilha contratada'!B105</f>
        <v xml:space="preserve">Limpeza de ruas (varrição e remoção de entulhos)</v>
      </c>
      <c r="C105" s="865"/>
      <c r="D105" s="865"/>
      <c r="E105" s="865"/>
      <c r="F105" s="722"/>
      <c r="G105" s="722"/>
      <c r="H105" s="722"/>
      <c r="I105" s="722"/>
      <c r="J105" s="722"/>
      <c r="K105" s="722"/>
      <c r="L105" s="722"/>
      <c r="M105" s="722"/>
      <c r="N105" s="722"/>
      <c r="O105" s="722"/>
      <c r="P105" s="722"/>
      <c r="Q105" s="1243"/>
    </row>
    <row r="106">
      <c r="A106" s="1254" t="str">
        <f>'Planilha contratada'!A106</f>
        <v>03.07.002 </v>
      </c>
      <c r="B106" s="720" t="str">
        <f>'Planilha contratada'!B106</f>
        <v xml:space="preserve">Mapa tátil em acrílico medindo 70 x 50cm, com suporte em chapa em ferro 1" e tubo de ferro galvanizado ø=4", pintados e placa em granito cinza andorinha</v>
      </c>
      <c r="C106" s="720"/>
      <c r="D106" s="720"/>
      <c r="E106" s="720"/>
      <c r="F106" s="722"/>
      <c r="G106" s="722"/>
      <c r="H106" s="722"/>
      <c r="I106" s="722"/>
      <c r="J106" s="722"/>
      <c r="K106" s="722"/>
      <c r="L106" s="722"/>
      <c r="M106" s="722"/>
      <c r="N106" s="722"/>
      <c r="O106" s="722"/>
      <c r="P106" s="722"/>
      <c r="Q106" s="1243"/>
    </row>
    <row r="107">
      <c r="A107" s="1254" t="str">
        <f>'Planilha contratada'!A107</f>
        <v>03.07.003 </v>
      </c>
      <c r="B107" s="865" t="str">
        <f>'Planilha contratada'!B107</f>
        <v xml:space="preserve">Marco Inaugural Padrão PMSC</v>
      </c>
      <c r="C107" s="865"/>
      <c r="D107" s="865"/>
      <c r="E107" s="865"/>
      <c r="F107" s="722"/>
      <c r="G107" s="722"/>
      <c r="H107" s="722"/>
      <c r="I107" s="722"/>
      <c r="J107" s="722"/>
      <c r="K107" s="722"/>
      <c r="L107" s="722"/>
      <c r="M107" s="722"/>
      <c r="N107" s="722"/>
      <c r="O107" s="722"/>
      <c r="P107" s="722"/>
      <c r="Q107" s="1243"/>
    </row>
    <row r="108" ht="15.75">
      <c r="A108" s="1258"/>
      <c r="B108" s="1259"/>
      <c r="C108" s="1259"/>
      <c r="D108" s="1259"/>
      <c r="E108" s="1259"/>
      <c r="F108" s="1259"/>
      <c r="G108" s="1259"/>
      <c r="H108" s="1259"/>
      <c r="I108" s="1259"/>
      <c r="J108" s="1259"/>
      <c r="K108" s="1259"/>
      <c r="L108" s="1259"/>
      <c r="M108" s="1259"/>
      <c r="N108" s="1259"/>
      <c r="O108" s="1259"/>
      <c r="P108" s="1259"/>
      <c r="Q108" s="1260"/>
    </row>
    <row r="109" ht="15" customHeight="1">
      <c r="A109" s="119" t="s">
        <v>214</v>
      </c>
      <c r="B109" s="120"/>
      <c r="C109" s="120"/>
      <c r="D109" s="120"/>
      <c r="E109" s="120"/>
      <c r="F109" s="119" t="s">
        <v>215</v>
      </c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1"/>
    </row>
    <row r="110">
      <c r="A110" s="119"/>
      <c r="B110" s="120"/>
      <c r="C110" s="120"/>
      <c r="D110" s="120"/>
      <c r="E110" s="120"/>
      <c r="F110" s="119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1"/>
    </row>
    <row r="111">
      <c r="A111" s="119"/>
      <c r="B111" s="120"/>
      <c r="C111" s="120"/>
      <c r="D111" s="120"/>
      <c r="E111" s="120"/>
      <c r="F111" s="119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1"/>
    </row>
    <row r="112">
      <c r="A112" s="119"/>
      <c r="B112" s="120"/>
      <c r="C112" s="120"/>
      <c r="D112" s="120"/>
      <c r="E112" s="120"/>
      <c r="F112" s="119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1"/>
    </row>
    <row r="113">
      <c r="A113" s="119"/>
      <c r="B113" s="120"/>
      <c r="C113" s="120"/>
      <c r="D113" s="120"/>
      <c r="E113" s="120"/>
      <c r="F113" s="119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1"/>
    </row>
    <row r="114">
      <c r="A114" s="119"/>
      <c r="B114" s="120"/>
      <c r="C114" s="120"/>
      <c r="D114" s="120"/>
      <c r="E114" s="120"/>
      <c r="F114" s="119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1"/>
    </row>
    <row r="115">
      <c r="A115" s="119"/>
      <c r="B115" s="120"/>
      <c r="C115" s="120"/>
      <c r="D115" s="120"/>
      <c r="E115" s="120"/>
      <c r="F115" s="119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1"/>
    </row>
    <row r="116" ht="15.75">
      <c r="A116" s="122"/>
      <c r="B116" s="123"/>
      <c r="C116" s="123"/>
      <c r="D116" s="123"/>
      <c r="E116" s="123"/>
      <c r="F116" s="122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4"/>
    </row>
  </sheetData>
  <mergeCells count="190">
    <mergeCell ref="B1:N1"/>
    <mergeCell ref="O1:Q4"/>
    <mergeCell ref="B2:N2"/>
    <mergeCell ref="B3:N3"/>
    <mergeCell ref="F4:J4"/>
    <mergeCell ref="K4:M4"/>
    <mergeCell ref="A5:Q5"/>
    <mergeCell ref="B6:E6"/>
    <mergeCell ref="B7:Q7"/>
    <mergeCell ref="B8:Q8"/>
    <mergeCell ref="B9:E9"/>
    <mergeCell ref="F9:P9"/>
    <mergeCell ref="B10:E10"/>
    <mergeCell ref="F10:P10"/>
    <mergeCell ref="B11:E11"/>
    <mergeCell ref="F11:P11"/>
    <mergeCell ref="B12:Q12"/>
    <mergeCell ref="B13:E13"/>
    <mergeCell ref="F13:P13"/>
    <mergeCell ref="B14:Q14"/>
    <mergeCell ref="B15:E15"/>
    <mergeCell ref="F15:P15"/>
    <mergeCell ref="B16:E16"/>
    <mergeCell ref="F16:P16"/>
    <mergeCell ref="B17:Q17"/>
    <mergeCell ref="B18:Q18"/>
    <mergeCell ref="B19:E19"/>
    <mergeCell ref="B20:E20"/>
    <mergeCell ref="F20:P20"/>
    <mergeCell ref="B21:Q21"/>
    <mergeCell ref="B22:E22"/>
    <mergeCell ref="F22:P22"/>
    <mergeCell ref="B23:E23"/>
    <mergeCell ref="F23:P23"/>
    <mergeCell ref="B24:E24"/>
    <mergeCell ref="F24:P24"/>
    <mergeCell ref="B25:E25"/>
    <mergeCell ref="F25:P25"/>
    <mergeCell ref="B26:E26"/>
    <mergeCell ref="F26:P26"/>
    <mergeCell ref="B27:E27"/>
    <mergeCell ref="F27:P27"/>
    <mergeCell ref="B28:E28"/>
    <mergeCell ref="F28:P28"/>
    <mergeCell ref="B29:E29"/>
    <mergeCell ref="F29:P29"/>
    <mergeCell ref="B30:E30"/>
    <mergeCell ref="F30:P30"/>
    <mergeCell ref="B31:Q31"/>
    <mergeCell ref="B32:E32"/>
    <mergeCell ref="F32:P32"/>
    <mergeCell ref="B33:E33"/>
    <mergeCell ref="F33:P33"/>
    <mergeCell ref="B34:E34"/>
    <mergeCell ref="F34:P34"/>
    <mergeCell ref="B35:E35"/>
    <mergeCell ref="F35:P35"/>
    <mergeCell ref="B36:E36"/>
    <mergeCell ref="F36:P36"/>
    <mergeCell ref="B37:E37"/>
    <mergeCell ref="F37:P37"/>
    <mergeCell ref="B38:Q38"/>
    <mergeCell ref="B39:E39"/>
    <mergeCell ref="F39:P39"/>
    <mergeCell ref="B40:E40"/>
    <mergeCell ref="F40:P40"/>
    <mergeCell ref="B41:E41"/>
    <mergeCell ref="F41:P41"/>
    <mergeCell ref="B42:E42"/>
    <mergeCell ref="F42:P42"/>
    <mergeCell ref="B43:Q43"/>
    <mergeCell ref="B44:Q44"/>
    <mergeCell ref="B45:E45"/>
    <mergeCell ref="F45:P45"/>
    <mergeCell ref="B46:E46"/>
    <mergeCell ref="F46:P46"/>
    <mergeCell ref="B47:E47"/>
    <mergeCell ref="F47:P47"/>
    <mergeCell ref="B48:E48"/>
    <mergeCell ref="F48:P48"/>
    <mergeCell ref="B49:E49"/>
    <mergeCell ref="F49:P49"/>
    <mergeCell ref="B50:E50"/>
    <mergeCell ref="F50:P50"/>
    <mergeCell ref="B51:E51"/>
    <mergeCell ref="F51:P51"/>
    <mergeCell ref="B52:E52"/>
    <mergeCell ref="F52:P52"/>
    <mergeCell ref="B53:E53"/>
    <mergeCell ref="F53:P53"/>
    <mergeCell ref="B54:E54"/>
    <mergeCell ref="F54:P54"/>
    <mergeCell ref="B55:E55"/>
    <mergeCell ref="F55:P55"/>
    <mergeCell ref="B56:E56"/>
    <mergeCell ref="F56:P56"/>
    <mergeCell ref="B57:Q57"/>
    <mergeCell ref="B58:E58"/>
    <mergeCell ref="F58:P58"/>
    <mergeCell ref="B59:Q59"/>
    <mergeCell ref="B60:Q60"/>
    <mergeCell ref="B61:E61"/>
    <mergeCell ref="F61:P61"/>
    <mergeCell ref="B62:E62"/>
    <mergeCell ref="F62:P62"/>
    <mergeCell ref="B63:Q63"/>
    <mergeCell ref="B64:E64"/>
    <mergeCell ref="B65:E65"/>
    <mergeCell ref="F65:P65"/>
    <mergeCell ref="B66:E66"/>
    <mergeCell ref="F66:P66"/>
    <mergeCell ref="B67:E67"/>
    <mergeCell ref="F67:P67"/>
    <mergeCell ref="B68:E68"/>
    <mergeCell ref="F68:P68"/>
    <mergeCell ref="B69:E69"/>
    <mergeCell ref="F69:P69"/>
    <mergeCell ref="B70:E70"/>
    <mergeCell ref="F70:P70"/>
    <mergeCell ref="B71:E71"/>
    <mergeCell ref="F71:P71"/>
    <mergeCell ref="B72:E72"/>
    <mergeCell ref="F72:P72"/>
    <mergeCell ref="B73:E73"/>
    <mergeCell ref="F73:P73"/>
    <mergeCell ref="B74:Q74"/>
    <mergeCell ref="B75:E75"/>
    <mergeCell ref="F75:P75"/>
    <mergeCell ref="B76:E76"/>
    <mergeCell ref="F76:P76"/>
    <mergeCell ref="B77:Q77"/>
    <mergeCell ref="B78:E78"/>
    <mergeCell ref="F78:P78"/>
    <mergeCell ref="B79:E79"/>
    <mergeCell ref="F79:P79"/>
    <mergeCell ref="B80:E80"/>
    <mergeCell ref="F80:P80"/>
    <mergeCell ref="B81:E81"/>
    <mergeCell ref="F81:P81"/>
    <mergeCell ref="B82:E82"/>
    <mergeCell ref="F82:P82"/>
    <mergeCell ref="B83:E83"/>
    <mergeCell ref="F83:P83"/>
    <mergeCell ref="B84:Q84"/>
    <mergeCell ref="B85:E85"/>
    <mergeCell ref="F85:P85"/>
    <mergeCell ref="B86:E86"/>
    <mergeCell ref="F86:P86"/>
    <mergeCell ref="B87:E87"/>
    <mergeCell ref="F87:P87"/>
    <mergeCell ref="B88:E88"/>
    <mergeCell ref="F88:P88"/>
    <mergeCell ref="B89:E89"/>
    <mergeCell ref="F89:P89"/>
    <mergeCell ref="B90:Q90"/>
    <mergeCell ref="B91:Q91"/>
    <mergeCell ref="B92:E92"/>
    <mergeCell ref="F92:P92"/>
    <mergeCell ref="B93:E93"/>
    <mergeCell ref="F93:P93"/>
    <mergeCell ref="B94:E94"/>
    <mergeCell ref="F94:P94"/>
    <mergeCell ref="B95:E95"/>
    <mergeCell ref="F95:P95"/>
    <mergeCell ref="B96:E96"/>
    <mergeCell ref="F96:P96"/>
    <mergeCell ref="B97:E97"/>
    <mergeCell ref="F97:P97"/>
    <mergeCell ref="B98:E98"/>
    <mergeCell ref="F98:P98"/>
    <mergeCell ref="B99:E99"/>
    <mergeCell ref="F99:P99"/>
    <mergeCell ref="B100:E100"/>
    <mergeCell ref="F100:P100"/>
    <mergeCell ref="B101:E101"/>
    <mergeCell ref="F101:P101"/>
    <mergeCell ref="B102:E102"/>
    <mergeCell ref="F102:P102"/>
    <mergeCell ref="B103:E103"/>
    <mergeCell ref="F103:P103"/>
    <mergeCell ref="B104:Q104"/>
    <mergeCell ref="B105:E105"/>
    <mergeCell ref="F105:P105"/>
    <mergeCell ref="B106:E106"/>
    <mergeCell ref="F106:P106"/>
    <mergeCell ref="B107:E107"/>
    <mergeCell ref="F107:P107"/>
    <mergeCell ref="B108:Q108"/>
    <mergeCell ref="A109:E116"/>
    <mergeCell ref="F109:Q116"/>
  </mergeCells>
  <printOptions headings="0" gridLines="0"/>
  <pageMargins left="0.511811024" right="0.511811024" top="0.78740157500000008" bottom="0.78740157500000008" header="0.31496062000000008" footer="0.31496062000000008"/>
  <pageSetup paperSize="9" scale="64" fitToWidth="1" fitToHeight="0" pageOrder="downThenOver" orientation="portrait" usePrinterDefaults="1" blackAndWhite="0" draft="0" cellComments="none" useFirstPageNumber="0" errors="displayed" horizontalDpi="600" verticalDpi="0" copies="1"/>
  <headerFooter/>
  <rowBreaks count="1" manualBreakCount="1">
    <brk id="56" man="1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C99" zoomScale="70" workbookViewId="0">
      <selection activeCell="S109" activeCellId="0" sqref="S109"/>
    </sheetView>
  </sheetViews>
  <sheetFormatPr defaultRowHeight="14.25"/>
  <cols>
    <col customWidth="1" min="1" max="1" style="1" width="16.28515625"/>
    <col customWidth="1" min="2" max="2" style="1" width="39.28515625"/>
    <col customWidth="1" min="3" max="3" style="1" width="8.42578125"/>
    <col customWidth="1" min="4" max="4" style="1" width="15.7109375"/>
    <col customWidth="1" min="5" max="5" style="1" width="13.85546875"/>
    <col customWidth="1" min="6" max="6" style="1" width="10.5703125"/>
    <col customWidth="1" min="7" max="7" style="1" width="15"/>
    <col customWidth="1" min="8" max="9" style="1" width="16.28515625"/>
    <col customWidth="1" min="10" max="10" style="1261" width="19.140625"/>
    <col customWidth="1" min="11" max="11" style="1" width="16.7109375"/>
    <col customWidth="1" min="12" max="12" style="1" width="16.28515625"/>
    <col customWidth="1" min="13" max="13" style="1" width="18"/>
    <col customWidth="1" min="14" max="14" style="1" width="17.85546875"/>
    <col customWidth="1" min="15" max="15" style="1" width="14.42578125"/>
    <col customWidth="1" min="16" max="16" style="1" width="15.140625"/>
    <col customWidth="1" min="17" max="17" style="1" width="16.28515625"/>
    <col bestFit="1" customWidth="1" min="18" max="18" style="1" width="13.5703125"/>
    <col min="19" max="16384" style="1" width="9.140625"/>
  </cols>
  <sheetData>
    <row r="1">
      <c r="A1" s="1262" t="s">
        <v>0</v>
      </c>
      <c r="B1" s="992" t="s">
        <v>1</v>
      </c>
      <c r="C1" s="839"/>
      <c r="D1" s="839"/>
      <c r="E1" s="839"/>
      <c r="F1" s="839"/>
      <c r="G1" s="839"/>
      <c r="H1" s="839"/>
      <c r="I1" s="839"/>
      <c r="J1" s="839"/>
      <c r="K1" s="839"/>
      <c r="L1" s="839"/>
      <c r="M1" s="839"/>
      <c r="N1" s="839"/>
      <c r="O1" s="1263"/>
      <c r="P1" s="1264"/>
      <c r="Q1" s="1265"/>
    </row>
    <row r="2">
      <c r="A2" s="1266" t="s">
        <v>3</v>
      </c>
      <c r="B2" s="1224" t="s">
        <v>4</v>
      </c>
      <c r="C2" s="1225"/>
      <c r="D2" s="1225"/>
      <c r="E2" s="1225"/>
      <c r="F2" s="1225"/>
      <c r="G2" s="1225"/>
      <c r="H2" s="1225"/>
      <c r="I2" s="1225"/>
      <c r="J2" s="1225"/>
      <c r="K2" s="1225"/>
      <c r="L2" s="1225"/>
      <c r="M2" s="1225"/>
      <c r="N2" s="1225"/>
      <c r="O2" s="1267"/>
      <c r="P2" s="1268"/>
      <c r="Q2" s="1269"/>
    </row>
    <row r="3">
      <c r="A3" s="1266" t="s">
        <v>5</v>
      </c>
      <c r="B3" s="1224" t="s">
        <v>6</v>
      </c>
      <c r="C3" s="1225"/>
      <c r="D3" s="1225"/>
      <c r="E3" s="1225"/>
      <c r="F3" s="1225"/>
      <c r="G3" s="1225"/>
      <c r="H3" s="1225"/>
      <c r="I3" s="1225"/>
      <c r="J3" s="1225"/>
      <c r="K3" s="1225"/>
      <c r="L3" s="1225"/>
      <c r="M3" s="1225"/>
      <c r="N3" s="1225"/>
      <c r="O3" s="1267"/>
      <c r="P3" s="1268"/>
      <c r="Q3" s="1269"/>
    </row>
    <row r="4" ht="13.5">
      <c r="A4" s="1270" t="s">
        <v>7</v>
      </c>
      <c r="B4" s="1271" t="s">
        <v>8</v>
      </c>
      <c r="C4" s="1272" t="s">
        <v>195</v>
      </c>
      <c r="D4" s="1273" t="s">
        <v>356</v>
      </c>
      <c r="E4" s="1274" t="s">
        <v>216</v>
      </c>
      <c r="F4" s="1275" t="s">
        <v>357</v>
      </c>
      <c r="G4" s="1276"/>
      <c r="H4" s="1276"/>
      <c r="I4" s="1276"/>
      <c r="J4" s="1277"/>
      <c r="K4" s="1278" t="s">
        <v>199</v>
      </c>
      <c r="L4" s="1279"/>
      <c r="M4" s="1280">
        <v>46112</v>
      </c>
      <c r="N4" s="1274" t="s">
        <v>217</v>
      </c>
      <c r="O4" s="1281">
        <v>0</v>
      </c>
      <c r="P4" s="1282"/>
      <c r="Q4" s="1283"/>
    </row>
    <row r="5" ht="13.5">
      <c r="A5" s="1284" t="s">
        <v>218</v>
      </c>
      <c r="B5" s="1285"/>
      <c r="C5" s="1285"/>
      <c r="D5" s="1285"/>
      <c r="E5" s="1285"/>
      <c r="F5" s="1285"/>
      <c r="G5" s="1285"/>
      <c r="H5" s="1285"/>
      <c r="I5" s="1285"/>
      <c r="J5" s="1285"/>
      <c r="K5" s="1285"/>
      <c r="L5" s="1285"/>
      <c r="M5" s="1285"/>
      <c r="N5" s="1285"/>
      <c r="O5" s="1285"/>
      <c r="P5" s="1285"/>
      <c r="Q5" s="1286"/>
    </row>
    <row r="6">
      <c r="A6" s="1287" t="s">
        <v>10</v>
      </c>
      <c r="B6" s="1288" t="s">
        <v>201</v>
      </c>
      <c r="C6" s="1288" t="s">
        <v>219</v>
      </c>
      <c r="D6" s="1289" t="s">
        <v>220</v>
      </c>
      <c r="E6" s="1289"/>
      <c r="F6" s="1289"/>
      <c r="G6" s="1289"/>
      <c r="H6" s="1289"/>
      <c r="I6" s="1290" t="s">
        <v>221</v>
      </c>
      <c r="J6" s="1289" t="s">
        <v>222</v>
      </c>
      <c r="K6" s="1289"/>
      <c r="L6" s="1289"/>
      <c r="M6" s="1289"/>
      <c r="N6" s="1289"/>
      <c r="O6" s="1289" t="s">
        <v>223</v>
      </c>
      <c r="P6" s="1289"/>
      <c r="Q6" s="1291"/>
    </row>
    <row r="7" ht="26.25" customHeight="1">
      <c r="A7" s="1292"/>
      <c r="B7" s="1293"/>
      <c r="C7" s="1293"/>
      <c r="D7" s="1293" t="s">
        <v>224</v>
      </c>
      <c r="E7" s="1293" t="s">
        <v>225</v>
      </c>
      <c r="F7" s="1293" t="s">
        <v>226</v>
      </c>
      <c r="G7" s="1293" t="s">
        <v>227</v>
      </c>
      <c r="H7" s="1293" t="s">
        <v>228</v>
      </c>
      <c r="I7" s="1294"/>
      <c r="J7" s="1295" t="s">
        <v>224</v>
      </c>
      <c r="K7" s="1293" t="s">
        <v>225</v>
      </c>
      <c r="L7" s="1293" t="s">
        <v>226</v>
      </c>
      <c r="M7" s="1293" t="s">
        <v>227</v>
      </c>
      <c r="N7" s="1293" t="s">
        <v>228</v>
      </c>
      <c r="O7" s="1296" t="s">
        <v>229</v>
      </c>
      <c r="P7" s="1296" t="s">
        <v>230</v>
      </c>
      <c r="Q7" s="1297" t="s">
        <v>231</v>
      </c>
    </row>
    <row r="8">
      <c r="A8" s="912">
        <v>1</v>
      </c>
      <c r="B8" s="11" t="s">
        <v>16</v>
      </c>
      <c r="C8" s="609"/>
      <c r="D8" s="1298"/>
      <c r="E8" s="1298"/>
      <c r="F8" s="1299"/>
      <c r="G8" s="1298"/>
      <c r="H8" s="1298"/>
      <c r="I8" s="15">
        <f>SUM(I9,I13,I15)</f>
        <v>416.94999999999993</v>
      </c>
      <c r="J8" s="1300">
        <v>21029.639470769056</v>
      </c>
      <c r="K8" s="1301">
        <f>K9+K13+K15</f>
        <v>15094.07</v>
      </c>
      <c r="L8" s="1301">
        <f>L9+L13+L15</f>
        <v>2292.5099999999998</v>
      </c>
      <c r="M8" s="1301">
        <f>M9+M13+M15</f>
        <v>17386.59</v>
      </c>
      <c r="N8" s="1301">
        <f>N9+N13+N15</f>
        <v>3643</v>
      </c>
      <c r="O8" s="1302">
        <f t="shared" ref="O8:O71" si="250">L8/J8</f>
        <v>0.10901328114476527</v>
      </c>
      <c r="P8" s="1302">
        <f t="shared" ref="P8:P71" si="251">M8/J8</f>
        <v>0.82676595688514531</v>
      </c>
      <c r="Q8" s="1303">
        <f t="shared" ref="Q8:Q71" si="252">N8/J8</f>
        <v>0.17323169068417582</v>
      </c>
    </row>
    <row r="9">
      <c r="A9" s="914" t="s">
        <v>17</v>
      </c>
      <c r="B9" s="16" t="s">
        <v>18</v>
      </c>
      <c r="C9" s="612"/>
      <c r="D9" s="1304"/>
      <c r="E9" s="1304"/>
      <c r="F9" s="1304"/>
      <c r="G9" s="1304"/>
      <c r="H9" s="1304"/>
      <c r="I9" s="1304">
        <f t="shared" ref="D9:I9" si="253">SUM(I10:I12)</f>
        <v>167.88999999999999</v>
      </c>
      <c r="J9" s="1305">
        <v>7985.2994707690568</v>
      </c>
      <c r="K9" s="1306">
        <f>SUM(K10:K12)</f>
        <v>2072.04</v>
      </c>
      <c r="L9" s="1306">
        <f>SUM(L10:L12)</f>
        <v>2281.3599999999997</v>
      </c>
      <c r="M9" s="1306">
        <f>SUM(M10:M12)</f>
        <v>4353.4099999999999</v>
      </c>
      <c r="N9" s="1306">
        <f>SUM(N10:N12)</f>
        <v>3631.8499999999999</v>
      </c>
      <c r="O9" s="1307">
        <f t="shared" si="250"/>
        <v>0.28569498343188426</v>
      </c>
      <c r="P9" s="1307">
        <f t="shared" si="251"/>
        <v>0.54517805073386016</v>
      </c>
      <c r="Q9" s="1308">
        <f t="shared" si="252"/>
        <v>0.45481700633704847</v>
      </c>
    </row>
    <row r="10">
      <c r="A10" s="916" t="s">
        <v>19</v>
      </c>
      <c r="B10" s="21" t="s">
        <v>20</v>
      </c>
      <c r="C10" s="617" t="s">
        <v>21</v>
      </c>
      <c r="D10" s="23">
        <v>98.27943829704887</v>
      </c>
      <c r="E10" s="667">
        <f>'BM 04'!G10</f>
        <v>20.501207999999998</v>
      </c>
      <c r="F10" s="1309">
        <f>'MC 05'!Q9</f>
        <v>28.078596000000001</v>
      </c>
      <c r="G10" s="1309">
        <f t="shared" ref="G10:G73" si="254">E10+F10</f>
        <v>48.579803999999996</v>
      </c>
      <c r="H10" s="1310">
        <f t="shared" ref="H10:H73" si="255">D10-G10</f>
        <v>49.699634297048874</v>
      </c>
      <c r="I10" s="24">
        <v>46.729999999999997</v>
      </c>
      <c r="J10" s="1311">
        <v>4592.5981516210932</v>
      </c>
      <c r="K10" s="668">
        <f t="shared" ref="K10:K12" si="256">TRUNC(E10*I10,2)</f>
        <v>958.01999999999998</v>
      </c>
      <c r="L10" s="668">
        <f t="shared" ref="L10:L12" si="257">TRUNC(F10*I10,2)</f>
        <v>1312.1099999999999</v>
      </c>
      <c r="M10" s="668">
        <f t="shared" ref="M10:M12" si="258">TRUNC(G10*I10,2)</f>
        <v>2270.1300000000001</v>
      </c>
      <c r="N10" s="896">
        <f t="shared" ref="N10:N12" si="259">TRUNC(H10*I10,2)</f>
        <v>2322.46</v>
      </c>
      <c r="O10" s="1312">
        <f t="shared" si="250"/>
        <v>0.28570102514561435</v>
      </c>
      <c r="P10" s="1312">
        <f t="shared" si="251"/>
        <v>0.49430190168035726</v>
      </c>
      <c r="Q10" s="1313">
        <f t="shared" si="252"/>
        <v>0.50569632337203707</v>
      </c>
    </row>
    <row r="11" ht="25.5">
      <c r="A11" s="916" t="s">
        <v>22</v>
      </c>
      <c r="B11" s="21" t="s">
        <v>23</v>
      </c>
      <c r="C11" s="617" t="s">
        <v>21</v>
      </c>
      <c r="D11" s="23">
        <v>15.8515223059756</v>
      </c>
      <c r="E11" s="667">
        <f>'BM 04'!G11</f>
        <v>2.4227067975154868</v>
      </c>
      <c r="F11" s="1309">
        <f>'MC 05'!Q10</f>
        <v>4.5283449999999998</v>
      </c>
      <c r="G11" s="1309">
        <f t="shared" si="254"/>
        <v>6.9510517975154862</v>
      </c>
      <c r="H11" s="1310">
        <f t="shared" si="255"/>
        <v>8.9004705084601135</v>
      </c>
      <c r="I11" s="24">
        <v>103.59</v>
      </c>
      <c r="J11" s="1311">
        <v>1642.059195676015</v>
      </c>
      <c r="K11" s="668">
        <f t="shared" si="256"/>
        <v>250.96000000000001</v>
      </c>
      <c r="L11" s="668">
        <f t="shared" si="257"/>
        <v>469.08999999999997</v>
      </c>
      <c r="M11" s="668">
        <f t="shared" si="258"/>
        <v>720.04999999999995</v>
      </c>
      <c r="N11" s="896">
        <f t="shared" si="259"/>
        <v>921.99000000000001</v>
      </c>
      <c r="O11" s="1312">
        <f t="shared" si="250"/>
        <v>0.28567179626364297</v>
      </c>
      <c r="P11" s="1312">
        <f t="shared" si="251"/>
        <v>0.43850428894164473</v>
      </c>
      <c r="Q11" s="1313">
        <f t="shared" si="252"/>
        <v>0.56148402105590867</v>
      </c>
    </row>
    <row r="12">
      <c r="A12" s="916" t="s">
        <v>24</v>
      </c>
      <c r="B12" s="21" t="s">
        <v>25</v>
      </c>
      <c r="C12" s="617" t="s">
        <v>21</v>
      </c>
      <c r="D12" s="23">
        <v>99.638140208989597</v>
      </c>
      <c r="E12" s="667">
        <f>'BM 04'!G12</f>
        <v>49.121603123031868</v>
      </c>
      <c r="F12" s="1309">
        <f>'MC 05'!Q11</f>
        <v>28.467148000000002</v>
      </c>
      <c r="G12" s="1309">
        <f t="shared" si="254"/>
        <v>77.588751123031869</v>
      </c>
      <c r="H12" s="1310">
        <f t="shared" si="255"/>
        <v>22.049389085957728</v>
      </c>
      <c r="I12" s="24">
        <v>17.57</v>
      </c>
      <c r="J12" s="1311">
        <v>1750.642123471948</v>
      </c>
      <c r="K12" s="668">
        <f t="shared" si="256"/>
        <v>863.05999999999995</v>
      </c>
      <c r="L12" s="668">
        <f t="shared" si="257"/>
        <v>500.16000000000003</v>
      </c>
      <c r="M12" s="668">
        <f t="shared" si="258"/>
        <v>1363.23</v>
      </c>
      <c r="N12" s="896">
        <f t="shared" si="259"/>
        <v>387.39999999999998</v>
      </c>
      <c r="O12" s="1312">
        <f t="shared" si="250"/>
        <v>0.28570088271842869</v>
      </c>
      <c r="P12" s="1312">
        <f t="shared" si="251"/>
        <v>0.77870284378647547</v>
      </c>
      <c r="Q12" s="1313">
        <f t="shared" si="252"/>
        <v>0.22129023105630052</v>
      </c>
    </row>
    <row r="13">
      <c r="A13" s="914" t="s">
        <v>26</v>
      </c>
      <c r="B13" s="16" t="s">
        <v>27</v>
      </c>
      <c r="C13" s="612"/>
      <c r="D13" s="1304"/>
      <c r="E13" s="1314"/>
      <c r="F13" s="1314"/>
      <c r="G13" s="1304"/>
      <c r="H13" s="1304"/>
      <c r="I13" s="1304">
        <f>SUM(I14)</f>
        <v>2.23</v>
      </c>
      <c r="J13" s="1305">
        <v>22.300000000000001</v>
      </c>
      <c r="K13" s="1306">
        <f>K14</f>
        <v>0</v>
      </c>
      <c r="L13" s="1306">
        <f>L14</f>
        <v>11.15</v>
      </c>
      <c r="M13" s="1306">
        <f>M14</f>
        <v>11.15</v>
      </c>
      <c r="N13" s="1306">
        <f>N14</f>
        <v>11.15</v>
      </c>
      <c r="O13" s="1307">
        <f t="shared" si="250"/>
        <v>0.5</v>
      </c>
      <c r="P13" s="1307">
        <f t="shared" si="251"/>
        <v>0.5</v>
      </c>
      <c r="Q13" s="1308">
        <f t="shared" si="252"/>
        <v>0.5</v>
      </c>
    </row>
    <row r="14" ht="24" customHeight="1">
      <c r="A14" s="916" t="s">
        <v>28</v>
      </c>
      <c r="B14" s="21" t="s">
        <v>29</v>
      </c>
      <c r="C14" s="617" t="s">
        <v>30</v>
      </c>
      <c r="D14" s="892">
        <v>10</v>
      </c>
      <c r="E14" s="667">
        <f>'BM 04'!G14</f>
        <v>0</v>
      </c>
      <c r="F14" s="667">
        <f>'MC 05'!Q13</f>
        <v>5</v>
      </c>
      <c r="G14" s="626">
        <f t="shared" si="254"/>
        <v>5</v>
      </c>
      <c r="H14" s="626">
        <f t="shared" si="255"/>
        <v>5</v>
      </c>
      <c r="I14" s="893">
        <v>2.23</v>
      </c>
      <c r="J14" s="1311">
        <v>22.300000000000001</v>
      </c>
      <c r="K14" s="628">
        <f>TRUNC(E14*I14,2)</f>
        <v>0</v>
      </c>
      <c r="L14" s="628">
        <f>TRUNC(F14*I14,2)</f>
        <v>11.15</v>
      </c>
      <c r="M14" s="628">
        <f>TRUNC(G14*I14,2)</f>
        <v>11.15</v>
      </c>
      <c r="N14" s="629">
        <f>TRUNC(H14*I14,2)</f>
        <v>11.15</v>
      </c>
      <c r="O14" s="1312">
        <f t="shared" si="250"/>
        <v>0.5</v>
      </c>
      <c r="P14" s="1312">
        <f t="shared" si="251"/>
        <v>0.5</v>
      </c>
      <c r="Q14" s="1313">
        <f t="shared" si="252"/>
        <v>0.5</v>
      </c>
    </row>
    <row r="15">
      <c r="A15" s="914" t="s">
        <v>31</v>
      </c>
      <c r="B15" s="16" t="s">
        <v>32</v>
      </c>
      <c r="C15" s="612"/>
      <c r="D15" s="1304"/>
      <c r="E15" s="1314"/>
      <c r="F15" s="1314"/>
      <c r="G15" s="1304"/>
      <c r="H15" s="1304"/>
      <c r="I15" s="1304">
        <f t="shared" ref="F15:N15" si="260">SUM(I16:I17)</f>
        <v>246.82999999999998</v>
      </c>
      <c r="J15" s="1315">
        <f t="shared" si="260"/>
        <v>13022.040000000001</v>
      </c>
      <c r="K15" s="1316">
        <f t="shared" si="260"/>
        <v>13022.030000000001</v>
      </c>
      <c r="L15" s="1316">
        <f t="shared" si="260"/>
        <v>0</v>
      </c>
      <c r="M15" s="1316">
        <f t="shared" si="260"/>
        <v>13022.030000000001</v>
      </c>
      <c r="N15" s="1316">
        <f t="shared" si="260"/>
        <v>0</v>
      </c>
      <c r="O15" s="1307">
        <f t="shared" si="250"/>
        <v>0</v>
      </c>
      <c r="P15" s="1307">
        <f t="shared" si="251"/>
        <v>0.99999923207116548</v>
      </c>
      <c r="Q15" s="1308">
        <f t="shared" si="252"/>
        <v>0</v>
      </c>
    </row>
    <row r="16" ht="25.5">
      <c r="A16" s="916" t="s">
        <v>33</v>
      </c>
      <c r="B16" s="21" t="s">
        <v>34</v>
      </c>
      <c r="C16" s="617" t="s">
        <v>35</v>
      </c>
      <c r="D16" s="23">
        <v>0</v>
      </c>
      <c r="E16" s="667">
        <f>'BM 04'!G16</f>
        <v>0</v>
      </c>
      <c r="F16" s="667">
        <f>'MC 05'!Q15</f>
        <v>0</v>
      </c>
      <c r="G16" s="667">
        <f t="shared" si="254"/>
        <v>0</v>
      </c>
      <c r="H16" s="667">
        <f t="shared" si="255"/>
        <v>0</v>
      </c>
      <c r="I16" s="24">
        <v>218.19</v>
      </c>
      <c r="J16" s="1311">
        <v>0</v>
      </c>
      <c r="K16" s="668">
        <f t="shared" ref="K16:K17" si="261">TRUNC(E16*I16,2)</f>
        <v>0</v>
      </c>
      <c r="L16" s="668">
        <f t="shared" ref="L16:L17" si="262">TRUNC(F16*I16,2)</f>
        <v>0</v>
      </c>
      <c r="M16" s="668">
        <f t="shared" ref="M16:M17" si="263">TRUNC(G16*I16,2)</f>
        <v>0</v>
      </c>
      <c r="N16" s="896">
        <f t="shared" ref="N16:N17" si="264">TRUNC(H16*I16,2)</f>
        <v>0</v>
      </c>
      <c r="O16" s="1312"/>
      <c r="P16" s="1312"/>
      <c r="Q16" s="1313"/>
    </row>
    <row r="17" ht="25.5">
      <c r="A17" s="916" t="s">
        <v>36</v>
      </c>
      <c r="B17" s="21" t="s">
        <v>37</v>
      </c>
      <c r="C17" s="617" t="s">
        <v>38</v>
      </c>
      <c r="D17" s="23">
        <v>454.68000000000001</v>
      </c>
      <c r="E17" s="667">
        <f>'BM 04'!G17</f>
        <v>454.68000000000006</v>
      </c>
      <c r="F17" s="667">
        <f>'MC 05'!Q16</f>
        <v>0</v>
      </c>
      <c r="G17" s="667">
        <f t="shared" si="254"/>
        <v>454.68000000000006</v>
      </c>
      <c r="H17" s="667">
        <f t="shared" si="255"/>
        <v>0</v>
      </c>
      <c r="I17" s="24">
        <v>28.640000000000001</v>
      </c>
      <c r="J17" s="1311">
        <v>13022.040000000001</v>
      </c>
      <c r="K17" s="668">
        <f t="shared" si="261"/>
        <v>13022.030000000001</v>
      </c>
      <c r="L17" s="668">
        <f t="shared" si="262"/>
        <v>0</v>
      </c>
      <c r="M17" s="668">
        <f t="shared" si="263"/>
        <v>13022.030000000001</v>
      </c>
      <c r="N17" s="896">
        <f t="shared" si="264"/>
        <v>0</v>
      </c>
      <c r="O17" s="1312">
        <f t="shared" si="250"/>
        <v>0</v>
      </c>
      <c r="P17" s="1312">
        <f t="shared" si="251"/>
        <v>0.99999923207116548</v>
      </c>
      <c r="Q17" s="1313">
        <f t="shared" si="252"/>
        <v>0</v>
      </c>
    </row>
    <row r="18">
      <c r="A18" s="912">
        <v>2</v>
      </c>
      <c r="B18" s="11" t="s">
        <v>39</v>
      </c>
      <c r="C18" s="609"/>
      <c r="D18" s="208"/>
      <c r="E18" s="1317"/>
      <c r="F18" s="1317"/>
      <c r="G18" s="208"/>
      <c r="H18" s="208"/>
      <c r="I18" s="208">
        <f>I19+I22+I32+I39+I58</f>
        <v>23471.869999999999</v>
      </c>
      <c r="J18" s="1300">
        <v>81793.259999999995</v>
      </c>
      <c r="K18" s="1301">
        <f>SUM(K19,K22,K32,K44,K58)</f>
        <v>33508.700000000004</v>
      </c>
      <c r="L18" s="1301">
        <f>SUM(L19,L22,L32,L44,L58)</f>
        <v>12630.719999999999</v>
      </c>
      <c r="M18" s="1301">
        <f>SUM(M19,M22,M32,M44,M58)</f>
        <v>46139.420000000006</v>
      </c>
      <c r="N18" s="1301">
        <f>SUM(N19,N22,N32,N44,N58)</f>
        <v>35653.779999999999</v>
      </c>
      <c r="O18" s="1302">
        <f t="shared" si="250"/>
        <v>0.15442250376131236</v>
      </c>
      <c r="P18" s="1302">
        <f t="shared" si="251"/>
        <v>0.56409806871617552</v>
      </c>
      <c r="Q18" s="1303">
        <f t="shared" si="252"/>
        <v>0.43590119772704988</v>
      </c>
    </row>
    <row r="19">
      <c r="A19" s="914" t="s">
        <v>40</v>
      </c>
      <c r="B19" s="16" t="s">
        <v>41</v>
      </c>
      <c r="C19" s="612"/>
      <c r="D19" s="1304"/>
      <c r="E19" s="1314"/>
      <c r="F19" s="1314"/>
      <c r="G19" s="1304"/>
      <c r="H19" s="1304"/>
      <c r="I19" s="19">
        <f>SUM(I20:I21)</f>
        <v>5.4700000000000006</v>
      </c>
      <c r="J19" s="1305">
        <v>5404.3500000000004</v>
      </c>
      <c r="K19" s="1306">
        <f>SUM(K20:K21)</f>
        <v>0</v>
      </c>
      <c r="L19" s="1306">
        <f>SUM(L20:L21)</f>
        <v>3327.8499999999999</v>
      </c>
      <c r="M19" s="1306">
        <f>SUM(M20:M21)</f>
        <v>3327.8499999999999</v>
      </c>
      <c r="N19" s="1306">
        <f>SUM(N20:N21)</f>
        <v>2076.5</v>
      </c>
      <c r="O19" s="1307">
        <f t="shared" si="250"/>
        <v>0.61577247957663728</v>
      </c>
      <c r="P19" s="1307">
        <f t="shared" si="251"/>
        <v>0.61577247957663728</v>
      </c>
      <c r="Q19" s="1308">
        <f t="shared" si="252"/>
        <v>0.38422752042336261</v>
      </c>
    </row>
    <row r="20" ht="38.25">
      <c r="A20" s="916" t="s">
        <v>42</v>
      </c>
      <c r="B20" s="21" t="s">
        <v>43</v>
      </c>
      <c r="C20" s="22" t="s">
        <v>35</v>
      </c>
      <c r="D20" s="23">
        <v>1197.8399999999999</v>
      </c>
      <c r="E20" s="667">
        <f>'BM 04'!G20</f>
        <v>0</v>
      </c>
      <c r="F20" s="667">
        <f>'MC 05'!Q19</f>
        <v>838.25</v>
      </c>
      <c r="G20" s="667">
        <f t="shared" si="254"/>
        <v>838.25</v>
      </c>
      <c r="H20" s="667">
        <f t="shared" si="255"/>
        <v>359.58999999999992</v>
      </c>
      <c r="I20" s="24">
        <v>3.9700000000000002</v>
      </c>
      <c r="J20" s="1318">
        <v>4755.4200000000001</v>
      </c>
      <c r="K20" s="668">
        <f t="shared" ref="K20:K21" si="265">TRUNC(E20*I20,2)</f>
        <v>0</v>
      </c>
      <c r="L20" s="668">
        <f t="shared" ref="L20:L21" si="266">TRUNC(F20*I20,2)</f>
        <v>3327.8499999999999</v>
      </c>
      <c r="M20" s="668">
        <f t="shared" ref="M20:M21" si="267">TRUNC(G20*I20,2)</f>
        <v>3327.8499999999999</v>
      </c>
      <c r="N20" s="896">
        <f t="shared" ref="N20:N21" si="268">TRUNC(H20*I20,2)</f>
        <v>1427.5699999999999</v>
      </c>
      <c r="O20" s="1312">
        <f t="shared" si="250"/>
        <v>0.69980148966863076</v>
      </c>
      <c r="P20" s="1312">
        <f t="shared" si="251"/>
        <v>0.69980148966863076</v>
      </c>
      <c r="Q20" s="1313">
        <f t="shared" si="252"/>
        <v>0.30019851033136924</v>
      </c>
    </row>
    <row r="21" ht="25.5">
      <c r="A21" s="916" t="s">
        <v>44</v>
      </c>
      <c r="B21" s="21" t="s">
        <v>45</v>
      </c>
      <c r="C21" s="617" t="s">
        <v>38</v>
      </c>
      <c r="D21" s="30">
        <v>432.62</v>
      </c>
      <c r="E21" s="667">
        <f>'BM 04'!G21</f>
        <v>0</v>
      </c>
      <c r="F21" s="667">
        <f>'MC 05'!Q20</f>
        <v>0</v>
      </c>
      <c r="G21" s="667">
        <f t="shared" si="254"/>
        <v>0</v>
      </c>
      <c r="H21" s="667">
        <f t="shared" si="255"/>
        <v>432.62</v>
      </c>
      <c r="I21" s="24">
        <v>1.5</v>
      </c>
      <c r="J21" s="1311">
        <v>648.92999999999995</v>
      </c>
      <c r="K21" s="668">
        <f t="shared" si="265"/>
        <v>0</v>
      </c>
      <c r="L21" s="668">
        <f t="shared" si="266"/>
        <v>0</v>
      </c>
      <c r="M21" s="668">
        <f t="shared" si="267"/>
        <v>0</v>
      </c>
      <c r="N21" s="896">
        <f t="shared" si="268"/>
        <v>648.92999999999995</v>
      </c>
      <c r="O21" s="1312">
        <f t="shared" si="250"/>
        <v>0</v>
      </c>
      <c r="P21" s="1312">
        <f t="shared" si="251"/>
        <v>0</v>
      </c>
      <c r="Q21" s="1313">
        <f t="shared" si="252"/>
        <v>1</v>
      </c>
    </row>
    <row r="22">
      <c r="A22" s="914" t="s">
        <v>46</v>
      </c>
      <c r="B22" s="16" t="s">
        <v>47</v>
      </c>
      <c r="C22" s="612"/>
      <c r="D22" s="1304"/>
      <c r="E22" s="1314"/>
      <c r="F22" s="1314"/>
      <c r="G22" s="1304"/>
      <c r="H22" s="1304"/>
      <c r="I22" s="1316">
        <f t="shared" ref="I22:M22" si="269">SUM(I23:I31)</f>
        <v>984.20999999999981</v>
      </c>
      <c r="J22" s="1315">
        <f t="shared" si="269"/>
        <v>13406.969999999999</v>
      </c>
      <c r="K22" s="1304">
        <f t="shared" si="269"/>
        <v>0</v>
      </c>
      <c r="L22" s="1304">
        <f t="shared" si="269"/>
        <v>0</v>
      </c>
      <c r="M22" s="1304">
        <f t="shared" si="269"/>
        <v>0</v>
      </c>
      <c r="N22" s="1304">
        <f>SUM(N23:N31)</f>
        <v>13406.969999999999</v>
      </c>
      <c r="O22" s="1307">
        <f t="shared" si="250"/>
        <v>0</v>
      </c>
      <c r="P22" s="1307">
        <f t="shared" si="251"/>
        <v>0</v>
      </c>
      <c r="Q22" s="1308">
        <f t="shared" si="252"/>
        <v>1</v>
      </c>
    </row>
    <row r="23" ht="25.5">
      <c r="A23" s="916" t="s">
        <v>48</v>
      </c>
      <c r="B23" s="21" t="s">
        <v>49</v>
      </c>
      <c r="C23" s="617" t="s">
        <v>35</v>
      </c>
      <c r="D23" s="23">
        <v>590.42999999999995</v>
      </c>
      <c r="E23" s="667">
        <f>'BM 04'!G23</f>
        <v>0</v>
      </c>
      <c r="F23" s="667">
        <f>'MC 05'!Q22</f>
        <v>0</v>
      </c>
      <c r="G23" s="667">
        <f t="shared" si="254"/>
        <v>0</v>
      </c>
      <c r="H23" s="667">
        <f t="shared" si="255"/>
        <v>590.42999999999995</v>
      </c>
      <c r="I23" s="24">
        <v>17.91</v>
      </c>
      <c r="J23" s="1311">
        <v>10574.6</v>
      </c>
      <c r="K23" s="668">
        <f t="shared" ref="K23:K31" si="270">TRUNC(E23*I23,2)</f>
        <v>0</v>
      </c>
      <c r="L23" s="668">
        <f t="shared" ref="L23:L31" si="271">TRUNC(F23*I23,2)</f>
        <v>0</v>
      </c>
      <c r="M23" s="668">
        <f t="shared" ref="M23:M31" si="272">TRUNC(G23*I23,2)</f>
        <v>0</v>
      </c>
      <c r="N23" s="896">
        <f t="shared" ref="N23:N31" si="273">TRUNC(H23*I23,2)</f>
        <v>10574.6</v>
      </c>
      <c r="O23" s="1312">
        <f t="shared" si="250"/>
        <v>0</v>
      </c>
      <c r="P23" s="1312">
        <f t="shared" si="251"/>
        <v>0</v>
      </c>
      <c r="Q23" s="1313">
        <f t="shared" si="252"/>
        <v>1</v>
      </c>
    </row>
    <row r="24" ht="25.5">
      <c r="A24" s="916" t="s">
        <v>50</v>
      </c>
      <c r="B24" s="21" t="s">
        <v>51</v>
      </c>
      <c r="C24" s="617" t="s">
        <v>52</v>
      </c>
      <c r="D24" s="23">
        <v>3</v>
      </c>
      <c r="E24" s="667">
        <f>'BM 04'!G24</f>
        <v>0</v>
      </c>
      <c r="F24" s="667">
        <f>'MC 05'!Q23</f>
        <v>0</v>
      </c>
      <c r="G24" s="667">
        <f t="shared" si="254"/>
        <v>0</v>
      </c>
      <c r="H24" s="667">
        <f t="shared" si="255"/>
        <v>3</v>
      </c>
      <c r="I24" s="24">
        <v>97.980000000000004</v>
      </c>
      <c r="J24" s="1311">
        <v>293.94</v>
      </c>
      <c r="K24" s="668">
        <f t="shared" si="270"/>
        <v>0</v>
      </c>
      <c r="L24" s="668">
        <f t="shared" si="271"/>
        <v>0</v>
      </c>
      <c r="M24" s="668">
        <f t="shared" si="272"/>
        <v>0</v>
      </c>
      <c r="N24" s="896">
        <f t="shared" si="273"/>
        <v>293.94</v>
      </c>
      <c r="O24" s="1312">
        <f t="shared" si="250"/>
        <v>0</v>
      </c>
      <c r="P24" s="1312">
        <f t="shared" si="251"/>
        <v>0</v>
      </c>
      <c r="Q24" s="1313">
        <f t="shared" si="252"/>
        <v>1</v>
      </c>
    </row>
    <row r="25" ht="25.5">
      <c r="A25" s="916" t="s">
        <v>53</v>
      </c>
      <c r="B25" s="21" t="s">
        <v>54</v>
      </c>
      <c r="C25" s="617" t="s">
        <v>52</v>
      </c>
      <c r="D25" s="23">
        <v>4</v>
      </c>
      <c r="E25" s="667">
        <f>'BM 04'!G25</f>
        <v>0</v>
      </c>
      <c r="F25" s="667">
        <f>'MC 05'!Q24</f>
        <v>0</v>
      </c>
      <c r="G25" s="667">
        <f t="shared" si="254"/>
        <v>0</v>
      </c>
      <c r="H25" s="667">
        <f t="shared" si="255"/>
        <v>4</v>
      </c>
      <c r="I25" s="24">
        <v>95.969999999999999</v>
      </c>
      <c r="J25" s="1311">
        <v>383.88</v>
      </c>
      <c r="K25" s="668">
        <f t="shared" si="270"/>
        <v>0</v>
      </c>
      <c r="L25" s="668">
        <f t="shared" si="271"/>
        <v>0</v>
      </c>
      <c r="M25" s="668">
        <f t="shared" si="272"/>
        <v>0</v>
      </c>
      <c r="N25" s="896">
        <f t="shared" si="273"/>
        <v>383.88</v>
      </c>
      <c r="O25" s="1312">
        <f t="shared" si="250"/>
        <v>0</v>
      </c>
      <c r="P25" s="1312">
        <f t="shared" si="251"/>
        <v>0</v>
      </c>
      <c r="Q25" s="1313">
        <f t="shared" si="252"/>
        <v>1</v>
      </c>
    </row>
    <row r="26" ht="25.5">
      <c r="A26" s="916" t="s">
        <v>55</v>
      </c>
      <c r="B26" s="21" t="s">
        <v>56</v>
      </c>
      <c r="C26" s="617" t="s">
        <v>52</v>
      </c>
      <c r="D26" s="23">
        <v>3</v>
      </c>
      <c r="E26" s="667">
        <f>'BM 04'!G26</f>
        <v>0</v>
      </c>
      <c r="F26" s="667">
        <f>'MC 05'!Q25</f>
        <v>0</v>
      </c>
      <c r="G26" s="667">
        <f t="shared" si="254"/>
        <v>0</v>
      </c>
      <c r="H26" s="667">
        <f t="shared" si="255"/>
        <v>3</v>
      </c>
      <c r="I26" s="24">
        <v>103.66</v>
      </c>
      <c r="J26" s="1311">
        <v>310.98000000000002</v>
      </c>
      <c r="K26" s="668">
        <f t="shared" si="270"/>
        <v>0</v>
      </c>
      <c r="L26" s="668">
        <f t="shared" si="271"/>
        <v>0</v>
      </c>
      <c r="M26" s="668">
        <f t="shared" si="272"/>
        <v>0</v>
      </c>
      <c r="N26" s="896">
        <f t="shared" si="273"/>
        <v>310.98000000000002</v>
      </c>
      <c r="O26" s="1312">
        <f t="shared" si="250"/>
        <v>0</v>
      </c>
      <c r="P26" s="1312">
        <f t="shared" si="251"/>
        <v>0</v>
      </c>
      <c r="Q26" s="1313">
        <f t="shared" si="252"/>
        <v>1</v>
      </c>
    </row>
    <row r="27" ht="24" customHeight="1">
      <c r="A27" s="916" t="s">
        <v>57</v>
      </c>
      <c r="B27" s="21" t="s">
        <v>58</v>
      </c>
      <c r="C27" s="617" t="s">
        <v>52</v>
      </c>
      <c r="D27" s="23">
        <v>1</v>
      </c>
      <c r="E27" s="667">
        <f>'BM 04'!G27</f>
        <v>0</v>
      </c>
      <c r="F27" s="667">
        <f>'MC 05'!Q26</f>
        <v>0</v>
      </c>
      <c r="G27" s="667">
        <f t="shared" si="254"/>
        <v>0</v>
      </c>
      <c r="H27" s="667">
        <f t="shared" si="255"/>
        <v>1</v>
      </c>
      <c r="I27" s="24">
        <v>95.75</v>
      </c>
      <c r="J27" s="1311">
        <v>95.75</v>
      </c>
      <c r="K27" s="668">
        <f t="shared" si="270"/>
        <v>0</v>
      </c>
      <c r="L27" s="668">
        <f t="shared" si="271"/>
        <v>0</v>
      </c>
      <c r="M27" s="668">
        <f t="shared" si="272"/>
        <v>0</v>
      </c>
      <c r="N27" s="896">
        <f t="shared" si="273"/>
        <v>95.75</v>
      </c>
      <c r="O27" s="1312">
        <f t="shared" si="250"/>
        <v>0</v>
      </c>
      <c r="P27" s="1312">
        <f t="shared" si="251"/>
        <v>0</v>
      </c>
      <c r="Q27" s="1313">
        <f t="shared" si="252"/>
        <v>1</v>
      </c>
    </row>
    <row r="28" ht="25.5">
      <c r="A28" s="916" t="s">
        <v>59</v>
      </c>
      <c r="B28" s="21" t="s">
        <v>60</v>
      </c>
      <c r="C28" s="617" t="s">
        <v>52</v>
      </c>
      <c r="D28" s="23">
        <v>1</v>
      </c>
      <c r="E28" s="667">
        <f>'BM 04'!G28</f>
        <v>0</v>
      </c>
      <c r="F28" s="667">
        <f>'MC 05'!Q27</f>
        <v>0</v>
      </c>
      <c r="G28" s="667">
        <f t="shared" si="254"/>
        <v>0</v>
      </c>
      <c r="H28" s="667">
        <f t="shared" si="255"/>
        <v>1</v>
      </c>
      <c r="I28" s="24">
        <v>212.31</v>
      </c>
      <c r="J28" s="1311">
        <v>212.31</v>
      </c>
      <c r="K28" s="668">
        <f t="shared" si="270"/>
        <v>0</v>
      </c>
      <c r="L28" s="668">
        <f t="shared" si="271"/>
        <v>0</v>
      </c>
      <c r="M28" s="668">
        <f t="shared" si="272"/>
        <v>0</v>
      </c>
      <c r="N28" s="896">
        <f t="shared" si="273"/>
        <v>212.31</v>
      </c>
      <c r="O28" s="1312">
        <f t="shared" si="250"/>
        <v>0</v>
      </c>
      <c r="P28" s="1312">
        <f t="shared" si="251"/>
        <v>0</v>
      </c>
      <c r="Q28" s="1313">
        <f t="shared" si="252"/>
        <v>1</v>
      </c>
    </row>
    <row r="29" ht="25.5">
      <c r="A29" s="916" t="s">
        <v>61</v>
      </c>
      <c r="B29" s="21" t="s">
        <v>62</v>
      </c>
      <c r="C29" s="617" t="s">
        <v>52</v>
      </c>
      <c r="D29" s="23">
        <v>1</v>
      </c>
      <c r="E29" s="667">
        <f>'BM 04'!G29</f>
        <v>0</v>
      </c>
      <c r="F29" s="667">
        <f>'MC 05'!Q28</f>
        <v>0</v>
      </c>
      <c r="G29" s="667">
        <f t="shared" si="254"/>
        <v>0</v>
      </c>
      <c r="H29" s="667">
        <f t="shared" si="255"/>
        <v>1</v>
      </c>
      <c r="I29" s="24">
        <v>212.31</v>
      </c>
      <c r="J29" s="1311">
        <v>212.31</v>
      </c>
      <c r="K29" s="668">
        <f t="shared" si="270"/>
        <v>0</v>
      </c>
      <c r="L29" s="668">
        <f t="shared" si="271"/>
        <v>0</v>
      </c>
      <c r="M29" s="668">
        <f t="shared" si="272"/>
        <v>0</v>
      </c>
      <c r="N29" s="896">
        <f t="shared" si="273"/>
        <v>212.31</v>
      </c>
      <c r="O29" s="1312">
        <f t="shared" si="250"/>
        <v>0</v>
      </c>
      <c r="P29" s="1312">
        <f t="shared" si="251"/>
        <v>0</v>
      </c>
      <c r="Q29" s="1313">
        <f t="shared" si="252"/>
        <v>1</v>
      </c>
    </row>
    <row r="30" ht="25.5">
      <c r="A30" s="916" t="s">
        <v>63</v>
      </c>
      <c r="B30" s="21" t="s">
        <v>64</v>
      </c>
      <c r="C30" s="617" t="s">
        <v>52</v>
      </c>
      <c r="D30" s="23">
        <v>2</v>
      </c>
      <c r="E30" s="667">
        <f>'BM 04'!G30</f>
        <v>0</v>
      </c>
      <c r="F30" s="667">
        <f>'MC 05'!Q29</f>
        <v>0</v>
      </c>
      <c r="G30" s="667">
        <f t="shared" si="254"/>
        <v>0</v>
      </c>
      <c r="H30" s="667">
        <f t="shared" si="255"/>
        <v>2</v>
      </c>
      <c r="I30" s="24">
        <v>20</v>
      </c>
      <c r="J30" s="1311">
        <v>40</v>
      </c>
      <c r="K30" s="668">
        <f t="shared" si="270"/>
        <v>0</v>
      </c>
      <c r="L30" s="668">
        <f t="shared" si="271"/>
        <v>0</v>
      </c>
      <c r="M30" s="668">
        <f t="shared" si="272"/>
        <v>0</v>
      </c>
      <c r="N30" s="896">
        <f t="shared" si="273"/>
        <v>40</v>
      </c>
      <c r="O30" s="1312">
        <f t="shared" si="250"/>
        <v>0</v>
      </c>
      <c r="P30" s="1312">
        <f t="shared" si="251"/>
        <v>0</v>
      </c>
      <c r="Q30" s="1313">
        <f t="shared" si="252"/>
        <v>1</v>
      </c>
    </row>
    <row r="31" ht="25.5">
      <c r="A31" s="916" t="s">
        <v>65</v>
      </c>
      <c r="B31" s="21" t="s">
        <v>66</v>
      </c>
      <c r="C31" s="617" t="s">
        <v>52</v>
      </c>
      <c r="D31" s="27">
        <v>10</v>
      </c>
      <c r="E31" s="667">
        <f>'BM 04'!G31</f>
        <v>0</v>
      </c>
      <c r="F31" s="667">
        <f>'MC 05'!Q30</f>
        <v>0</v>
      </c>
      <c r="G31" s="667">
        <f t="shared" si="254"/>
        <v>0</v>
      </c>
      <c r="H31" s="667">
        <f t="shared" si="255"/>
        <v>10</v>
      </c>
      <c r="I31" s="28">
        <v>128.31999999999999</v>
      </c>
      <c r="J31" s="1319">
        <v>1283.2</v>
      </c>
      <c r="K31" s="668">
        <f t="shared" si="270"/>
        <v>0</v>
      </c>
      <c r="L31" s="668">
        <f t="shared" si="271"/>
        <v>0</v>
      </c>
      <c r="M31" s="668">
        <f t="shared" si="272"/>
        <v>0</v>
      </c>
      <c r="N31" s="896">
        <f t="shared" si="273"/>
        <v>1283.2</v>
      </c>
      <c r="O31" s="1312">
        <f t="shared" si="250"/>
        <v>0</v>
      </c>
      <c r="P31" s="1312">
        <f t="shared" si="251"/>
        <v>0</v>
      </c>
      <c r="Q31" s="1313">
        <f t="shared" si="252"/>
        <v>1</v>
      </c>
    </row>
    <row r="32">
      <c r="A32" s="914" t="s">
        <v>67</v>
      </c>
      <c r="B32" s="16" t="s">
        <v>68</v>
      </c>
      <c r="C32" s="612"/>
      <c r="D32" s="1320"/>
      <c r="E32" s="1314"/>
      <c r="F32" s="1314"/>
      <c r="G32" s="1304"/>
      <c r="H32" s="1304"/>
      <c r="I32" s="1316">
        <f>SUM(I33:I38)</f>
        <v>19630.09</v>
      </c>
      <c r="J32" s="1315">
        <f>SUM(J33:J38)</f>
        <v>20427.110000000001</v>
      </c>
      <c r="K32" s="1304">
        <f>SUM(K33:K39)</f>
        <v>0</v>
      </c>
      <c r="L32" s="1304">
        <f>SUM(L33:L39)</f>
        <v>9302.869999999999</v>
      </c>
      <c r="M32" s="1304">
        <f>SUM(M33:M39)</f>
        <v>9302.869999999999</v>
      </c>
      <c r="N32" s="1304">
        <f>SUM(N33:N39)</f>
        <v>13998.16</v>
      </c>
      <c r="O32" s="1307">
        <f t="shared" si="250"/>
        <v>0.45541782464577707</v>
      </c>
      <c r="P32" s="1307">
        <f t="shared" si="251"/>
        <v>0.45541782464577707</v>
      </c>
      <c r="Q32" s="1308">
        <f t="shared" si="252"/>
        <v>0.68527363880646841</v>
      </c>
    </row>
    <row r="33" ht="25.5">
      <c r="A33" s="916" t="s">
        <v>69</v>
      </c>
      <c r="B33" s="21" t="s">
        <v>70</v>
      </c>
      <c r="C33" s="617" t="s">
        <v>52</v>
      </c>
      <c r="D33" s="23">
        <v>1</v>
      </c>
      <c r="E33" s="667">
        <f>'BM 04'!G33</f>
        <v>0</v>
      </c>
      <c r="F33" s="667">
        <f>'MC 05'!Q32</f>
        <v>0.5</v>
      </c>
      <c r="G33" s="667">
        <f t="shared" si="254"/>
        <v>0.5</v>
      </c>
      <c r="H33" s="667">
        <f t="shared" si="255"/>
        <v>0.5</v>
      </c>
      <c r="I33" s="24">
        <v>2422.6500000000001</v>
      </c>
      <c r="J33" s="1311">
        <v>2422.6500000000001</v>
      </c>
      <c r="K33" s="668">
        <f t="shared" ref="K33:K38" si="274">TRUNC(E33*I33,2)</f>
        <v>0</v>
      </c>
      <c r="L33" s="668">
        <f t="shared" ref="L33:L38" si="275">TRUNC(F33*I33,2)</f>
        <v>1211.3199999999999</v>
      </c>
      <c r="M33" s="668">
        <f t="shared" ref="M33:M38" si="276">TRUNC(G33*I33,2)</f>
        <v>1211.3199999999999</v>
      </c>
      <c r="N33" s="896">
        <f t="shared" ref="N33:N38" si="277">TRUNC(H33*I33,2)</f>
        <v>1211.3199999999999</v>
      </c>
      <c r="O33" s="1312">
        <f t="shared" si="250"/>
        <v>0.49999793614430477</v>
      </c>
      <c r="P33" s="1312">
        <f t="shared" si="251"/>
        <v>0.49999793614430477</v>
      </c>
      <c r="Q33" s="1313">
        <f t="shared" si="252"/>
        <v>0.49999793614430477</v>
      </c>
    </row>
    <row r="34">
      <c r="A34" s="916" t="s">
        <v>71</v>
      </c>
      <c r="B34" s="21" t="s">
        <v>72</v>
      </c>
      <c r="C34" s="617" t="s">
        <v>52</v>
      </c>
      <c r="D34" s="23">
        <v>1</v>
      </c>
      <c r="E34" s="667">
        <f>'BM 04'!G34</f>
        <v>0</v>
      </c>
      <c r="F34" s="667">
        <f>'MC 05'!Q33</f>
        <v>0.5</v>
      </c>
      <c r="G34" s="667">
        <f t="shared" si="254"/>
        <v>0.5</v>
      </c>
      <c r="H34" s="667">
        <f t="shared" si="255"/>
        <v>0.5</v>
      </c>
      <c r="I34" s="24">
        <v>3584.0100000000002</v>
      </c>
      <c r="J34" s="1311">
        <v>3584.0100000000002</v>
      </c>
      <c r="K34" s="668">
        <f t="shared" si="274"/>
        <v>0</v>
      </c>
      <c r="L34" s="668">
        <f t="shared" si="275"/>
        <v>1792</v>
      </c>
      <c r="M34" s="668">
        <f t="shared" si="276"/>
        <v>1792</v>
      </c>
      <c r="N34" s="896">
        <f t="shared" si="277"/>
        <v>1792</v>
      </c>
      <c r="O34" s="1312">
        <f t="shared" si="250"/>
        <v>0.49999860491460679</v>
      </c>
      <c r="P34" s="1312">
        <f t="shared" si="251"/>
        <v>0.49999860491460679</v>
      </c>
      <c r="Q34" s="1313">
        <f t="shared" si="252"/>
        <v>0.49999860491460679</v>
      </c>
    </row>
    <row r="35" ht="25.5">
      <c r="A35" s="916" t="s">
        <v>73</v>
      </c>
      <c r="B35" s="21" t="s">
        <v>74</v>
      </c>
      <c r="C35" s="617" t="s">
        <v>52</v>
      </c>
      <c r="D35" s="23">
        <v>1</v>
      </c>
      <c r="E35" s="667">
        <f>'BM 04'!G35</f>
        <v>0</v>
      </c>
      <c r="F35" s="667">
        <f>'MC 05'!Q34</f>
        <v>0.5</v>
      </c>
      <c r="G35" s="667">
        <f t="shared" si="254"/>
        <v>0.5</v>
      </c>
      <c r="H35" s="667">
        <f t="shared" si="255"/>
        <v>0.5</v>
      </c>
      <c r="I35" s="24">
        <v>2133.6599999999999</v>
      </c>
      <c r="J35" s="1311">
        <v>2133.6599999999999</v>
      </c>
      <c r="K35" s="668">
        <f t="shared" si="274"/>
        <v>0</v>
      </c>
      <c r="L35" s="668">
        <f t="shared" si="275"/>
        <v>1066.8299999999999</v>
      </c>
      <c r="M35" s="668">
        <f t="shared" si="276"/>
        <v>1066.8299999999999</v>
      </c>
      <c r="N35" s="896">
        <f t="shared" si="277"/>
        <v>1066.8299999999999</v>
      </c>
      <c r="O35" s="1312">
        <f t="shared" si="250"/>
        <v>0.5</v>
      </c>
      <c r="P35" s="1312">
        <f t="shared" si="251"/>
        <v>0.5</v>
      </c>
      <c r="Q35" s="1313">
        <f t="shared" si="252"/>
        <v>0.5</v>
      </c>
    </row>
    <row r="36" ht="38.25">
      <c r="A36" s="916" t="s">
        <v>75</v>
      </c>
      <c r="B36" s="21" t="s">
        <v>76</v>
      </c>
      <c r="C36" s="617" t="s">
        <v>52</v>
      </c>
      <c r="D36" s="23">
        <v>1</v>
      </c>
      <c r="E36" s="667">
        <f>'BM 04'!G36</f>
        <v>0</v>
      </c>
      <c r="F36" s="667">
        <f>'MC 05'!Q35</f>
        <v>0.5</v>
      </c>
      <c r="G36" s="667">
        <f t="shared" si="254"/>
        <v>0.5</v>
      </c>
      <c r="H36" s="667">
        <f t="shared" si="255"/>
        <v>0.5</v>
      </c>
      <c r="I36" s="24">
        <v>10465.440000000001</v>
      </c>
      <c r="J36" s="1311">
        <v>10465.440000000001</v>
      </c>
      <c r="K36" s="668">
        <f t="shared" si="274"/>
        <v>0</v>
      </c>
      <c r="L36" s="668">
        <f t="shared" si="275"/>
        <v>5232.7200000000003</v>
      </c>
      <c r="M36" s="668">
        <f t="shared" si="276"/>
        <v>5232.7200000000003</v>
      </c>
      <c r="N36" s="896">
        <f t="shared" si="277"/>
        <v>5232.7200000000003</v>
      </c>
      <c r="O36" s="1312">
        <f t="shared" si="250"/>
        <v>0.5</v>
      </c>
      <c r="P36" s="1312">
        <f t="shared" si="251"/>
        <v>0.5</v>
      </c>
      <c r="Q36" s="1313">
        <f t="shared" si="252"/>
        <v>0.5</v>
      </c>
    </row>
    <row r="37" ht="25.5">
      <c r="A37" s="916" t="s">
        <v>77</v>
      </c>
      <c r="B37" s="21" t="s">
        <v>78</v>
      </c>
      <c r="C37" s="617" t="s">
        <v>52</v>
      </c>
      <c r="D37" s="23">
        <v>3</v>
      </c>
      <c r="E37" s="667">
        <f>'BM 04'!G37</f>
        <v>0</v>
      </c>
      <c r="F37" s="667">
        <f>'MC 05'!Q36</f>
        <v>0</v>
      </c>
      <c r="G37" s="667">
        <f t="shared" si="254"/>
        <v>0</v>
      </c>
      <c r="H37" s="667">
        <f t="shared" si="255"/>
        <v>3</v>
      </c>
      <c r="I37" s="24">
        <v>398.50999999999999</v>
      </c>
      <c r="J37" s="1311">
        <v>1195.53</v>
      </c>
      <c r="K37" s="668">
        <f t="shared" si="274"/>
        <v>0</v>
      </c>
      <c r="L37" s="668">
        <f t="shared" si="275"/>
        <v>0</v>
      </c>
      <c r="M37" s="668">
        <f t="shared" si="276"/>
        <v>0</v>
      </c>
      <c r="N37" s="896">
        <f t="shared" si="277"/>
        <v>1195.53</v>
      </c>
      <c r="O37" s="1312">
        <f t="shared" si="250"/>
        <v>0</v>
      </c>
      <c r="P37" s="1312">
        <f t="shared" si="251"/>
        <v>0</v>
      </c>
      <c r="Q37" s="1313">
        <f t="shared" si="252"/>
        <v>1</v>
      </c>
    </row>
    <row r="38" ht="15" customHeight="1">
      <c r="A38" s="916" t="s">
        <v>79</v>
      </c>
      <c r="B38" s="21" t="s">
        <v>80</v>
      </c>
      <c r="C38" s="617" t="s">
        <v>52</v>
      </c>
      <c r="D38" s="23">
        <v>1</v>
      </c>
      <c r="E38" s="667">
        <f>'BM 04'!G38</f>
        <v>0</v>
      </c>
      <c r="F38" s="667">
        <f>'MC 05'!Q37</f>
        <v>0</v>
      </c>
      <c r="G38" s="667">
        <f t="shared" si="254"/>
        <v>0</v>
      </c>
      <c r="H38" s="667">
        <f t="shared" si="255"/>
        <v>1</v>
      </c>
      <c r="I38" s="24">
        <v>625.82000000000005</v>
      </c>
      <c r="J38" s="1311">
        <v>625.82000000000005</v>
      </c>
      <c r="K38" s="668">
        <f t="shared" si="274"/>
        <v>0</v>
      </c>
      <c r="L38" s="668">
        <f t="shared" si="275"/>
        <v>0</v>
      </c>
      <c r="M38" s="668">
        <f t="shared" si="276"/>
        <v>0</v>
      </c>
      <c r="N38" s="896">
        <f t="shared" si="277"/>
        <v>625.82000000000005</v>
      </c>
      <c r="O38" s="1312">
        <f t="shared" si="250"/>
        <v>0</v>
      </c>
      <c r="P38" s="1312">
        <f t="shared" si="251"/>
        <v>0</v>
      </c>
      <c r="Q38" s="1313">
        <f t="shared" si="252"/>
        <v>1</v>
      </c>
    </row>
    <row r="39">
      <c r="A39" s="914" t="s">
        <v>81</v>
      </c>
      <c r="B39" s="16" t="s">
        <v>82</v>
      </c>
      <c r="C39" s="612"/>
      <c r="D39" s="1304"/>
      <c r="E39" s="1314"/>
      <c r="F39" s="1314"/>
      <c r="G39" s="1304"/>
      <c r="H39" s="1304"/>
      <c r="I39" s="1304">
        <f t="shared" ref="I39:M39" si="278">SUM(I40:I43)</f>
        <v>2851.5099999999998</v>
      </c>
      <c r="J39" s="1315">
        <f t="shared" si="278"/>
        <v>2873.96</v>
      </c>
      <c r="K39" s="1304">
        <f t="shared" si="278"/>
        <v>0</v>
      </c>
      <c r="L39" s="1304">
        <f t="shared" si="278"/>
        <v>0</v>
      </c>
      <c r="M39" s="1304">
        <f t="shared" si="278"/>
        <v>0</v>
      </c>
      <c r="N39" s="1304">
        <f>SUM(N40:N43)</f>
        <v>2873.9400000000001</v>
      </c>
      <c r="O39" s="1307">
        <f t="shared" si="250"/>
        <v>0</v>
      </c>
      <c r="P39" s="1307">
        <f t="shared" si="251"/>
        <v>0</v>
      </c>
      <c r="Q39" s="1308">
        <f t="shared" si="252"/>
        <v>0.99999304096090413</v>
      </c>
    </row>
    <row r="40" ht="51">
      <c r="A40" s="916" t="s">
        <v>83</v>
      </c>
      <c r="B40" s="21" t="s">
        <v>84</v>
      </c>
      <c r="C40" s="617" t="s">
        <v>35</v>
      </c>
      <c r="D40" s="23">
        <v>13.789999999999999</v>
      </c>
      <c r="E40" s="667">
        <f>'BM 04'!G40</f>
        <v>0</v>
      </c>
      <c r="F40" s="667">
        <f>'MC 05'!Q39</f>
        <v>0</v>
      </c>
      <c r="G40" s="667">
        <v>0</v>
      </c>
      <c r="H40" s="23">
        <v>13.789999999999999</v>
      </c>
      <c r="I40" s="24">
        <v>4.8700000000000001</v>
      </c>
      <c r="J40" s="1318">
        <v>67.159999999999997</v>
      </c>
      <c r="K40" s="668">
        <f t="shared" ref="K40:K43" si="279">TRUNC(E40*I40,2)</f>
        <v>0</v>
      </c>
      <c r="L40" s="668">
        <f t="shared" ref="L40:L43" si="280">TRUNC(F40*I40,2)</f>
        <v>0</v>
      </c>
      <c r="M40" s="668">
        <f t="shared" ref="M40:M43" si="281">TRUNC(G40*I40,2)</f>
        <v>0</v>
      </c>
      <c r="N40" s="896">
        <f t="shared" ref="N40:N43" si="282">TRUNC(H40*I40,2)</f>
        <v>67.150000000000006</v>
      </c>
      <c r="O40" s="1312">
        <f t="shared" si="250"/>
        <v>0</v>
      </c>
      <c r="P40" s="1312">
        <f t="shared" si="251"/>
        <v>0</v>
      </c>
      <c r="Q40" s="1313">
        <f t="shared" si="252"/>
        <v>0.99985110184633719</v>
      </c>
    </row>
    <row r="41" ht="49.5" customHeight="1">
      <c r="A41" s="916" t="s">
        <v>85</v>
      </c>
      <c r="B41" s="21" t="s">
        <v>86</v>
      </c>
      <c r="C41" s="617" t="s">
        <v>35</v>
      </c>
      <c r="D41" s="23">
        <v>13.789999999999999</v>
      </c>
      <c r="E41" s="667">
        <f>'BM 04'!G41</f>
        <v>0</v>
      </c>
      <c r="F41" s="667">
        <f>'MC 05'!Q40</f>
        <v>0</v>
      </c>
      <c r="G41" s="667">
        <f t="shared" si="254"/>
        <v>0</v>
      </c>
      <c r="H41" s="667">
        <f t="shared" si="255"/>
        <v>13.789999999999999</v>
      </c>
      <c r="I41" s="24">
        <v>29.670000000000002</v>
      </c>
      <c r="J41" s="1311">
        <v>409.14999999999998</v>
      </c>
      <c r="K41" s="668">
        <f t="shared" si="279"/>
        <v>0</v>
      </c>
      <c r="L41" s="668">
        <f t="shared" si="280"/>
        <v>0</v>
      </c>
      <c r="M41" s="668">
        <f t="shared" si="281"/>
        <v>0</v>
      </c>
      <c r="N41" s="896">
        <f t="shared" si="282"/>
        <v>409.13999999999999</v>
      </c>
      <c r="O41" s="1312">
        <f t="shared" si="250"/>
        <v>0</v>
      </c>
      <c r="P41" s="1312">
        <f t="shared" si="251"/>
        <v>0</v>
      </c>
      <c r="Q41" s="1313">
        <f t="shared" si="252"/>
        <v>0.99997555908590985</v>
      </c>
    </row>
    <row r="42" ht="15" customHeight="1">
      <c r="A42" s="916" t="s">
        <v>87</v>
      </c>
      <c r="B42" s="21" t="s">
        <v>88</v>
      </c>
      <c r="C42" s="617" t="s">
        <v>89</v>
      </c>
      <c r="D42" s="23">
        <v>0.81000000000000005</v>
      </c>
      <c r="E42" s="667">
        <f>'BM 04'!G42</f>
        <v>0</v>
      </c>
      <c r="F42" s="667">
        <f>'MC 05'!Q41</f>
        <v>0</v>
      </c>
      <c r="G42" s="667">
        <f t="shared" si="254"/>
        <v>0</v>
      </c>
      <c r="H42" s="667">
        <f t="shared" si="255"/>
        <v>0.81000000000000005</v>
      </c>
      <c r="I42" s="24">
        <v>2808.04</v>
      </c>
      <c r="J42" s="1311">
        <v>2274.5100000000002</v>
      </c>
      <c r="K42" s="668">
        <f t="shared" si="279"/>
        <v>0</v>
      </c>
      <c r="L42" s="668">
        <f t="shared" si="280"/>
        <v>0</v>
      </c>
      <c r="M42" s="668">
        <f t="shared" si="281"/>
        <v>0</v>
      </c>
      <c r="N42" s="896">
        <f t="shared" si="282"/>
        <v>2274.5100000000002</v>
      </c>
      <c r="O42" s="1312">
        <f t="shared" si="250"/>
        <v>0</v>
      </c>
      <c r="P42" s="1312">
        <f t="shared" si="251"/>
        <v>0</v>
      </c>
      <c r="Q42" s="1313">
        <f t="shared" si="252"/>
        <v>1</v>
      </c>
    </row>
    <row r="43" ht="38.25">
      <c r="A43" s="916" t="s">
        <v>90</v>
      </c>
      <c r="B43" s="21" t="s">
        <v>91</v>
      </c>
      <c r="C43" s="617" t="s">
        <v>35</v>
      </c>
      <c r="D43" s="23">
        <v>13.789999999999999</v>
      </c>
      <c r="E43" s="667">
        <f>'BM 04'!G43</f>
        <v>0</v>
      </c>
      <c r="F43" s="667">
        <f>'MC 05'!Q42</f>
        <v>0</v>
      </c>
      <c r="G43" s="667">
        <f t="shared" si="254"/>
        <v>0</v>
      </c>
      <c r="H43" s="667">
        <f t="shared" si="255"/>
        <v>13.789999999999999</v>
      </c>
      <c r="I43" s="24">
        <v>8.9299999999999997</v>
      </c>
      <c r="J43" s="1311">
        <v>123.14</v>
      </c>
      <c r="K43" s="668">
        <f t="shared" si="279"/>
        <v>0</v>
      </c>
      <c r="L43" s="668">
        <f t="shared" si="280"/>
        <v>0</v>
      </c>
      <c r="M43" s="668">
        <f t="shared" si="281"/>
        <v>0</v>
      </c>
      <c r="N43" s="896">
        <f t="shared" si="282"/>
        <v>123.14</v>
      </c>
      <c r="O43" s="1312">
        <f t="shared" si="250"/>
        <v>0</v>
      </c>
      <c r="P43" s="1312">
        <f t="shared" si="251"/>
        <v>0</v>
      </c>
      <c r="Q43" s="1313">
        <f t="shared" si="252"/>
        <v>1</v>
      </c>
    </row>
    <row r="44">
      <c r="A44" s="912" t="s">
        <v>92</v>
      </c>
      <c r="B44" s="11" t="s">
        <v>93</v>
      </c>
      <c r="C44" s="609"/>
      <c r="D44" s="208"/>
      <c r="E44" s="1317"/>
      <c r="F44" s="1317"/>
      <c r="G44" s="1299"/>
      <c r="H44" s="1299"/>
      <c r="I44" s="1321">
        <f>I45</f>
        <v>7457.630000000001</v>
      </c>
      <c r="J44" s="1300">
        <v>38974.139999999999</v>
      </c>
      <c r="K44" s="1301">
        <f>K45</f>
        <v>33508.700000000004</v>
      </c>
      <c r="L44" s="1301">
        <f>L45</f>
        <v>0</v>
      </c>
      <c r="M44" s="1301">
        <f>M45</f>
        <v>33508.700000000004</v>
      </c>
      <c r="N44" s="1301">
        <f>N45</f>
        <v>5465.4300000000012</v>
      </c>
      <c r="O44" s="1302">
        <f t="shared" si="250"/>
        <v>0</v>
      </c>
      <c r="P44" s="1302">
        <f t="shared" si="251"/>
        <v>0.85976752790440036</v>
      </c>
      <c r="Q44" s="1303">
        <f t="shared" si="252"/>
        <v>0.1402322155152109</v>
      </c>
    </row>
    <row r="45">
      <c r="A45" s="914" t="s">
        <v>94</v>
      </c>
      <c r="B45" s="16" t="s">
        <v>95</v>
      </c>
      <c r="C45" s="612"/>
      <c r="D45" s="213"/>
      <c r="E45" s="1314"/>
      <c r="F45" s="1314"/>
      <c r="G45" s="1322"/>
      <c r="H45" s="1322"/>
      <c r="I45" s="1323">
        <f>SUM(I46:I57)</f>
        <v>7457.630000000001</v>
      </c>
      <c r="J45" s="1305">
        <v>38974.140000000007</v>
      </c>
      <c r="K45" s="1306">
        <f>SUM(K46:K57)</f>
        <v>33508.700000000004</v>
      </c>
      <c r="L45" s="1306">
        <f>SUM(L46:L57)</f>
        <v>0</v>
      </c>
      <c r="M45" s="1306">
        <f>SUM(M46:M57)</f>
        <v>33508.700000000004</v>
      </c>
      <c r="N45" s="1306">
        <f>SUM(N46:N57)</f>
        <v>5465.4300000000012</v>
      </c>
      <c r="O45" s="1307">
        <f t="shared" si="250"/>
        <v>0</v>
      </c>
      <c r="P45" s="1307">
        <f t="shared" si="251"/>
        <v>0.85976752790440014</v>
      </c>
      <c r="Q45" s="1308">
        <f t="shared" si="252"/>
        <v>0.14023221551521087</v>
      </c>
    </row>
    <row r="46" ht="25.5">
      <c r="A46" s="916" t="s">
        <v>96</v>
      </c>
      <c r="B46" s="21" t="s">
        <v>97</v>
      </c>
      <c r="C46" s="617" t="s">
        <v>52</v>
      </c>
      <c r="D46" s="23">
        <v>1</v>
      </c>
      <c r="E46" s="667">
        <f>'BM 04'!G46</f>
        <v>0</v>
      </c>
      <c r="F46" s="667">
        <f>'MC 05'!Q45</f>
        <v>0</v>
      </c>
      <c r="G46" s="667">
        <f t="shared" si="254"/>
        <v>0</v>
      </c>
      <c r="H46" s="667">
        <f t="shared" si="255"/>
        <v>1</v>
      </c>
      <c r="I46" s="24">
        <v>2256.8899999999999</v>
      </c>
      <c r="J46" s="1311">
        <v>2256.8899999999999</v>
      </c>
      <c r="K46" s="668">
        <f t="shared" ref="K46:K57" si="283">TRUNC(E46*I46,2)</f>
        <v>0</v>
      </c>
      <c r="L46" s="668">
        <f t="shared" ref="L46:L57" si="284">TRUNC(F46*I46,2)</f>
        <v>0</v>
      </c>
      <c r="M46" s="668">
        <f t="shared" ref="M46:M57" si="285">TRUNC(G46*I46,2)</f>
        <v>0</v>
      </c>
      <c r="N46" s="896">
        <f t="shared" ref="N46:N57" si="286">TRUNC(H46*I46,2)</f>
        <v>2256.8899999999999</v>
      </c>
      <c r="O46" s="1312">
        <f t="shared" si="250"/>
        <v>0</v>
      </c>
      <c r="P46" s="1312">
        <f t="shared" si="251"/>
        <v>0</v>
      </c>
      <c r="Q46" s="1313">
        <f t="shared" si="252"/>
        <v>1</v>
      </c>
    </row>
    <row r="47" ht="25.5">
      <c r="A47" s="916" t="s">
        <v>98</v>
      </c>
      <c r="B47" s="21" t="s">
        <v>99</v>
      </c>
      <c r="C47" s="617" t="s">
        <v>52</v>
      </c>
      <c r="D47" s="23">
        <v>1</v>
      </c>
      <c r="E47" s="667">
        <f>'BM 04'!G47</f>
        <v>0</v>
      </c>
      <c r="F47" s="667">
        <f>'MC 05'!Q46</f>
        <v>0</v>
      </c>
      <c r="G47" s="667">
        <f t="shared" si="254"/>
        <v>0</v>
      </c>
      <c r="H47" s="667">
        <f t="shared" si="255"/>
        <v>1</v>
      </c>
      <c r="I47" s="24">
        <v>1314.99</v>
      </c>
      <c r="J47" s="1311">
        <v>1314.99</v>
      </c>
      <c r="K47" s="668">
        <f t="shared" si="283"/>
        <v>0</v>
      </c>
      <c r="L47" s="668">
        <f t="shared" si="284"/>
        <v>0</v>
      </c>
      <c r="M47" s="668">
        <f t="shared" si="285"/>
        <v>0</v>
      </c>
      <c r="N47" s="896">
        <f t="shared" si="286"/>
        <v>1314.99</v>
      </c>
      <c r="O47" s="1312">
        <f t="shared" si="250"/>
        <v>0</v>
      </c>
      <c r="P47" s="1312">
        <f t="shared" si="251"/>
        <v>0</v>
      </c>
      <c r="Q47" s="1313">
        <f t="shared" si="252"/>
        <v>1</v>
      </c>
    </row>
    <row r="48" ht="60.75" customHeight="1">
      <c r="A48" s="916" t="s">
        <v>100</v>
      </c>
      <c r="B48" s="21" t="s">
        <v>101</v>
      </c>
      <c r="C48" s="617" t="s">
        <v>52</v>
      </c>
      <c r="D48" s="23">
        <v>1</v>
      </c>
      <c r="E48" s="667">
        <f>'BM 04'!G48</f>
        <v>0</v>
      </c>
      <c r="F48" s="667">
        <f>'MC 05'!Q47</f>
        <v>0</v>
      </c>
      <c r="G48" s="667">
        <f t="shared" si="254"/>
        <v>0</v>
      </c>
      <c r="H48" s="667">
        <f t="shared" si="255"/>
        <v>1</v>
      </c>
      <c r="I48" s="24">
        <v>1444.2</v>
      </c>
      <c r="J48" s="1311">
        <v>1444.2</v>
      </c>
      <c r="K48" s="668">
        <f t="shared" si="283"/>
        <v>0</v>
      </c>
      <c r="L48" s="668">
        <f t="shared" si="284"/>
        <v>0</v>
      </c>
      <c r="M48" s="668">
        <f t="shared" si="285"/>
        <v>0</v>
      </c>
      <c r="N48" s="896">
        <f t="shared" si="286"/>
        <v>1444.2</v>
      </c>
      <c r="O48" s="1312">
        <f t="shared" si="250"/>
        <v>0</v>
      </c>
      <c r="P48" s="1312">
        <f t="shared" si="251"/>
        <v>0</v>
      </c>
      <c r="Q48" s="1313">
        <f t="shared" si="252"/>
        <v>1</v>
      </c>
    </row>
    <row r="49">
      <c r="A49" s="916" t="s">
        <v>102</v>
      </c>
      <c r="B49" s="21" t="s">
        <v>103</v>
      </c>
      <c r="C49" s="617" t="s">
        <v>21</v>
      </c>
      <c r="D49" s="23">
        <v>2</v>
      </c>
      <c r="E49" s="667">
        <f>'BM 04'!G49</f>
        <v>0</v>
      </c>
      <c r="F49" s="667">
        <f>'MC 05'!Q48</f>
        <v>0</v>
      </c>
      <c r="G49" s="667">
        <f t="shared" si="254"/>
        <v>0</v>
      </c>
      <c r="H49" s="667">
        <f t="shared" si="255"/>
        <v>2</v>
      </c>
      <c r="I49" s="24">
        <v>29.609999999999999</v>
      </c>
      <c r="J49" s="1311">
        <v>59.219999999999999</v>
      </c>
      <c r="K49" s="668">
        <f t="shared" si="283"/>
        <v>0</v>
      </c>
      <c r="L49" s="668">
        <f t="shared" si="284"/>
        <v>0</v>
      </c>
      <c r="M49" s="668">
        <f t="shared" si="285"/>
        <v>0</v>
      </c>
      <c r="N49" s="896">
        <f t="shared" si="286"/>
        <v>59.219999999999999</v>
      </c>
      <c r="O49" s="1312">
        <f t="shared" si="250"/>
        <v>0</v>
      </c>
      <c r="P49" s="1312">
        <f t="shared" si="251"/>
        <v>0</v>
      </c>
      <c r="Q49" s="1313">
        <f t="shared" si="252"/>
        <v>1</v>
      </c>
    </row>
    <row r="50" ht="25.5">
      <c r="A50" s="916" t="s">
        <v>104</v>
      </c>
      <c r="B50" s="21" t="s">
        <v>105</v>
      </c>
      <c r="C50" s="617" t="s">
        <v>21</v>
      </c>
      <c r="D50" s="23">
        <v>2</v>
      </c>
      <c r="E50" s="667">
        <f>'BM 04'!G50</f>
        <v>0</v>
      </c>
      <c r="F50" s="667">
        <f>'MC 05'!Q49</f>
        <v>0</v>
      </c>
      <c r="G50" s="667">
        <f t="shared" si="254"/>
        <v>0</v>
      </c>
      <c r="H50" s="667">
        <f t="shared" si="255"/>
        <v>2</v>
      </c>
      <c r="I50" s="24">
        <v>22.77</v>
      </c>
      <c r="J50" s="1311">
        <v>45.539999999999999</v>
      </c>
      <c r="K50" s="668">
        <f t="shared" si="283"/>
        <v>0</v>
      </c>
      <c r="L50" s="668">
        <f t="shared" si="284"/>
        <v>0</v>
      </c>
      <c r="M50" s="668">
        <f t="shared" si="285"/>
        <v>0</v>
      </c>
      <c r="N50" s="896">
        <f t="shared" si="286"/>
        <v>45.539999999999999</v>
      </c>
      <c r="O50" s="1312">
        <f t="shared" si="250"/>
        <v>0</v>
      </c>
      <c r="P50" s="1312">
        <f t="shared" si="251"/>
        <v>0</v>
      </c>
      <c r="Q50" s="1313">
        <f t="shared" si="252"/>
        <v>1</v>
      </c>
    </row>
    <row r="51" ht="25.5">
      <c r="A51" s="916" t="s">
        <v>106</v>
      </c>
      <c r="B51" s="21" t="s">
        <v>107</v>
      </c>
      <c r="C51" s="617" t="s">
        <v>52</v>
      </c>
      <c r="D51" s="23">
        <v>2</v>
      </c>
      <c r="E51" s="667">
        <f>'BM 04'!G51</f>
        <v>0</v>
      </c>
      <c r="F51" s="667">
        <f>'MC 05'!Q50</f>
        <v>0</v>
      </c>
      <c r="G51" s="667">
        <f t="shared" si="254"/>
        <v>0</v>
      </c>
      <c r="H51" s="667">
        <f t="shared" si="255"/>
        <v>2</v>
      </c>
      <c r="I51" s="24">
        <v>125.8</v>
      </c>
      <c r="J51" s="1318">
        <v>251.59999999999999</v>
      </c>
      <c r="K51" s="668">
        <f t="shared" si="283"/>
        <v>0</v>
      </c>
      <c r="L51" s="668">
        <f t="shared" si="284"/>
        <v>0</v>
      </c>
      <c r="M51" s="668">
        <f t="shared" si="285"/>
        <v>0</v>
      </c>
      <c r="N51" s="896">
        <f t="shared" si="286"/>
        <v>251.59999999999999</v>
      </c>
      <c r="O51" s="1312">
        <f t="shared" si="250"/>
        <v>0</v>
      </c>
      <c r="P51" s="1312">
        <f t="shared" si="251"/>
        <v>0</v>
      </c>
      <c r="Q51" s="1313">
        <f t="shared" si="252"/>
        <v>1</v>
      </c>
    </row>
    <row r="52" ht="37.5" customHeight="1">
      <c r="A52" s="916" t="s">
        <v>108</v>
      </c>
      <c r="B52" s="21" t="s">
        <v>109</v>
      </c>
      <c r="C52" s="617" t="s">
        <v>52</v>
      </c>
      <c r="D52" s="30">
        <v>1</v>
      </c>
      <c r="E52" s="667">
        <f>'BM 04'!G52</f>
        <v>0</v>
      </c>
      <c r="F52" s="667">
        <f>'MC 05'!Q51</f>
        <v>0</v>
      </c>
      <c r="G52" s="667">
        <f t="shared" si="254"/>
        <v>0</v>
      </c>
      <c r="H52" s="667">
        <f t="shared" si="255"/>
        <v>1</v>
      </c>
      <c r="I52" s="31">
        <v>21.18</v>
      </c>
      <c r="J52" s="1324">
        <v>21.18</v>
      </c>
      <c r="K52" s="668">
        <f t="shared" si="283"/>
        <v>0</v>
      </c>
      <c r="L52" s="668">
        <f t="shared" si="284"/>
        <v>0</v>
      </c>
      <c r="M52" s="668">
        <f t="shared" si="285"/>
        <v>0</v>
      </c>
      <c r="N52" s="896">
        <f t="shared" si="286"/>
        <v>21.18</v>
      </c>
      <c r="O52" s="1312">
        <f t="shared" si="250"/>
        <v>0</v>
      </c>
      <c r="P52" s="1312">
        <f t="shared" si="251"/>
        <v>0</v>
      </c>
      <c r="Q52" s="1313">
        <f t="shared" si="252"/>
        <v>1</v>
      </c>
    </row>
    <row r="53">
      <c r="A53" s="916" t="s">
        <v>110</v>
      </c>
      <c r="B53" s="21" t="s">
        <v>111</v>
      </c>
      <c r="C53" s="617" t="s">
        <v>52</v>
      </c>
      <c r="D53" s="30">
        <v>1</v>
      </c>
      <c r="E53" s="667">
        <f>'BM 04'!G53</f>
        <v>0</v>
      </c>
      <c r="F53" s="667">
        <f>'MC 05'!Q52</f>
        <v>0</v>
      </c>
      <c r="G53" s="667">
        <f t="shared" si="254"/>
        <v>0</v>
      </c>
      <c r="H53" s="667">
        <f t="shared" si="255"/>
        <v>1</v>
      </c>
      <c r="I53" s="31">
        <v>71.810000000000002</v>
      </c>
      <c r="J53" s="1324">
        <v>71.810000000000002</v>
      </c>
      <c r="K53" s="668">
        <f t="shared" si="283"/>
        <v>0</v>
      </c>
      <c r="L53" s="668">
        <f t="shared" si="284"/>
        <v>0</v>
      </c>
      <c r="M53" s="668">
        <f t="shared" si="285"/>
        <v>0</v>
      </c>
      <c r="N53" s="896">
        <f t="shared" si="286"/>
        <v>71.810000000000002</v>
      </c>
      <c r="O53" s="1312">
        <f t="shared" si="250"/>
        <v>0</v>
      </c>
      <c r="P53" s="1312">
        <f t="shared" si="251"/>
        <v>0</v>
      </c>
      <c r="Q53" s="1313">
        <f t="shared" si="252"/>
        <v>1</v>
      </c>
    </row>
    <row r="54" ht="38.25">
      <c r="A54" s="916" t="s">
        <v>112</v>
      </c>
      <c r="B54" s="21" t="s">
        <v>113</v>
      </c>
      <c r="C54" s="617" t="s">
        <v>38</v>
      </c>
      <c r="D54" s="30">
        <v>200</v>
      </c>
      <c r="E54" s="667">
        <f>'BM 04'!G54</f>
        <v>200</v>
      </c>
      <c r="F54" s="667">
        <f>'MC 05'!Q53</f>
        <v>0</v>
      </c>
      <c r="G54" s="667">
        <f t="shared" si="254"/>
        <v>200</v>
      </c>
      <c r="H54" s="667">
        <f t="shared" si="255"/>
        <v>0</v>
      </c>
      <c r="I54" s="31">
        <v>18.57</v>
      </c>
      <c r="J54" s="1325">
        <v>3714</v>
      </c>
      <c r="K54" s="668">
        <f t="shared" si="283"/>
        <v>3714</v>
      </c>
      <c r="L54" s="668">
        <f t="shared" si="284"/>
        <v>0</v>
      </c>
      <c r="M54" s="668">
        <f t="shared" si="285"/>
        <v>3714</v>
      </c>
      <c r="N54" s="896">
        <f t="shared" si="286"/>
        <v>0</v>
      </c>
      <c r="O54" s="1312">
        <f t="shared" si="250"/>
        <v>0</v>
      </c>
      <c r="P54" s="1312">
        <f t="shared" si="251"/>
        <v>1</v>
      </c>
      <c r="Q54" s="1313">
        <f t="shared" si="252"/>
        <v>0</v>
      </c>
    </row>
    <row r="55" ht="25.5">
      <c r="A55" s="916" t="s">
        <v>114</v>
      </c>
      <c r="B55" s="21" t="s">
        <v>115</v>
      </c>
      <c r="C55" s="617" t="s">
        <v>89</v>
      </c>
      <c r="D55" s="30">
        <v>3.2000000000000002</v>
      </c>
      <c r="E55" s="667">
        <f>'BM 04'!G55</f>
        <v>3.2000000000000002</v>
      </c>
      <c r="F55" s="667">
        <f>'MC 05'!Q54</f>
        <v>0</v>
      </c>
      <c r="G55" s="667">
        <f t="shared" si="254"/>
        <v>3.2000000000000002</v>
      </c>
      <c r="H55" s="667">
        <f t="shared" si="255"/>
        <v>0</v>
      </c>
      <c r="I55" s="31">
        <v>518.09000000000003</v>
      </c>
      <c r="J55" s="1325">
        <v>1657.8900000000001</v>
      </c>
      <c r="K55" s="668">
        <f t="shared" si="283"/>
        <v>1657.8800000000001</v>
      </c>
      <c r="L55" s="668">
        <f t="shared" si="284"/>
        <v>0</v>
      </c>
      <c r="M55" s="668">
        <f t="shared" si="285"/>
        <v>1657.8800000000001</v>
      </c>
      <c r="N55" s="896">
        <f t="shared" si="286"/>
        <v>0</v>
      </c>
      <c r="O55" s="1312">
        <f t="shared" si="250"/>
        <v>0</v>
      </c>
      <c r="P55" s="1312">
        <f t="shared" si="251"/>
        <v>0.9999939682367347</v>
      </c>
      <c r="Q55" s="1313">
        <f t="shared" si="252"/>
        <v>0</v>
      </c>
    </row>
    <row r="56" ht="50.25" customHeight="1">
      <c r="A56" s="916" t="s">
        <v>116</v>
      </c>
      <c r="B56" s="21" t="s">
        <v>117</v>
      </c>
      <c r="C56" s="617" t="s">
        <v>52</v>
      </c>
      <c r="D56" s="30">
        <v>17</v>
      </c>
      <c r="E56" s="667">
        <f>'BM 04'!G56</f>
        <v>17</v>
      </c>
      <c r="F56" s="667">
        <f>'MC 05'!Q55</f>
        <v>0</v>
      </c>
      <c r="G56" s="667">
        <f t="shared" si="254"/>
        <v>17</v>
      </c>
      <c r="H56" s="667">
        <f t="shared" si="255"/>
        <v>0</v>
      </c>
      <c r="I56" s="31">
        <v>1451.9300000000001</v>
      </c>
      <c r="J56" s="1324">
        <v>24682.810000000001</v>
      </c>
      <c r="K56" s="668">
        <f t="shared" si="283"/>
        <v>24682.810000000001</v>
      </c>
      <c r="L56" s="668">
        <f t="shared" si="284"/>
        <v>0</v>
      </c>
      <c r="M56" s="668">
        <f t="shared" si="285"/>
        <v>24682.810000000001</v>
      </c>
      <c r="N56" s="896">
        <f t="shared" si="286"/>
        <v>0</v>
      </c>
      <c r="O56" s="1312">
        <f t="shared" si="250"/>
        <v>0</v>
      </c>
      <c r="P56" s="1312">
        <f t="shared" si="251"/>
        <v>1</v>
      </c>
      <c r="Q56" s="1313">
        <f t="shared" si="252"/>
        <v>0</v>
      </c>
    </row>
    <row r="57" ht="38.25">
      <c r="A57" s="916" t="s">
        <v>118</v>
      </c>
      <c r="B57" s="21" t="s">
        <v>119</v>
      </c>
      <c r="C57" s="617" t="s">
        <v>52</v>
      </c>
      <c r="D57" s="30">
        <v>19</v>
      </c>
      <c r="E57" s="667">
        <f>'BM 04'!G57</f>
        <v>19</v>
      </c>
      <c r="F57" s="667">
        <f>'MC 05'!Q56</f>
        <v>0</v>
      </c>
      <c r="G57" s="667">
        <f t="shared" si="254"/>
        <v>19</v>
      </c>
      <c r="H57" s="667">
        <f t="shared" si="255"/>
        <v>0</v>
      </c>
      <c r="I57" s="31">
        <v>181.78999999999999</v>
      </c>
      <c r="J57" s="1324">
        <v>3454.0100000000002</v>
      </c>
      <c r="K57" s="668">
        <f t="shared" si="283"/>
        <v>3454.0100000000002</v>
      </c>
      <c r="L57" s="668">
        <f t="shared" si="284"/>
        <v>0</v>
      </c>
      <c r="M57" s="668">
        <f t="shared" si="285"/>
        <v>3454.0100000000002</v>
      </c>
      <c r="N57" s="896">
        <f t="shared" si="286"/>
        <v>0</v>
      </c>
      <c r="O57" s="1312">
        <f t="shared" si="250"/>
        <v>0</v>
      </c>
      <c r="P57" s="1312">
        <f t="shared" si="251"/>
        <v>1</v>
      </c>
      <c r="Q57" s="1313">
        <f t="shared" si="252"/>
        <v>0</v>
      </c>
    </row>
    <row r="58">
      <c r="A58" s="914" t="s">
        <v>120</v>
      </c>
      <c r="B58" s="16" t="s">
        <v>121</v>
      </c>
      <c r="C58" s="612"/>
      <c r="D58" s="1326"/>
      <c r="E58" s="1314"/>
      <c r="F58" s="1314"/>
      <c r="G58" s="1322"/>
      <c r="H58" s="1322"/>
      <c r="I58" s="1327">
        <f>SUM(I59)</f>
        <v>0.58999999999999997</v>
      </c>
      <c r="J58" s="1328">
        <v>706.73000000000002</v>
      </c>
      <c r="K58" s="1306">
        <f>K59</f>
        <v>0</v>
      </c>
      <c r="L58" s="1306">
        <f>L59</f>
        <v>0</v>
      </c>
      <c r="M58" s="1306">
        <f>M59</f>
        <v>0</v>
      </c>
      <c r="N58" s="1306">
        <f>N59</f>
        <v>706.72000000000003</v>
      </c>
      <c r="O58" s="1307">
        <f t="shared" si="250"/>
        <v>0</v>
      </c>
      <c r="P58" s="1307">
        <f t="shared" si="251"/>
        <v>0</v>
      </c>
      <c r="Q58" s="1308">
        <f t="shared" si="252"/>
        <v>0.99998585032473508</v>
      </c>
    </row>
    <row r="59" ht="18" customHeight="1">
      <c r="A59" s="916" t="s">
        <v>122</v>
      </c>
      <c r="B59" s="21" t="s">
        <v>123</v>
      </c>
      <c r="C59" s="617" t="s">
        <v>124</v>
      </c>
      <c r="D59" s="30">
        <v>1197.8399999999999</v>
      </c>
      <c r="E59" s="667">
        <f>'BM 04'!G59</f>
        <v>0</v>
      </c>
      <c r="F59" s="667">
        <f>'MC 05'!Q58</f>
        <v>0</v>
      </c>
      <c r="G59" s="667">
        <f t="shared" si="254"/>
        <v>0</v>
      </c>
      <c r="H59" s="667">
        <f t="shared" si="255"/>
        <v>1197.8399999999999</v>
      </c>
      <c r="I59" s="31">
        <v>0.58999999999999997</v>
      </c>
      <c r="J59" s="1324">
        <v>706.73000000000002</v>
      </c>
      <c r="K59" s="668">
        <f>TRUNC(E59*I59,2)</f>
        <v>0</v>
      </c>
      <c r="L59" s="668">
        <f>TRUNC(F59*I59,2)</f>
        <v>0</v>
      </c>
      <c r="M59" s="668">
        <f>TRUNC(G59*I59,2)</f>
        <v>0</v>
      </c>
      <c r="N59" s="896">
        <f>TRUNC(H59*I59,2)</f>
        <v>706.72000000000003</v>
      </c>
      <c r="O59" s="1312">
        <f t="shared" si="250"/>
        <v>0</v>
      </c>
      <c r="P59" s="1312">
        <f t="shared" si="251"/>
        <v>0</v>
      </c>
      <c r="Q59" s="1313">
        <f t="shared" si="252"/>
        <v>0.99998585032473508</v>
      </c>
    </row>
    <row r="60">
      <c r="A60" s="912">
        <v>3</v>
      </c>
      <c r="B60" s="11" t="s">
        <v>125</v>
      </c>
      <c r="C60" s="609"/>
      <c r="D60" s="671"/>
      <c r="E60" s="1317"/>
      <c r="F60" s="1317"/>
      <c r="G60" s="1299"/>
      <c r="H60" s="1299"/>
      <c r="I60" s="894">
        <f>SUM(I61,I64,I75,I78,I85,I91,I105,)</f>
        <v>32936.099999999999</v>
      </c>
      <c r="J60" s="1329">
        <v>93931.849999999991</v>
      </c>
      <c r="K60" s="1301">
        <f>SUM(K61,K64,K75,K78,K85,K91,K105)</f>
        <v>35094.559999999998</v>
      </c>
      <c r="L60" s="1301">
        <f>SUM(L61,L64,L75,L78,L85,L91,L105)</f>
        <v>13878.049999999999</v>
      </c>
      <c r="M60" s="1301">
        <f>SUM(M61,M64,M75,M78,M85,M91,M105)</f>
        <v>48972.610000000001</v>
      </c>
      <c r="N60" s="1301">
        <f>SUM(N61,N64,N75,N78,N85,N91,N105)</f>
        <v>44959.150000000001</v>
      </c>
      <c r="O60" s="1302">
        <f t="shared" si="250"/>
        <v>0.14774594559779244</v>
      </c>
      <c r="P60" s="1302">
        <f t="shared" si="251"/>
        <v>0.52136320108674539</v>
      </c>
      <c r="Q60" s="1303">
        <f t="shared" si="252"/>
        <v>0.47863584077179366</v>
      </c>
    </row>
    <row r="61">
      <c r="A61" s="914" t="s">
        <v>126</v>
      </c>
      <c r="B61" s="16" t="s">
        <v>127</v>
      </c>
      <c r="C61" s="612"/>
      <c r="D61" s="1322"/>
      <c r="E61" s="1314"/>
      <c r="F61" s="1314"/>
      <c r="G61" s="1322"/>
      <c r="H61" s="1322"/>
      <c r="I61" s="1304">
        <f>E61-H61</f>
        <v>0</v>
      </c>
      <c r="J61" s="1328">
        <v>6900.8900000000003</v>
      </c>
      <c r="K61" s="1330">
        <f>SUM(K62:K63)</f>
        <v>5952.3400000000001</v>
      </c>
      <c r="L61" s="1330">
        <f>SUM(L62:L63)</f>
        <v>0</v>
      </c>
      <c r="M61" s="1330">
        <f>SUM(M62:M63)</f>
        <v>5952.3400000000001</v>
      </c>
      <c r="N61" s="1330">
        <f>SUM(N62:N63)</f>
        <v>948.54999999999995</v>
      </c>
      <c r="O61" s="1307">
        <f t="shared" si="250"/>
        <v>0</v>
      </c>
      <c r="P61" s="1307">
        <f t="shared" si="251"/>
        <v>0.8625467149889362</v>
      </c>
      <c r="Q61" s="1308">
        <f t="shared" si="252"/>
        <v>0.13745328501106377</v>
      </c>
    </row>
    <row r="62" ht="38.25">
      <c r="A62" s="916" t="s">
        <v>128</v>
      </c>
      <c r="B62" s="21" t="s">
        <v>43</v>
      </c>
      <c r="C62" s="617" t="s">
        <v>35</v>
      </c>
      <c r="D62" s="30">
        <v>1499.3299999999999</v>
      </c>
      <c r="E62" s="667">
        <f>'BM 04'!G62</f>
        <v>1499.3299999999999</v>
      </c>
      <c r="F62" s="667">
        <f>'MC 05'!Q61</f>
        <v>0</v>
      </c>
      <c r="G62" s="667">
        <f t="shared" si="254"/>
        <v>1499.3299999999999</v>
      </c>
      <c r="H62" s="667">
        <f t="shared" si="255"/>
        <v>0</v>
      </c>
      <c r="I62" s="31">
        <v>3.9700000000000002</v>
      </c>
      <c r="J62" s="1324">
        <v>5952.3400000000001</v>
      </c>
      <c r="K62" s="668">
        <f t="shared" ref="K62:K63" si="287">TRUNC(E62*I62,2)</f>
        <v>5952.3400000000001</v>
      </c>
      <c r="L62" s="668">
        <f t="shared" ref="L62:L63" si="288">TRUNC(F62*I62,2)</f>
        <v>0</v>
      </c>
      <c r="M62" s="668">
        <f t="shared" ref="M62:M63" si="289">TRUNC(G62*I62,2)</f>
        <v>5952.3400000000001</v>
      </c>
      <c r="N62" s="896">
        <f t="shared" ref="N62:N63" si="290">TRUNC(H62*I62,2)</f>
        <v>0</v>
      </c>
      <c r="O62" s="1312">
        <f t="shared" si="250"/>
        <v>0</v>
      </c>
      <c r="P62" s="1312">
        <f t="shared" si="251"/>
        <v>1</v>
      </c>
      <c r="Q62" s="1313">
        <f t="shared" si="252"/>
        <v>0</v>
      </c>
    </row>
    <row r="63" ht="25.5">
      <c r="A63" s="916" t="s">
        <v>129</v>
      </c>
      <c r="B63" s="21" t="s">
        <v>45</v>
      </c>
      <c r="C63" s="617" t="s">
        <v>38</v>
      </c>
      <c r="D63" s="30">
        <v>632.37</v>
      </c>
      <c r="E63" s="667">
        <f>'BM 04'!G63</f>
        <v>0</v>
      </c>
      <c r="F63" s="667">
        <f>'MC 05'!Q62</f>
        <v>0</v>
      </c>
      <c r="G63" s="667">
        <f t="shared" si="254"/>
        <v>0</v>
      </c>
      <c r="H63" s="667">
        <f t="shared" si="255"/>
        <v>632.37</v>
      </c>
      <c r="I63" s="31">
        <v>1.5</v>
      </c>
      <c r="J63" s="1324">
        <v>948.54999999999995</v>
      </c>
      <c r="K63" s="668">
        <f t="shared" si="287"/>
        <v>0</v>
      </c>
      <c r="L63" s="668">
        <f t="shared" si="288"/>
        <v>0</v>
      </c>
      <c r="M63" s="668">
        <f t="shared" si="289"/>
        <v>0</v>
      </c>
      <c r="N63" s="896">
        <f t="shared" si="290"/>
        <v>948.54999999999995</v>
      </c>
      <c r="O63" s="1312">
        <f t="shared" si="250"/>
        <v>0</v>
      </c>
      <c r="P63" s="1312">
        <f t="shared" si="251"/>
        <v>0</v>
      </c>
      <c r="Q63" s="1313">
        <f t="shared" si="252"/>
        <v>1</v>
      </c>
    </row>
    <row r="64">
      <c r="A64" s="914" t="s">
        <v>130</v>
      </c>
      <c r="B64" s="16" t="s">
        <v>47</v>
      </c>
      <c r="C64" s="612"/>
      <c r="D64" s="33"/>
      <c r="E64" s="1314"/>
      <c r="F64" s="1314"/>
      <c r="G64" s="1322"/>
      <c r="H64" s="1322"/>
      <c r="I64" s="34">
        <f>SUM(I65:I74)</f>
        <v>1278.71</v>
      </c>
      <c r="J64" s="1331">
        <v>20703.509999999998</v>
      </c>
      <c r="K64" s="1306">
        <f>SUM(K65:K74)</f>
        <v>0</v>
      </c>
      <c r="L64" s="1306">
        <f>SUM(L65:L74)</f>
        <v>7619.4499999999998</v>
      </c>
      <c r="M64" s="1306">
        <f>SUM(M65:M74)</f>
        <v>7619.4499999999998</v>
      </c>
      <c r="N64" s="1306">
        <f>SUM(N65:N74)</f>
        <v>13084.030000000001</v>
      </c>
      <c r="O64" s="1307">
        <f t="shared" si="250"/>
        <v>0.36802696740794194</v>
      </c>
      <c r="P64" s="1307">
        <f t="shared" si="251"/>
        <v>0.36802696740794194</v>
      </c>
      <c r="Q64" s="1308">
        <f t="shared" si="252"/>
        <v>0.63197158356240091</v>
      </c>
    </row>
    <row r="65" ht="28.5" customHeight="1">
      <c r="A65" s="916" t="s">
        <v>131</v>
      </c>
      <c r="B65" s="21" t="s">
        <v>49</v>
      </c>
      <c r="C65" s="617" t="s">
        <v>35</v>
      </c>
      <c r="D65" s="30">
        <v>821.91999999999996</v>
      </c>
      <c r="E65" s="667">
        <f>'BM 04'!G65</f>
        <v>0</v>
      </c>
      <c r="F65" s="667">
        <f>'MC 05'!Q64</f>
        <v>425.43000000000001</v>
      </c>
      <c r="G65" s="667">
        <f t="shared" si="254"/>
        <v>425.43000000000001</v>
      </c>
      <c r="H65" s="667">
        <f t="shared" si="255"/>
        <v>396.48999999999995</v>
      </c>
      <c r="I65" s="31">
        <v>17.91</v>
      </c>
      <c r="J65" s="1324">
        <v>14720.59</v>
      </c>
      <c r="K65" s="668">
        <f t="shared" ref="K65:K74" si="291">TRUNC(E65*I65,2)</f>
        <v>0</v>
      </c>
      <c r="L65" s="668">
        <f t="shared" ref="L65:L74" si="292">TRUNC(F65*I65,2)</f>
        <v>7619.4499999999998</v>
      </c>
      <c r="M65" s="668">
        <f t="shared" ref="M65:M74" si="293">TRUNC(G65*I65,2)</f>
        <v>7619.4499999999998</v>
      </c>
      <c r="N65" s="896">
        <f t="shared" ref="N65:N74" si="294">TRUNC(H65*I65,2)</f>
        <v>7101.1300000000001</v>
      </c>
      <c r="O65" s="1312">
        <f t="shared" si="250"/>
        <v>0.51760493295445353</v>
      </c>
      <c r="P65" s="1312">
        <f t="shared" si="251"/>
        <v>0.51760493295445353</v>
      </c>
      <c r="Q65" s="1313">
        <f t="shared" si="252"/>
        <v>0.48239438772494853</v>
      </c>
    </row>
    <row r="66" ht="31.5" customHeight="1">
      <c r="A66" s="916" t="s">
        <v>132</v>
      </c>
      <c r="B66" s="21" t="s">
        <v>58</v>
      </c>
      <c r="C66" s="617" t="s">
        <v>52</v>
      </c>
      <c r="D66" s="30">
        <v>1</v>
      </c>
      <c r="E66" s="667">
        <f>'BM 04'!G66</f>
        <v>0</v>
      </c>
      <c r="F66" s="667">
        <f>'MC 05'!Q65</f>
        <v>0</v>
      </c>
      <c r="G66" s="667">
        <f t="shared" si="254"/>
        <v>0</v>
      </c>
      <c r="H66" s="667">
        <f t="shared" si="255"/>
        <v>1</v>
      </c>
      <c r="I66" s="31">
        <v>95.75</v>
      </c>
      <c r="J66" s="1324">
        <v>95.75</v>
      </c>
      <c r="K66" s="668">
        <f t="shared" si="291"/>
        <v>0</v>
      </c>
      <c r="L66" s="668">
        <f t="shared" si="292"/>
        <v>0</v>
      </c>
      <c r="M66" s="668">
        <f t="shared" si="293"/>
        <v>0</v>
      </c>
      <c r="N66" s="896">
        <f t="shared" si="294"/>
        <v>95.75</v>
      </c>
      <c r="O66" s="1312">
        <f t="shared" si="250"/>
        <v>0</v>
      </c>
      <c r="P66" s="1312">
        <f t="shared" si="251"/>
        <v>0</v>
      </c>
      <c r="Q66" s="1313">
        <f t="shared" si="252"/>
        <v>1</v>
      </c>
    </row>
    <row r="67" ht="32.25" customHeight="1">
      <c r="A67" s="916" t="s">
        <v>133</v>
      </c>
      <c r="B67" s="21" t="s">
        <v>54</v>
      </c>
      <c r="C67" s="617" t="s">
        <v>52</v>
      </c>
      <c r="D67" s="30">
        <v>6</v>
      </c>
      <c r="E67" s="667">
        <f>'BM 04'!G67</f>
        <v>0</v>
      </c>
      <c r="F67" s="667">
        <f>'MC 05'!Q66</f>
        <v>0</v>
      </c>
      <c r="G67" s="667">
        <f t="shared" si="254"/>
        <v>0</v>
      </c>
      <c r="H67" s="667">
        <f t="shared" si="255"/>
        <v>6</v>
      </c>
      <c r="I67" s="31">
        <v>95.969999999999999</v>
      </c>
      <c r="J67" s="1324">
        <v>575.82000000000005</v>
      </c>
      <c r="K67" s="668">
        <f t="shared" si="291"/>
        <v>0</v>
      </c>
      <c r="L67" s="668">
        <f t="shared" si="292"/>
        <v>0</v>
      </c>
      <c r="M67" s="668">
        <f t="shared" si="293"/>
        <v>0</v>
      </c>
      <c r="N67" s="896">
        <f t="shared" si="294"/>
        <v>575.82000000000005</v>
      </c>
      <c r="O67" s="1312">
        <f t="shared" si="250"/>
        <v>0</v>
      </c>
      <c r="P67" s="1312">
        <f t="shared" si="251"/>
        <v>0</v>
      </c>
      <c r="Q67" s="1313">
        <f t="shared" si="252"/>
        <v>1</v>
      </c>
    </row>
    <row r="68" ht="32.25" customHeight="1">
      <c r="A68" s="916" t="s">
        <v>134</v>
      </c>
      <c r="B68" s="21" t="s">
        <v>135</v>
      </c>
      <c r="C68" s="617" t="s">
        <v>52</v>
      </c>
      <c r="D68" s="30">
        <v>1</v>
      </c>
      <c r="E68" s="667">
        <f>'BM 04'!G68</f>
        <v>0</v>
      </c>
      <c r="F68" s="667">
        <f>'MC 05'!Q67</f>
        <v>0</v>
      </c>
      <c r="G68" s="667">
        <f t="shared" si="254"/>
        <v>0</v>
      </c>
      <c r="H68" s="667">
        <f t="shared" si="255"/>
        <v>1</v>
      </c>
      <c r="I68" s="31">
        <v>212.31</v>
      </c>
      <c r="J68" s="1324">
        <v>212.31</v>
      </c>
      <c r="K68" s="668">
        <f t="shared" si="291"/>
        <v>0</v>
      </c>
      <c r="L68" s="668">
        <f t="shared" si="292"/>
        <v>0</v>
      </c>
      <c r="M68" s="668">
        <f t="shared" si="293"/>
        <v>0</v>
      </c>
      <c r="N68" s="896">
        <f t="shared" si="294"/>
        <v>212.31</v>
      </c>
      <c r="O68" s="1312">
        <f t="shared" si="250"/>
        <v>0</v>
      </c>
      <c r="P68" s="1312">
        <f t="shared" si="251"/>
        <v>0</v>
      </c>
      <c r="Q68" s="1313">
        <f t="shared" si="252"/>
        <v>1</v>
      </c>
    </row>
    <row r="69" ht="27" customHeight="1">
      <c r="A69" s="916" t="s">
        <v>136</v>
      </c>
      <c r="B69" s="21" t="s">
        <v>60</v>
      </c>
      <c r="C69" s="617" t="s">
        <v>52</v>
      </c>
      <c r="D69" s="30">
        <v>1</v>
      </c>
      <c r="E69" s="667">
        <f>'BM 04'!G69</f>
        <v>0</v>
      </c>
      <c r="F69" s="667">
        <f>'MC 05'!Q68</f>
        <v>0</v>
      </c>
      <c r="G69" s="667">
        <f t="shared" si="254"/>
        <v>0</v>
      </c>
      <c r="H69" s="667">
        <f t="shared" si="255"/>
        <v>1</v>
      </c>
      <c r="I69" s="31">
        <v>212.31</v>
      </c>
      <c r="J69" s="1324">
        <v>212.31</v>
      </c>
      <c r="K69" s="668">
        <f t="shared" si="291"/>
        <v>0</v>
      </c>
      <c r="L69" s="668">
        <f t="shared" si="292"/>
        <v>0</v>
      </c>
      <c r="M69" s="668">
        <f t="shared" si="293"/>
        <v>0</v>
      </c>
      <c r="N69" s="896">
        <f t="shared" si="294"/>
        <v>212.31</v>
      </c>
      <c r="O69" s="1312">
        <f t="shared" si="250"/>
        <v>0</v>
      </c>
      <c r="P69" s="1312">
        <f t="shared" si="251"/>
        <v>0</v>
      </c>
      <c r="Q69" s="1313">
        <f t="shared" si="252"/>
        <v>1</v>
      </c>
    </row>
    <row r="70" ht="27" customHeight="1">
      <c r="A70" s="916" t="s">
        <v>137</v>
      </c>
      <c r="B70" s="21" t="s">
        <v>56</v>
      </c>
      <c r="C70" s="617" t="s">
        <v>52</v>
      </c>
      <c r="D70" s="30">
        <v>2</v>
      </c>
      <c r="E70" s="667">
        <f>'BM 04'!G70</f>
        <v>0</v>
      </c>
      <c r="F70" s="667">
        <f>'MC 05'!Q69</f>
        <v>0</v>
      </c>
      <c r="G70" s="667">
        <f t="shared" si="254"/>
        <v>0</v>
      </c>
      <c r="H70" s="667">
        <f t="shared" si="255"/>
        <v>2</v>
      </c>
      <c r="I70" s="31">
        <v>103.66</v>
      </c>
      <c r="J70" s="1324">
        <v>207.31999999999999</v>
      </c>
      <c r="K70" s="668">
        <f t="shared" si="291"/>
        <v>0</v>
      </c>
      <c r="L70" s="668">
        <f t="shared" si="292"/>
        <v>0</v>
      </c>
      <c r="M70" s="668">
        <f t="shared" si="293"/>
        <v>0</v>
      </c>
      <c r="N70" s="896">
        <f t="shared" si="294"/>
        <v>207.31999999999999</v>
      </c>
      <c r="O70" s="1312">
        <f t="shared" si="250"/>
        <v>0</v>
      </c>
      <c r="P70" s="1312">
        <f t="shared" si="251"/>
        <v>0</v>
      </c>
      <c r="Q70" s="1313">
        <f t="shared" si="252"/>
        <v>1</v>
      </c>
    </row>
    <row r="71" ht="35.25" customHeight="1">
      <c r="A71" s="916" t="s">
        <v>138</v>
      </c>
      <c r="B71" s="21" t="s">
        <v>64</v>
      </c>
      <c r="C71" s="617" t="s">
        <v>52</v>
      </c>
      <c r="D71" s="30">
        <v>75</v>
      </c>
      <c r="E71" s="667">
        <f>'BM 04'!G71</f>
        <v>0</v>
      </c>
      <c r="F71" s="667">
        <f>'MC 05'!Q70</f>
        <v>0</v>
      </c>
      <c r="G71" s="667">
        <f t="shared" si="254"/>
        <v>0</v>
      </c>
      <c r="H71" s="667">
        <f t="shared" si="255"/>
        <v>75</v>
      </c>
      <c r="I71" s="31">
        <v>20</v>
      </c>
      <c r="J71" s="1324">
        <v>1500</v>
      </c>
      <c r="K71" s="668">
        <f t="shared" si="291"/>
        <v>0</v>
      </c>
      <c r="L71" s="668">
        <f t="shared" si="292"/>
        <v>0</v>
      </c>
      <c r="M71" s="668">
        <f t="shared" si="293"/>
        <v>0</v>
      </c>
      <c r="N71" s="896">
        <f t="shared" si="294"/>
        <v>1500</v>
      </c>
      <c r="O71" s="1312">
        <f t="shared" si="250"/>
        <v>0</v>
      </c>
      <c r="P71" s="1312">
        <f t="shared" si="251"/>
        <v>0</v>
      </c>
      <c r="Q71" s="1313">
        <f t="shared" si="252"/>
        <v>1</v>
      </c>
    </row>
    <row r="72" ht="30.75" customHeight="1">
      <c r="A72" s="916" t="s">
        <v>139</v>
      </c>
      <c r="B72" s="21" t="s">
        <v>66</v>
      </c>
      <c r="C72" s="617" t="s">
        <v>52</v>
      </c>
      <c r="D72" s="30">
        <v>24</v>
      </c>
      <c r="E72" s="667">
        <f>'BM 04'!G72</f>
        <v>0</v>
      </c>
      <c r="F72" s="667">
        <f>'MC 05'!Q71</f>
        <v>0</v>
      </c>
      <c r="G72" s="667">
        <f t="shared" si="254"/>
        <v>0</v>
      </c>
      <c r="H72" s="667">
        <f t="shared" si="255"/>
        <v>24</v>
      </c>
      <c r="I72" s="31">
        <v>128.31999999999999</v>
      </c>
      <c r="J72" s="1324">
        <v>3079.6799999999998</v>
      </c>
      <c r="K72" s="668">
        <f t="shared" si="291"/>
        <v>0</v>
      </c>
      <c r="L72" s="668">
        <f t="shared" si="292"/>
        <v>0</v>
      </c>
      <c r="M72" s="668">
        <f t="shared" si="293"/>
        <v>0</v>
      </c>
      <c r="N72" s="896">
        <f t="shared" si="294"/>
        <v>3079.6799999999998</v>
      </c>
      <c r="O72" s="1312">
        <f t="shared" ref="O72" si="295">L72/J72</f>
        <v>0</v>
      </c>
      <c r="P72" s="1312">
        <f t="shared" ref="P72" si="296">M72/J72</f>
        <v>0</v>
      </c>
      <c r="Q72" s="1313">
        <f t="shared" ref="Q72" si="297">N72/J72</f>
        <v>1</v>
      </c>
    </row>
    <row r="73">
      <c r="A73" s="916" t="s">
        <v>140</v>
      </c>
      <c r="B73" s="21" t="s">
        <v>141</v>
      </c>
      <c r="C73" s="617" t="s">
        <v>89</v>
      </c>
      <c r="D73" s="30">
        <v>0.28000000000000003</v>
      </c>
      <c r="E73" s="667">
        <f>'BM 04'!G73</f>
        <v>0</v>
      </c>
      <c r="F73" s="667">
        <f>'MC 05'!Q72</f>
        <v>0</v>
      </c>
      <c r="G73" s="667">
        <f t="shared" si="254"/>
        <v>0</v>
      </c>
      <c r="H73" s="667">
        <f t="shared" si="255"/>
        <v>0.28000000000000003</v>
      </c>
      <c r="I73" s="31">
        <v>189.02000000000001</v>
      </c>
      <c r="J73" s="1324">
        <v>52.93</v>
      </c>
      <c r="K73" s="668">
        <f t="shared" si="291"/>
        <v>0</v>
      </c>
      <c r="L73" s="668">
        <f t="shared" si="292"/>
        <v>0</v>
      </c>
      <c r="M73" s="668">
        <f t="shared" si="293"/>
        <v>0</v>
      </c>
      <c r="N73" s="896">
        <f t="shared" si="294"/>
        <v>52.920000000000002</v>
      </c>
      <c r="O73" s="1312">
        <f t="shared" ref="O73:O107" si="298">L73/J73</f>
        <v>0</v>
      </c>
      <c r="P73" s="1312">
        <f t="shared" ref="P73:P108" si="299">M73/J73</f>
        <v>0</v>
      </c>
      <c r="Q73" s="1313">
        <f t="shared" ref="Q73:Q108" si="300">N73/J73</f>
        <v>0.99981107122614776</v>
      </c>
    </row>
    <row r="74">
      <c r="A74" s="916" t="s">
        <v>142</v>
      </c>
      <c r="B74" s="21" t="s">
        <v>143</v>
      </c>
      <c r="C74" s="617" t="s">
        <v>89</v>
      </c>
      <c r="D74" s="30">
        <v>0.23000000000000001</v>
      </c>
      <c r="E74" s="667">
        <f>'BM 04'!G74</f>
        <v>0</v>
      </c>
      <c r="F74" s="667">
        <f>'MC 05'!Q73</f>
        <v>0</v>
      </c>
      <c r="G74" s="667">
        <f t="shared" ref="G74:G104" si="301">E74+F74</f>
        <v>0</v>
      </c>
      <c r="H74" s="667">
        <f t="shared" ref="H74:H104" si="302">D74-G74</f>
        <v>0.23000000000000001</v>
      </c>
      <c r="I74" s="31">
        <v>203.46000000000001</v>
      </c>
      <c r="J74" s="1324">
        <v>46.799999999999997</v>
      </c>
      <c r="K74" s="668">
        <f t="shared" si="291"/>
        <v>0</v>
      </c>
      <c r="L74" s="668">
        <f t="shared" si="292"/>
        <v>0</v>
      </c>
      <c r="M74" s="668">
        <f t="shared" si="293"/>
        <v>0</v>
      </c>
      <c r="N74" s="896">
        <f t="shared" si="294"/>
        <v>46.789999999999999</v>
      </c>
      <c r="O74" s="1312">
        <f t="shared" si="298"/>
        <v>0</v>
      </c>
      <c r="P74" s="1312">
        <f t="shared" si="299"/>
        <v>0</v>
      </c>
      <c r="Q74" s="1313">
        <f t="shared" si="300"/>
        <v>0.99978632478632479</v>
      </c>
    </row>
    <row r="75">
      <c r="A75" s="914" t="s">
        <v>144</v>
      </c>
      <c r="B75" s="16" t="s">
        <v>145</v>
      </c>
      <c r="C75" s="612"/>
      <c r="D75" s="1326"/>
      <c r="E75" s="1314"/>
      <c r="F75" s="1314"/>
      <c r="G75" s="1322"/>
      <c r="H75" s="1322"/>
      <c r="I75" s="1327">
        <f>SUM(I76:I77)</f>
        <v>279.83999999999997</v>
      </c>
      <c r="J75" s="1328">
        <v>569.46000000000004</v>
      </c>
      <c r="K75" s="1306">
        <f>SUM(K76:K77)</f>
        <v>0</v>
      </c>
      <c r="L75" s="1306">
        <f>SUM(L76:L77)</f>
        <v>0</v>
      </c>
      <c r="M75" s="1306">
        <f>SUM(M76:M77)</f>
        <v>0</v>
      </c>
      <c r="N75" s="1306">
        <f>SUM(N76:N77)</f>
        <v>569.46000000000004</v>
      </c>
      <c r="O75" s="1307">
        <f t="shared" si="298"/>
        <v>0</v>
      </c>
      <c r="P75" s="1307">
        <f t="shared" si="299"/>
        <v>0</v>
      </c>
      <c r="Q75" s="1308">
        <f t="shared" si="300"/>
        <v>1</v>
      </c>
    </row>
    <row r="76" ht="37.5" customHeight="1">
      <c r="A76" s="916" t="s">
        <v>146</v>
      </c>
      <c r="B76" s="21" t="s">
        <v>147</v>
      </c>
      <c r="C76" s="617" t="s">
        <v>52</v>
      </c>
      <c r="D76" s="30">
        <v>2</v>
      </c>
      <c r="E76" s="667">
        <f>'BM 04'!G76</f>
        <v>0</v>
      </c>
      <c r="F76" s="667">
        <f>'MC 05'!Q75</f>
        <v>0</v>
      </c>
      <c r="G76" s="667">
        <f t="shared" si="301"/>
        <v>0</v>
      </c>
      <c r="H76" s="667">
        <f t="shared" si="302"/>
        <v>2</v>
      </c>
      <c r="I76" s="31">
        <v>240.69999999999999</v>
      </c>
      <c r="J76" s="1324">
        <v>481.39999999999998</v>
      </c>
      <c r="K76" s="668">
        <f t="shared" ref="K76:K77" si="303">TRUNC(E76*I76,2)</f>
        <v>0</v>
      </c>
      <c r="L76" s="668">
        <f t="shared" ref="L76:L77" si="304">TRUNC(F76*I76,2)</f>
        <v>0</v>
      </c>
      <c r="M76" s="668">
        <f t="shared" ref="M76:M77" si="305">TRUNC(G76*I76,2)</f>
        <v>0</v>
      </c>
      <c r="N76" s="896">
        <f t="shared" ref="N76:N77" si="306">TRUNC(H76*I76,2)</f>
        <v>481.39999999999998</v>
      </c>
      <c r="O76" s="1312">
        <f t="shared" si="298"/>
        <v>0</v>
      </c>
      <c r="P76" s="1312">
        <f t="shared" si="299"/>
        <v>0</v>
      </c>
      <c r="Q76" s="1313">
        <f t="shared" si="300"/>
        <v>1</v>
      </c>
    </row>
    <row r="77" ht="38.25" customHeight="1">
      <c r="A77" s="916" t="s">
        <v>148</v>
      </c>
      <c r="B77" s="21" t="s">
        <v>149</v>
      </c>
      <c r="C77" s="617" t="s">
        <v>35</v>
      </c>
      <c r="D77" s="30">
        <v>2.25</v>
      </c>
      <c r="E77" s="667">
        <f>'BM 04'!G77</f>
        <v>0</v>
      </c>
      <c r="F77" s="667">
        <f>'MC 05'!Q76</f>
        <v>0</v>
      </c>
      <c r="G77" s="667">
        <f t="shared" si="301"/>
        <v>0</v>
      </c>
      <c r="H77" s="667">
        <f t="shared" si="302"/>
        <v>2.25</v>
      </c>
      <c r="I77" s="31">
        <v>39.140000000000001</v>
      </c>
      <c r="J77" s="1324">
        <v>88.060000000000002</v>
      </c>
      <c r="K77" s="668">
        <f t="shared" si="303"/>
        <v>0</v>
      </c>
      <c r="L77" s="668">
        <f t="shared" si="304"/>
        <v>0</v>
      </c>
      <c r="M77" s="668">
        <f t="shared" si="305"/>
        <v>0</v>
      </c>
      <c r="N77" s="896">
        <f t="shared" si="306"/>
        <v>88.060000000000002</v>
      </c>
      <c r="O77" s="1312">
        <f t="shared" si="298"/>
        <v>0</v>
      </c>
      <c r="P77" s="1312">
        <f t="shared" si="299"/>
        <v>0</v>
      </c>
      <c r="Q77" s="1313">
        <f t="shared" si="300"/>
        <v>1</v>
      </c>
    </row>
    <row r="78">
      <c r="A78" s="914" t="s">
        <v>150</v>
      </c>
      <c r="B78" s="16" t="s">
        <v>68</v>
      </c>
      <c r="C78" s="612"/>
      <c r="D78" s="33"/>
      <c r="E78" s="1314"/>
      <c r="F78" s="1314"/>
      <c r="G78" s="1332"/>
      <c r="H78" s="1322"/>
      <c r="I78" s="34">
        <f>SUM(I79:I84)</f>
        <v>13541.539999999999</v>
      </c>
      <c r="J78" s="1331">
        <v>19289.009999999998</v>
      </c>
      <c r="K78" s="1306">
        <f>SUM(K79:K84)</f>
        <v>0</v>
      </c>
      <c r="L78" s="1306">
        <f>SUM(L79:L84)</f>
        <v>6258.6000000000004</v>
      </c>
      <c r="M78" s="1306">
        <f>SUM(M79:M84)</f>
        <v>6258.6000000000004</v>
      </c>
      <c r="N78" s="1306">
        <f>SUM(N79:N84)</f>
        <v>13030.4</v>
      </c>
      <c r="O78" s="1307">
        <f t="shared" si="298"/>
        <v>0.32446455261312018</v>
      </c>
      <c r="P78" s="1307">
        <f t="shared" si="299"/>
        <v>0.32446455261312018</v>
      </c>
      <c r="Q78" s="1308">
        <f t="shared" si="300"/>
        <v>0.67553492895695533</v>
      </c>
    </row>
    <row r="79" ht="36" customHeight="1">
      <c r="A79" s="916" t="s">
        <v>151</v>
      </c>
      <c r="B79" s="21" t="s">
        <v>152</v>
      </c>
      <c r="C79" s="617" t="s">
        <v>52</v>
      </c>
      <c r="D79" s="30">
        <v>1</v>
      </c>
      <c r="E79" s="667">
        <f>'BM 04'!G79</f>
        <v>0</v>
      </c>
      <c r="F79" s="667">
        <f>'MC 05'!Q78</f>
        <v>0.5</v>
      </c>
      <c r="G79" s="667">
        <f t="shared" si="301"/>
        <v>0.5</v>
      </c>
      <c r="H79" s="667">
        <f t="shared" si="302"/>
        <v>0.5</v>
      </c>
      <c r="I79" s="31">
        <v>4458.1099999999997</v>
      </c>
      <c r="J79" s="1324">
        <v>4458.1099999999997</v>
      </c>
      <c r="K79" s="668">
        <f t="shared" ref="K79:K84" si="307">TRUNC(E79*I79,2)</f>
        <v>0</v>
      </c>
      <c r="L79" s="668">
        <f t="shared" ref="L79:L84" si="308">TRUNC(F79*I79,2)</f>
        <v>2229.0500000000002</v>
      </c>
      <c r="M79" s="668">
        <f t="shared" ref="M79:M84" si="309">TRUNC(G79*I79,2)</f>
        <v>2229.0500000000002</v>
      </c>
      <c r="N79" s="896">
        <f t="shared" ref="N79:N84" si="310">TRUNC(H79*I79,2)</f>
        <v>2229.0500000000002</v>
      </c>
      <c r="O79" s="1312">
        <f t="shared" si="298"/>
        <v>0.49999887844849056</v>
      </c>
      <c r="P79" s="1312">
        <f t="shared" si="299"/>
        <v>0.49999887844849056</v>
      </c>
      <c r="Q79" s="1313">
        <f t="shared" si="300"/>
        <v>0.49999887844849056</v>
      </c>
    </row>
    <row r="80" ht="24.75" customHeight="1">
      <c r="A80" s="916" t="s">
        <v>153</v>
      </c>
      <c r="B80" s="21" t="s">
        <v>154</v>
      </c>
      <c r="C80" s="617" t="s">
        <v>52</v>
      </c>
      <c r="D80" s="30">
        <v>1</v>
      </c>
      <c r="E80" s="667">
        <f>'BM 04'!G80</f>
        <v>0</v>
      </c>
      <c r="F80" s="667">
        <f>'MC 05'!Q79</f>
        <v>0.5</v>
      </c>
      <c r="G80" s="667">
        <f t="shared" si="301"/>
        <v>0.5</v>
      </c>
      <c r="H80" s="667">
        <f t="shared" si="302"/>
        <v>0.5</v>
      </c>
      <c r="I80" s="31">
        <v>2464.6199999999999</v>
      </c>
      <c r="J80" s="1324">
        <v>2464.6199999999999</v>
      </c>
      <c r="K80" s="668">
        <f t="shared" si="307"/>
        <v>0</v>
      </c>
      <c r="L80" s="668">
        <f t="shared" si="308"/>
        <v>1232.3099999999999</v>
      </c>
      <c r="M80" s="668">
        <f t="shared" si="309"/>
        <v>1232.3099999999999</v>
      </c>
      <c r="N80" s="896">
        <f t="shared" si="310"/>
        <v>1232.3099999999999</v>
      </c>
      <c r="O80" s="1312">
        <f t="shared" si="298"/>
        <v>0.5</v>
      </c>
      <c r="P80" s="1312">
        <f t="shared" si="299"/>
        <v>0.5</v>
      </c>
      <c r="Q80" s="1313">
        <f t="shared" si="300"/>
        <v>0.5</v>
      </c>
    </row>
    <row r="81" ht="27.75" customHeight="1">
      <c r="A81" s="916" t="s">
        <v>155</v>
      </c>
      <c r="B81" s="21" t="s">
        <v>74</v>
      </c>
      <c r="C81" s="617" t="s">
        <v>52</v>
      </c>
      <c r="D81" s="30">
        <v>1</v>
      </c>
      <c r="E81" s="667">
        <f>'BM 04'!G81</f>
        <v>0</v>
      </c>
      <c r="F81" s="667">
        <f>'MC 05'!Q80</f>
        <v>0.5</v>
      </c>
      <c r="G81" s="667">
        <f t="shared" si="301"/>
        <v>0.5</v>
      </c>
      <c r="H81" s="667">
        <f t="shared" si="302"/>
        <v>0.5</v>
      </c>
      <c r="I81" s="31">
        <v>2133.6599999999999</v>
      </c>
      <c r="J81" s="1324">
        <v>2133.6599999999999</v>
      </c>
      <c r="K81" s="668">
        <f t="shared" si="307"/>
        <v>0</v>
      </c>
      <c r="L81" s="668">
        <f t="shared" si="308"/>
        <v>1066.8299999999999</v>
      </c>
      <c r="M81" s="668">
        <f t="shared" si="309"/>
        <v>1066.8299999999999</v>
      </c>
      <c r="N81" s="896">
        <f t="shared" si="310"/>
        <v>1066.8299999999999</v>
      </c>
      <c r="O81" s="1312">
        <f t="shared" si="298"/>
        <v>0.5</v>
      </c>
      <c r="P81" s="1312">
        <f t="shared" si="299"/>
        <v>0.5</v>
      </c>
      <c r="Q81" s="1313">
        <f t="shared" si="300"/>
        <v>0.5</v>
      </c>
    </row>
    <row r="82" ht="49.5" customHeight="1">
      <c r="A82" s="916" t="s">
        <v>156</v>
      </c>
      <c r="B82" s="21" t="s">
        <v>157</v>
      </c>
      <c r="C82" s="617" t="s">
        <v>52</v>
      </c>
      <c r="D82" s="30">
        <v>1</v>
      </c>
      <c r="E82" s="667">
        <f>'BM 04'!G82</f>
        <v>0</v>
      </c>
      <c r="F82" s="667">
        <f>'MC 05'!Q81</f>
        <v>0.5</v>
      </c>
      <c r="G82" s="667">
        <f t="shared" si="301"/>
        <v>0.5</v>
      </c>
      <c r="H82" s="667">
        <f t="shared" si="302"/>
        <v>0.5</v>
      </c>
      <c r="I82" s="31">
        <v>3460.8200000000002</v>
      </c>
      <c r="J82" s="1324">
        <v>3460.8200000000002</v>
      </c>
      <c r="K82" s="668">
        <f t="shared" si="307"/>
        <v>0</v>
      </c>
      <c r="L82" s="668">
        <f t="shared" si="308"/>
        <v>1730.4100000000001</v>
      </c>
      <c r="M82" s="668">
        <f t="shared" si="309"/>
        <v>1730.4100000000001</v>
      </c>
      <c r="N82" s="896">
        <f t="shared" si="310"/>
        <v>1730.4100000000001</v>
      </c>
      <c r="O82" s="1312">
        <f t="shared" si="298"/>
        <v>0.5</v>
      </c>
      <c r="P82" s="1312">
        <f t="shared" si="299"/>
        <v>0.5</v>
      </c>
      <c r="Q82" s="1313">
        <f t="shared" si="300"/>
        <v>0.5</v>
      </c>
    </row>
    <row r="83" ht="23.25" customHeight="1">
      <c r="A83" s="916" t="s">
        <v>158</v>
      </c>
      <c r="B83" s="21" t="s">
        <v>80</v>
      </c>
      <c r="C83" s="617" t="s">
        <v>52</v>
      </c>
      <c r="D83" s="30">
        <v>7</v>
      </c>
      <c r="E83" s="667">
        <f>'BM 04'!G83</f>
        <v>0</v>
      </c>
      <c r="F83" s="667">
        <f>'MC 05'!Q82</f>
        <v>0</v>
      </c>
      <c r="G83" s="667">
        <f t="shared" si="301"/>
        <v>0</v>
      </c>
      <c r="H83" s="667">
        <f t="shared" si="302"/>
        <v>7</v>
      </c>
      <c r="I83" s="31">
        <v>625.82000000000005</v>
      </c>
      <c r="J83" s="1324">
        <v>4380.7399999999998</v>
      </c>
      <c r="K83" s="668">
        <f t="shared" si="307"/>
        <v>0</v>
      </c>
      <c r="L83" s="668">
        <f t="shared" si="308"/>
        <v>0</v>
      </c>
      <c r="M83" s="668">
        <f t="shared" si="309"/>
        <v>0</v>
      </c>
      <c r="N83" s="896">
        <f t="shared" si="310"/>
        <v>4380.7399999999998</v>
      </c>
      <c r="O83" s="1312">
        <f t="shared" si="298"/>
        <v>0</v>
      </c>
      <c r="P83" s="1312">
        <f t="shared" si="299"/>
        <v>0</v>
      </c>
      <c r="Q83" s="1313">
        <f t="shared" si="300"/>
        <v>1</v>
      </c>
    </row>
    <row r="84" ht="27.75" customHeight="1">
      <c r="A84" s="916" t="s">
        <v>159</v>
      </c>
      <c r="B84" s="21" t="s">
        <v>78</v>
      </c>
      <c r="C84" s="617" t="s">
        <v>52</v>
      </c>
      <c r="D84" s="30">
        <v>6</v>
      </c>
      <c r="E84" s="667">
        <f>'BM 04'!G84</f>
        <v>0</v>
      </c>
      <c r="F84" s="667">
        <f>'MC 05'!Q83</f>
        <v>0</v>
      </c>
      <c r="G84" s="667">
        <f t="shared" si="301"/>
        <v>0</v>
      </c>
      <c r="H84" s="667">
        <f t="shared" si="302"/>
        <v>6</v>
      </c>
      <c r="I84" s="31">
        <v>398.50999999999999</v>
      </c>
      <c r="J84" s="1324">
        <v>2391.0599999999999</v>
      </c>
      <c r="K84" s="668">
        <f t="shared" si="307"/>
        <v>0</v>
      </c>
      <c r="L84" s="668">
        <f t="shared" si="308"/>
        <v>0</v>
      </c>
      <c r="M84" s="668">
        <f t="shared" si="309"/>
        <v>0</v>
      </c>
      <c r="N84" s="896">
        <f t="shared" si="310"/>
        <v>2391.0599999999999</v>
      </c>
      <c r="O84" s="1312">
        <f t="shared" si="298"/>
        <v>0</v>
      </c>
      <c r="P84" s="1312">
        <f t="shared" si="299"/>
        <v>0</v>
      </c>
      <c r="Q84" s="1313">
        <f t="shared" si="300"/>
        <v>1</v>
      </c>
    </row>
    <row r="85" ht="21.75" customHeight="1">
      <c r="A85" s="914" t="s">
        <v>160</v>
      </c>
      <c r="B85" s="16" t="s">
        <v>161</v>
      </c>
      <c r="C85" s="612"/>
      <c r="D85" s="1326"/>
      <c r="E85" s="1314"/>
      <c r="F85" s="1314"/>
      <c r="G85" s="1322"/>
      <c r="H85" s="1322"/>
      <c r="I85" s="1327">
        <f>SUM(I86:I90)</f>
        <v>2927.7399999999998</v>
      </c>
      <c r="J85" s="1328">
        <v>5586.1099999999997</v>
      </c>
      <c r="K85" s="1306">
        <f>SUM(K86:K90)</f>
        <v>5304.3799999999992</v>
      </c>
      <c r="L85" s="1306">
        <f>SUM(L86:L90)</f>
        <v>0</v>
      </c>
      <c r="M85" s="1306">
        <f>SUM(M86:M90)</f>
        <v>5304.3799999999992</v>
      </c>
      <c r="N85" s="1306">
        <f>SUM(N86:N90)</f>
        <v>281.69</v>
      </c>
      <c r="O85" s="1307">
        <f t="shared" si="298"/>
        <v>0</v>
      </c>
      <c r="P85" s="1307">
        <f t="shared" si="299"/>
        <v>0.9495659770394782</v>
      </c>
      <c r="Q85" s="1308">
        <f t="shared" si="300"/>
        <v>5.0426862342488783e-002</v>
      </c>
    </row>
    <row r="86" ht="27.75" customHeight="1">
      <c r="A86" s="916" t="s">
        <v>162</v>
      </c>
      <c r="B86" s="21" t="s">
        <v>163</v>
      </c>
      <c r="C86" s="617" t="s">
        <v>89</v>
      </c>
      <c r="D86" s="30">
        <v>2.0699999999999998</v>
      </c>
      <c r="E86" s="667">
        <f>'BM 04'!G86</f>
        <v>2.0699999999999998</v>
      </c>
      <c r="F86" s="667">
        <f>'MC 05'!Q85</f>
        <v>0</v>
      </c>
      <c r="G86" s="667">
        <f t="shared" si="301"/>
        <v>2.0699999999999998</v>
      </c>
      <c r="H86" s="667">
        <f t="shared" si="302"/>
        <v>0</v>
      </c>
      <c r="I86" s="31">
        <v>22.670000000000002</v>
      </c>
      <c r="J86" s="1324">
        <v>46.93</v>
      </c>
      <c r="K86" s="668">
        <f t="shared" ref="K86:K90" si="311">TRUNC(E86*I86,2)</f>
        <v>46.920000000000002</v>
      </c>
      <c r="L86" s="668">
        <f t="shared" ref="L86:L90" si="312">TRUNC(F86*I86,2)</f>
        <v>0</v>
      </c>
      <c r="M86" s="668">
        <f t="shared" ref="M86:M90" si="313">TRUNC(G86*I86,2)</f>
        <v>46.920000000000002</v>
      </c>
      <c r="N86" s="896">
        <f t="shared" ref="N86:N90" si="314">TRUNC(H86*I86,2)</f>
        <v>0</v>
      </c>
      <c r="O86" s="1312">
        <f t="shared" si="298"/>
        <v>0</v>
      </c>
      <c r="P86" s="1312">
        <f t="shared" si="299"/>
        <v>0.99978691668442365</v>
      </c>
      <c r="Q86" s="1313">
        <f t="shared" si="300"/>
        <v>0</v>
      </c>
    </row>
    <row r="87" ht="24.75" customHeight="1">
      <c r="A87" s="916" t="s">
        <v>164</v>
      </c>
      <c r="B87" s="21" t="s">
        <v>165</v>
      </c>
      <c r="C87" s="617" t="s">
        <v>89</v>
      </c>
      <c r="D87" s="30">
        <v>2.6899999999999999</v>
      </c>
      <c r="E87" s="667">
        <f>'BM 04'!G87</f>
        <v>2.6899999999999999</v>
      </c>
      <c r="F87" s="667">
        <f>'MC 05'!Q86</f>
        <v>0</v>
      </c>
      <c r="G87" s="667">
        <f t="shared" si="301"/>
        <v>2.6899999999999999</v>
      </c>
      <c r="H87" s="667">
        <f t="shared" si="302"/>
        <v>0</v>
      </c>
      <c r="I87" s="31">
        <v>90.459999999999994</v>
      </c>
      <c r="J87" s="1324">
        <v>243.34</v>
      </c>
      <c r="K87" s="668">
        <f t="shared" si="311"/>
        <v>243.33000000000001</v>
      </c>
      <c r="L87" s="668">
        <f t="shared" si="312"/>
        <v>0</v>
      </c>
      <c r="M87" s="668">
        <f t="shared" si="313"/>
        <v>243.33000000000001</v>
      </c>
      <c r="N87" s="896">
        <f t="shared" si="314"/>
        <v>0</v>
      </c>
      <c r="O87" s="1312">
        <f t="shared" si="298"/>
        <v>0</v>
      </c>
      <c r="P87" s="1312">
        <f t="shared" si="299"/>
        <v>0.99995890523547304</v>
      </c>
      <c r="Q87" s="1313">
        <f t="shared" si="300"/>
        <v>0</v>
      </c>
    </row>
    <row r="88" ht="30" customHeight="1">
      <c r="A88" s="916" t="s">
        <v>166</v>
      </c>
      <c r="B88" s="21" t="s">
        <v>167</v>
      </c>
      <c r="C88" s="617" t="s">
        <v>124</v>
      </c>
      <c r="D88" s="30">
        <v>19.949999999999999</v>
      </c>
      <c r="E88" s="667">
        <f>'BM 04'!G88</f>
        <v>19.949999999999999</v>
      </c>
      <c r="F88" s="667">
        <f>'MC 05'!Q87</f>
        <v>0</v>
      </c>
      <c r="G88" s="667">
        <f t="shared" si="301"/>
        <v>19.949999999999999</v>
      </c>
      <c r="H88" s="667">
        <f t="shared" si="302"/>
        <v>0</v>
      </c>
      <c r="I88" s="31">
        <v>13.880000000000001</v>
      </c>
      <c r="J88" s="1324">
        <v>276.91000000000003</v>
      </c>
      <c r="K88" s="668">
        <f t="shared" si="311"/>
        <v>276.89999999999998</v>
      </c>
      <c r="L88" s="668">
        <f t="shared" si="312"/>
        <v>0</v>
      </c>
      <c r="M88" s="668">
        <f t="shared" si="313"/>
        <v>276.89999999999998</v>
      </c>
      <c r="N88" s="896">
        <f t="shared" si="314"/>
        <v>0</v>
      </c>
      <c r="O88" s="1312">
        <f t="shared" si="298"/>
        <v>0</v>
      </c>
      <c r="P88" s="1312">
        <f t="shared" si="299"/>
        <v>0.99996388718356133</v>
      </c>
      <c r="Q88" s="1313">
        <f t="shared" si="300"/>
        <v>0</v>
      </c>
    </row>
    <row r="89" ht="50.25" customHeight="1">
      <c r="A89" s="916" t="s">
        <v>168</v>
      </c>
      <c r="B89" s="21" t="s">
        <v>169</v>
      </c>
      <c r="C89" s="617" t="s">
        <v>89</v>
      </c>
      <c r="D89" s="30">
        <v>1.7</v>
      </c>
      <c r="E89" s="667">
        <f>'BM 04'!G89</f>
        <v>1.7</v>
      </c>
      <c r="F89" s="667">
        <f>'MC 05'!Q88</f>
        <v>0</v>
      </c>
      <c r="G89" s="667">
        <f t="shared" si="301"/>
        <v>1.7</v>
      </c>
      <c r="H89" s="667">
        <f t="shared" si="302"/>
        <v>0</v>
      </c>
      <c r="I89" s="31">
        <v>2786.6100000000001</v>
      </c>
      <c r="J89" s="1324">
        <v>4737.2399999999998</v>
      </c>
      <c r="K89" s="668">
        <f t="shared" si="311"/>
        <v>4737.2299999999996</v>
      </c>
      <c r="L89" s="668">
        <f t="shared" si="312"/>
        <v>0</v>
      </c>
      <c r="M89" s="668">
        <f t="shared" si="313"/>
        <v>4737.2299999999996</v>
      </c>
      <c r="N89" s="896">
        <f t="shared" si="314"/>
        <v>0</v>
      </c>
      <c r="O89" s="1312">
        <f t="shared" si="298"/>
        <v>0</v>
      </c>
      <c r="P89" s="1312">
        <f t="shared" si="299"/>
        <v>0.99999788906620724</v>
      </c>
      <c r="Q89" s="1313">
        <f t="shared" si="300"/>
        <v>0</v>
      </c>
    </row>
    <row r="90" ht="36" customHeight="1">
      <c r="A90" s="916" t="s">
        <v>170</v>
      </c>
      <c r="B90" s="21" t="s">
        <v>171</v>
      </c>
      <c r="C90" s="617" t="s">
        <v>35</v>
      </c>
      <c r="D90" s="30">
        <v>19.949999999999999</v>
      </c>
      <c r="E90" s="667">
        <f>'BM 04'!G90</f>
        <v>0</v>
      </c>
      <c r="F90" s="667">
        <f>'MC 05'!Q89</f>
        <v>0</v>
      </c>
      <c r="G90" s="667">
        <f t="shared" si="301"/>
        <v>0</v>
      </c>
      <c r="H90" s="667">
        <f t="shared" si="302"/>
        <v>19.949999999999999</v>
      </c>
      <c r="I90" s="31">
        <v>14.119999999999999</v>
      </c>
      <c r="J90" s="1324">
        <v>281.69</v>
      </c>
      <c r="K90" s="668">
        <f t="shared" si="311"/>
        <v>0</v>
      </c>
      <c r="L90" s="668">
        <f t="shared" si="312"/>
        <v>0</v>
      </c>
      <c r="M90" s="668">
        <f t="shared" si="313"/>
        <v>0</v>
      </c>
      <c r="N90" s="896">
        <f t="shared" si="314"/>
        <v>281.69</v>
      </c>
      <c r="O90" s="1312">
        <f t="shared" si="298"/>
        <v>0</v>
      </c>
      <c r="P90" s="1312">
        <f t="shared" si="299"/>
        <v>0</v>
      </c>
      <c r="Q90" s="1313">
        <f t="shared" si="300"/>
        <v>1</v>
      </c>
    </row>
    <row r="91">
      <c r="A91" s="912" t="s">
        <v>172</v>
      </c>
      <c r="B91" s="11" t="s">
        <v>93</v>
      </c>
      <c r="C91" s="609"/>
      <c r="D91" s="671"/>
      <c r="E91" s="1317"/>
      <c r="F91" s="1317"/>
      <c r="G91" s="1299"/>
      <c r="H91" s="1299"/>
      <c r="I91" s="894">
        <f>SUM(I92)</f>
        <v>7457.630000000001</v>
      </c>
      <c r="J91" s="1329">
        <v>32548.220000000001</v>
      </c>
      <c r="K91" s="1301">
        <f t="shared" ref="K91:N91" si="315">K92</f>
        <v>23837.84</v>
      </c>
      <c r="L91" s="1301">
        <f t="shared" si="315"/>
        <v>0</v>
      </c>
      <c r="M91" s="1301">
        <f t="shared" si="315"/>
        <v>23837.84</v>
      </c>
      <c r="N91" s="1301">
        <f t="shared" si="315"/>
        <v>8710.3700000000008</v>
      </c>
      <c r="O91" s="1302">
        <f t="shared" si="298"/>
        <v>0</v>
      </c>
      <c r="P91" s="1302">
        <f t="shared" si="299"/>
        <v>0.73238536546699018</v>
      </c>
      <c r="Q91" s="1303">
        <f t="shared" si="300"/>
        <v>0.26761432729654649</v>
      </c>
    </row>
    <row r="92">
      <c r="A92" s="914" t="s">
        <v>173</v>
      </c>
      <c r="B92" s="16" t="s">
        <v>174</v>
      </c>
      <c r="C92" s="612"/>
      <c r="D92" s="1326"/>
      <c r="E92" s="1314"/>
      <c r="F92" s="1314"/>
      <c r="G92" s="1322"/>
      <c r="H92" s="1322"/>
      <c r="I92" s="1327">
        <f>SUM(I93:I104)</f>
        <v>7457.630000000001</v>
      </c>
      <c r="J92" s="1328">
        <v>32548.220000000001</v>
      </c>
      <c r="K92" s="1306">
        <f>SUM(K93:K104)</f>
        <v>23837.84</v>
      </c>
      <c r="L92" s="1306">
        <f>SUM(L93:L104)</f>
        <v>0</v>
      </c>
      <c r="M92" s="1306">
        <f>SUM(M93:M104)</f>
        <v>23837.84</v>
      </c>
      <c r="N92" s="1306">
        <f>SUM(N93:N104)</f>
        <v>8710.3700000000008</v>
      </c>
      <c r="O92" s="1307">
        <f t="shared" si="298"/>
        <v>0</v>
      </c>
      <c r="P92" s="1307">
        <f t="shared" si="299"/>
        <v>0.73238536546699018</v>
      </c>
      <c r="Q92" s="1308">
        <f t="shared" si="300"/>
        <v>0.26761432729654649</v>
      </c>
    </row>
    <row r="93" ht="30.75" customHeight="1">
      <c r="A93" s="916" t="s">
        <v>175</v>
      </c>
      <c r="B93" s="21" t="s">
        <v>97</v>
      </c>
      <c r="C93" s="617" t="s">
        <v>52</v>
      </c>
      <c r="D93" s="30">
        <v>1</v>
      </c>
      <c r="E93" s="667">
        <f>'BM 04'!G93</f>
        <v>0</v>
      </c>
      <c r="F93" s="667">
        <f>'MC 05'!Q92</f>
        <v>0</v>
      </c>
      <c r="G93" s="667">
        <f t="shared" si="301"/>
        <v>0</v>
      </c>
      <c r="H93" s="667">
        <f t="shared" si="302"/>
        <v>1</v>
      </c>
      <c r="I93" s="31">
        <v>2256.8899999999999</v>
      </c>
      <c r="J93" s="1324">
        <v>2256.8899999999999</v>
      </c>
      <c r="K93" s="668">
        <f t="shared" ref="K93:K104" si="316">TRUNC(E93*I93,2)</f>
        <v>0</v>
      </c>
      <c r="L93" s="668">
        <f t="shared" ref="L93:L104" si="317">TRUNC(F93*I93,2)</f>
        <v>0</v>
      </c>
      <c r="M93" s="668">
        <f t="shared" ref="M93:M104" si="318">TRUNC(G93*I93,2)</f>
        <v>0</v>
      </c>
      <c r="N93" s="896">
        <f t="shared" ref="N93:N104" si="319">TRUNC(H93*I93,2)</f>
        <v>2256.8899999999999</v>
      </c>
      <c r="O93" s="1312">
        <f t="shared" si="298"/>
        <v>0</v>
      </c>
      <c r="P93" s="1312">
        <f t="shared" si="299"/>
        <v>0</v>
      </c>
      <c r="Q93" s="1313">
        <f t="shared" si="300"/>
        <v>1</v>
      </c>
    </row>
    <row r="94" ht="24.75" customHeight="1">
      <c r="A94" s="916" t="s">
        <v>176</v>
      </c>
      <c r="B94" s="21" t="s">
        <v>99</v>
      </c>
      <c r="C94" s="617" t="s">
        <v>52</v>
      </c>
      <c r="D94" s="30">
        <v>1</v>
      </c>
      <c r="E94" s="667">
        <f>'BM 04'!G94</f>
        <v>0</v>
      </c>
      <c r="F94" s="667">
        <f>'MC 05'!Q93</f>
        <v>0</v>
      </c>
      <c r="G94" s="667">
        <f t="shared" si="301"/>
        <v>0</v>
      </c>
      <c r="H94" s="667">
        <f t="shared" si="302"/>
        <v>1</v>
      </c>
      <c r="I94" s="31">
        <v>1314.99</v>
      </c>
      <c r="J94" s="1324">
        <v>1314.99</v>
      </c>
      <c r="K94" s="668">
        <f t="shared" si="316"/>
        <v>0</v>
      </c>
      <c r="L94" s="668">
        <f t="shared" si="317"/>
        <v>0</v>
      </c>
      <c r="M94" s="668">
        <f t="shared" si="318"/>
        <v>0</v>
      </c>
      <c r="N94" s="896">
        <f t="shared" si="319"/>
        <v>1314.99</v>
      </c>
      <c r="O94" s="1312">
        <f t="shared" si="298"/>
        <v>0</v>
      </c>
      <c r="P94" s="1312">
        <f t="shared" si="299"/>
        <v>0</v>
      </c>
      <c r="Q94" s="1313">
        <f t="shared" si="300"/>
        <v>1</v>
      </c>
    </row>
    <row r="95" ht="60" customHeight="1">
      <c r="A95" s="916" t="s">
        <v>177</v>
      </c>
      <c r="B95" s="21" t="s">
        <v>101</v>
      </c>
      <c r="C95" s="617" t="s">
        <v>52</v>
      </c>
      <c r="D95" s="30">
        <v>1</v>
      </c>
      <c r="E95" s="667">
        <f>'BM 04'!G95</f>
        <v>0</v>
      </c>
      <c r="F95" s="667">
        <f>'MC 05'!Q94</f>
        <v>0</v>
      </c>
      <c r="G95" s="667">
        <f t="shared" si="301"/>
        <v>0</v>
      </c>
      <c r="H95" s="667">
        <f t="shared" si="302"/>
        <v>1</v>
      </c>
      <c r="I95" s="31">
        <v>1444.2</v>
      </c>
      <c r="J95" s="1324">
        <v>1444.2</v>
      </c>
      <c r="K95" s="668">
        <f t="shared" si="316"/>
        <v>0</v>
      </c>
      <c r="L95" s="668">
        <f t="shared" si="317"/>
        <v>0</v>
      </c>
      <c r="M95" s="668">
        <f t="shared" si="318"/>
        <v>0</v>
      </c>
      <c r="N95" s="896">
        <f t="shared" si="319"/>
        <v>1444.2</v>
      </c>
      <c r="O95" s="1312">
        <f t="shared" si="298"/>
        <v>0</v>
      </c>
      <c r="P95" s="1312">
        <f t="shared" si="299"/>
        <v>0</v>
      </c>
      <c r="Q95" s="1313">
        <f t="shared" si="300"/>
        <v>1</v>
      </c>
    </row>
    <row r="96" ht="29.25" customHeight="1">
      <c r="A96" s="916" t="s">
        <v>178</v>
      </c>
      <c r="B96" s="21" t="s">
        <v>179</v>
      </c>
      <c r="C96" s="617" t="s">
        <v>21</v>
      </c>
      <c r="D96" s="30">
        <v>2</v>
      </c>
      <c r="E96" s="667">
        <f>'BM 04'!G96</f>
        <v>0</v>
      </c>
      <c r="F96" s="667">
        <f>'MC 05'!Q95</f>
        <v>0</v>
      </c>
      <c r="G96" s="667">
        <f t="shared" si="301"/>
        <v>0</v>
      </c>
      <c r="H96" s="667">
        <f t="shared" si="302"/>
        <v>2</v>
      </c>
      <c r="I96" s="31">
        <v>29.609999999999999</v>
      </c>
      <c r="J96" s="1324">
        <v>59.219999999999999</v>
      </c>
      <c r="K96" s="668">
        <f t="shared" si="316"/>
        <v>0</v>
      </c>
      <c r="L96" s="668">
        <f t="shared" si="317"/>
        <v>0</v>
      </c>
      <c r="M96" s="668">
        <f t="shared" si="318"/>
        <v>0</v>
      </c>
      <c r="N96" s="896">
        <f t="shared" si="319"/>
        <v>59.219999999999999</v>
      </c>
      <c r="O96" s="1312">
        <f t="shared" si="298"/>
        <v>0</v>
      </c>
      <c r="P96" s="1312">
        <f t="shared" si="299"/>
        <v>0</v>
      </c>
      <c r="Q96" s="1313">
        <f t="shared" si="300"/>
        <v>1</v>
      </c>
    </row>
    <row r="97" ht="23.25" customHeight="1">
      <c r="A97" s="916" t="s">
        <v>180</v>
      </c>
      <c r="B97" s="21" t="s">
        <v>105</v>
      </c>
      <c r="C97" s="617" t="s">
        <v>21</v>
      </c>
      <c r="D97" s="30">
        <v>2</v>
      </c>
      <c r="E97" s="667">
        <f>'BM 04'!G97</f>
        <v>0</v>
      </c>
      <c r="F97" s="667">
        <f>'MC 05'!Q96</f>
        <v>0</v>
      </c>
      <c r="G97" s="667">
        <f t="shared" si="301"/>
        <v>0</v>
      </c>
      <c r="H97" s="667">
        <f t="shared" si="302"/>
        <v>2</v>
      </c>
      <c r="I97" s="31">
        <v>22.77</v>
      </c>
      <c r="J97" s="1324">
        <v>45.539999999999999</v>
      </c>
      <c r="K97" s="668">
        <f t="shared" si="316"/>
        <v>0</v>
      </c>
      <c r="L97" s="668">
        <f t="shared" si="317"/>
        <v>0</v>
      </c>
      <c r="M97" s="668">
        <f t="shared" si="318"/>
        <v>0</v>
      </c>
      <c r="N97" s="896">
        <f t="shared" si="319"/>
        <v>45.539999999999999</v>
      </c>
      <c r="O97" s="1312">
        <f t="shared" si="298"/>
        <v>0</v>
      </c>
      <c r="P97" s="1312">
        <f t="shared" si="299"/>
        <v>0</v>
      </c>
      <c r="Q97" s="1313">
        <f t="shared" si="300"/>
        <v>1</v>
      </c>
    </row>
    <row r="98" ht="29.25" customHeight="1">
      <c r="A98" s="916" t="s">
        <v>181</v>
      </c>
      <c r="B98" s="21" t="s">
        <v>107</v>
      </c>
      <c r="C98" s="617" t="s">
        <v>52</v>
      </c>
      <c r="D98" s="30">
        <v>2</v>
      </c>
      <c r="E98" s="667">
        <f>'BM 04'!G98</f>
        <v>0</v>
      </c>
      <c r="F98" s="667">
        <f>'MC 05'!Q97</f>
        <v>0</v>
      </c>
      <c r="G98" s="667">
        <f t="shared" si="301"/>
        <v>0</v>
      </c>
      <c r="H98" s="667">
        <f t="shared" si="302"/>
        <v>2</v>
      </c>
      <c r="I98" s="31">
        <v>125.8</v>
      </c>
      <c r="J98" s="1324">
        <v>251.59999999999999</v>
      </c>
      <c r="K98" s="668">
        <f t="shared" si="316"/>
        <v>0</v>
      </c>
      <c r="L98" s="668">
        <f t="shared" si="317"/>
        <v>0</v>
      </c>
      <c r="M98" s="668">
        <f t="shared" si="318"/>
        <v>0</v>
      </c>
      <c r="N98" s="896">
        <f t="shared" si="319"/>
        <v>251.59999999999999</v>
      </c>
      <c r="O98" s="1312">
        <f t="shared" si="298"/>
        <v>0</v>
      </c>
      <c r="P98" s="1312">
        <f t="shared" si="299"/>
        <v>0</v>
      </c>
      <c r="Q98" s="1313">
        <f t="shared" si="300"/>
        <v>1</v>
      </c>
    </row>
    <row r="99" ht="42" customHeight="1">
      <c r="A99" s="916" t="s">
        <v>182</v>
      </c>
      <c r="B99" s="21" t="s">
        <v>109</v>
      </c>
      <c r="C99" s="617" t="s">
        <v>52</v>
      </c>
      <c r="D99" s="30">
        <v>1</v>
      </c>
      <c r="E99" s="667">
        <f>'BM 04'!G99</f>
        <v>0</v>
      </c>
      <c r="F99" s="667">
        <f>'MC 05'!Q98</f>
        <v>0</v>
      </c>
      <c r="G99" s="667">
        <f t="shared" si="301"/>
        <v>0</v>
      </c>
      <c r="H99" s="667">
        <f t="shared" si="302"/>
        <v>1</v>
      </c>
      <c r="I99" s="31">
        <v>21.18</v>
      </c>
      <c r="J99" s="1324">
        <v>21.18</v>
      </c>
      <c r="K99" s="668">
        <f t="shared" si="316"/>
        <v>0</v>
      </c>
      <c r="L99" s="668">
        <f t="shared" si="317"/>
        <v>0</v>
      </c>
      <c r="M99" s="668">
        <f t="shared" si="318"/>
        <v>0</v>
      </c>
      <c r="N99" s="896">
        <f t="shared" si="319"/>
        <v>21.18</v>
      </c>
      <c r="O99" s="1312">
        <f t="shared" si="298"/>
        <v>0</v>
      </c>
      <c r="P99" s="1312">
        <f t="shared" si="299"/>
        <v>0</v>
      </c>
      <c r="Q99" s="1313">
        <f t="shared" si="300"/>
        <v>1</v>
      </c>
    </row>
    <row r="100" ht="18" customHeight="1">
      <c r="A100" s="916" t="s">
        <v>183</v>
      </c>
      <c r="B100" s="21" t="s">
        <v>111</v>
      </c>
      <c r="C100" s="617" t="s">
        <v>52</v>
      </c>
      <c r="D100" s="30">
        <v>1</v>
      </c>
      <c r="E100" s="667">
        <f>'BM 04'!G100</f>
        <v>0</v>
      </c>
      <c r="F100" s="667">
        <f>'MC 05'!Q99</f>
        <v>0</v>
      </c>
      <c r="G100" s="667">
        <f t="shared" si="301"/>
        <v>0</v>
      </c>
      <c r="H100" s="667">
        <f t="shared" si="302"/>
        <v>1</v>
      </c>
      <c r="I100" s="31">
        <v>71.810000000000002</v>
      </c>
      <c r="J100" s="1324">
        <v>71.810000000000002</v>
      </c>
      <c r="K100" s="668">
        <f t="shared" si="316"/>
        <v>0</v>
      </c>
      <c r="L100" s="668">
        <f t="shared" si="317"/>
        <v>0</v>
      </c>
      <c r="M100" s="668">
        <f t="shared" si="318"/>
        <v>0</v>
      </c>
      <c r="N100" s="896">
        <f t="shared" si="319"/>
        <v>71.810000000000002</v>
      </c>
      <c r="O100" s="1312">
        <f t="shared" si="298"/>
        <v>0</v>
      </c>
      <c r="P100" s="1312">
        <f t="shared" si="299"/>
        <v>0</v>
      </c>
      <c r="Q100" s="1313">
        <f t="shared" si="300"/>
        <v>1</v>
      </c>
    </row>
    <row r="101" ht="41.25" customHeight="1">
      <c r="A101" s="916" t="s">
        <v>184</v>
      </c>
      <c r="B101" s="21" t="s">
        <v>113</v>
      </c>
      <c r="C101" s="617" t="s">
        <v>38</v>
      </c>
      <c r="D101" s="30">
        <v>150</v>
      </c>
      <c r="E101" s="667">
        <f>'BM 04'!G101</f>
        <v>150</v>
      </c>
      <c r="F101" s="667">
        <f>'MC 05'!Q100</f>
        <v>0</v>
      </c>
      <c r="G101" s="667">
        <f t="shared" si="301"/>
        <v>150</v>
      </c>
      <c r="H101" s="667">
        <f t="shared" si="302"/>
        <v>0</v>
      </c>
      <c r="I101" s="31">
        <v>18.57</v>
      </c>
      <c r="J101" s="1324">
        <v>2785.5</v>
      </c>
      <c r="K101" s="668">
        <f t="shared" si="316"/>
        <v>2785.5</v>
      </c>
      <c r="L101" s="668">
        <f t="shared" si="317"/>
        <v>0</v>
      </c>
      <c r="M101" s="668">
        <f t="shared" si="318"/>
        <v>2785.5</v>
      </c>
      <c r="N101" s="896">
        <f t="shared" si="319"/>
        <v>0</v>
      </c>
      <c r="O101" s="1312">
        <f t="shared" si="298"/>
        <v>0</v>
      </c>
      <c r="P101" s="1312">
        <f t="shared" si="299"/>
        <v>1</v>
      </c>
      <c r="Q101" s="1313">
        <f t="shared" si="300"/>
        <v>0</v>
      </c>
    </row>
    <row r="102" ht="27" customHeight="1">
      <c r="A102" s="916" t="s">
        <v>185</v>
      </c>
      <c r="B102" s="21" t="s">
        <v>115</v>
      </c>
      <c r="C102" s="617" t="s">
        <v>89</v>
      </c>
      <c r="D102" s="30">
        <v>2.3999999999999999</v>
      </c>
      <c r="E102" s="667">
        <f>'BM 04'!G102</f>
        <v>1.3999999999999999</v>
      </c>
      <c r="F102" s="667">
        <f>'MC 05'!Q101</f>
        <v>0</v>
      </c>
      <c r="G102" s="667">
        <f t="shared" si="301"/>
        <v>1.3999999999999999</v>
      </c>
      <c r="H102" s="667">
        <f t="shared" si="302"/>
        <v>1</v>
      </c>
      <c r="I102" s="31">
        <v>518.09000000000003</v>
      </c>
      <c r="J102" s="1324">
        <v>1243.4200000000001</v>
      </c>
      <c r="K102" s="668">
        <f t="shared" si="316"/>
        <v>725.32000000000005</v>
      </c>
      <c r="L102" s="668">
        <f t="shared" si="317"/>
        <v>0</v>
      </c>
      <c r="M102" s="668">
        <f t="shared" si="318"/>
        <v>725.32000000000005</v>
      </c>
      <c r="N102" s="896">
        <f t="shared" si="319"/>
        <v>518.09000000000003</v>
      </c>
      <c r="O102" s="1312">
        <f t="shared" si="298"/>
        <v>0</v>
      </c>
      <c r="P102" s="1312">
        <f t="shared" si="299"/>
        <v>0.58332663138762442</v>
      </c>
      <c r="Q102" s="1313">
        <f t="shared" si="300"/>
        <v>0.41666532627752489</v>
      </c>
    </row>
    <row r="103" ht="51.75" customHeight="1">
      <c r="A103" s="916" t="s">
        <v>186</v>
      </c>
      <c r="B103" s="21" t="s">
        <v>117</v>
      </c>
      <c r="C103" s="617" t="s">
        <v>52</v>
      </c>
      <c r="D103" s="30">
        <v>14</v>
      </c>
      <c r="E103" s="667">
        <f>'BM 04'!G103</f>
        <v>14</v>
      </c>
      <c r="F103" s="667">
        <f>'MC 05'!Q102</f>
        <v>0</v>
      </c>
      <c r="G103" s="667">
        <f t="shared" si="301"/>
        <v>14</v>
      </c>
      <c r="H103" s="667">
        <f t="shared" si="302"/>
        <v>0</v>
      </c>
      <c r="I103" s="31">
        <v>1451.9300000000001</v>
      </c>
      <c r="J103" s="1324">
        <v>20327.02</v>
      </c>
      <c r="K103" s="668">
        <f t="shared" si="316"/>
        <v>20327.02</v>
      </c>
      <c r="L103" s="668">
        <f t="shared" si="317"/>
        <v>0</v>
      </c>
      <c r="M103" s="668">
        <f t="shared" si="318"/>
        <v>20327.02</v>
      </c>
      <c r="N103" s="896">
        <f t="shared" si="319"/>
        <v>0</v>
      </c>
      <c r="O103" s="1312">
        <f t="shared" si="298"/>
        <v>0</v>
      </c>
      <c r="P103" s="1312">
        <f t="shared" si="299"/>
        <v>1</v>
      </c>
      <c r="Q103" s="1313">
        <f t="shared" si="300"/>
        <v>0</v>
      </c>
    </row>
    <row r="104" ht="41.25" customHeight="1">
      <c r="A104" s="916" t="s">
        <v>187</v>
      </c>
      <c r="B104" s="21" t="s">
        <v>119</v>
      </c>
      <c r="C104" s="617" t="s">
        <v>52</v>
      </c>
      <c r="D104" s="30">
        <v>15</v>
      </c>
      <c r="E104" s="667">
        <f>'BM 04'!G104</f>
        <v>0</v>
      </c>
      <c r="F104" s="667">
        <f>'MC 05'!Q103</f>
        <v>0</v>
      </c>
      <c r="G104" s="667">
        <f t="shared" si="301"/>
        <v>0</v>
      </c>
      <c r="H104" s="667">
        <f t="shared" si="302"/>
        <v>15</v>
      </c>
      <c r="I104" s="31">
        <v>181.78999999999999</v>
      </c>
      <c r="J104" s="1324">
        <v>2726.8499999999999</v>
      </c>
      <c r="K104" s="668">
        <f t="shared" si="316"/>
        <v>0</v>
      </c>
      <c r="L104" s="668">
        <f t="shared" si="317"/>
        <v>0</v>
      </c>
      <c r="M104" s="668">
        <f t="shared" si="318"/>
        <v>0</v>
      </c>
      <c r="N104" s="896">
        <f t="shared" si="319"/>
        <v>2726.8499999999999</v>
      </c>
      <c r="O104" s="1312">
        <f t="shared" si="298"/>
        <v>0</v>
      </c>
      <c r="P104" s="1312">
        <f t="shared" si="299"/>
        <v>0</v>
      </c>
      <c r="Q104" s="1313">
        <f t="shared" si="300"/>
        <v>1</v>
      </c>
    </row>
    <row r="105">
      <c r="A105" s="1333" t="s">
        <v>188</v>
      </c>
      <c r="B105" s="1127" t="s">
        <v>121</v>
      </c>
      <c r="C105" s="1128"/>
      <c r="D105" s="1129"/>
      <c r="E105" s="1314"/>
      <c r="F105" s="1314"/>
      <c r="G105" s="1129"/>
      <c r="H105" s="1129"/>
      <c r="I105" s="1130">
        <f t="shared" ref="G105:N105" si="320">SUM(I106:I108)</f>
        <v>7450.6399999999994</v>
      </c>
      <c r="J105" s="1334">
        <f t="shared" si="320"/>
        <v>8334.6499999999996</v>
      </c>
      <c r="K105" s="1132">
        <f t="shared" si="320"/>
        <v>0</v>
      </c>
      <c r="L105" s="1132">
        <f t="shared" si="320"/>
        <v>0</v>
      </c>
      <c r="M105" s="1132">
        <f t="shared" si="320"/>
        <v>0</v>
      </c>
      <c r="N105" s="1132">
        <f t="shared" si="320"/>
        <v>8334.6499999999996</v>
      </c>
      <c r="O105" s="1307">
        <f t="shared" si="298"/>
        <v>0</v>
      </c>
      <c r="P105" s="1307">
        <f t="shared" si="299"/>
        <v>0</v>
      </c>
      <c r="Q105" s="1308">
        <f t="shared" si="300"/>
        <v>1</v>
      </c>
    </row>
    <row r="106" ht="24.75" customHeight="1">
      <c r="A106" s="916" t="s">
        <v>189</v>
      </c>
      <c r="B106" s="21" t="s">
        <v>123</v>
      </c>
      <c r="C106" s="617" t="s">
        <v>124</v>
      </c>
      <c r="D106" s="30">
        <v>1499.3299999999999</v>
      </c>
      <c r="E106" s="667">
        <f>'BM 04'!G106</f>
        <v>0</v>
      </c>
      <c r="F106" s="667">
        <f>'MC 05'!Q105</f>
        <v>0</v>
      </c>
      <c r="G106" s="667">
        <f t="shared" ref="G106:G108" si="321">E106+F106</f>
        <v>0</v>
      </c>
      <c r="H106" s="667">
        <f t="shared" ref="H106:H108" si="322">D106-G106</f>
        <v>1499.3299999999999</v>
      </c>
      <c r="I106" s="31">
        <v>0.58999999999999997</v>
      </c>
      <c r="J106" s="1324">
        <v>884.60000000000002</v>
      </c>
      <c r="K106" s="668">
        <f t="shared" ref="K106:K108" si="323">TRUNC(E106*I106,2)</f>
        <v>0</v>
      </c>
      <c r="L106" s="668">
        <f t="shared" ref="L106:L108" si="324">TRUNC(F106*I106,2)</f>
        <v>0</v>
      </c>
      <c r="M106" s="668">
        <f t="shared" ref="M106:M108" si="325">TRUNC(G106*I106,2)</f>
        <v>0</v>
      </c>
      <c r="N106" s="896">
        <f t="shared" ref="N106:N108" si="326">TRUNC(H106*I106,2)</f>
        <v>884.60000000000002</v>
      </c>
      <c r="O106" s="1312">
        <f t="shared" si="298"/>
        <v>0</v>
      </c>
      <c r="P106" s="1312">
        <f t="shared" si="299"/>
        <v>0</v>
      </c>
      <c r="Q106" s="1313">
        <f t="shared" si="300"/>
        <v>1</v>
      </c>
    </row>
    <row r="107" ht="48">
      <c r="A107" s="916" t="s">
        <v>190</v>
      </c>
      <c r="B107" s="21" t="s">
        <v>191</v>
      </c>
      <c r="C107" s="617" t="s">
        <v>52</v>
      </c>
      <c r="D107" s="30">
        <v>1</v>
      </c>
      <c r="E107" s="667">
        <f>'BM 04'!G107</f>
        <v>0</v>
      </c>
      <c r="F107" s="667">
        <f>'MC 05'!Q106</f>
        <v>0</v>
      </c>
      <c r="G107" s="667">
        <f t="shared" si="321"/>
        <v>0</v>
      </c>
      <c r="H107" s="667">
        <f t="shared" si="322"/>
        <v>1</v>
      </c>
      <c r="I107" s="31">
        <v>3233.0700000000002</v>
      </c>
      <c r="J107" s="1324">
        <v>3233.0700000000002</v>
      </c>
      <c r="K107" s="668">
        <f t="shared" si="323"/>
        <v>0</v>
      </c>
      <c r="L107" s="668">
        <f t="shared" si="324"/>
        <v>0</v>
      </c>
      <c r="M107" s="668">
        <f t="shared" si="325"/>
        <v>0</v>
      </c>
      <c r="N107" s="896">
        <f t="shared" si="326"/>
        <v>3233.0700000000002</v>
      </c>
      <c r="O107" s="1312">
        <f t="shared" si="298"/>
        <v>0</v>
      </c>
      <c r="P107" s="1312">
        <f t="shared" si="299"/>
        <v>0</v>
      </c>
      <c r="Q107" s="1313">
        <f t="shared" si="300"/>
        <v>1</v>
      </c>
    </row>
    <row r="108" ht="15" customHeight="1">
      <c r="A108" s="916" t="s">
        <v>192</v>
      </c>
      <c r="B108" s="21" t="s">
        <v>193</v>
      </c>
      <c r="C108" s="617" t="s">
        <v>52</v>
      </c>
      <c r="D108" s="30">
        <v>1</v>
      </c>
      <c r="E108" s="667">
        <f>'BM 04'!G108</f>
        <v>0</v>
      </c>
      <c r="F108" s="667">
        <f>'MC 05'!Q107</f>
        <v>0</v>
      </c>
      <c r="G108" s="667">
        <f t="shared" si="321"/>
        <v>0</v>
      </c>
      <c r="H108" s="667">
        <f t="shared" si="322"/>
        <v>1</v>
      </c>
      <c r="I108" s="31">
        <v>4216.9799999999996</v>
      </c>
      <c r="J108" s="1324">
        <v>4216.9799999999996</v>
      </c>
      <c r="K108" s="668">
        <f t="shared" si="323"/>
        <v>0</v>
      </c>
      <c r="L108" s="668">
        <f t="shared" si="324"/>
        <v>0</v>
      </c>
      <c r="M108" s="668">
        <f t="shared" si="325"/>
        <v>0</v>
      </c>
      <c r="N108" s="896">
        <f t="shared" si="326"/>
        <v>4216.9799999999996</v>
      </c>
      <c r="O108" s="1312">
        <f>L108/J108</f>
        <v>0</v>
      </c>
      <c r="P108" s="1312">
        <f t="shared" si="299"/>
        <v>0</v>
      </c>
      <c r="Q108" s="1313">
        <f t="shared" si="300"/>
        <v>1</v>
      </c>
      <c r="R108" s="898"/>
    </row>
    <row r="109" ht="13.5">
      <c r="A109" s="1335"/>
      <c r="B109" s="1336" t="s">
        <v>194</v>
      </c>
      <c r="C109" s="1337"/>
      <c r="D109" s="1338"/>
      <c r="E109" s="1339"/>
      <c r="F109" s="1340"/>
      <c r="G109" s="1339"/>
      <c r="H109" s="1339"/>
      <c r="I109" s="1341">
        <f>SUM(I60,I18,I8)</f>
        <v>56824.919999999998</v>
      </c>
      <c r="J109" s="1342">
        <v>196754.74947076902</v>
      </c>
      <c r="K109" s="1343">
        <f>K8+K18+K60-0.04</f>
        <v>83697.290000000008</v>
      </c>
      <c r="L109" s="1344">
        <f>L8+L18+L60</f>
        <v>28801.279999999999</v>
      </c>
      <c r="M109" s="1343">
        <f>M8+M18+M60-0.02</f>
        <v>112498.60000000001</v>
      </c>
      <c r="N109" s="1343">
        <f>N8+N18+N60+0.22</f>
        <v>84256.149999999994</v>
      </c>
      <c r="O109" s="1345">
        <f>SUM(O60,O18,O8)</f>
        <v>0.41118173050387008</v>
      </c>
      <c r="P109" s="1346">
        <f>SUM(P60,P19,P8)/3</f>
        <v>0.65463387918284266</v>
      </c>
      <c r="Q109" s="1347">
        <f>SUM(Q60,Q18,Q8)/3</f>
        <v>0.36258957639433981</v>
      </c>
      <c r="S109" s="1126"/>
    </row>
    <row r="110">
      <c r="A110" s="902" t="s">
        <v>214</v>
      </c>
      <c r="B110" s="903"/>
      <c r="C110" s="903"/>
      <c r="D110" s="903"/>
      <c r="E110" s="903"/>
      <c r="F110" s="903"/>
      <c r="G110" s="907"/>
      <c r="H110" s="902" t="s">
        <v>215</v>
      </c>
      <c r="I110" s="903"/>
      <c r="J110" s="903"/>
      <c r="K110" s="903"/>
      <c r="L110" s="903"/>
      <c r="M110" s="903"/>
      <c r="N110" s="903"/>
      <c r="O110" s="903"/>
      <c r="P110" s="903"/>
      <c r="Q110" s="907"/>
    </row>
    <row r="111">
      <c r="A111" s="902"/>
      <c r="B111" s="903"/>
      <c r="C111" s="903"/>
      <c r="D111" s="903"/>
      <c r="E111" s="903"/>
      <c r="F111" s="903"/>
      <c r="G111" s="907"/>
      <c r="H111" s="902"/>
      <c r="I111" s="903"/>
      <c r="J111" s="903"/>
      <c r="K111" s="903"/>
      <c r="L111" s="903"/>
      <c r="M111" s="903"/>
      <c r="N111" s="903"/>
      <c r="O111" s="903"/>
      <c r="P111" s="903"/>
      <c r="Q111" s="907"/>
    </row>
    <row r="112">
      <c r="A112" s="902"/>
      <c r="B112" s="903"/>
      <c r="C112" s="903"/>
      <c r="D112" s="903"/>
      <c r="E112" s="903"/>
      <c r="F112" s="903"/>
      <c r="G112" s="907"/>
      <c r="H112" s="902"/>
      <c r="I112" s="903"/>
      <c r="J112" s="903"/>
      <c r="K112" s="903"/>
      <c r="L112" s="903"/>
      <c r="M112" s="903"/>
      <c r="N112" s="903"/>
      <c r="O112" s="903"/>
      <c r="P112" s="903"/>
      <c r="Q112" s="907"/>
    </row>
    <row r="113">
      <c r="A113" s="902"/>
      <c r="B113" s="903"/>
      <c r="C113" s="903"/>
      <c r="D113" s="903"/>
      <c r="E113" s="903"/>
      <c r="F113" s="903"/>
      <c r="G113" s="907"/>
      <c r="H113" s="902"/>
      <c r="I113" s="903"/>
      <c r="J113" s="903"/>
      <c r="K113" s="903"/>
      <c r="L113" s="903"/>
      <c r="M113" s="903"/>
      <c r="N113" s="903"/>
      <c r="O113" s="903"/>
      <c r="P113" s="903"/>
      <c r="Q113" s="907"/>
    </row>
    <row r="114">
      <c r="A114" s="902"/>
      <c r="B114" s="903"/>
      <c r="C114" s="903"/>
      <c r="D114" s="903"/>
      <c r="E114" s="903"/>
      <c r="F114" s="903"/>
      <c r="G114" s="907"/>
      <c r="H114" s="902"/>
      <c r="I114" s="903"/>
      <c r="J114" s="903"/>
      <c r="K114" s="903"/>
      <c r="L114" s="903"/>
      <c r="M114" s="903"/>
      <c r="N114" s="903"/>
      <c r="O114" s="903"/>
      <c r="P114" s="903"/>
      <c r="Q114" s="907"/>
    </row>
    <row r="115">
      <c r="A115" s="902"/>
      <c r="B115" s="903"/>
      <c r="C115" s="903"/>
      <c r="D115" s="903"/>
      <c r="E115" s="903"/>
      <c r="F115" s="903"/>
      <c r="G115" s="907"/>
      <c r="H115" s="902"/>
      <c r="I115" s="903"/>
      <c r="J115" s="903"/>
      <c r="K115" s="903"/>
      <c r="L115" s="903"/>
      <c r="M115" s="903"/>
      <c r="N115" s="903"/>
      <c r="O115" s="903"/>
      <c r="P115" s="903"/>
      <c r="Q115" s="907"/>
    </row>
    <row r="116" ht="13.5">
      <c r="A116" s="909"/>
      <c r="B116" s="910"/>
      <c r="C116" s="910"/>
      <c r="D116" s="910"/>
      <c r="E116" s="910"/>
      <c r="F116" s="910"/>
      <c r="G116" s="911"/>
      <c r="H116" s="909"/>
      <c r="I116" s="910"/>
      <c r="J116" s="910"/>
      <c r="K116" s="910"/>
      <c r="L116" s="910"/>
      <c r="M116" s="910"/>
      <c r="N116" s="910"/>
      <c r="O116" s="910"/>
      <c r="P116" s="910"/>
      <c r="Q116" s="911"/>
    </row>
    <row r="117">
      <c r="C117" s="1348"/>
    </row>
    <row r="118">
      <c r="C118" s="1348"/>
    </row>
    <row r="119">
      <c r="C119" s="1348"/>
      <c r="N119" s="908"/>
    </row>
    <row r="122">
      <c r="K122" s="908"/>
    </row>
  </sheetData>
  <mergeCells count="16">
    <mergeCell ref="B1:O1"/>
    <mergeCell ref="P1:Q4"/>
    <mergeCell ref="B2:O2"/>
    <mergeCell ref="B3:O3"/>
    <mergeCell ref="F4:J4"/>
    <mergeCell ref="K4:L4"/>
    <mergeCell ref="A5:Q5"/>
    <mergeCell ref="A6:A7"/>
    <mergeCell ref="B6:B7"/>
    <mergeCell ref="C6:C7"/>
    <mergeCell ref="D6:H6"/>
    <mergeCell ref="I6:I7"/>
    <mergeCell ref="J6:N6"/>
    <mergeCell ref="O6:Q6"/>
    <mergeCell ref="A110:G116"/>
    <mergeCell ref="H110:Q116"/>
  </mergeCells>
  <printOptions headings="0" gridLines="0"/>
  <pageMargins left="0.511811024" right="0.511811024" top="0.78740157500000008" bottom="0.78740157500000008" header="0.31496062000000008" footer="0.31496062000000008"/>
  <pageSetup paperSize="9" scale="50" fitToWidth="1" fitToHeight="0" pageOrder="downThenOver" orientation="landscape" usePrinterDefaults="1" blackAndWhite="0" draft="0" cellComments="none" useFirstPageNumber="0" errors="displayed" horizontalDpi="600" verticalDpi="0" copies="1"/>
  <headerFooter/>
  <rowBreaks count="2" manualBreakCount="2">
    <brk id="43" man="1" max="16383"/>
    <brk id="77" man="1" max="16383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lessThan" id="{00480098-00E3-403F-870A-00AC004800D7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N14 N59 N106:N108 N93:N104 N86:N90 N79:N84 N76:N77 N65:N74 N62:N63 N46:N57 N40:N43 N33:N38 N23:N31 N20:N21 N16:N17 N10:N12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80" workbookViewId="0">
      <selection activeCell="F9" activeCellId="0" sqref="F9:P9"/>
    </sheetView>
  </sheetViews>
  <sheetFormatPr defaultColWidth="7.7109375" defaultRowHeight="12"/>
  <cols>
    <col customWidth="1" min="1" max="1" style="37" width="17"/>
    <col customWidth="1" min="2" max="2" style="37" width="17.28515625"/>
    <col customWidth="1" min="3" max="3" style="38" width="8"/>
    <col customWidth="1" min="4" max="4" style="39" width="30"/>
    <col customWidth="1" min="5" max="5" style="39" width="28.42578125"/>
    <col customWidth="1" min="6" max="6" style="38" width="7.5703125"/>
    <col customWidth="1" min="7" max="7" style="38" width="2.42578125"/>
    <col customWidth="1" min="8" max="8" style="38" width="14.28515625"/>
    <col customWidth="1" min="9" max="9" style="38" width="8.85546875"/>
    <col customWidth="1" min="10" max="10" style="38" width="2.5703125"/>
    <col customWidth="1" min="11" max="11" style="38" width="9.5703125"/>
    <col customWidth="1" min="12" max="12" style="38" width="4"/>
    <col customWidth="1" min="13" max="13" style="38" width="2.28515625"/>
    <col customWidth="1" min="14" max="14" style="38" width="16.42578125"/>
    <col customWidth="1" min="15" max="15" style="40" width="4.5703125"/>
    <col customWidth="1" min="16" max="16" style="40" width="2.42578125"/>
    <col customWidth="1" min="17" max="17" style="38" width="18"/>
    <col min="18" max="18" style="37" width="7.7109375"/>
    <col bestFit="1" customWidth="1" min="19" max="19" style="37" width="10.85546875"/>
    <col min="20" max="16384" style="37" width="7.7109375"/>
  </cols>
  <sheetData>
    <row r="1" s="41" customFormat="1" ht="15" customHeight="1">
      <c r="A1" s="42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5"/>
      <c r="O1" s="46" t="s">
        <v>2</v>
      </c>
      <c r="P1" s="46"/>
      <c r="Q1" s="47"/>
    </row>
    <row r="2" s="41" customFormat="1" ht="14.25">
      <c r="A2" s="48" t="s">
        <v>3</v>
      </c>
      <c r="B2" s="49" t="s">
        <v>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  <c r="P2" s="50"/>
      <c r="Q2" s="51"/>
    </row>
    <row r="3" s="41" customFormat="1" ht="14.25">
      <c r="A3" s="48" t="s">
        <v>5</v>
      </c>
      <c r="B3" s="49" t="s">
        <v>6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50"/>
      <c r="Q3" s="51"/>
    </row>
    <row r="4" s="41" customFormat="1" ht="23.25" customHeight="1">
      <c r="A4" s="52" t="s">
        <v>7</v>
      </c>
      <c r="B4" s="53" t="s">
        <v>8</v>
      </c>
      <c r="C4" s="54" t="s">
        <v>195</v>
      </c>
      <c r="D4" s="55" t="s">
        <v>196</v>
      </c>
      <c r="E4" s="56" t="s">
        <v>197</v>
      </c>
      <c r="F4" s="54" t="s">
        <v>198</v>
      </c>
      <c r="G4" s="54"/>
      <c r="H4" s="54"/>
      <c r="I4" s="54"/>
      <c r="J4" s="54"/>
      <c r="K4" s="57" t="s">
        <v>199</v>
      </c>
      <c r="L4" s="57"/>
      <c r="M4" s="57"/>
      <c r="N4" s="58">
        <v>45965</v>
      </c>
      <c r="O4" s="50"/>
      <c r="P4" s="50"/>
      <c r="Q4" s="51"/>
    </row>
    <row r="5" s="59" customFormat="1" ht="14.25">
      <c r="A5" s="60" t="s">
        <v>200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="63" customFormat="1" ht="15.75" customHeight="1">
      <c r="A6" s="64" t="s">
        <v>10</v>
      </c>
      <c r="B6" s="65" t="s">
        <v>201</v>
      </c>
      <c r="C6" s="65"/>
      <c r="D6" s="65"/>
      <c r="E6" s="65"/>
      <c r="F6" s="65" t="s">
        <v>202</v>
      </c>
      <c r="G6" s="65" t="s">
        <v>203</v>
      </c>
      <c r="H6" s="65" t="s">
        <v>204</v>
      </c>
      <c r="I6" s="65" t="s">
        <v>52</v>
      </c>
      <c r="J6" s="65" t="s">
        <v>203</v>
      </c>
      <c r="K6" s="65" t="s">
        <v>205</v>
      </c>
      <c r="L6" s="65" t="s">
        <v>52</v>
      </c>
      <c r="M6" s="65" t="s">
        <v>203</v>
      </c>
      <c r="N6" s="65" t="s">
        <v>206</v>
      </c>
      <c r="O6" s="66" t="s">
        <v>52</v>
      </c>
      <c r="P6" s="66" t="s">
        <v>207</v>
      </c>
      <c r="Q6" s="67" t="s">
        <v>208</v>
      </c>
    </row>
    <row r="7" s="68" customFormat="1" ht="12.75">
      <c r="A7" s="48">
        <f>'Planilha contratada'!A7</f>
        <v>1</v>
      </c>
      <c r="B7" s="69" t="str">
        <f>'Planilha contratada'!B7</f>
        <v xml:space="preserve">SERVIÇOS GERAIS DO EMPREENDIMENTO</v>
      </c>
      <c r="C7" s="69"/>
      <c r="D7" s="69"/>
      <c r="E7" s="69"/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72"/>
    </row>
    <row r="8" s="68" customFormat="1" ht="12.75">
      <c r="A8" s="48" t="str">
        <f>'Planilha contratada'!A8</f>
        <v>01.01 </v>
      </c>
      <c r="B8" s="69" t="str">
        <f>'Planilha contratada'!B8</f>
        <v xml:space="preserve">ADMINISTRAÇÃO LOCAL</v>
      </c>
      <c r="C8" s="69"/>
      <c r="D8" s="69"/>
      <c r="E8" s="69"/>
      <c r="F8" s="73"/>
      <c r="G8" s="74"/>
      <c r="H8" s="74"/>
      <c r="I8" s="74"/>
      <c r="J8" s="74"/>
      <c r="K8" s="74"/>
      <c r="L8" s="74"/>
      <c r="M8" s="74"/>
      <c r="N8" s="74"/>
      <c r="O8" s="74"/>
      <c r="P8" s="74"/>
      <c r="Q8" s="75"/>
    </row>
    <row r="9" ht="56.25" customHeight="1">
      <c r="A9" s="48" t="str">
        <f>'Planilha contratada'!A9</f>
        <v>01.01.001 </v>
      </c>
      <c r="B9" s="69" t="str">
        <f>'Planilha contratada'!B9</f>
        <v xml:space="preserve">Mestre de obras com encargos complementares</v>
      </c>
      <c r="C9" s="69"/>
      <c r="D9" s="69"/>
      <c r="E9" s="69"/>
      <c r="F9" s="76" t="s">
        <v>209</v>
      </c>
      <c r="G9" s="77"/>
      <c r="H9" s="77"/>
      <c r="I9" s="77"/>
      <c r="J9" s="77"/>
      <c r="K9" s="77"/>
      <c r="L9" s="77"/>
      <c r="M9" s="77"/>
      <c r="N9" s="77"/>
      <c r="O9" s="77"/>
      <c r="P9" s="78"/>
      <c r="Q9" s="79">
        <v>4.9139999999999997</v>
      </c>
    </row>
    <row r="10" ht="56.25" customHeight="1">
      <c r="A10" s="48" t="str">
        <f>'Planilha contratada'!A10</f>
        <v>01.01.002 </v>
      </c>
      <c r="B10" s="69" t="str">
        <f>'Planilha contratada'!B10</f>
        <v xml:space="preserve">Engenheiro civil de obra junior com encargos complementares</v>
      </c>
      <c r="C10" s="69"/>
      <c r="D10" s="69"/>
      <c r="E10" s="69"/>
      <c r="F10" s="76" t="s">
        <v>210</v>
      </c>
      <c r="G10" s="77"/>
      <c r="H10" s="77"/>
      <c r="I10" s="77"/>
      <c r="J10" s="77"/>
      <c r="K10" s="77"/>
      <c r="L10" s="77"/>
      <c r="M10" s="77"/>
      <c r="N10" s="77"/>
      <c r="O10" s="77"/>
      <c r="P10" s="78"/>
      <c r="Q10" s="79">
        <v>0.79000000000000004</v>
      </c>
    </row>
    <row r="11" ht="30" customHeight="1">
      <c r="A11" s="48" t="str">
        <f>'Planilha contratada'!A11</f>
        <v>01.01.003 </v>
      </c>
      <c r="B11" s="69" t="str">
        <f>'Planilha contratada'!B11</f>
        <v xml:space="preserve">Vigia diurno com encargos complementares</v>
      </c>
      <c r="C11" s="69"/>
      <c r="D11" s="69"/>
      <c r="E11" s="69"/>
      <c r="F11" s="80"/>
      <c r="G11" s="81"/>
      <c r="H11" s="81"/>
      <c r="I11" s="81"/>
      <c r="J11" s="81"/>
      <c r="K11" s="81"/>
      <c r="L11" s="81"/>
      <c r="M11" s="81"/>
      <c r="N11" s="81"/>
      <c r="O11" s="81"/>
      <c r="P11" s="82"/>
      <c r="Q11" s="79"/>
    </row>
    <row r="12" s="68" customFormat="1" ht="12.75">
      <c r="A12" s="48" t="str">
        <f>'Planilha contratada'!A12</f>
        <v>01.02 </v>
      </c>
      <c r="B12" s="69" t="str">
        <f>'Planilha contratada'!B12</f>
        <v>MOBILIZAÇÃO/DESMOBILIZAÇÃO</v>
      </c>
      <c r="C12" s="69"/>
      <c r="D12" s="69"/>
      <c r="E12" s="69"/>
      <c r="F12" s="83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5"/>
    </row>
    <row r="13" ht="30" customHeight="1">
      <c r="A13" s="48" t="str">
        <f>'Planilha contratada'!A13</f>
        <v>01.02.001 </v>
      </c>
      <c r="B13" s="69" t="str">
        <f>'Planilha contratada'!B13</f>
        <v xml:space="preserve">Transporte com caminhão carroceria 9t, em via urbana pavimentada, dmt até 30km (unidade: txkm). af_07/2020</v>
      </c>
      <c r="C13" s="69"/>
      <c r="D13" s="69"/>
      <c r="E13" s="69"/>
      <c r="F13" s="80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79"/>
    </row>
    <row r="14" s="68" customFormat="1" ht="12.75">
      <c r="A14" s="48" t="str">
        <f>'Planilha contratada'!A14</f>
        <v>01.03 </v>
      </c>
      <c r="B14" s="69" t="str">
        <f>'Planilha contratada'!B14</f>
        <v xml:space="preserve">SERVIÇOS GERAIS</v>
      </c>
      <c r="C14" s="69"/>
      <c r="D14" s="69"/>
      <c r="E14" s="69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</row>
    <row r="15" ht="22.5" customHeight="1">
      <c r="A15" s="48" t="str">
        <f>'Planilha contratada'!A15</f>
        <v>01.03.001 </v>
      </c>
      <c r="B15" s="69" t="str">
        <f>'Planilha contratada'!B15</f>
        <v xml:space="preserve">Barracão para Obras de Médio Porte Reaproveitamento 2 vezes</v>
      </c>
      <c r="C15" s="69"/>
      <c r="D15" s="69"/>
      <c r="E15" s="69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2"/>
      <c r="Q15" s="79"/>
    </row>
    <row r="16" ht="32.25" customHeight="1">
      <c r="A16" s="48" t="str">
        <f>'Planilha contratada'!A16</f>
        <v>01.03.002 </v>
      </c>
      <c r="B16" s="69" t="str">
        <f>'Planilha contratada'!B16</f>
        <v xml:space="preserve">Tapume de proteção em tela de polietileno h=1,20 com bloco de concreto</v>
      </c>
      <c r="C16" s="69"/>
      <c r="D16" s="69"/>
      <c r="E16" s="69"/>
      <c r="F16" s="86" t="s">
        <v>211</v>
      </c>
      <c r="G16" s="87"/>
      <c r="H16" s="87"/>
      <c r="I16" s="87"/>
      <c r="J16" s="87"/>
      <c r="K16" s="87"/>
      <c r="L16" s="87"/>
      <c r="M16" s="87"/>
      <c r="N16" s="87"/>
      <c r="O16" s="87"/>
      <c r="P16" s="88"/>
      <c r="Q16" s="89">
        <v>230.38999999999999</v>
      </c>
    </row>
    <row r="17" ht="12.75">
      <c r="A17" s="48">
        <f>'Planilha contratada'!A17</f>
        <v>2</v>
      </c>
      <c r="B17" s="69" t="str">
        <f>'Planilha contratada'!B17</f>
        <v xml:space="preserve">PRAÇA ALAMEDA - SEÇÃO 01</v>
      </c>
      <c r="C17" s="69"/>
      <c r="D17" s="69"/>
      <c r="E17" s="69"/>
      <c r="F17" s="83"/>
      <c r="G17" s="84"/>
      <c r="H17" s="84"/>
      <c r="I17" s="84"/>
      <c r="J17" s="84"/>
      <c r="K17" s="84"/>
      <c r="L17" s="84"/>
      <c r="M17" s="84"/>
      <c r="N17" s="84"/>
      <c r="O17" s="84"/>
      <c r="P17" s="90"/>
      <c r="Q17" s="91"/>
    </row>
    <row r="18" s="68" customFormat="1" ht="12.75">
      <c r="A18" s="48" t="str">
        <f>'Planilha contratada'!A18</f>
        <v>02.01 </v>
      </c>
      <c r="B18" s="69" t="str">
        <f>'Planilha contratada'!B18</f>
        <v>PAVIMENTAÇÃO</v>
      </c>
      <c r="C18" s="69"/>
      <c r="D18" s="69"/>
      <c r="E18" s="69"/>
      <c r="F18" s="92"/>
      <c r="G18" s="93"/>
      <c r="H18" s="93"/>
      <c r="I18" s="93"/>
      <c r="J18" s="93"/>
      <c r="K18" s="93"/>
      <c r="L18" s="93"/>
      <c r="M18" s="93"/>
      <c r="N18" s="93"/>
      <c r="O18" s="93"/>
      <c r="P18" s="94"/>
      <c r="Q18" s="95"/>
    </row>
    <row r="19" s="68" customFormat="1" ht="15" customHeight="1">
      <c r="A19" s="48" t="str">
        <f>'Planilha contratada'!A19</f>
        <v>02.01.005 </v>
      </c>
      <c r="B19" s="69" t="str">
        <f>'Planilha contratada'!B19</f>
        <v xml:space="preserve">Acabamento de superfície de piso de concreto com polimento mecânico com acabadora simples - Rev 02</v>
      </c>
      <c r="C19" s="69"/>
      <c r="D19" s="69"/>
      <c r="E19" s="69"/>
      <c r="F19" s="96"/>
      <c r="G19" s="97"/>
      <c r="H19" s="97"/>
      <c r="I19" s="97"/>
      <c r="J19" s="97"/>
      <c r="K19" s="97"/>
      <c r="L19" s="97"/>
      <c r="M19" s="97"/>
      <c r="N19" s="97"/>
      <c r="O19" s="97"/>
      <c r="P19" s="98"/>
      <c r="Q19" s="99"/>
    </row>
    <row r="20" ht="12.75">
      <c r="A20" s="48" t="str">
        <f>'Planilha contratada'!A20</f>
        <v>02.01.012 </v>
      </c>
      <c r="B20" s="69" t="str">
        <f>'Planilha contratada'!B20</f>
        <v xml:space="preserve">Pintura de meio-fio com tinta branca a base de cal (caiação). af_05/2021</v>
      </c>
      <c r="C20" s="69"/>
      <c r="D20" s="69"/>
      <c r="E20" s="69"/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2"/>
      <c r="Q20" s="103"/>
    </row>
    <row r="21" ht="12.75">
      <c r="A21" s="48" t="str">
        <f>'Planilha contratada'!A21</f>
        <v>02.02 </v>
      </c>
      <c r="B21" s="69" t="str">
        <f>'Planilha contratada'!B21</f>
        <v>PAISAGISMO</v>
      </c>
      <c r="C21" s="69"/>
      <c r="D21" s="69"/>
      <c r="E21" s="69"/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6"/>
      <c r="Q21" s="107"/>
    </row>
    <row r="22" ht="13.5" customHeight="1">
      <c r="A22" s="48" t="str">
        <f>'Planilha contratada'!A22</f>
        <v>02.02.001 </v>
      </c>
      <c r="B22" s="69" t="str">
        <f>'Planilha contratada'!B22</f>
        <v xml:space="preserve">Grama nativa capim de burro ou batatais, em placas, fornecimento e plantio</v>
      </c>
      <c r="C22" s="69"/>
      <c r="D22" s="69"/>
      <c r="E22" s="69"/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6"/>
      <c r="Q22" s="107"/>
    </row>
    <row r="23" ht="12.75">
      <c r="A23" s="48" t="str">
        <f>'Planilha contratada'!A23</f>
        <v>02.02.002 </v>
      </c>
      <c r="B23" s="69" t="str">
        <f>'Planilha contratada'!B23</f>
        <v xml:space="preserve">Planta -ACEROLEIRA (malpighia emarginata), fornecimento e plantio</v>
      </c>
      <c r="C23" s="69"/>
      <c r="D23" s="69"/>
      <c r="E23" s="69"/>
      <c r="F23" s="104"/>
      <c r="G23" s="105"/>
      <c r="H23" s="105"/>
      <c r="I23" s="105"/>
      <c r="J23" s="105"/>
      <c r="K23" s="105"/>
      <c r="L23" s="105"/>
      <c r="M23" s="105"/>
      <c r="N23" s="105"/>
      <c r="O23" s="105"/>
      <c r="P23" s="106"/>
      <c r="Q23" s="107"/>
    </row>
    <row r="24" ht="12.75">
      <c r="A24" s="48" t="str">
        <f>'Planilha contratada'!A24</f>
        <v>02.02.003 </v>
      </c>
      <c r="B24" s="69" t="str">
        <f>'Planilha contratada'!B24</f>
        <v xml:space="preserve">Planta - Chuva de ouro (cassia ferruginea), fornecimento e plantio</v>
      </c>
      <c r="C24" s="69"/>
      <c r="D24" s="69"/>
      <c r="E24" s="69"/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6"/>
      <c r="Q24" s="107"/>
    </row>
    <row r="25" ht="12.75">
      <c r="A25" s="48" t="str">
        <f>'Planilha contratada'!A25</f>
        <v>02.02.004 </v>
      </c>
      <c r="B25" s="69" t="str">
        <f>'Planilha contratada'!B25</f>
        <v xml:space="preserve">Planta -goiabeira  (psidium guajava), fornecimento e plantio</v>
      </c>
      <c r="C25" s="69"/>
      <c r="D25" s="69"/>
      <c r="E25" s="69"/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6"/>
      <c r="Q25" s="107"/>
    </row>
    <row r="26" ht="12.75">
      <c r="A26" s="48" t="str">
        <f>'Planilha contratada'!A26</f>
        <v>02.02.005 </v>
      </c>
      <c r="B26" s="69" t="str">
        <f>'Planilha contratada'!B26</f>
        <v xml:space="preserve">Planta - Ipê amarelo (tabebuia chrysotricha) h=1,00m, fornecimento e plantio</v>
      </c>
      <c r="C26" s="69"/>
      <c r="D26" s="69"/>
      <c r="E26" s="69"/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6"/>
      <c r="Q26" s="107"/>
    </row>
    <row r="27" ht="12.75">
      <c r="A27" s="48" t="str">
        <f>'Planilha contratada'!A27</f>
        <v>02.02.006 </v>
      </c>
      <c r="B27" s="69" t="str">
        <f>'Planilha contratada'!B27</f>
        <v xml:space="preserve">Planta -ipe rosa  (tabebuia impetiginosa), fornecimento e plantio</v>
      </c>
      <c r="C27" s="69"/>
      <c r="D27" s="69"/>
      <c r="E27" s="69"/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6"/>
      <c r="Q27" s="107"/>
    </row>
    <row r="28" ht="12.75">
      <c r="A28" s="48" t="str">
        <f>'Planilha contratada'!A28</f>
        <v>02.02.007 </v>
      </c>
      <c r="B28" s="69" t="str">
        <f>'Planilha contratada'!B28</f>
        <v xml:space="preserve">Planta -ipe branco (tabebuia roseoalba), fornecimento e plantio, h=3,50m</v>
      </c>
      <c r="C28" s="69"/>
      <c r="D28" s="69"/>
      <c r="E28" s="69"/>
      <c r="F28" s="104"/>
      <c r="G28" s="105"/>
      <c r="H28" s="105"/>
      <c r="I28" s="105"/>
      <c r="J28" s="105"/>
      <c r="K28" s="105"/>
      <c r="L28" s="105"/>
      <c r="M28" s="105"/>
      <c r="N28" s="105"/>
      <c r="O28" s="105"/>
      <c r="P28" s="106"/>
      <c r="Q28" s="107"/>
    </row>
    <row r="29" ht="12.75">
      <c r="A29" s="48" t="str">
        <f>'Planilha contratada'!A29</f>
        <v>02.02.008 </v>
      </c>
      <c r="B29" s="69" t="str">
        <f>'Planilha contratada'!B29</f>
        <v xml:space="preserve">Planta - Ixora amarela (ixora coccinea yellow), fornecimento e plantio</v>
      </c>
      <c r="C29" s="69"/>
      <c r="D29" s="69"/>
      <c r="E29" s="69"/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6"/>
      <c r="Q29" s="107"/>
    </row>
    <row r="30" ht="12.75">
      <c r="A30" s="48" t="str">
        <f>'Planilha contratada'!A30</f>
        <v>02.02.009 </v>
      </c>
      <c r="B30" s="69" t="str">
        <f>'Planilha contratada'!B30</f>
        <v xml:space="preserve">Planta - Agave azul (agave americana), fornecimento e plantio</v>
      </c>
      <c r="C30" s="69"/>
      <c r="D30" s="69"/>
      <c r="E30" s="69"/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6"/>
      <c r="Q30" s="107"/>
    </row>
    <row r="31" ht="12.75">
      <c r="A31" s="48" t="str">
        <f>'Planilha contratada'!A31</f>
        <v>02.03 </v>
      </c>
      <c r="B31" s="69" t="str">
        <f>'Planilha contratada'!B31</f>
        <v xml:space="preserve">MOBILIÁRIO URBANO</v>
      </c>
      <c r="C31" s="69"/>
      <c r="D31" s="69"/>
      <c r="E31" s="69"/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6"/>
      <c r="Q31" s="107"/>
    </row>
    <row r="32" ht="12.75">
      <c r="A32" s="48" t="str">
        <f>'Planilha contratada'!A32</f>
        <v>02.03.001 </v>
      </c>
      <c r="B32" s="69" t="str">
        <f>'Planilha contratada'!B32</f>
        <v xml:space="preserve">Balanço 3 lugares em aço industrial ou madeira, Sergipark ou similar</v>
      </c>
      <c r="C32" s="69"/>
      <c r="D32" s="69"/>
      <c r="E32" s="69"/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6"/>
      <c r="Q32" s="107"/>
    </row>
    <row r="33" ht="12.75">
      <c r="A33" s="48" t="str">
        <f>'Planilha contratada'!A33</f>
        <v>02.03.002 </v>
      </c>
      <c r="B33" s="69" t="str">
        <f>'Planilha contratada'!B33</f>
        <v xml:space="preserve">Brinquedo - Escada de Cilindros</v>
      </c>
      <c r="C33" s="69"/>
      <c r="D33" s="69"/>
      <c r="E33" s="69"/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6"/>
      <c r="Q33" s="107"/>
    </row>
    <row r="34" ht="12.75">
      <c r="A34" s="48" t="str">
        <f>'Planilha contratada'!A34</f>
        <v>02.03.003 </v>
      </c>
      <c r="B34" s="69" t="str">
        <f>'Planilha contratada'!B34</f>
        <v xml:space="preserve">Equipamento de ginástica - rotação diagonal duplo - galvanizado - Rev 01</v>
      </c>
      <c r="C34" s="69"/>
      <c r="D34" s="69"/>
      <c r="E34" s="69"/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6"/>
      <c r="Q34" s="107"/>
    </row>
    <row r="35" ht="28.5" customHeight="1">
      <c r="A35" s="48" t="str">
        <f>'Planilha contratada'!A35</f>
        <v>02.03.004 </v>
      </c>
      <c r="B35" s="69" t="str">
        <f>'Planilha contratada'!B35</f>
        <v xml:space="preserve">Brinquedo - Play Aventura, modelo M-205, da Lúdico Brinquedos Inteligentes ou similar - fornecimento e montagem</v>
      </c>
      <c r="C35" s="69"/>
      <c r="D35" s="69"/>
      <c r="E35" s="69"/>
      <c r="F35" s="104"/>
      <c r="G35" s="105"/>
      <c r="H35" s="105"/>
      <c r="I35" s="105"/>
      <c r="J35" s="105"/>
      <c r="K35" s="105"/>
      <c r="L35" s="105"/>
      <c r="M35" s="105"/>
      <c r="N35" s="105"/>
      <c r="O35" s="105"/>
      <c r="P35" s="106"/>
      <c r="Q35" s="107"/>
    </row>
    <row r="36" ht="12.75">
      <c r="A36" s="48" t="str">
        <f>'Planilha contratada'!A36</f>
        <v>02.03.005 </v>
      </c>
      <c r="B36" s="69" t="str">
        <f>'Planilha contratada'!B36</f>
        <v xml:space="preserve">Lixeira em fibra de vidro, com capacidade 20l cada, com tampa vai e vem</v>
      </c>
      <c r="C36" s="69"/>
      <c r="D36" s="69"/>
      <c r="E36" s="69"/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6"/>
      <c r="Q36" s="107"/>
    </row>
    <row r="37" ht="12.75">
      <c r="A37" s="48" t="str">
        <f>'Planilha contratada'!A37</f>
        <v>02.03.006 </v>
      </c>
      <c r="B37" s="69" t="str">
        <f>'Planilha contratada'!B37</f>
        <v xml:space="preserve">Banco em madeira plastica 2,0m - ecologica</v>
      </c>
      <c r="C37" s="69"/>
      <c r="D37" s="69"/>
      <c r="E37" s="69"/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6"/>
      <c r="Q37" s="107"/>
    </row>
    <row r="38" s="68" customFormat="1" ht="17.25" customHeight="1">
      <c r="A38" s="48" t="str">
        <f>'Planilha contratada'!A38</f>
        <v>02.03.007 </v>
      </c>
      <c r="B38" s="69" t="str">
        <f>'Planilha contratada'!B38</f>
        <v xml:space="preserve">LONGARINA EXISTENTE</v>
      </c>
      <c r="C38" s="69"/>
      <c r="D38" s="69"/>
      <c r="E38" s="69"/>
      <c r="F38" s="73"/>
      <c r="G38" s="74"/>
      <c r="H38" s="74"/>
      <c r="I38" s="74"/>
      <c r="J38" s="74"/>
      <c r="K38" s="74"/>
      <c r="L38" s="74"/>
      <c r="M38" s="74"/>
      <c r="N38" s="74"/>
      <c r="O38" s="74"/>
      <c r="P38" s="108"/>
      <c r="Q38" s="109"/>
    </row>
    <row r="39" s="68" customFormat="1" ht="32.25" customHeight="1">
      <c r="A39" s="48" t="str">
        <f>'Planilha contratada'!A39</f>
        <v>02.03.007.001 </v>
      </c>
      <c r="B39" s="69" t="str">
        <f>'Planilha contratada'!B39</f>
        <v xml:space="preserve">Chapisco aplicado em alvenarias e estruturas de concreto internas, com colher de pedreiro.  argamassa traço 1:3 com preparo em betoneira 400l. af_10/2022</v>
      </c>
      <c r="C39" s="69"/>
      <c r="D39" s="69"/>
      <c r="E39" s="69"/>
      <c r="F39" s="73"/>
      <c r="G39" s="74"/>
      <c r="H39" s="74"/>
      <c r="I39" s="74"/>
      <c r="J39" s="74"/>
      <c r="K39" s="74"/>
      <c r="L39" s="74"/>
      <c r="M39" s="74"/>
      <c r="N39" s="74"/>
      <c r="O39" s="74"/>
      <c r="P39" s="108"/>
      <c r="Q39" s="109"/>
    </row>
    <row r="40" ht="33" customHeight="1">
      <c r="A40" s="48" t="str">
        <f>'Planilha contratada'!A40</f>
        <v>02.03.007.002 </v>
      </c>
      <c r="B40" s="69" t="str">
        <f>'Planilha contratada'!B40</f>
        <v xml:space="preserve">Massa única, em argamassa traço 1:2:8, preparo mecânico, aplicada manualmente em paredes internas de ambientes com área entre 5m² e 10m², e = 10mm, com taliscas. af_03/2024</v>
      </c>
      <c r="C40" s="69"/>
      <c r="D40" s="69"/>
      <c r="E40" s="69"/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6"/>
      <c r="Q40" s="107"/>
    </row>
    <row r="41" ht="12.75">
      <c r="A41" s="48" t="str">
        <f>'Planilha contratada'!A41</f>
        <v>02.03.007.003 </v>
      </c>
      <c r="B41" s="69" t="str">
        <f>'Planilha contratada'!B41</f>
        <v xml:space="preserve">Tampo pré-moldado em concreto para bancos</v>
      </c>
      <c r="C41" s="69"/>
      <c r="D41" s="69"/>
      <c r="E41" s="69"/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6"/>
      <c r="Q41" s="107"/>
    </row>
    <row r="42" ht="12.75">
      <c r="A42" s="48" t="str">
        <f>'Planilha contratada'!A42</f>
        <v>02.03.007.004 </v>
      </c>
      <c r="B42" s="69" t="str">
        <f>'Planilha contratada'!B42</f>
        <v xml:space="preserve">Pintura p/ piso c/ aplicação de 2 demãos tinta novacor, cores cerâmica, concreto, verde ou azul - aplicação c/ rôlo - R1</v>
      </c>
      <c r="C42" s="69"/>
      <c r="D42" s="69"/>
      <c r="E42" s="69"/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6"/>
      <c r="Q42" s="107"/>
    </row>
    <row r="43" ht="12.75">
      <c r="A43" s="48" t="str">
        <f>'Planilha contratada'!A43</f>
        <v>02.04 </v>
      </c>
      <c r="B43" s="69" t="str">
        <f>'Planilha contratada'!B43</f>
        <v xml:space="preserve">INSTALAÇÕES ELETRICAS</v>
      </c>
      <c r="C43" s="69"/>
      <c r="D43" s="69"/>
      <c r="E43" s="69"/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6"/>
      <c r="Q43" s="107"/>
    </row>
    <row r="44" ht="12.75">
      <c r="A44" s="48" t="str">
        <f>'Planilha contratada'!A44</f>
        <v>02.04.001 </v>
      </c>
      <c r="B44" s="69" t="str">
        <f>'Planilha contratada'!B44</f>
        <v xml:space="preserve">SEÇÃO  01</v>
      </c>
      <c r="C44" s="69"/>
      <c r="D44" s="69"/>
      <c r="E44" s="69"/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6"/>
      <c r="Q44" s="107"/>
    </row>
    <row r="45" ht="12.75">
      <c r="A45" s="48" t="str">
        <f>'Planilha contratada'!A45</f>
        <v>02.04.001.001 </v>
      </c>
      <c r="B45" s="69" t="str">
        <f>'Planilha contratada'!B45</f>
        <v xml:space="preserve">Entrada de energia elétrica bifásica demanda entre 0 e 10,1 kw - Rev 01</v>
      </c>
      <c r="C45" s="69"/>
      <c r="D45" s="69"/>
      <c r="E45" s="69"/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6"/>
      <c r="Q45" s="107"/>
    </row>
    <row r="46" ht="12.75">
      <c r="A46" s="48" t="str">
        <f>'Planilha contratada'!A46</f>
        <v>02.04.001.002 </v>
      </c>
      <c r="B46" s="69" t="str">
        <f>'Planilha contratada'!B46</f>
        <v xml:space="preserve">Poste de concreto duplo T (DT)  9/150 - fornecimento e assentamento</v>
      </c>
      <c r="C46" s="69"/>
      <c r="D46" s="69"/>
      <c r="E46" s="69"/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6"/>
      <c r="Q46" s="107"/>
    </row>
    <row r="47" ht="27.75" customHeight="1">
      <c r="A47" s="48" t="str">
        <f>'Planilha contratada'!A47</f>
        <v>02.04.001.003 </v>
      </c>
      <c r="B47" s="69" t="str">
        <f>'Planilha contratada'!B47</f>
        <v xml:space="preserve">QDCL-6 - Quadro / Painel em chapa de aço com pintura eletrostática a pó poliester na cor cinza ral, grau de proteção IP 54, com disjuntores, barramentos e acessórios de montagem - 500x400x200mm</v>
      </c>
      <c r="C47" s="69"/>
      <c r="D47" s="69"/>
      <c r="E47" s="69"/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6"/>
      <c r="Q47" s="107"/>
    </row>
    <row r="48" ht="12.75">
      <c r="A48" s="48" t="str">
        <f>'Planilha contratada'!A48</f>
        <v>02.04.001.004 </v>
      </c>
      <c r="B48" s="69" t="str">
        <f>'Planilha contratada'!B48</f>
        <v xml:space="preserve">Eletricista com encargos complementares</v>
      </c>
      <c r="C48" s="69"/>
      <c r="D48" s="69"/>
      <c r="E48" s="69"/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6"/>
      <c r="Q48" s="107"/>
    </row>
    <row r="49" ht="12.75">
      <c r="A49" s="48" t="str">
        <f>'Planilha contratada'!A49</f>
        <v>02.04.001.005 </v>
      </c>
      <c r="B49" s="69" t="str">
        <f>'Planilha contratada'!B49</f>
        <v xml:space="preserve">Auxiliar de eletricista com encargos complementares</v>
      </c>
      <c r="C49" s="69"/>
      <c r="D49" s="69"/>
      <c r="E49" s="69"/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6"/>
      <c r="Q49" s="107"/>
    </row>
    <row r="50" ht="12.75">
      <c r="A50" s="48" t="str">
        <f>'Planilha contratada'!A50</f>
        <v>02.04.001.006 </v>
      </c>
      <c r="B50" s="69" t="str">
        <f>'Planilha contratada'!B50</f>
        <v xml:space="preserve">Eletroduto em ferro galvanizado pesado sem costura 1" x 3m</v>
      </c>
      <c r="C50" s="69"/>
      <c r="D50" s="69"/>
      <c r="E50" s="69"/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6"/>
      <c r="Q50" s="107"/>
    </row>
    <row r="51" ht="12.75">
      <c r="A51" s="48" t="str">
        <f>'Planilha contratada'!A51</f>
        <v>02.04.001.007 </v>
      </c>
      <c r="B51" s="69" t="str">
        <f>'Planilha contratada'!B51</f>
        <v xml:space="preserve">Luva de emenda para eletroduto, aço galvanizado, dn 25 mm (1"), aparente, instalada em teto - fornecimento e instalaçâo</v>
      </c>
      <c r="C51" s="69"/>
      <c r="D51" s="69"/>
      <c r="E51" s="69"/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6"/>
      <c r="Q51" s="107"/>
    </row>
    <row r="52" ht="12.75">
      <c r="A52" s="48" t="str">
        <f>'Planilha contratada'!A52</f>
        <v>02.04.001.008 </v>
      </c>
      <c r="B52" s="69" t="str">
        <f>'Planilha contratada'!B52</f>
        <v xml:space="preserve">Abraçadeira em ferro Galvanizado DN 150mm</v>
      </c>
      <c r="C52" s="69"/>
      <c r="D52" s="69"/>
      <c r="E52" s="69"/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6"/>
      <c r="Q52" s="107"/>
    </row>
    <row r="53" ht="12.75">
      <c r="A53" s="48" t="str">
        <f>'Planilha contratada'!A53</f>
        <v>02.04.001.009 </v>
      </c>
      <c r="B53" s="69" t="str">
        <f>'Planilha contratada'!B53</f>
        <v xml:space="preserve">Duto corrugado flexível em PEAD Ø = 1.1/4', tipo Kanalex ou similar, lançado diretamente no solo, exclusive escavação e reaterro</v>
      </c>
      <c r="C53" s="69"/>
      <c r="D53" s="69"/>
      <c r="E53" s="69"/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6"/>
      <c r="Q53" s="107"/>
    </row>
    <row r="54" ht="12.75">
      <c r="A54" s="48" t="str">
        <f>'Planilha contratada'!A54</f>
        <v>02.04.001.010 </v>
      </c>
      <c r="B54" s="69" t="str">
        <f>'Planilha contratada'!B54</f>
        <v xml:space="preserve">Concreto simples fabricado na obra, fck=10 mpa, lançado e adensado</v>
      </c>
      <c r="C54" s="69"/>
      <c r="D54" s="69"/>
      <c r="E54" s="69"/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6"/>
      <c r="Q54" s="107"/>
    </row>
    <row r="55" ht="12.75">
      <c r="A55" s="48" t="str">
        <f>'Planilha contratada'!A55</f>
        <v>02.04.001.011 </v>
      </c>
      <c r="B55" s="69" t="str">
        <f>'Planilha contratada'!B55</f>
        <v xml:space="preserve">Poste de aço galvanizado cônico contíno reto, diâmetro superior 60mm, diâmetro da base 115mm, altura total 5m, Conipost ref. Série 0005/classe 60 da Conipost ou similar</v>
      </c>
      <c r="C55" s="69"/>
      <c r="D55" s="69"/>
      <c r="E55" s="69"/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6"/>
      <c r="Q55" s="107"/>
    </row>
    <row r="56" ht="12.75">
      <c r="A56" s="48" t="str">
        <f>'Planilha contratada'!A56</f>
        <v>02.04.001.012 </v>
      </c>
      <c r="B56" s="69" t="str">
        <f>'Planilha contratada'!B56</f>
        <v xml:space="preserve">Caixa de passagem em alvenaria de tijolos maciços esp. = 0,12m,  dim. int. =  0,30 x 0,30 x 0,40m</v>
      </c>
      <c r="C56" s="69"/>
      <c r="D56" s="69"/>
      <c r="E56" s="69"/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6"/>
      <c r="Q56" s="107"/>
    </row>
    <row r="57" ht="12.75">
      <c r="A57" s="48" t="str">
        <f>'Planilha contratada'!A57</f>
        <v>02.06 </v>
      </c>
      <c r="B57" s="69" t="str">
        <f>'Planilha contratada'!B57</f>
        <v>DIVERSOS</v>
      </c>
      <c r="C57" s="69"/>
      <c r="D57" s="69"/>
      <c r="E57" s="69"/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6"/>
      <c r="Q57" s="107"/>
    </row>
    <row r="58" ht="12.75">
      <c r="A58" s="48" t="str">
        <f>'Planilha contratada'!A58</f>
        <v>02.06.001 </v>
      </c>
      <c r="B58" s="69" t="str">
        <f>'Planilha contratada'!B58</f>
        <v xml:space="preserve">Limpeza de ruas (varrição e remoção de entulhos)</v>
      </c>
      <c r="C58" s="69"/>
      <c r="D58" s="69"/>
      <c r="E58" s="69"/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6"/>
      <c r="Q58" s="107"/>
    </row>
    <row r="59" ht="12.75">
      <c r="A59" s="48">
        <f>'Planilha contratada'!A59</f>
        <v>3</v>
      </c>
      <c r="B59" s="69" t="str">
        <f>'Planilha contratada'!B59</f>
        <v xml:space="preserve">PRAÇA ALAMEDA - SEÇÃO 02</v>
      </c>
      <c r="C59" s="69"/>
      <c r="D59" s="69"/>
      <c r="E59" s="69"/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6"/>
      <c r="Q59" s="107"/>
    </row>
    <row r="60" ht="12.75">
      <c r="A60" s="48" t="str">
        <f>'Planilha contratada'!A60</f>
        <v>03.01 </v>
      </c>
      <c r="B60" s="69" t="str">
        <f>'Planilha contratada'!B60</f>
        <v xml:space="preserve">PAVIMENTAÇÃO -SEÇÃO 02</v>
      </c>
      <c r="C60" s="69"/>
      <c r="D60" s="69"/>
      <c r="E60" s="69"/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6"/>
      <c r="Q60" s="107"/>
    </row>
    <row r="61" ht="57" customHeight="1">
      <c r="A61" s="48" t="str">
        <f>'Planilha contratada'!A61</f>
        <v>03.01.005 </v>
      </c>
      <c r="B61" s="69" t="str">
        <f>'Planilha contratada'!B61</f>
        <v xml:space="preserve">Acabamento de superfície de piso de concreto com polimento mecânico com acabadora simples - Rev 02</v>
      </c>
      <c r="C61" s="69"/>
      <c r="D61" s="69"/>
      <c r="E61" s="69"/>
      <c r="F61" s="86" t="s">
        <v>212</v>
      </c>
      <c r="G61" s="87"/>
      <c r="H61" s="87"/>
      <c r="I61" s="87"/>
      <c r="J61" s="87"/>
      <c r="K61" s="87"/>
      <c r="L61" s="87"/>
      <c r="M61" s="87"/>
      <c r="N61" s="87"/>
      <c r="O61" s="87"/>
      <c r="P61" s="88"/>
      <c r="Q61" s="110">
        <v>599.73199999999997</v>
      </c>
    </row>
    <row r="62" ht="12.75">
      <c r="A62" s="48" t="str">
        <f>'Planilha contratada'!A62</f>
        <v>03.01.012 </v>
      </c>
      <c r="B62" s="69" t="str">
        <f>'Planilha contratada'!B62</f>
        <v xml:space="preserve">Pintura de meio-fio com tinta branca a base de cal (caiação). af_05/2021</v>
      </c>
      <c r="C62" s="69"/>
      <c r="D62" s="69"/>
      <c r="E62" s="69"/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6"/>
      <c r="Q62" s="107"/>
    </row>
    <row r="63" ht="12.75">
      <c r="A63" s="48" t="str">
        <f>'Planilha contratada'!A63</f>
        <v>03.02 </v>
      </c>
      <c r="B63" s="69" t="str">
        <f>'Planilha contratada'!B63</f>
        <v>PAISAGISMO</v>
      </c>
      <c r="C63" s="69"/>
      <c r="D63" s="69"/>
      <c r="E63" s="69"/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6"/>
      <c r="Q63" s="107"/>
    </row>
    <row r="64" ht="12.75">
      <c r="A64" s="48" t="str">
        <f>'Planilha contratada'!A64</f>
        <v>03.02.001 </v>
      </c>
      <c r="B64" s="69" t="str">
        <f>'Planilha contratada'!B64</f>
        <v xml:space="preserve">Grama nativa capim de burro ou batatais, em placas, fornecimento e plantio</v>
      </c>
      <c r="C64" s="69"/>
      <c r="D64" s="69"/>
      <c r="E64" s="69"/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6"/>
      <c r="Q64" s="107"/>
    </row>
    <row r="65" ht="12.75">
      <c r="A65" s="48" t="str">
        <f>'Planilha contratada'!A65</f>
        <v>03.02.002 </v>
      </c>
      <c r="B65" s="69" t="str">
        <f>'Planilha contratada'!B65</f>
        <v xml:space="preserve">Planta - Ipê amarelo (tabebuia chrysotricha) h=1,00m, fornecimento e plantio</v>
      </c>
      <c r="C65" s="69"/>
      <c r="D65" s="69"/>
      <c r="E65" s="69"/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6"/>
      <c r="Q65" s="107"/>
    </row>
    <row r="66" ht="12.75">
      <c r="A66" s="48" t="str">
        <f>'Planilha contratada'!A66</f>
        <v>03.02.003 </v>
      </c>
      <c r="B66" s="69" t="str">
        <f>'Planilha contratada'!B66</f>
        <v xml:space="preserve">Planta - Chuva de ouro (cassia ferruginea), fornecimento e plantio</v>
      </c>
      <c r="C66" s="69"/>
      <c r="D66" s="69"/>
      <c r="E66" s="69"/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6"/>
      <c r="Q66" s="107"/>
    </row>
    <row r="67" ht="12.75">
      <c r="A67" s="48" t="str">
        <f>'Planilha contratada'!A67</f>
        <v>03.02.004 </v>
      </c>
      <c r="B67" s="69" t="str">
        <f>'Planilha contratada'!B67</f>
        <v xml:space="preserve">Planta -ipe branco  (tabebuia roseoalba), fornecimento e plantio, h=3,50m</v>
      </c>
      <c r="C67" s="69"/>
      <c r="D67" s="69"/>
      <c r="E67" s="69"/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6"/>
      <c r="Q67" s="107"/>
    </row>
    <row r="68" ht="12.75">
      <c r="A68" s="48" t="str">
        <f>'Planilha contratada'!A68</f>
        <v>03.02.005 </v>
      </c>
      <c r="B68" s="69" t="str">
        <f>'Planilha contratada'!B68</f>
        <v xml:space="preserve">Planta -ipe rosa  (tabebuia impetiginosa), fornecimento e plantio</v>
      </c>
      <c r="C68" s="69"/>
      <c r="D68" s="69"/>
      <c r="E68" s="69"/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6"/>
      <c r="Q68" s="107"/>
    </row>
    <row r="69" ht="12.75">
      <c r="A69" s="48" t="str">
        <f>'Planilha contratada'!A69</f>
        <v>03.02.006 </v>
      </c>
      <c r="B69" s="69" t="str">
        <f>'Planilha contratada'!B69</f>
        <v xml:space="preserve">Planta -goiabeira  (psidium guajava), fornecimento e plantio</v>
      </c>
      <c r="C69" s="69"/>
      <c r="D69" s="69"/>
      <c r="E69" s="69"/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6"/>
      <c r="Q69" s="107"/>
    </row>
    <row r="70" ht="12.75">
      <c r="A70" s="48" t="str">
        <f>'Planilha contratada'!A70</f>
        <v>03.02.007 </v>
      </c>
      <c r="B70" s="69" t="str">
        <f>'Planilha contratada'!B70</f>
        <v xml:space="preserve">Planta - Ixora amarela (ixora coccinea yellow), fornecimento e plantio</v>
      </c>
      <c r="C70" s="69"/>
      <c r="D70" s="69"/>
      <c r="E70" s="69"/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6"/>
      <c r="Q70" s="107"/>
    </row>
    <row r="71" ht="12.75">
      <c r="A71" s="48" t="str">
        <f>'Planilha contratada'!A71</f>
        <v>03.02.008 </v>
      </c>
      <c r="B71" s="69" t="str">
        <f>'Planilha contratada'!B71</f>
        <v xml:space="preserve">Planta - Agave azul (agave americana), fornecimento e plantio</v>
      </c>
      <c r="C71" s="69"/>
      <c r="D71" s="69"/>
      <c r="E71" s="69"/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6"/>
      <c r="Q71" s="107"/>
    </row>
    <row r="72" ht="12.75">
      <c r="A72" s="48" t="str">
        <f>'Planilha contratada'!A72</f>
        <v>03.02.009 </v>
      </c>
      <c r="B72" s="69" t="str">
        <f>'Planilha contratada'!B72</f>
        <v xml:space="preserve">Lastro de brita 1</v>
      </c>
      <c r="C72" s="69"/>
      <c r="D72" s="69"/>
      <c r="E72" s="69"/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6"/>
      <c r="Q72" s="107"/>
    </row>
    <row r="73" ht="12.75">
      <c r="A73" s="48" t="str">
        <f>'Planilha contratada'!A73</f>
        <v>03.02.010 </v>
      </c>
      <c r="B73" s="69" t="str">
        <f>'Planilha contratada'!B73</f>
        <v xml:space="preserve">Lastro de brita 0</v>
      </c>
      <c r="C73" s="69"/>
      <c r="D73" s="69"/>
      <c r="E73" s="69"/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6"/>
      <c r="Q73" s="107"/>
    </row>
    <row r="74" ht="12.75">
      <c r="A74" s="48" t="str">
        <f>'Planilha contratada'!A74</f>
        <v>03.03 </v>
      </c>
      <c r="B74" s="69" t="str">
        <f>'Planilha contratada'!B74</f>
        <v>ACESSIBILIDADE</v>
      </c>
      <c r="C74" s="69"/>
      <c r="D74" s="69"/>
      <c r="E74" s="69"/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6"/>
      <c r="Q74" s="107"/>
    </row>
    <row r="75" ht="25.5" customHeight="1">
      <c r="A75" s="48" t="str">
        <f>'Planilha contratada'!A75</f>
        <v>03.03.001 </v>
      </c>
      <c r="B75" s="69" t="str">
        <f>'Planilha contratada'!B75</f>
        <v xml:space="preserve">Placa de sinalização, dim.: 60 x 80 cm,  - "Estacionamento Reservado - Deficiente/Idosos", incluso barrote para fixação - fornecimento e instalação</v>
      </c>
      <c r="C75" s="69"/>
      <c r="D75" s="69"/>
      <c r="E75" s="69"/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6"/>
      <c r="Q75" s="107"/>
    </row>
    <row r="76" ht="25.5" customHeight="1">
      <c r="A76" s="48" t="str">
        <f>'Planilha contratada'!A76</f>
        <v>03.03.002 </v>
      </c>
      <c r="B76" s="69" t="str">
        <f>'Planilha contratada'!B76</f>
        <v xml:space="preserve">Pintura de símbolos e textos com tinta acrílica, demarcação com fita adesiva e aplicação com rolo. af_05/2021</v>
      </c>
      <c r="C76" s="69"/>
      <c r="D76" s="69"/>
      <c r="E76" s="69"/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6"/>
      <c r="Q76" s="107"/>
    </row>
    <row r="77" ht="12.75">
      <c r="A77" s="48" t="str">
        <f>'Planilha contratada'!A77</f>
        <v>03.04 </v>
      </c>
      <c r="B77" s="69" t="str">
        <f>'Planilha contratada'!B77</f>
        <v xml:space="preserve">MOBILIÁRIO URBANO</v>
      </c>
      <c r="C77" s="69"/>
      <c r="D77" s="69"/>
      <c r="E77" s="69"/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6"/>
      <c r="Q77" s="107"/>
    </row>
    <row r="78" ht="12.75" customHeight="1">
      <c r="A78" s="48" t="str">
        <f>'Planilha contratada'!A78</f>
        <v>03.04.001 </v>
      </c>
      <c r="B78" s="69" t="str">
        <f>'Planilha contratada'!B78</f>
        <v xml:space="preserve">Equipamento de ginástica - simulador de caminhada duplo - galvanizado - Rev 01</v>
      </c>
      <c r="C78" s="69"/>
      <c r="D78" s="69"/>
      <c r="E78" s="69"/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6"/>
      <c r="Q78" s="107"/>
    </row>
    <row r="79" ht="12.75">
      <c r="A79" s="48" t="str">
        <f>'Planilha contratada'!A79</f>
        <v>03.04.002 </v>
      </c>
      <c r="B79" s="69" t="str">
        <f>'Planilha contratada'!B79</f>
        <v xml:space="preserve">Equipamento de ginástica - leg press duplo - galvanizado - Rev 01</v>
      </c>
      <c r="C79" s="69"/>
      <c r="D79" s="69"/>
      <c r="E79" s="69"/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6"/>
      <c r="Q79" s="107"/>
    </row>
    <row r="80" ht="12.75">
      <c r="A80" s="48" t="str">
        <f>'Planilha contratada'!A80</f>
        <v>03.04.003 </v>
      </c>
      <c r="B80" s="69" t="str">
        <f>'Planilha contratada'!B80</f>
        <v xml:space="preserve">Equipamento de ginástica - rotação diagonal duplo - galvanizado - Rev 01</v>
      </c>
      <c r="C80" s="69"/>
      <c r="D80" s="69"/>
      <c r="E80" s="69"/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6"/>
      <c r="Q80" s="107"/>
    </row>
    <row r="81" ht="27" customHeight="1">
      <c r="A81" s="48" t="str">
        <f>'Planilha contratada'!A81</f>
        <v>03.04.004 </v>
      </c>
      <c r="B81" s="69" t="str">
        <f>'Planilha contratada'!B81</f>
        <v xml:space="preserve">Bicicletário em tubo de aço galvanizado diam=2.1/2", para 6 bicicletas, chumbadas no piso, incluso pintura de acabamento com 02 demãos</v>
      </c>
      <c r="C81" s="69"/>
      <c r="D81" s="69"/>
      <c r="E81" s="69"/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6"/>
      <c r="Q81" s="107"/>
    </row>
    <row r="82" ht="12.75">
      <c r="A82" s="48" t="str">
        <f>'Planilha contratada'!A82</f>
        <v>03.04.005 </v>
      </c>
      <c r="B82" s="69" t="str">
        <f>'Planilha contratada'!B82</f>
        <v xml:space="preserve">Banco em madeira plastica 2,0m - ecologica</v>
      </c>
      <c r="C82" s="69"/>
      <c r="D82" s="69"/>
      <c r="E82" s="69"/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6"/>
      <c r="Q82" s="107"/>
    </row>
    <row r="83" ht="12.75">
      <c r="A83" s="48" t="str">
        <f>'Planilha contratada'!A83</f>
        <v>03.04.006 </v>
      </c>
      <c r="B83" s="69" t="str">
        <f>'Planilha contratada'!B83</f>
        <v xml:space="preserve">Lixeira em fibra de vidro, com capacidade 20l cada, com tampa vai e vem</v>
      </c>
      <c r="C83" s="69"/>
      <c r="D83" s="69"/>
      <c r="E83" s="69"/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6"/>
      <c r="Q83" s="107"/>
    </row>
    <row r="84" ht="12.75">
      <c r="A84" s="48" t="str">
        <f>'Planilha contratada'!A84</f>
        <v>03.05 </v>
      </c>
      <c r="B84" s="69" t="str">
        <f>'Planilha contratada'!B84</f>
        <v xml:space="preserve">MESA E BANCOS EM CONCRETO ARMADO (03 CONJUNTOS)</v>
      </c>
      <c r="C84" s="69"/>
      <c r="D84" s="69"/>
      <c r="E84" s="69"/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6"/>
      <c r="Q84" s="107"/>
    </row>
    <row r="85" ht="12.75">
      <c r="A85" s="48" t="str">
        <f>'Planilha contratada'!A85</f>
        <v>03.05.001 </v>
      </c>
      <c r="B85" s="69" t="str">
        <f>'Planilha contratada'!B85</f>
        <v xml:space="preserve">Reaterro manual de valas, com placa vibratória. af_08/2023</v>
      </c>
      <c r="C85" s="69"/>
      <c r="D85" s="69"/>
      <c r="E85" s="69"/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6"/>
      <c r="Q85" s="107"/>
    </row>
    <row r="86" ht="13.5" customHeight="1">
      <c r="A86" s="48" t="str">
        <f>'Planilha contratada'!A86</f>
        <v>03.05.002 </v>
      </c>
      <c r="B86" s="69" t="str">
        <f>'Planilha contratada'!B86</f>
        <v xml:space="preserve">Escavação manual de vala com profundidade menor ou igual a 1,30 m. af_02/2021</v>
      </c>
      <c r="C86" s="69"/>
      <c r="D86" s="69"/>
      <c r="E86" s="69"/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6"/>
      <c r="Q86" s="107"/>
    </row>
    <row r="87" ht="13.5" customHeight="1">
      <c r="A87" s="48" t="str">
        <f>'Planilha contratada'!A87</f>
        <v>03.05.003 </v>
      </c>
      <c r="B87" s="69" t="str">
        <f>'Planilha contratada'!B87</f>
        <v xml:space="preserve">Acabamento superficial de concreto com lixamento e polimento</v>
      </c>
      <c r="C87" s="69"/>
      <c r="D87" s="69"/>
      <c r="E87" s="69"/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6"/>
      <c r="Q87" s="107"/>
    </row>
    <row r="88" ht="27" customHeight="1">
      <c r="A88" s="48" t="str">
        <f>'Planilha contratada'!A88</f>
        <v>03.05.004 </v>
      </c>
      <c r="B88" s="69" t="str">
        <f>'Planilha contratada'!B88</f>
        <v xml:space="preserve">Concreto Armado fck=30,0MPa, usinado, bombeado, adensado e lançado, para uso Geral, com formas planas em compensado resinado 12mm (05 usos)</v>
      </c>
      <c r="C88" s="69"/>
      <c r="D88" s="69"/>
      <c r="E88" s="69"/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6"/>
      <c r="Q88" s="107"/>
    </row>
    <row r="89" ht="12.75" customHeight="1">
      <c r="A89" s="48" t="str">
        <f>'Planilha contratada'!A89</f>
        <v>03.05.005 </v>
      </c>
      <c r="B89" s="69" t="str">
        <f>'Planilha contratada'!B89</f>
        <v xml:space="preserve">Aplicação manual de tinta látex acrílica em parede externas de casas, duas demãos. af_03/2024</v>
      </c>
      <c r="C89" s="69"/>
      <c r="D89" s="69"/>
      <c r="E89" s="69"/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6"/>
      <c r="Q89" s="107"/>
    </row>
    <row r="90" ht="12.75">
      <c r="A90" s="48" t="str">
        <f>'Planilha contratada'!A90</f>
        <v>03.06 </v>
      </c>
      <c r="B90" s="69" t="str">
        <f>'Planilha contratada'!B90</f>
        <v xml:space="preserve">INSTALAÇÕES ELETRICAS</v>
      </c>
      <c r="C90" s="69"/>
      <c r="D90" s="69"/>
      <c r="E90" s="69"/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6"/>
      <c r="Q90" s="107"/>
    </row>
    <row r="91" ht="12.75">
      <c r="A91" s="48" t="str">
        <f>'Planilha contratada'!A91</f>
        <v>03.06.001 </v>
      </c>
      <c r="B91" s="69" t="str">
        <f>'Planilha contratada'!B91</f>
        <v xml:space="preserve">SEÇÃO 02</v>
      </c>
      <c r="C91" s="69"/>
      <c r="D91" s="69"/>
      <c r="E91" s="69"/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6"/>
      <c r="Q91" s="107"/>
    </row>
    <row r="92" ht="12.75">
      <c r="A92" s="48" t="str">
        <f>'Planilha contratada'!A92</f>
        <v>03.06.001.001 </v>
      </c>
      <c r="B92" s="69" t="str">
        <f>'Planilha contratada'!B92</f>
        <v xml:space="preserve">Entrada de energia elétrica bifásica demanda entre 0 e 10,1 kw - Rev 01</v>
      </c>
      <c r="C92" s="69"/>
      <c r="D92" s="69"/>
      <c r="E92" s="69"/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6"/>
      <c r="Q92" s="107"/>
    </row>
    <row r="93" ht="12.75">
      <c r="A93" s="48" t="str">
        <f>'Planilha contratada'!A93</f>
        <v>03.06.001.002 </v>
      </c>
      <c r="B93" s="69" t="str">
        <f>'Planilha contratada'!B93</f>
        <v xml:space="preserve">Poste de concreto duplo T (DT)  9/150 - fornecimento e assentamento</v>
      </c>
      <c r="C93" s="69"/>
      <c r="D93" s="69"/>
      <c r="E93" s="69"/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6"/>
      <c r="Q93" s="107"/>
    </row>
    <row r="94" ht="27.75" customHeight="1">
      <c r="A94" s="48" t="str">
        <f>'Planilha contratada'!A94</f>
        <v>03.06.001.003 </v>
      </c>
      <c r="B94" s="69" t="str">
        <f>'Planilha contratada'!B94</f>
        <v xml:space="preserve">QDCL-6 - Quadro / Painel em chapa de aço com pintura eletrostática a pó poliester na cor cinza ral, grau de proteção IP 54, com disjuntores, barramentos e acessórios de montagem - 500x400x200mm</v>
      </c>
      <c r="C94" s="69"/>
      <c r="D94" s="69"/>
      <c r="E94" s="69"/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6"/>
      <c r="Q94" s="107"/>
    </row>
    <row r="95" ht="12.75">
      <c r="A95" s="48" t="str">
        <f>'Planilha contratada'!A95</f>
        <v>03.06.001.004 </v>
      </c>
      <c r="B95" s="69" t="str">
        <f>'Planilha contratada'!B95</f>
        <v xml:space="preserve">Eletricista industrial com encargos complementares</v>
      </c>
      <c r="C95" s="69"/>
      <c r="D95" s="69"/>
      <c r="E95" s="69"/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6"/>
      <c r="Q95" s="107"/>
    </row>
    <row r="96" ht="12.75">
      <c r="A96" s="48" t="str">
        <f>'Planilha contratada'!A96</f>
        <v>03.06.001.005 </v>
      </c>
      <c r="B96" s="69" t="str">
        <f>'Planilha contratada'!B96</f>
        <v xml:space="preserve">Auxiliar de eletricista com encargos complementares</v>
      </c>
      <c r="C96" s="69"/>
      <c r="D96" s="69"/>
      <c r="E96" s="69"/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6"/>
      <c r="Q96" s="107"/>
    </row>
    <row r="97" ht="12.75">
      <c r="A97" s="48" t="str">
        <f>'Planilha contratada'!A97</f>
        <v>03.06.001.006 </v>
      </c>
      <c r="B97" s="69" t="str">
        <f>'Planilha contratada'!B97</f>
        <v xml:space="preserve">Eletroduto em ferro galvanizado pesado sem costura 1" x 3m</v>
      </c>
      <c r="C97" s="69"/>
      <c r="D97" s="69"/>
      <c r="E97" s="69"/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6"/>
      <c r="Q97" s="107"/>
    </row>
    <row r="98" ht="12.75">
      <c r="A98" s="48" t="str">
        <f>'Planilha contratada'!A98</f>
        <v>03.06.001.007 </v>
      </c>
      <c r="B98" s="69" t="str">
        <f>'Planilha contratada'!B98</f>
        <v xml:space="preserve">Luva de emenda para eletroduto, aço galvanizado, dn 25 mm (1"), aparente, instalada em teto - fornecimento e instalaçâo</v>
      </c>
      <c r="C98" s="69"/>
      <c r="D98" s="69"/>
      <c r="E98" s="69"/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6"/>
      <c r="Q98" s="107"/>
    </row>
    <row r="99" ht="12.75">
      <c r="A99" s="48" t="str">
        <f>'Planilha contratada'!A99</f>
        <v>03.06.001.008 </v>
      </c>
      <c r="B99" s="69" t="str">
        <f>'Planilha contratada'!B99</f>
        <v xml:space="preserve">Abraçadeira em ferro Galvanizado DN 150mm</v>
      </c>
      <c r="C99" s="69"/>
      <c r="D99" s="69"/>
      <c r="E99" s="69"/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6"/>
      <c r="Q99" s="107"/>
    </row>
    <row r="100" ht="12.75">
      <c r="A100" s="48" t="str">
        <f>'Planilha contratada'!A100</f>
        <v>03.06.001.009 </v>
      </c>
      <c r="B100" s="69" t="str">
        <f>'Planilha contratada'!B100</f>
        <v xml:space="preserve">Duto corrugado flexível em PEAD Ø = 1.1/4', tipo Kanalex ou similar, lançado diretamente no solo, exclusive escavação e reaterro</v>
      </c>
      <c r="C100" s="69"/>
      <c r="D100" s="69"/>
      <c r="E100" s="69"/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6"/>
      <c r="Q100" s="107"/>
    </row>
    <row r="101" ht="12.75">
      <c r="A101" s="48" t="str">
        <f>'Planilha contratada'!A101</f>
        <v>03.06.001.010 </v>
      </c>
      <c r="B101" s="69" t="str">
        <f>'Planilha contratada'!B101</f>
        <v xml:space="preserve">Concreto simples fabricado na obra, fck=10 mpa, lançado e adensado</v>
      </c>
      <c r="C101" s="69"/>
      <c r="D101" s="69"/>
      <c r="E101" s="69"/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6"/>
      <c r="Q101" s="107"/>
    </row>
    <row r="102" ht="27" customHeight="1">
      <c r="A102" s="48" t="str">
        <f>'Planilha contratada'!A102</f>
        <v>03.06.001.011 </v>
      </c>
      <c r="B102" s="69" t="str">
        <f>'Planilha contratada'!B102</f>
        <v xml:space="preserve">Poste de aço galvanizado cônico contíno reto, diâmetro superior 60mm, diâmetro da base 115mm, altura total 5m, Conipost ref. Série 0005/classe 60 da Conipost ou similar</v>
      </c>
      <c r="C102" s="69"/>
      <c r="D102" s="69"/>
      <c r="E102" s="69"/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6"/>
      <c r="Q102" s="107"/>
    </row>
    <row r="103" ht="12.75">
      <c r="A103" s="48" t="str">
        <f>'Planilha contratada'!A103</f>
        <v>03.06.001.012 </v>
      </c>
      <c r="B103" s="69" t="str">
        <f>'Planilha contratada'!B103</f>
        <v xml:space="preserve">Caixa de passagem em alvenaria de tijolos maciços esp. = 0,12m,  dim. int. =  0,30 x 0,30 x 0,40m</v>
      </c>
      <c r="C103" s="69"/>
      <c r="D103" s="69"/>
      <c r="E103" s="69"/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6"/>
      <c r="Q103" s="107"/>
    </row>
    <row r="104" ht="12.75">
      <c r="A104" s="48" t="str">
        <f>'Planilha contratada'!A104</f>
        <v>03.07 </v>
      </c>
      <c r="B104" s="69" t="str">
        <f>'Planilha contratada'!B104</f>
        <v>DIVERSOS</v>
      </c>
      <c r="C104" s="69"/>
      <c r="D104" s="69"/>
      <c r="E104" s="69"/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6"/>
      <c r="Q104" s="107"/>
    </row>
    <row r="105" ht="12.75">
      <c r="A105" s="48" t="str">
        <f>'Planilha contratada'!A105</f>
        <v>03.07.001 </v>
      </c>
      <c r="B105" s="69" t="str">
        <f>'Planilha contratada'!B105</f>
        <v xml:space="preserve">Limpeza de ruas (varrição e remoção de entulhos)</v>
      </c>
      <c r="C105" s="69"/>
      <c r="D105" s="69"/>
      <c r="E105" s="69"/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6"/>
      <c r="Q105" s="107"/>
    </row>
    <row r="106" ht="23.25" customHeight="1">
      <c r="A106" s="48" t="str">
        <f>'Planilha contratada'!A106</f>
        <v>03.07.002 </v>
      </c>
      <c r="B106" s="69" t="str">
        <f>'Planilha contratada'!B106</f>
        <v xml:space="preserve">Mapa tátil em acrílico medindo 70 x 50cm, com suporte em chapa em ferro 1" e tubo de ferro galvanizado ø=4", pintados e placa em granito cinza andorinha</v>
      </c>
      <c r="C106" s="69"/>
      <c r="D106" s="69"/>
      <c r="E106" s="69"/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6"/>
      <c r="Q106" s="107"/>
    </row>
    <row r="107" ht="12.75">
      <c r="A107" s="48" t="str">
        <f>'Planilha contratada'!A107</f>
        <v>03.07.003 </v>
      </c>
      <c r="B107" s="69" t="str">
        <f>'Planilha contratada'!B107</f>
        <v xml:space="preserve">Marco Inaugural Padrão PMSC</v>
      </c>
      <c r="C107" s="69"/>
      <c r="D107" s="69"/>
      <c r="E107" s="69"/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6"/>
      <c r="Q107" s="107"/>
    </row>
    <row r="108" ht="15" customHeight="1">
      <c r="A108" s="111"/>
      <c r="B108" s="112" t="s">
        <v>213</v>
      </c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4"/>
      <c r="Q108" s="115">
        <f>Q61+Q16+Q10+Q9</f>
        <v>835.82599999999991</v>
      </c>
    </row>
    <row r="109">
      <c r="A109" s="116" t="s">
        <v>214</v>
      </c>
      <c r="B109" s="117"/>
      <c r="C109" s="117"/>
      <c r="D109" s="117"/>
      <c r="E109" s="117"/>
      <c r="F109" s="117"/>
      <c r="G109" s="118"/>
      <c r="H109" s="116" t="s">
        <v>215</v>
      </c>
      <c r="I109" s="117"/>
      <c r="J109" s="117"/>
      <c r="K109" s="117"/>
      <c r="L109" s="117"/>
      <c r="M109" s="117"/>
      <c r="N109" s="117"/>
      <c r="O109" s="117"/>
      <c r="P109" s="117"/>
      <c r="Q109" s="118"/>
    </row>
    <row r="110">
      <c r="A110" s="119"/>
      <c r="B110" s="120"/>
      <c r="C110" s="120"/>
      <c r="D110" s="120"/>
      <c r="E110" s="120"/>
      <c r="F110" s="120"/>
      <c r="G110" s="121"/>
      <c r="H110" s="119"/>
      <c r="I110" s="120"/>
      <c r="J110" s="120"/>
      <c r="K110" s="120"/>
      <c r="L110" s="120"/>
      <c r="M110" s="120"/>
      <c r="N110" s="120"/>
      <c r="O110" s="120"/>
      <c r="P110" s="120"/>
      <c r="Q110" s="121"/>
    </row>
    <row r="111">
      <c r="A111" s="119"/>
      <c r="B111" s="120"/>
      <c r="C111" s="120"/>
      <c r="D111" s="120"/>
      <c r="E111" s="120"/>
      <c r="F111" s="120"/>
      <c r="G111" s="121"/>
      <c r="H111" s="119"/>
      <c r="I111" s="120"/>
      <c r="J111" s="120"/>
      <c r="K111" s="120"/>
      <c r="L111" s="120"/>
      <c r="M111" s="120"/>
      <c r="N111" s="120"/>
      <c r="O111" s="120"/>
      <c r="P111" s="120"/>
      <c r="Q111" s="121"/>
    </row>
    <row r="112">
      <c r="A112" s="119"/>
      <c r="B112" s="120"/>
      <c r="C112" s="120"/>
      <c r="D112" s="120"/>
      <c r="E112" s="120"/>
      <c r="F112" s="120"/>
      <c r="G112" s="121"/>
      <c r="H112" s="119"/>
      <c r="I112" s="120"/>
      <c r="J112" s="120"/>
      <c r="K112" s="120"/>
      <c r="L112" s="120"/>
      <c r="M112" s="120"/>
      <c r="N112" s="120"/>
      <c r="O112" s="120"/>
      <c r="P112" s="120"/>
      <c r="Q112" s="121"/>
    </row>
    <row r="113">
      <c r="A113" s="119"/>
      <c r="B113" s="120"/>
      <c r="C113" s="120"/>
      <c r="D113" s="120"/>
      <c r="E113" s="120"/>
      <c r="F113" s="120"/>
      <c r="G113" s="121"/>
      <c r="H113" s="119"/>
      <c r="I113" s="120"/>
      <c r="J113" s="120"/>
      <c r="K113" s="120"/>
      <c r="L113" s="120"/>
      <c r="M113" s="120"/>
      <c r="N113" s="120"/>
      <c r="O113" s="120"/>
      <c r="P113" s="120"/>
      <c r="Q113" s="121"/>
    </row>
    <row r="114">
      <c r="A114" s="119"/>
      <c r="B114" s="120"/>
      <c r="C114" s="120"/>
      <c r="D114" s="120"/>
      <c r="E114" s="120"/>
      <c r="F114" s="120"/>
      <c r="G114" s="121"/>
      <c r="H114" s="119"/>
      <c r="I114" s="120"/>
      <c r="J114" s="120"/>
      <c r="K114" s="120"/>
      <c r="L114" s="120"/>
      <c r="M114" s="120"/>
      <c r="N114" s="120"/>
      <c r="O114" s="120"/>
      <c r="P114" s="120"/>
      <c r="Q114" s="121"/>
    </row>
    <row r="115">
      <c r="A115" s="119"/>
      <c r="B115" s="120"/>
      <c r="C115" s="120"/>
      <c r="D115" s="120"/>
      <c r="E115" s="120"/>
      <c r="F115" s="120"/>
      <c r="G115" s="121"/>
      <c r="H115" s="119"/>
      <c r="I115" s="120"/>
      <c r="J115" s="120"/>
      <c r="K115" s="120"/>
      <c r="L115" s="120"/>
      <c r="M115" s="120"/>
      <c r="N115" s="120"/>
      <c r="O115" s="120"/>
      <c r="P115" s="120"/>
      <c r="Q115" s="121"/>
    </row>
    <row r="116">
      <c r="A116" s="122"/>
      <c r="B116" s="123"/>
      <c r="C116" s="123"/>
      <c r="D116" s="123"/>
      <c r="E116" s="123"/>
      <c r="F116" s="123"/>
      <c r="G116" s="124"/>
      <c r="H116" s="122"/>
      <c r="I116" s="123"/>
      <c r="J116" s="123"/>
      <c r="K116" s="123"/>
      <c r="L116" s="123"/>
      <c r="M116" s="123"/>
      <c r="N116" s="123"/>
      <c r="O116" s="123"/>
      <c r="P116" s="123"/>
      <c r="Q116" s="124"/>
    </row>
  </sheetData>
  <mergeCells count="213">
    <mergeCell ref="B108:P108"/>
    <mergeCell ref="A109:G116"/>
    <mergeCell ref="H109:Q116"/>
    <mergeCell ref="B103:E103"/>
    <mergeCell ref="F103:P103"/>
    <mergeCell ref="B104:E104"/>
    <mergeCell ref="F104:P104"/>
    <mergeCell ref="B105:E105"/>
    <mergeCell ref="F105:P105"/>
    <mergeCell ref="B106:E106"/>
    <mergeCell ref="F106:P106"/>
    <mergeCell ref="B107:E107"/>
    <mergeCell ref="F107:P107"/>
    <mergeCell ref="B98:E98"/>
    <mergeCell ref="F98:P98"/>
    <mergeCell ref="B99:E99"/>
    <mergeCell ref="F99:P99"/>
    <mergeCell ref="B100:E100"/>
    <mergeCell ref="F100:P100"/>
    <mergeCell ref="B101:E101"/>
    <mergeCell ref="F101:P101"/>
    <mergeCell ref="B102:E102"/>
    <mergeCell ref="F102:P102"/>
    <mergeCell ref="B93:E93"/>
    <mergeCell ref="F93:P93"/>
    <mergeCell ref="B94:E94"/>
    <mergeCell ref="F94:P94"/>
    <mergeCell ref="B95:E95"/>
    <mergeCell ref="F95:P95"/>
    <mergeCell ref="B96:E96"/>
    <mergeCell ref="F96:P96"/>
    <mergeCell ref="B97:E97"/>
    <mergeCell ref="F97:P97"/>
    <mergeCell ref="B88:E88"/>
    <mergeCell ref="F88:P88"/>
    <mergeCell ref="B89:E89"/>
    <mergeCell ref="F89:P89"/>
    <mergeCell ref="B90:E90"/>
    <mergeCell ref="F90:P90"/>
    <mergeCell ref="B91:E91"/>
    <mergeCell ref="F91:P91"/>
    <mergeCell ref="B92:E92"/>
    <mergeCell ref="F92:P92"/>
    <mergeCell ref="B83:E83"/>
    <mergeCell ref="F83:P83"/>
    <mergeCell ref="B84:E84"/>
    <mergeCell ref="F84:P84"/>
    <mergeCell ref="B85:E85"/>
    <mergeCell ref="F85:P85"/>
    <mergeCell ref="B86:E86"/>
    <mergeCell ref="F86:P86"/>
    <mergeCell ref="B87:E87"/>
    <mergeCell ref="F87:P87"/>
    <mergeCell ref="B78:E78"/>
    <mergeCell ref="F78:P78"/>
    <mergeCell ref="B79:E79"/>
    <mergeCell ref="F79:P79"/>
    <mergeCell ref="B80:E80"/>
    <mergeCell ref="F80:P80"/>
    <mergeCell ref="B81:E81"/>
    <mergeCell ref="F81:P81"/>
    <mergeCell ref="B82:E82"/>
    <mergeCell ref="F82:P82"/>
    <mergeCell ref="B73:E73"/>
    <mergeCell ref="F73:P73"/>
    <mergeCell ref="B74:E74"/>
    <mergeCell ref="F74:P74"/>
    <mergeCell ref="B75:E75"/>
    <mergeCell ref="F75:P75"/>
    <mergeCell ref="B76:E76"/>
    <mergeCell ref="F76:P76"/>
    <mergeCell ref="B77:E77"/>
    <mergeCell ref="F77:P77"/>
    <mergeCell ref="B68:E68"/>
    <mergeCell ref="F68:P68"/>
    <mergeCell ref="B69:E69"/>
    <mergeCell ref="F69:P69"/>
    <mergeCell ref="B70:E70"/>
    <mergeCell ref="F70:P70"/>
    <mergeCell ref="B71:E71"/>
    <mergeCell ref="F71:P71"/>
    <mergeCell ref="B72:E72"/>
    <mergeCell ref="F72:P72"/>
    <mergeCell ref="B63:E63"/>
    <mergeCell ref="F63:P63"/>
    <mergeCell ref="B64:E64"/>
    <mergeCell ref="F64:P64"/>
    <mergeCell ref="B65:E65"/>
    <mergeCell ref="F65:P65"/>
    <mergeCell ref="B66:E66"/>
    <mergeCell ref="F66:P66"/>
    <mergeCell ref="B67:E67"/>
    <mergeCell ref="F67:P67"/>
    <mergeCell ref="B58:E58"/>
    <mergeCell ref="F58:P58"/>
    <mergeCell ref="B59:E59"/>
    <mergeCell ref="F59:P59"/>
    <mergeCell ref="B60:E60"/>
    <mergeCell ref="F60:P60"/>
    <mergeCell ref="B61:E61"/>
    <mergeCell ref="F61:P61"/>
    <mergeCell ref="B62:E62"/>
    <mergeCell ref="F62:P62"/>
    <mergeCell ref="B53:E53"/>
    <mergeCell ref="F53:P53"/>
    <mergeCell ref="B54:E54"/>
    <mergeCell ref="F54:P54"/>
    <mergeCell ref="B55:E55"/>
    <mergeCell ref="F55:P55"/>
    <mergeCell ref="B56:E56"/>
    <mergeCell ref="F56:P56"/>
    <mergeCell ref="B57:E57"/>
    <mergeCell ref="F57:P57"/>
    <mergeCell ref="B48:E48"/>
    <mergeCell ref="F48:P48"/>
    <mergeCell ref="B49:E49"/>
    <mergeCell ref="F49:P49"/>
    <mergeCell ref="B50:E50"/>
    <mergeCell ref="F50:P50"/>
    <mergeCell ref="B51:E51"/>
    <mergeCell ref="F51:P51"/>
    <mergeCell ref="B52:E52"/>
    <mergeCell ref="F52:P52"/>
    <mergeCell ref="B43:E43"/>
    <mergeCell ref="F43:P43"/>
    <mergeCell ref="B44:E44"/>
    <mergeCell ref="F44:P44"/>
    <mergeCell ref="B45:E45"/>
    <mergeCell ref="F45:P45"/>
    <mergeCell ref="B46:E46"/>
    <mergeCell ref="F46:P46"/>
    <mergeCell ref="B47:E47"/>
    <mergeCell ref="F47:P47"/>
    <mergeCell ref="B38:E38"/>
    <mergeCell ref="F38:P38"/>
    <mergeCell ref="B39:E39"/>
    <mergeCell ref="F39:P39"/>
    <mergeCell ref="B40:E40"/>
    <mergeCell ref="F40:P40"/>
    <mergeCell ref="B41:E41"/>
    <mergeCell ref="F41:P41"/>
    <mergeCell ref="B42:E42"/>
    <mergeCell ref="F42:P42"/>
    <mergeCell ref="B33:E33"/>
    <mergeCell ref="F33:P33"/>
    <mergeCell ref="B34:E34"/>
    <mergeCell ref="F34:P34"/>
    <mergeCell ref="B35:E35"/>
    <mergeCell ref="F35:P35"/>
    <mergeCell ref="B36:E36"/>
    <mergeCell ref="F36:P36"/>
    <mergeCell ref="B37:E37"/>
    <mergeCell ref="F37:P37"/>
    <mergeCell ref="B28:E28"/>
    <mergeCell ref="F28:P28"/>
    <mergeCell ref="B29:E29"/>
    <mergeCell ref="F29:P29"/>
    <mergeCell ref="B30:E30"/>
    <mergeCell ref="F30:P30"/>
    <mergeCell ref="B31:E31"/>
    <mergeCell ref="F31:P31"/>
    <mergeCell ref="B32:E32"/>
    <mergeCell ref="F32:P32"/>
    <mergeCell ref="B23:E23"/>
    <mergeCell ref="F23:P23"/>
    <mergeCell ref="B24:E24"/>
    <mergeCell ref="F24:P24"/>
    <mergeCell ref="B25:E25"/>
    <mergeCell ref="F25:P25"/>
    <mergeCell ref="B26:E26"/>
    <mergeCell ref="F26:P26"/>
    <mergeCell ref="B27:E27"/>
    <mergeCell ref="F27:P27"/>
    <mergeCell ref="B18:E18"/>
    <mergeCell ref="F18:P18"/>
    <mergeCell ref="B19:E19"/>
    <mergeCell ref="F19:P19"/>
    <mergeCell ref="B20:E20"/>
    <mergeCell ref="F20:P20"/>
    <mergeCell ref="B21:E21"/>
    <mergeCell ref="F21:P21"/>
    <mergeCell ref="B22:E22"/>
    <mergeCell ref="F22:P22"/>
    <mergeCell ref="B13:E13"/>
    <mergeCell ref="F13:P13"/>
    <mergeCell ref="B14:E14"/>
    <mergeCell ref="F14:Q14"/>
    <mergeCell ref="B15:E15"/>
    <mergeCell ref="F15:P15"/>
    <mergeCell ref="B16:E16"/>
    <mergeCell ref="F16:P16"/>
    <mergeCell ref="B17:E17"/>
    <mergeCell ref="F17:P17"/>
    <mergeCell ref="B8:E8"/>
    <mergeCell ref="F8:Q8"/>
    <mergeCell ref="B9:E9"/>
    <mergeCell ref="F9:P9"/>
    <mergeCell ref="B10:E10"/>
    <mergeCell ref="F10:P10"/>
    <mergeCell ref="B11:E11"/>
    <mergeCell ref="F11:P11"/>
    <mergeCell ref="B12:E12"/>
    <mergeCell ref="F12:Q12"/>
    <mergeCell ref="B1:N1"/>
    <mergeCell ref="O1:Q4"/>
    <mergeCell ref="B2:N2"/>
    <mergeCell ref="B3:N3"/>
    <mergeCell ref="F4:J4"/>
    <mergeCell ref="K4:M4"/>
    <mergeCell ref="A5:Q5"/>
    <mergeCell ref="B6:E6"/>
    <mergeCell ref="B7:E7"/>
    <mergeCell ref="F7:Q7"/>
  </mergeCells>
  <printOptions headings="0" gridLines="0"/>
  <pageMargins left="0.25" right="0.25" top="0.75" bottom="0.75" header="0.29999999999999999" footer="0.29999999999999999"/>
  <pageSetup paperSize="9" scale="73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97" zoomScale="70" workbookViewId="0">
      <selection activeCell="E63" activeCellId="0" sqref="E63:G63"/>
    </sheetView>
  </sheetViews>
  <sheetFormatPr defaultRowHeight="14.25"/>
  <cols>
    <col customWidth="1" min="1" max="1" style="1349" width="14"/>
    <col customWidth="1" min="2" max="2" style="1349" width="22.28515625"/>
    <col customWidth="1" min="3" max="3" style="1349" width="18.28515625"/>
    <col customWidth="1" min="4" max="4" style="1349" width="9.85546875"/>
    <col customWidth="1" min="5" max="5" style="1349" width="26"/>
    <col customWidth="1" min="6" max="6" style="1349" width="20.7109375"/>
    <col customWidth="1" min="7" max="7" style="1349" width="15"/>
    <col min="8" max="16384" style="1349" width="9.140625"/>
  </cols>
  <sheetData>
    <row r="1">
      <c r="A1" s="1262" t="s">
        <v>0</v>
      </c>
      <c r="B1" s="1350" t="str">
        <f>'MC 01'!B1:N1</f>
        <v xml:space="preserve">FELIPE &amp; SOUZA CONSTRUÇÕES (Rua eng. Antonio Goncalves Soares n° 135  LUZIA ARACAJU-SE CNPJ : 38.015.219/0001-37)</v>
      </c>
      <c r="C1" s="1351"/>
      <c r="D1" s="1351"/>
      <c r="E1" s="1351"/>
      <c r="F1" s="1352"/>
      <c r="G1" s="1353"/>
    </row>
    <row r="2">
      <c r="A2" s="1266" t="s">
        <v>3</v>
      </c>
      <c r="B2" s="1224" t="str">
        <f>'MC 01'!B2:N2</f>
        <v xml:space="preserve">PREFEITURA DE SÃO CRISTOVÃO</v>
      </c>
      <c r="C2" s="1225"/>
      <c r="D2" s="1225"/>
      <c r="E2" s="1225"/>
      <c r="F2" s="1267"/>
      <c r="G2" s="1354"/>
    </row>
    <row r="3">
      <c r="A3" s="1266" t="s">
        <v>5</v>
      </c>
      <c r="B3" s="1224" t="s">
        <v>299</v>
      </c>
      <c r="C3" s="1225"/>
      <c r="D3" s="1225"/>
      <c r="E3" s="1225"/>
      <c r="F3" s="1267"/>
      <c r="G3" s="1354"/>
    </row>
    <row r="4">
      <c r="A4" s="1155" t="s">
        <v>7</v>
      </c>
      <c r="B4" s="1355" t="s">
        <v>307</v>
      </c>
      <c r="C4" s="1356" t="s">
        <v>195</v>
      </c>
      <c r="D4" s="1357" t="s">
        <v>356</v>
      </c>
      <c r="E4" s="1358" t="s">
        <v>197</v>
      </c>
      <c r="F4" s="1359" t="str">
        <f>'BM 05'!$F$4:$J$4</f>
        <v xml:space="preserve">01/03/2026 a 31/03/2026</v>
      </c>
      <c r="G4" s="1354"/>
    </row>
    <row r="5">
      <c r="A5" s="1360" t="s">
        <v>234</v>
      </c>
      <c r="B5" s="1361"/>
      <c r="C5" s="1361"/>
      <c r="D5" s="1361"/>
      <c r="E5" s="1361"/>
      <c r="F5" s="1362"/>
      <c r="G5" s="1363"/>
    </row>
    <row r="6">
      <c r="A6" s="1364" t="s">
        <v>10</v>
      </c>
      <c r="B6" s="11" t="s">
        <v>11</v>
      </c>
      <c r="C6" s="11"/>
      <c r="D6" s="11"/>
      <c r="E6" s="11"/>
      <c r="F6" s="11"/>
      <c r="G6" s="913"/>
    </row>
    <row r="7">
      <c r="A7" s="912">
        <v>1</v>
      </c>
      <c r="B7" s="11" t="s">
        <v>16</v>
      </c>
      <c r="C7" s="11"/>
      <c r="D7" s="11"/>
      <c r="E7" s="11"/>
      <c r="F7" s="11"/>
      <c r="G7" s="913"/>
    </row>
    <row r="8">
      <c r="A8" s="914" t="s">
        <v>17</v>
      </c>
      <c r="B8" s="16" t="s">
        <v>18</v>
      </c>
      <c r="C8" s="16"/>
      <c r="D8" s="16"/>
      <c r="E8" s="16"/>
      <c r="F8" s="16"/>
      <c r="G8" s="915"/>
    </row>
    <row r="9">
      <c r="A9" s="916" t="s">
        <v>19</v>
      </c>
      <c r="B9" s="21" t="s">
        <v>20</v>
      </c>
      <c r="C9" s="21"/>
      <c r="D9" s="21"/>
      <c r="E9" s="21"/>
      <c r="F9" s="21"/>
      <c r="G9" s="917"/>
    </row>
    <row r="10">
      <c r="A10" s="916" t="s">
        <v>22</v>
      </c>
      <c r="B10" s="21" t="s">
        <v>23</v>
      </c>
      <c r="C10" s="21"/>
      <c r="D10" s="21"/>
      <c r="E10" s="21"/>
      <c r="F10" s="21"/>
      <c r="G10" s="917"/>
    </row>
    <row r="11">
      <c r="A11" s="916" t="s">
        <v>24</v>
      </c>
      <c r="B11" s="21" t="s">
        <v>25</v>
      </c>
      <c r="C11" s="21"/>
      <c r="D11" s="21"/>
      <c r="E11" s="21"/>
      <c r="F11" s="21"/>
      <c r="G11" s="917"/>
    </row>
    <row r="12">
      <c r="A12" s="914" t="s">
        <v>26</v>
      </c>
      <c r="B12" s="16" t="s">
        <v>27</v>
      </c>
      <c r="C12" s="16"/>
      <c r="D12" s="16"/>
      <c r="E12" s="16"/>
      <c r="F12" s="16"/>
      <c r="G12" s="915"/>
    </row>
    <row r="13">
      <c r="A13" s="916" t="s">
        <v>28</v>
      </c>
      <c r="B13" s="21" t="s">
        <v>29</v>
      </c>
      <c r="C13" s="21"/>
      <c r="D13" s="21"/>
      <c r="E13" s="21"/>
      <c r="F13" s="21"/>
      <c r="G13" s="917"/>
    </row>
    <row r="14">
      <c r="A14" s="914" t="s">
        <v>31</v>
      </c>
      <c r="B14" s="918" t="s">
        <v>32</v>
      </c>
      <c r="C14" s="919"/>
      <c r="D14" s="919"/>
      <c r="E14" s="919"/>
      <c r="F14" s="919"/>
      <c r="G14" s="942"/>
    </row>
    <row r="15">
      <c r="A15" s="920" t="s">
        <v>33</v>
      </c>
      <c r="B15" s="921" t="s">
        <v>34</v>
      </c>
      <c r="C15" s="921"/>
      <c r="D15" s="921"/>
      <c r="E15" s="921"/>
      <c r="F15" s="921"/>
      <c r="G15" s="922"/>
    </row>
    <row r="16">
      <c r="A16" s="923" t="s">
        <v>36</v>
      </c>
      <c r="B16" s="924" t="s">
        <v>37</v>
      </c>
      <c r="C16" s="925"/>
      <c r="D16" s="925"/>
      <c r="E16" s="925"/>
      <c r="F16" s="925"/>
      <c r="G16" s="926"/>
    </row>
    <row r="17">
      <c r="A17" s="931">
        <v>2</v>
      </c>
      <c r="B17" s="932" t="s">
        <v>39</v>
      </c>
      <c r="C17" s="933"/>
      <c r="D17" s="933"/>
      <c r="E17" s="933"/>
      <c r="F17" s="933"/>
      <c r="G17" s="934"/>
    </row>
    <row r="18">
      <c r="A18" s="935" t="s">
        <v>40</v>
      </c>
      <c r="B18" s="936" t="s">
        <v>41</v>
      </c>
      <c r="C18" s="937"/>
      <c r="D18" s="937"/>
      <c r="E18" s="937"/>
      <c r="F18" s="937"/>
      <c r="G18" s="938"/>
    </row>
    <row r="19">
      <c r="A19" s="939" t="s">
        <v>42</v>
      </c>
      <c r="B19" s="21" t="s">
        <v>43</v>
      </c>
      <c r="C19" s="21"/>
      <c r="D19" s="21"/>
      <c r="E19" s="21"/>
      <c r="F19" s="21"/>
      <c r="G19" s="917"/>
    </row>
    <row r="20">
      <c r="A20" s="939" t="s">
        <v>44</v>
      </c>
      <c r="B20" s="21" t="s">
        <v>45</v>
      </c>
      <c r="C20" s="21"/>
      <c r="D20" s="21"/>
      <c r="E20" s="21"/>
      <c r="F20" s="21"/>
      <c r="G20" s="917"/>
    </row>
    <row r="21">
      <c r="A21" s="935" t="s">
        <v>46</v>
      </c>
      <c r="B21" s="941" t="s">
        <v>47</v>
      </c>
      <c r="C21" s="919"/>
      <c r="D21" s="919"/>
      <c r="E21" s="919"/>
      <c r="F21" s="919"/>
      <c r="G21" s="942"/>
    </row>
    <row r="22">
      <c r="A22" s="943" t="s">
        <v>48</v>
      </c>
      <c r="B22" s="951" t="s">
        <v>49</v>
      </c>
      <c r="C22" s="952"/>
      <c r="D22" s="952"/>
      <c r="E22" s="952"/>
      <c r="F22" s="952"/>
      <c r="G22" s="953"/>
    </row>
    <row r="23">
      <c r="A23" s="943" t="s">
        <v>50</v>
      </c>
      <c r="B23" s="951" t="s">
        <v>51</v>
      </c>
      <c r="C23" s="952"/>
      <c r="D23" s="952"/>
      <c r="E23" s="952"/>
      <c r="F23" s="952"/>
      <c r="G23" s="953"/>
    </row>
    <row r="24">
      <c r="A24" s="943" t="s">
        <v>53</v>
      </c>
      <c r="B24" s="951" t="s">
        <v>54</v>
      </c>
      <c r="C24" s="952"/>
      <c r="D24" s="952"/>
      <c r="E24" s="952"/>
      <c r="F24" s="952"/>
      <c r="G24" s="953"/>
    </row>
    <row r="25">
      <c r="A25" s="943" t="s">
        <v>55</v>
      </c>
      <c r="B25" s="951" t="s">
        <v>56</v>
      </c>
      <c r="C25" s="952"/>
      <c r="D25" s="952"/>
      <c r="E25" s="952"/>
      <c r="F25" s="952"/>
      <c r="G25" s="953"/>
    </row>
    <row r="26">
      <c r="A26" s="943" t="s">
        <v>57</v>
      </c>
      <c r="B26" s="951" t="s">
        <v>58</v>
      </c>
      <c r="C26" s="952"/>
      <c r="D26" s="952"/>
      <c r="E26" s="952"/>
      <c r="F26" s="952"/>
      <c r="G26" s="953"/>
    </row>
    <row r="27">
      <c r="A27" s="943" t="s">
        <v>59</v>
      </c>
      <c r="B27" s="951" t="s">
        <v>60</v>
      </c>
      <c r="C27" s="952"/>
      <c r="D27" s="952"/>
      <c r="E27" s="952"/>
      <c r="F27" s="952"/>
      <c r="G27" s="953"/>
    </row>
    <row r="28">
      <c r="A28" s="943" t="s">
        <v>61</v>
      </c>
      <c r="B28" s="951" t="s">
        <v>135</v>
      </c>
      <c r="C28" s="952"/>
      <c r="D28" s="952"/>
      <c r="E28" s="952"/>
      <c r="F28" s="952"/>
      <c r="G28" s="953"/>
    </row>
    <row r="29">
      <c r="A29" s="943" t="s">
        <v>63</v>
      </c>
      <c r="B29" s="951" t="s">
        <v>64</v>
      </c>
      <c r="C29" s="952"/>
      <c r="D29" s="952"/>
      <c r="E29" s="952"/>
      <c r="F29" s="952"/>
      <c r="G29" s="953"/>
    </row>
    <row r="30">
      <c r="A30" s="943" t="s">
        <v>65</v>
      </c>
      <c r="B30" s="951" t="s">
        <v>66</v>
      </c>
      <c r="C30" s="952"/>
      <c r="D30" s="952"/>
      <c r="E30" s="952"/>
      <c r="F30" s="952"/>
      <c r="G30" s="953"/>
    </row>
    <row r="31">
      <c r="A31" s="943" t="s">
        <v>69</v>
      </c>
      <c r="B31" s="951" t="s">
        <v>70</v>
      </c>
      <c r="C31" s="952"/>
      <c r="D31" s="952"/>
      <c r="E31" s="952"/>
      <c r="F31" s="952"/>
      <c r="G31" s="953"/>
    </row>
    <row r="32">
      <c r="A32" s="943" t="s">
        <v>71</v>
      </c>
      <c r="B32" s="951" t="s">
        <v>72</v>
      </c>
      <c r="C32" s="952"/>
      <c r="D32" s="952"/>
      <c r="E32" s="952"/>
      <c r="F32" s="952"/>
      <c r="G32" s="953"/>
    </row>
    <row r="33">
      <c r="A33" s="943" t="s">
        <v>73</v>
      </c>
      <c r="B33" s="951" t="s">
        <v>74</v>
      </c>
      <c r="C33" s="952"/>
      <c r="D33" s="952"/>
      <c r="E33" s="952"/>
      <c r="F33" s="952"/>
      <c r="G33" s="953"/>
    </row>
    <row r="34">
      <c r="A34" s="943" t="s">
        <v>75</v>
      </c>
      <c r="B34" s="951" t="s">
        <v>76</v>
      </c>
      <c r="C34" s="952"/>
      <c r="D34" s="952"/>
      <c r="E34" s="952"/>
      <c r="F34" s="952"/>
      <c r="G34" s="953"/>
    </row>
    <row r="35">
      <c r="A35" s="943" t="s">
        <v>77</v>
      </c>
      <c r="B35" s="951" t="s">
        <v>78</v>
      </c>
      <c r="C35" s="952"/>
      <c r="D35" s="952"/>
      <c r="E35" s="952"/>
      <c r="F35" s="952"/>
      <c r="G35" s="953"/>
    </row>
    <row r="36">
      <c r="A36" s="943" t="s">
        <v>79</v>
      </c>
      <c r="B36" s="951" t="s">
        <v>80</v>
      </c>
      <c r="C36" s="952"/>
      <c r="D36" s="952"/>
      <c r="E36" s="952"/>
      <c r="F36" s="952"/>
      <c r="G36" s="953"/>
    </row>
    <row r="37">
      <c r="A37" s="935" t="s">
        <v>81</v>
      </c>
      <c r="B37" s="954" t="s">
        <v>82</v>
      </c>
      <c r="C37" s="955"/>
      <c r="D37" s="955"/>
      <c r="E37" s="955"/>
      <c r="F37" s="955"/>
      <c r="G37" s="956"/>
    </row>
    <row r="38" ht="27" customHeight="1">
      <c r="A38" s="943" t="str">
        <f>'RF 04'!A40</f>
        <v>02.03.007.001 </v>
      </c>
      <c r="B38" s="951" t="s">
        <v>84</v>
      </c>
      <c r="C38" s="952"/>
      <c r="D38" s="952"/>
      <c r="E38" s="952"/>
      <c r="F38" s="952"/>
      <c r="G38" s="953"/>
    </row>
    <row r="39" ht="30.75" customHeight="1">
      <c r="A39" s="943" t="s">
        <v>85</v>
      </c>
      <c r="B39" s="951" t="s">
        <v>86</v>
      </c>
      <c r="C39" s="952"/>
      <c r="D39" s="952"/>
      <c r="E39" s="952"/>
      <c r="F39" s="952"/>
      <c r="G39" s="953"/>
    </row>
    <row r="40">
      <c r="A40" s="943" t="s">
        <v>87</v>
      </c>
      <c r="B40" s="951" t="s">
        <v>88</v>
      </c>
      <c r="C40" s="952"/>
      <c r="D40" s="952"/>
      <c r="E40" s="952"/>
      <c r="F40" s="952"/>
      <c r="G40" s="953"/>
    </row>
    <row r="41">
      <c r="A41" s="943" t="s">
        <v>90</v>
      </c>
      <c r="B41" s="951" t="s">
        <v>91</v>
      </c>
      <c r="C41" s="952"/>
      <c r="D41" s="952"/>
      <c r="E41" s="952"/>
      <c r="F41" s="952"/>
      <c r="G41" s="953"/>
    </row>
    <row r="42">
      <c r="A42" s="935" t="s">
        <v>92</v>
      </c>
      <c r="B42" s="954" t="s">
        <v>93</v>
      </c>
      <c r="C42" s="955"/>
      <c r="D42" s="955"/>
      <c r="E42" s="955"/>
      <c r="F42" s="955"/>
      <c r="G42" s="956"/>
    </row>
    <row r="43">
      <c r="A43" s="935" t="s">
        <v>94</v>
      </c>
      <c r="B43" s="954" t="s">
        <v>95</v>
      </c>
      <c r="C43" s="955"/>
      <c r="D43" s="955"/>
      <c r="E43" s="955"/>
      <c r="F43" s="955"/>
      <c r="G43" s="956"/>
    </row>
    <row r="44">
      <c r="A44" s="943" t="s">
        <v>96</v>
      </c>
      <c r="B44" s="951" t="s">
        <v>97</v>
      </c>
      <c r="C44" s="952"/>
      <c r="D44" s="952"/>
      <c r="E44" s="952"/>
      <c r="F44" s="952"/>
      <c r="G44" s="953"/>
    </row>
    <row r="45">
      <c r="A45" s="943" t="s">
        <v>98</v>
      </c>
      <c r="B45" s="951" t="s">
        <v>99</v>
      </c>
      <c r="C45" s="952"/>
      <c r="D45" s="952"/>
      <c r="E45" s="952"/>
      <c r="F45" s="952"/>
      <c r="G45" s="953"/>
    </row>
    <row r="46">
      <c r="A46" s="943" t="s">
        <v>100</v>
      </c>
      <c r="B46" s="951" t="s">
        <v>101</v>
      </c>
      <c r="C46" s="952"/>
      <c r="D46" s="952"/>
      <c r="E46" s="952"/>
      <c r="F46" s="952"/>
      <c r="G46" s="953"/>
    </row>
    <row r="47">
      <c r="A47" s="943" t="s">
        <v>102</v>
      </c>
      <c r="B47" s="951" t="s">
        <v>103</v>
      </c>
      <c r="C47" s="952"/>
      <c r="D47" s="952"/>
      <c r="E47" s="952"/>
      <c r="F47" s="952"/>
      <c r="G47" s="953"/>
    </row>
    <row r="48">
      <c r="A48" s="943" t="s">
        <v>104</v>
      </c>
      <c r="B48" s="951" t="s">
        <v>105</v>
      </c>
      <c r="C48" s="952"/>
      <c r="D48" s="952"/>
      <c r="E48" s="952"/>
      <c r="F48" s="952"/>
      <c r="G48" s="953"/>
    </row>
    <row r="49">
      <c r="A49" s="943" t="s">
        <v>106</v>
      </c>
      <c r="B49" s="951" t="s">
        <v>107</v>
      </c>
      <c r="C49" s="952"/>
      <c r="D49" s="952"/>
      <c r="E49" s="952"/>
      <c r="F49" s="952"/>
      <c r="G49" s="953"/>
    </row>
    <row r="50">
      <c r="A50" s="943" t="s">
        <v>108</v>
      </c>
      <c r="B50" s="951" t="s">
        <v>109</v>
      </c>
      <c r="C50" s="952"/>
      <c r="D50" s="952"/>
      <c r="E50" s="952"/>
      <c r="F50" s="952"/>
      <c r="G50" s="953"/>
    </row>
    <row r="51">
      <c r="A51" s="943" t="s">
        <v>110</v>
      </c>
      <c r="B51" s="951" t="s">
        <v>111</v>
      </c>
      <c r="C51" s="952"/>
      <c r="D51" s="952"/>
      <c r="E51" s="952"/>
      <c r="F51" s="952"/>
      <c r="G51" s="953"/>
    </row>
    <row r="52">
      <c r="A52" s="943" t="s">
        <v>112</v>
      </c>
      <c r="B52" s="951" t="s">
        <v>113</v>
      </c>
      <c r="C52" s="952"/>
      <c r="D52" s="952"/>
      <c r="E52" s="952"/>
      <c r="F52" s="952"/>
      <c r="G52" s="953"/>
    </row>
    <row r="53">
      <c r="A53" s="943" t="s">
        <v>114</v>
      </c>
      <c r="B53" s="951" t="s">
        <v>115</v>
      </c>
      <c r="C53" s="952"/>
      <c r="D53" s="952"/>
      <c r="E53" s="952"/>
      <c r="F53" s="952"/>
      <c r="G53" s="953"/>
    </row>
    <row r="54">
      <c r="A54" s="943" t="s">
        <v>116</v>
      </c>
      <c r="B54" s="951" t="s">
        <v>117</v>
      </c>
      <c r="C54" s="952"/>
      <c r="D54" s="952"/>
      <c r="E54" s="952"/>
      <c r="F54" s="952"/>
      <c r="G54" s="953"/>
    </row>
    <row r="55">
      <c r="A55" s="920" t="s">
        <v>118</v>
      </c>
      <c r="B55" s="1365" t="s">
        <v>119</v>
      </c>
      <c r="C55" s="1366"/>
      <c r="D55" s="1366"/>
      <c r="E55" s="1366"/>
      <c r="F55" s="1366"/>
      <c r="G55" s="1367"/>
    </row>
    <row r="56">
      <c r="A56" s="935" t="s">
        <v>120</v>
      </c>
      <c r="B56" s="954" t="s">
        <v>121</v>
      </c>
      <c r="C56" s="955"/>
      <c r="D56" s="955"/>
      <c r="E56" s="955"/>
      <c r="F56" s="955"/>
      <c r="G56" s="956"/>
    </row>
    <row r="57">
      <c r="A57" s="943" t="s">
        <v>122</v>
      </c>
      <c r="B57" s="951" t="s">
        <v>123</v>
      </c>
      <c r="C57" s="952"/>
      <c r="D57" s="952"/>
      <c r="E57" s="952"/>
      <c r="F57" s="952"/>
      <c r="G57" s="953"/>
    </row>
    <row r="58">
      <c r="A58" s="935">
        <v>3</v>
      </c>
      <c r="B58" s="954" t="s">
        <v>125</v>
      </c>
      <c r="C58" s="955"/>
      <c r="D58" s="955"/>
      <c r="E58" s="955"/>
      <c r="F58" s="955"/>
      <c r="G58" s="956"/>
    </row>
    <row r="59">
      <c r="A59" s="935" t="s">
        <v>126</v>
      </c>
      <c r="B59" s="954" t="s">
        <v>127</v>
      </c>
      <c r="C59" s="955"/>
      <c r="D59" s="955"/>
      <c r="E59" s="955"/>
      <c r="F59" s="955"/>
      <c r="G59" s="956"/>
    </row>
    <row r="60">
      <c r="A60" s="943" t="s">
        <v>128</v>
      </c>
      <c r="B60" s="951" t="s">
        <v>43</v>
      </c>
      <c r="C60" s="952"/>
      <c r="D60" s="952"/>
      <c r="E60" s="952"/>
      <c r="F60" s="952"/>
      <c r="G60" s="953"/>
    </row>
    <row r="61">
      <c r="A61" s="935" t="s">
        <v>130</v>
      </c>
      <c r="B61" s="954" t="s">
        <v>47</v>
      </c>
      <c r="C61" s="955"/>
      <c r="D61" s="955"/>
      <c r="E61" s="955"/>
      <c r="F61" s="955"/>
      <c r="G61" s="956"/>
    </row>
    <row r="62">
      <c r="A62" s="943" t="s">
        <v>131</v>
      </c>
      <c r="B62" s="951" t="s">
        <v>49</v>
      </c>
      <c r="C62" s="952"/>
      <c r="D62" s="952"/>
      <c r="E62" s="1366"/>
      <c r="F62" s="1366"/>
      <c r="G62" s="1367"/>
    </row>
    <row r="63" ht="204" customHeight="1">
      <c r="A63" s="957" t="s">
        <v>363</v>
      </c>
      <c r="B63" s="958"/>
      <c r="C63" s="958"/>
      <c r="D63" s="958"/>
      <c r="E63" s="617" t="s">
        <v>363</v>
      </c>
      <c r="F63" s="617"/>
      <c r="G63" s="617"/>
    </row>
    <row r="64">
      <c r="A64" s="943" t="s">
        <v>132</v>
      </c>
      <c r="B64" s="951" t="s">
        <v>58</v>
      </c>
      <c r="C64" s="952"/>
      <c r="D64" s="952"/>
      <c r="E64" s="1368"/>
      <c r="F64" s="1368"/>
      <c r="G64" s="1369"/>
    </row>
    <row r="65">
      <c r="A65" s="943" t="s">
        <v>133</v>
      </c>
      <c r="B65" s="951" t="s">
        <v>54</v>
      </c>
      <c r="C65" s="952"/>
      <c r="D65" s="952"/>
      <c r="E65" s="952"/>
      <c r="F65" s="952"/>
      <c r="G65" s="953"/>
    </row>
    <row r="66">
      <c r="A66" s="943" t="s">
        <v>134</v>
      </c>
      <c r="B66" s="951" t="s">
        <v>135</v>
      </c>
      <c r="C66" s="952"/>
      <c r="D66" s="952"/>
      <c r="E66" s="952"/>
      <c r="F66" s="952"/>
      <c r="G66" s="953"/>
    </row>
    <row r="67">
      <c r="A67" s="943" t="s">
        <v>136</v>
      </c>
      <c r="B67" s="951" t="s">
        <v>60</v>
      </c>
      <c r="C67" s="952"/>
      <c r="D67" s="952"/>
      <c r="E67" s="952"/>
      <c r="F67" s="952"/>
      <c r="G67" s="953"/>
    </row>
    <row r="68">
      <c r="A68" s="943" t="s">
        <v>137</v>
      </c>
      <c r="B68" s="951" t="s">
        <v>56</v>
      </c>
      <c r="C68" s="952"/>
      <c r="D68" s="952"/>
      <c r="E68" s="952"/>
      <c r="F68" s="952"/>
      <c r="G68" s="953"/>
    </row>
    <row r="69">
      <c r="A69" s="943" t="s">
        <v>138</v>
      </c>
      <c r="B69" s="951" t="s">
        <v>64</v>
      </c>
      <c r="C69" s="952"/>
      <c r="D69" s="952"/>
      <c r="E69" s="952"/>
      <c r="F69" s="952"/>
      <c r="G69" s="953"/>
    </row>
    <row r="70">
      <c r="A70" s="943" t="s">
        <v>139</v>
      </c>
      <c r="B70" s="951" t="s">
        <v>66</v>
      </c>
      <c r="C70" s="952"/>
      <c r="D70" s="952"/>
      <c r="E70" s="952"/>
      <c r="F70" s="952"/>
      <c r="G70" s="953"/>
    </row>
    <row r="71">
      <c r="A71" s="943" t="s">
        <v>140</v>
      </c>
      <c r="B71" s="951" t="s">
        <v>141</v>
      </c>
      <c r="C71" s="952"/>
      <c r="D71" s="952"/>
      <c r="E71" s="952"/>
      <c r="F71" s="952"/>
      <c r="G71" s="953"/>
    </row>
    <row r="72">
      <c r="A72" s="943" t="s">
        <v>142</v>
      </c>
      <c r="B72" s="951" t="s">
        <v>143</v>
      </c>
      <c r="C72" s="952"/>
      <c r="D72" s="952"/>
      <c r="E72" s="952"/>
      <c r="F72" s="952"/>
      <c r="G72" s="953"/>
    </row>
    <row r="73">
      <c r="A73" s="935" t="s">
        <v>144</v>
      </c>
      <c r="B73" s="954" t="s">
        <v>145</v>
      </c>
      <c r="C73" s="955"/>
      <c r="D73" s="955"/>
      <c r="E73" s="955"/>
      <c r="F73" s="955"/>
      <c r="G73" s="956"/>
    </row>
    <row r="74">
      <c r="A74" s="943" t="s">
        <v>146</v>
      </c>
      <c r="B74" s="951" t="s">
        <v>147</v>
      </c>
      <c r="C74" s="952"/>
      <c r="D74" s="952"/>
      <c r="E74" s="952"/>
      <c r="F74" s="952"/>
      <c r="G74" s="953"/>
    </row>
    <row r="75">
      <c r="A75" s="943" t="s">
        <v>148</v>
      </c>
      <c r="B75" s="951" t="s">
        <v>149</v>
      </c>
      <c r="C75" s="952"/>
      <c r="D75" s="952"/>
      <c r="E75" s="952"/>
      <c r="F75" s="952"/>
      <c r="G75" s="953"/>
    </row>
    <row r="76">
      <c r="A76" s="935" t="s">
        <v>150</v>
      </c>
      <c r="B76" s="954" t="s">
        <v>68</v>
      </c>
      <c r="C76" s="955"/>
      <c r="D76" s="955"/>
      <c r="E76" s="955"/>
      <c r="F76" s="955"/>
      <c r="G76" s="956"/>
    </row>
    <row r="77">
      <c r="A77" s="943" t="s">
        <v>151</v>
      </c>
      <c r="B77" s="951" t="s">
        <v>152</v>
      </c>
      <c r="C77" s="952"/>
      <c r="D77" s="952"/>
      <c r="E77" s="952"/>
      <c r="F77" s="952"/>
      <c r="G77" s="953"/>
    </row>
    <row r="78">
      <c r="A78" s="943" t="s">
        <v>153</v>
      </c>
      <c r="B78" s="951" t="s">
        <v>154</v>
      </c>
      <c r="C78" s="952"/>
      <c r="D78" s="952"/>
      <c r="E78" s="952"/>
      <c r="F78" s="952"/>
      <c r="G78" s="953"/>
    </row>
    <row r="79">
      <c r="A79" s="943" t="s">
        <v>155</v>
      </c>
      <c r="B79" s="951" t="s">
        <v>74</v>
      </c>
      <c r="C79" s="952"/>
      <c r="D79" s="952"/>
      <c r="E79" s="952"/>
      <c r="F79" s="952"/>
      <c r="G79" s="953"/>
    </row>
    <row r="80">
      <c r="A80" s="943" t="s">
        <v>156</v>
      </c>
      <c r="B80" s="951" t="s">
        <v>157</v>
      </c>
      <c r="C80" s="952"/>
      <c r="D80" s="952"/>
      <c r="E80" s="952"/>
      <c r="F80" s="952"/>
      <c r="G80" s="953"/>
    </row>
    <row r="81">
      <c r="A81" s="943" t="s">
        <v>158</v>
      </c>
      <c r="B81" s="951" t="s">
        <v>80</v>
      </c>
      <c r="C81" s="952"/>
      <c r="D81" s="952"/>
      <c r="E81" s="952"/>
      <c r="F81" s="952"/>
      <c r="G81" s="953"/>
    </row>
    <row r="82">
      <c r="A82" s="943" t="s">
        <v>159</v>
      </c>
      <c r="B82" s="951" t="s">
        <v>78</v>
      </c>
      <c r="C82" s="952"/>
      <c r="D82" s="952"/>
      <c r="E82" s="952"/>
      <c r="F82" s="952"/>
      <c r="G82" s="953"/>
    </row>
    <row r="83">
      <c r="A83" s="935" t="s">
        <v>160</v>
      </c>
      <c r="B83" s="954" t="s">
        <v>161</v>
      </c>
      <c r="C83" s="955"/>
      <c r="D83" s="955"/>
      <c r="E83" s="955"/>
      <c r="F83" s="955"/>
      <c r="G83" s="956"/>
    </row>
    <row r="84">
      <c r="A84" s="943" t="s">
        <v>162</v>
      </c>
      <c r="B84" s="951" t="s">
        <v>163</v>
      </c>
      <c r="C84" s="952"/>
      <c r="D84" s="952"/>
      <c r="E84" s="952"/>
      <c r="F84" s="952"/>
      <c r="G84" s="953"/>
    </row>
    <row r="85">
      <c r="A85" s="943" t="s">
        <v>164</v>
      </c>
      <c r="B85" s="951" t="s">
        <v>165</v>
      </c>
      <c r="C85" s="952"/>
      <c r="D85" s="952"/>
      <c r="E85" s="952"/>
      <c r="F85" s="952"/>
      <c r="G85" s="953"/>
    </row>
    <row r="86">
      <c r="A86" s="943" t="s">
        <v>166</v>
      </c>
      <c r="B86" s="951" t="s">
        <v>167</v>
      </c>
      <c r="C86" s="952"/>
      <c r="D86" s="952"/>
      <c r="E86" s="952"/>
      <c r="F86" s="952"/>
      <c r="G86" s="953"/>
    </row>
    <row r="87">
      <c r="A87" s="943" t="s">
        <v>168</v>
      </c>
      <c r="B87" s="951" t="s">
        <v>169</v>
      </c>
      <c r="C87" s="952"/>
      <c r="D87" s="952"/>
      <c r="E87" s="952"/>
      <c r="F87" s="952"/>
      <c r="G87" s="953"/>
    </row>
    <row r="88">
      <c r="A88" s="943" t="s">
        <v>170</v>
      </c>
      <c r="B88" s="951" t="s">
        <v>171</v>
      </c>
      <c r="C88" s="952"/>
      <c r="D88" s="952"/>
      <c r="E88" s="952"/>
      <c r="F88" s="952"/>
      <c r="G88" s="953"/>
    </row>
    <row r="89">
      <c r="A89" s="935" t="s">
        <v>172</v>
      </c>
      <c r="B89" s="954" t="s">
        <v>93</v>
      </c>
      <c r="C89" s="955"/>
      <c r="D89" s="955"/>
      <c r="E89" s="955"/>
      <c r="F89" s="955"/>
      <c r="G89" s="956"/>
    </row>
    <row r="90">
      <c r="A90" s="935" t="s">
        <v>173</v>
      </c>
      <c r="B90" s="954" t="s">
        <v>174</v>
      </c>
      <c r="C90" s="955"/>
      <c r="D90" s="955"/>
      <c r="E90" s="955"/>
      <c r="F90" s="955"/>
      <c r="G90" s="956"/>
    </row>
    <row r="91">
      <c r="A91" s="943" t="s">
        <v>175</v>
      </c>
      <c r="B91" s="951" t="s">
        <v>97</v>
      </c>
      <c r="C91" s="952"/>
      <c r="D91" s="952"/>
      <c r="E91" s="952"/>
      <c r="F91" s="952"/>
      <c r="G91" s="953"/>
    </row>
    <row r="92">
      <c r="A92" s="943" t="s">
        <v>176</v>
      </c>
      <c r="B92" s="951" t="s">
        <v>99</v>
      </c>
      <c r="C92" s="952"/>
      <c r="D92" s="952"/>
      <c r="E92" s="952"/>
      <c r="F92" s="952"/>
      <c r="G92" s="953"/>
    </row>
    <row r="93">
      <c r="A93" s="943" t="s">
        <v>177</v>
      </c>
      <c r="B93" s="951" t="s">
        <v>101</v>
      </c>
      <c r="C93" s="952"/>
      <c r="D93" s="952"/>
      <c r="E93" s="952"/>
      <c r="F93" s="952"/>
      <c r="G93" s="953"/>
    </row>
    <row r="94">
      <c r="A94" s="943" t="s">
        <v>178</v>
      </c>
      <c r="B94" s="951" t="s">
        <v>179</v>
      </c>
      <c r="C94" s="952"/>
      <c r="D94" s="952"/>
      <c r="E94" s="952"/>
      <c r="F94" s="952"/>
      <c r="G94" s="953"/>
    </row>
    <row r="95">
      <c r="A95" s="943" t="s">
        <v>180</v>
      </c>
      <c r="B95" s="951" t="s">
        <v>105</v>
      </c>
      <c r="C95" s="952"/>
      <c r="D95" s="952"/>
      <c r="E95" s="952"/>
      <c r="F95" s="952"/>
      <c r="G95" s="953"/>
    </row>
    <row r="96">
      <c r="A96" s="943" t="s">
        <v>181</v>
      </c>
      <c r="B96" s="951" t="s">
        <v>107</v>
      </c>
      <c r="C96" s="952"/>
      <c r="D96" s="952"/>
      <c r="E96" s="952"/>
      <c r="F96" s="952"/>
      <c r="G96" s="953"/>
    </row>
    <row r="97">
      <c r="A97" s="943" t="s">
        <v>182</v>
      </c>
      <c r="B97" s="951" t="s">
        <v>109</v>
      </c>
      <c r="C97" s="952"/>
      <c r="D97" s="952"/>
      <c r="E97" s="952"/>
      <c r="F97" s="952"/>
      <c r="G97" s="953"/>
    </row>
    <row r="98">
      <c r="A98" s="943" t="s">
        <v>183</v>
      </c>
      <c r="B98" s="951" t="s">
        <v>111</v>
      </c>
      <c r="C98" s="952"/>
      <c r="D98" s="952"/>
      <c r="E98" s="952"/>
      <c r="F98" s="952"/>
      <c r="G98" s="953"/>
    </row>
    <row r="99">
      <c r="A99" s="943" t="s">
        <v>184</v>
      </c>
      <c r="B99" s="951" t="s">
        <v>113</v>
      </c>
      <c r="C99" s="952"/>
      <c r="D99" s="952"/>
      <c r="E99" s="952"/>
      <c r="F99" s="952"/>
      <c r="G99" s="953"/>
    </row>
    <row r="100">
      <c r="A100" s="943" t="s">
        <v>185</v>
      </c>
      <c r="B100" s="951" t="s">
        <v>115</v>
      </c>
      <c r="C100" s="952"/>
      <c r="D100" s="952"/>
      <c r="E100" s="952"/>
      <c r="F100" s="952"/>
      <c r="G100" s="953"/>
    </row>
    <row r="101">
      <c r="A101" s="943" t="s">
        <v>186</v>
      </c>
      <c r="B101" s="951" t="s">
        <v>117</v>
      </c>
      <c r="C101" s="952"/>
      <c r="D101" s="952"/>
      <c r="E101" s="952"/>
      <c r="F101" s="952"/>
      <c r="G101" s="953"/>
    </row>
    <row r="102">
      <c r="A102" s="957"/>
      <c r="B102" s="958"/>
      <c r="C102" s="958"/>
      <c r="D102" s="958"/>
      <c r="E102" s="958"/>
      <c r="F102" s="958"/>
      <c r="G102" s="959"/>
    </row>
    <row r="103">
      <c r="A103" s="943" t="s">
        <v>187</v>
      </c>
      <c r="B103" s="951" t="s">
        <v>119</v>
      </c>
      <c r="C103" s="952"/>
      <c r="D103" s="952"/>
      <c r="E103" s="952"/>
      <c r="F103" s="952"/>
      <c r="G103" s="953"/>
    </row>
    <row r="104">
      <c r="A104" s="935" t="s">
        <v>188</v>
      </c>
      <c r="B104" s="963" t="s">
        <v>121</v>
      </c>
      <c r="C104" s="964"/>
      <c r="D104" s="964"/>
      <c r="E104" s="964"/>
      <c r="F104" s="964"/>
      <c r="G104" s="965"/>
    </row>
    <row r="105">
      <c r="A105" s="943" t="s">
        <v>189</v>
      </c>
      <c r="B105" s="951" t="s">
        <v>123</v>
      </c>
      <c r="C105" s="952"/>
      <c r="D105" s="952"/>
      <c r="E105" s="952"/>
      <c r="F105" s="952"/>
      <c r="G105" s="953"/>
    </row>
    <row r="106">
      <c r="A106" s="943" t="s">
        <v>190</v>
      </c>
      <c r="B106" s="951" t="s">
        <v>191</v>
      </c>
      <c r="C106" s="952"/>
      <c r="D106" s="952"/>
      <c r="E106" s="952"/>
      <c r="F106" s="952"/>
      <c r="G106" s="953"/>
    </row>
    <row r="107" ht="15.75">
      <c r="A107" s="920" t="s">
        <v>192</v>
      </c>
      <c r="B107" s="1365" t="s">
        <v>193</v>
      </c>
      <c r="C107" s="1366"/>
      <c r="D107" s="1366"/>
      <c r="E107" s="1366"/>
      <c r="F107" s="1366"/>
      <c r="G107" s="1367"/>
    </row>
    <row r="108">
      <c r="A108" s="1370" t="s">
        <v>348</v>
      </c>
      <c r="B108" s="1371"/>
      <c r="C108" s="1371"/>
      <c r="D108" s="1372"/>
      <c r="E108" s="1373" t="s">
        <v>239</v>
      </c>
      <c r="F108" s="1374"/>
      <c r="G108" s="1375"/>
    </row>
    <row r="109">
      <c r="A109" s="1156"/>
      <c r="B109" s="1157"/>
      <c r="C109" s="1157"/>
      <c r="D109" s="1158"/>
      <c r="E109" s="1376"/>
      <c r="F109" s="1377"/>
      <c r="G109" s="1378"/>
    </row>
    <row r="110">
      <c r="A110" s="1156"/>
      <c r="B110" s="1157"/>
      <c r="C110" s="1157"/>
      <c r="D110" s="1158"/>
      <c r="E110" s="1376"/>
      <c r="F110" s="1377"/>
      <c r="G110" s="1378"/>
    </row>
    <row r="111">
      <c r="A111" s="1156"/>
      <c r="B111" s="1157"/>
      <c r="C111" s="1157"/>
      <c r="D111" s="1158"/>
      <c r="E111" s="1376"/>
      <c r="F111" s="1377"/>
      <c r="G111" s="1378"/>
    </row>
    <row r="112">
      <c r="A112" s="1156"/>
      <c r="B112" s="1157"/>
      <c r="C112" s="1157"/>
      <c r="D112" s="1158"/>
      <c r="E112" s="1376"/>
      <c r="F112" s="1377"/>
      <c r="G112" s="1378"/>
    </row>
    <row r="113">
      <c r="A113" s="1156"/>
      <c r="B113" s="1157"/>
      <c r="C113" s="1157"/>
      <c r="D113" s="1158"/>
      <c r="E113" s="1376"/>
      <c r="F113" s="1377"/>
      <c r="G113" s="1378"/>
    </row>
    <row r="114" ht="16.5" customHeight="1">
      <c r="A114" s="1379"/>
      <c r="B114" s="1380"/>
      <c r="C114" s="1380"/>
      <c r="D114" s="1381"/>
      <c r="E114" s="1382"/>
      <c r="F114" s="1383"/>
      <c r="G114" s="1384"/>
    </row>
  </sheetData>
  <mergeCells count="111">
    <mergeCell ref="B1:F1"/>
    <mergeCell ref="G1:G4"/>
    <mergeCell ref="B2:F2"/>
    <mergeCell ref="B3:F3"/>
    <mergeCell ref="A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A63:D63"/>
    <mergeCell ref="E63:G63"/>
    <mergeCell ref="B64:G64"/>
    <mergeCell ref="B65:G65"/>
    <mergeCell ref="B66:G66"/>
    <mergeCell ref="B67:G67"/>
    <mergeCell ref="B68:G68"/>
    <mergeCell ref="B69:G69"/>
    <mergeCell ref="B70:G70"/>
    <mergeCell ref="B71:G71"/>
    <mergeCell ref="B72:G72"/>
    <mergeCell ref="B73:G73"/>
    <mergeCell ref="B74:G74"/>
    <mergeCell ref="B75:G75"/>
    <mergeCell ref="B76:G76"/>
    <mergeCell ref="B77:G77"/>
    <mergeCell ref="B78:G78"/>
    <mergeCell ref="B79:G79"/>
    <mergeCell ref="B80:G80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  <mergeCell ref="B91:G91"/>
    <mergeCell ref="B92:G92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A102:D102"/>
    <mergeCell ref="E102:G102"/>
    <mergeCell ref="B103:G103"/>
    <mergeCell ref="B104:G104"/>
    <mergeCell ref="B105:G105"/>
    <mergeCell ref="B106:G106"/>
    <mergeCell ref="B107:G107"/>
    <mergeCell ref="A108:D114"/>
    <mergeCell ref="E108:G114"/>
  </mergeCells>
  <printOptions headings="0" gridLines="0"/>
  <pageMargins left="0.511811024" right="0.511811024" top="0.78740157500000008" bottom="0.78740157500000008" header="0.31496062000000008" footer="0.31496062000000008"/>
  <pageSetup paperSize="9" scale="76" fitToWidth="1" fitToHeight="0" pageOrder="downThenOver" orientation="portrait" usePrinterDefaults="1" blackAndWhite="0" draft="0" cellComments="none" useFirstPageNumber="0" errors="displayed" horizontalDpi="600" verticalDpi="0" copies="1"/>
  <headerFooter/>
  <rowBreaks count="1" manualBreakCount="1">
    <brk id="60" man="1" max="16383"/>
  </rowBreak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1432" zoomScale="70" workbookViewId="0">
      <selection activeCell="D1417" activeCellId="0" sqref="D1417:F1417"/>
    </sheetView>
  </sheetViews>
  <sheetFormatPr defaultRowHeight="14.25"/>
  <cols>
    <col customWidth="1" min="1" max="1" style="264" width="14.85546875"/>
    <col customWidth="1" min="2" max="2" width="11.140625"/>
    <col customWidth="1" min="3" max="3" width="8.7109375"/>
    <col customWidth="1" min="4" max="4" width="4.42578125"/>
    <col customWidth="1" min="5" max="7" width="8.7109375"/>
    <col customWidth="1" min="8" max="8" width="4.28515625"/>
    <col customWidth="1" min="9" max="9" width="10.140625"/>
    <col customWidth="1" min="10" max="10" width="5.85546875"/>
    <col customWidth="1" min="11" max="11" width="8.7109375"/>
    <col customWidth="1" min="12" max="12" width="4.42578125"/>
    <col customWidth="1" min="13" max="13" width="5.28515625"/>
    <col customWidth="1" min="14" max="14" width="4.85546875"/>
    <col customWidth="1" min="15" max="15" style="1164" width="9.5703125"/>
  </cols>
  <sheetData>
    <row r="1" ht="21.75" customHeight="1">
      <c r="A1" s="131" t="s">
        <v>240</v>
      </c>
      <c r="B1" s="806" t="s">
        <v>1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1165"/>
    </row>
    <row r="2" ht="14.25" customHeight="1">
      <c r="A2" s="1385" t="s">
        <v>3</v>
      </c>
      <c r="B2" s="977" t="s">
        <v>4</v>
      </c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1166"/>
    </row>
    <row r="3">
      <c r="A3" s="980" t="s">
        <v>241</v>
      </c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1167"/>
    </row>
    <row r="4" ht="25.5">
      <c r="A4" s="1386" t="s">
        <v>7</v>
      </c>
      <c r="B4" s="719" t="s">
        <v>312</v>
      </c>
      <c r="C4" s="720" t="s">
        <v>216</v>
      </c>
      <c r="D4" s="816" t="s">
        <v>357</v>
      </c>
      <c r="E4" s="817"/>
      <c r="F4" s="818"/>
      <c r="G4" s="819" t="s">
        <v>242</v>
      </c>
      <c r="H4" s="820"/>
      <c r="I4" s="723">
        <f>'DO 04'!I2494:M2494+1</f>
        <v>46082</v>
      </c>
      <c r="J4" s="724"/>
      <c r="K4" s="724"/>
      <c r="L4" s="724"/>
      <c r="M4" s="725"/>
      <c r="N4" s="726" t="s">
        <v>243</v>
      </c>
      <c r="O4" s="727">
        <f>1</f>
        <v>1</v>
      </c>
    </row>
    <row r="5">
      <c r="A5" s="1387" t="s">
        <v>244</v>
      </c>
      <c r="B5" s="729" t="s">
        <v>6</v>
      </c>
      <c r="C5" s="730"/>
      <c r="D5" s="730"/>
      <c r="E5" s="730"/>
      <c r="F5" s="730"/>
      <c r="G5" s="730"/>
      <c r="H5" s="730"/>
      <c r="I5" s="730"/>
      <c r="J5" s="731"/>
      <c r="K5" s="732" t="s">
        <v>245</v>
      </c>
      <c r="L5" s="732" t="s">
        <v>246</v>
      </c>
      <c r="M5" s="821" t="s">
        <v>247</v>
      </c>
      <c r="N5" s="822"/>
      <c r="O5" s="733" t="s">
        <v>248</v>
      </c>
    </row>
    <row r="6">
      <c r="A6" s="1388"/>
      <c r="B6" s="735"/>
      <c r="C6" s="736"/>
      <c r="D6" s="1168"/>
      <c r="E6" s="1168"/>
      <c r="F6" s="1168"/>
      <c r="G6" s="736"/>
      <c r="H6" s="736"/>
      <c r="I6" s="736"/>
      <c r="J6" s="737"/>
      <c r="K6" s="732" t="s">
        <v>249</v>
      </c>
      <c r="L6" s="732" t="s">
        <v>203</v>
      </c>
      <c r="M6" s="823"/>
      <c r="N6" s="824"/>
      <c r="O6" s="739"/>
    </row>
    <row r="7" ht="27.75" customHeight="1">
      <c r="A7" s="1389" t="s">
        <v>250</v>
      </c>
      <c r="B7" s="1169">
        <v>45929</v>
      </c>
      <c r="C7" s="742" t="s">
        <v>251</v>
      </c>
      <c r="D7" s="1170">
        <v>270</v>
      </c>
      <c r="E7" s="742" t="s">
        <v>252</v>
      </c>
      <c r="F7" s="825" t="s">
        <v>253</v>
      </c>
      <c r="G7" s="826"/>
      <c r="H7" s="741">
        <f>'DO 04'!H2497+1</f>
        <v>148</v>
      </c>
      <c r="I7" s="742" t="s">
        <v>254</v>
      </c>
      <c r="J7" s="741">
        <f>D7-H7</f>
        <v>122</v>
      </c>
      <c r="K7" s="744" t="s">
        <v>255</v>
      </c>
      <c r="L7" s="744" t="s">
        <v>203</v>
      </c>
      <c r="M7" s="811"/>
      <c r="N7" s="827"/>
      <c r="O7" s="739"/>
    </row>
    <row r="8">
      <c r="A8" s="1390" t="s">
        <v>256</v>
      </c>
      <c r="B8" s="755" t="s">
        <v>257</v>
      </c>
      <c r="C8" s="756"/>
      <c r="D8" s="756"/>
      <c r="E8" s="756"/>
      <c r="F8" s="757"/>
      <c r="G8" s="758"/>
      <c r="H8" s="763"/>
      <c r="I8" s="760"/>
      <c r="J8" s="761"/>
      <c r="K8" s="761"/>
      <c r="L8" s="761"/>
      <c r="M8" s="761"/>
      <c r="N8" s="761"/>
      <c r="O8" s="762"/>
    </row>
    <row r="9">
      <c r="A9" s="801"/>
      <c r="B9" s="755" t="s">
        <v>258</v>
      </c>
      <c r="C9" s="756"/>
      <c r="D9" s="756"/>
      <c r="E9" s="756"/>
      <c r="F9" s="757"/>
      <c r="G9" s="758"/>
      <c r="H9" s="763"/>
      <c r="I9" s="760"/>
      <c r="J9" s="761"/>
      <c r="K9" s="761"/>
      <c r="L9" s="761"/>
      <c r="M9" s="761"/>
      <c r="N9" s="761"/>
      <c r="O9" s="762"/>
    </row>
    <row r="10">
      <c r="A10" s="801"/>
      <c r="B10" s="755" t="s">
        <v>259</v>
      </c>
      <c r="C10" s="756"/>
      <c r="D10" s="756"/>
      <c r="E10" s="756"/>
      <c r="F10" s="757"/>
      <c r="G10" s="758"/>
      <c r="H10" s="763"/>
      <c r="I10" s="760"/>
      <c r="J10" s="761"/>
      <c r="K10" s="761"/>
      <c r="L10" s="761"/>
      <c r="M10" s="761"/>
      <c r="N10" s="761"/>
      <c r="O10" s="762"/>
    </row>
    <row r="11">
      <c r="A11" s="801"/>
      <c r="B11" s="755" t="s">
        <v>260</v>
      </c>
      <c r="C11" s="756"/>
      <c r="D11" s="756"/>
      <c r="E11" s="756"/>
      <c r="F11" s="757"/>
      <c r="G11" s="758"/>
      <c r="H11" s="763"/>
      <c r="I11" s="760"/>
      <c r="J11" s="761"/>
      <c r="K11" s="761"/>
      <c r="L11" s="761"/>
      <c r="M11" s="761"/>
      <c r="N11" s="761"/>
      <c r="O11" s="762"/>
    </row>
    <row r="12">
      <c r="A12" s="801"/>
      <c r="B12" s="755" t="s">
        <v>261</v>
      </c>
      <c r="C12" s="756"/>
      <c r="D12" s="756"/>
      <c r="E12" s="756"/>
      <c r="F12" s="757"/>
      <c r="G12" s="758"/>
      <c r="H12" s="763"/>
      <c r="I12" s="758"/>
      <c r="J12" s="759"/>
      <c r="K12" s="759"/>
      <c r="L12" s="759"/>
      <c r="M12" s="759"/>
      <c r="N12" s="759"/>
      <c r="O12" s="762"/>
    </row>
    <row r="13" ht="15.75">
      <c r="A13" s="802"/>
      <c r="B13" s="994" t="s">
        <v>262</v>
      </c>
      <c r="C13" s="995"/>
      <c r="D13" s="995"/>
      <c r="E13" s="995"/>
      <c r="F13" s="996"/>
      <c r="G13" s="984"/>
      <c r="H13" s="985"/>
      <c r="I13" s="769"/>
      <c r="J13" s="770"/>
      <c r="K13" s="770"/>
      <c r="L13" s="770"/>
      <c r="M13" s="770"/>
      <c r="N13" s="770"/>
      <c r="O13" s="771"/>
    </row>
    <row r="14">
      <c r="A14" s="797" t="s">
        <v>263</v>
      </c>
      <c r="B14" s="773" t="s">
        <v>264</v>
      </c>
      <c r="C14" s="774"/>
      <c r="D14" s="774"/>
      <c r="E14" s="774"/>
      <c r="F14" s="775"/>
      <c r="G14" s="1171" t="s">
        <v>265</v>
      </c>
      <c r="H14" s="1172"/>
      <c r="I14" s="773" t="s">
        <v>264</v>
      </c>
      <c r="J14" s="774"/>
      <c r="K14" s="774"/>
      <c r="L14" s="774"/>
      <c r="M14" s="774"/>
      <c r="N14" s="775"/>
      <c r="O14" s="1173" t="s">
        <v>265</v>
      </c>
    </row>
    <row r="15">
      <c r="A15" s="801"/>
      <c r="B15" s="766" t="s">
        <v>266</v>
      </c>
      <c r="C15" s="767"/>
      <c r="D15" s="767"/>
      <c r="E15" s="767"/>
      <c r="F15" s="768"/>
      <c r="G15" s="779"/>
      <c r="H15" s="780"/>
      <c r="I15" s="766" t="s">
        <v>267</v>
      </c>
      <c r="J15" s="767"/>
      <c r="K15" s="767"/>
      <c r="L15" s="767"/>
      <c r="M15" s="767"/>
      <c r="N15" s="768"/>
      <c r="O15" s="781"/>
    </row>
    <row r="16">
      <c r="A16" s="801"/>
      <c r="B16" s="766" t="s">
        <v>268</v>
      </c>
      <c r="C16" s="767"/>
      <c r="D16" s="767"/>
      <c r="E16" s="767"/>
      <c r="F16" s="768"/>
      <c r="G16" s="779"/>
      <c r="H16" s="780"/>
      <c r="I16" s="766" t="s">
        <v>269</v>
      </c>
      <c r="J16" s="767"/>
      <c r="K16" s="767"/>
      <c r="L16" s="767"/>
      <c r="M16" s="767"/>
      <c r="N16" s="768"/>
      <c r="O16" s="781"/>
    </row>
    <row r="17">
      <c r="A17" s="801"/>
      <c r="B17" s="766" t="s">
        <v>270</v>
      </c>
      <c r="C17" s="767"/>
      <c r="D17" s="767"/>
      <c r="E17" s="767"/>
      <c r="F17" s="768"/>
      <c r="G17" s="779"/>
      <c r="H17" s="780"/>
      <c r="I17" s="766" t="s">
        <v>271</v>
      </c>
      <c r="J17" s="767"/>
      <c r="K17" s="767"/>
      <c r="L17" s="767"/>
      <c r="M17" s="767"/>
      <c r="N17" s="768"/>
      <c r="O17" s="781"/>
    </row>
    <row r="18">
      <c r="A18" s="801"/>
      <c r="B18" s="766" t="s">
        <v>272</v>
      </c>
      <c r="C18" s="767"/>
      <c r="D18" s="767"/>
      <c r="E18" s="767"/>
      <c r="F18" s="768"/>
      <c r="G18" s="779"/>
      <c r="H18" s="780"/>
      <c r="I18" s="766" t="s">
        <v>273</v>
      </c>
      <c r="J18" s="767"/>
      <c r="K18" s="767"/>
      <c r="L18" s="767"/>
      <c r="M18" s="767"/>
      <c r="N18" s="768"/>
      <c r="O18" s="781"/>
    </row>
    <row r="19">
      <c r="A19" s="801"/>
      <c r="B19" s="766" t="s">
        <v>274</v>
      </c>
      <c r="C19" s="767"/>
      <c r="D19" s="767"/>
      <c r="E19" s="767"/>
      <c r="F19" s="768"/>
      <c r="G19" s="779"/>
      <c r="H19" s="780"/>
      <c r="I19" s="766" t="s">
        <v>275</v>
      </c>
      <c r="J19" s="767"/>
      <c r="K19" s="767"/>
      <c r="L19" s="767"/>
      <c r="M19" s="767"/>
      <c r="N19" s="768"/>
      <c r="O19" s="781"/>
    </row>
    <row r="20">
      <c r="A20" s="801"/>
      <c r="B20" s="766" t="s">
        <v>276</v>
      </c>
      <c r="C20" s="767"/>
      <c r="D20" s="767"/>
      <c r="E20" s="767"/>
      <c r="F20" s="768"/>
      <c r="G20" s="779"/>
      <c r="H20" s="780"/>
      <c r="I20" s="766" t="s">
        <v>277</v>
      </c>
      <c r="J20" s="767"/>
      <c r="K20" s="767"/>
      <c r="L20" s="767"/>
      <c r="M20" s="767"/>
      <c r="N20" s="768"/>
      <c r="O20" s="781"/>
    </row>
    <row r="21">
      <c r="A21" s="801"/>
      <c r="B21" s="766" t="s">
        <v>278</v>
      </c>
      <c r="C21" s="767"/>
      <c r="D21" s="767"/>
      <c r="E21" s="767"/>
      <c r="F21" s="768"/>
      <c r="G21" s="779"/>
      <c r="H21" s="780"/>
      <c r="I21" s="766" t="s">
        <v>279</v>
      </c>
      <c r="J21" s="767"/>
      <c r="K21" s="767"/>
      <c r="L21" s="767"/>
      <c r="M21" s="767"/>
      <c r="N21" s="768"/>
      <c r="O21" s="781"/>
    </row>
    <row r="22">
      <c r="A22" s="801"/>
      <c r="B22" s="766" t="s">
        <v>280</v>
      </c>
      <c r="C22" s="767"/>
      <c r="D22" s="767"/>
      <c r="E22" s="767"/>
      <c r="F22" s="768"/>
      <c r="G22" s="779"/>
      <c r="H22" s="780"/>
      <c r="I22" s="766" t="s">
        <v>281</v>
      </c>
      <c r="J22" s="767"/>
      <c r="K22" s="767"/>
      <c r="L22" s="767"/>
      <c r="M22" s="767"/>
      <c r="N22" s="768"/>
      <c r="O22" s="781"/>
    </row>
    <row r="23">
      <c r="A23" s="801"/>
      <c r="B23" s="766" t="s">
        <v>282</v>
      </c>
      <c r="C23" s="767"/>
      <c r="D23" s="767"/>
      <c r="E23" s="767"/>
      <c r="F23" s="768"/>
      <c r="G23" s="779"/>
      <c r="H23" s="780"/>
      <c r="I23" s="766" t="s">
        <v>283</v>
      </c>
      <c r="J23" s="767"/>
      <c r="K23" s="767"/>
      <c r="L23" s="767"/>
      <c r="M23" s="767"/>
      <c r="N23" s="768"/>
      <c r="O23" s="781"/>
    </row>
    <row r="24">
      <c r="A24" s="801"/>
      <c r="B24" s="766" t="s">
        <v>284</v>
      </c>
      <c r="C24" s="767"/>
      <c r="D24" s="767"/>
      <c r="E24" s="767"/>
      <c r="F24" s="768"/>
      <c r="G24" s="779"/>
      <c r="H24" s="780"/>
      <c r="I24" s="766" t="s">
        <v>285</v>
      </c>
      <c r="J24" s="767"/>
      <c r="K24" s="767"/>
      <c r="L24" s="767"/>
      <c r="M24" s="767"/>
      <c r="N24" s="768"/>
      <c r="O24" s="790"/>
    </row>
    <row r="25" ht="15.75">
      <c r="A25" s="802"/>
      <c r="B25" s="766" t="s">
        <v>286</v>
      </c>
      <c r="C25" s="767"/>
      <c r="D25" s="767"/>
      <c r="E25" s="767"/>
      <c r="F25" s="768"/>
      <c r="G25" s="1174"/>
      <c r="H25" s="1175"/>
      <c r="I25" s="766" t="s">
        <v>287</v>
      </c>
      <c r="J25" s="767"/>
      <c r="K25" s="767"/>
      <c r="L25" s="767"/>
      <c r="M25" s="767"/>
      <c r="N25" s="768"/>
      <c r="O25" s="1176">
        <f>SUM(G15:H25,O15:O24)</f>
        <v>0</v>
      </c>
    </row>
    <row r="26">
      <c r="A26" s="797" t="s">
        <v>288</v>
      </c>
      <c r="B26" s="1005" t="s">
        <v>313</v>
      </c>
      <c r="C26" s="1006"/>
      <c r="D26" s="1006"/>
      <c r="E26" s="1006"/>
      <c r="F26" s="1006"/>
      <c r="G26" s="1006"/>
      <c r="H26" s="1006"/>
      <c r="I26" s="1006"/>
      <c r="J26" s="1006"/>
      <c r="K26" s="1006"/>
      <c r="L26" s="1006"/>
      <c r="M26" s="1006"/>
      <c r="N26" s="1006"/>
      <c r="O26" s="1177"/>
    </row>
    <row r="27">
      <c r="A27" s="801"/>
      <c r="B27" s="758"/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62"/>
    </row>
    <row r="28">
      <c r="A28" s="801"/>
      <c r="B28" s="758"/>
      <c r="C28" s="759"/>
      <c r="D28" s="759"/>
      <c r="E28" s="759"/>
      <c r="F28" s="759"/>
      <c r="G28" s="759"/>
      <c r="H28" s="759"/>
      <c r="I28" s="759"/>
      <c r="J28" s="759"/>
      <c r="K28" s="759"/>
      <c r="L28" s="759"/>
      <c r="M28" s="759"/>
      <c r="N28" s="759"/>
      <c r="O28" s="762"/>
    </row>
    <row r="29">
      <c r="A29" s="801"/>
      <c r="B29" s="758"/>
      <c r="C29" s="759"/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62"/>
    </row>
    <row r="30">
      <c r="A30" s="801"/>
      <c r="B30" s="758"/>
      <c r="C30" s="759"/>
      <c r="D30" s="759"/>
      <c r="E30" s="759"/>
      <c r="F30" s="759"/>
      <c r="G30" s="759"/>
      <c r="H30" s="759"/>
      <c r="I30" s="759"/>
      <c r="J30" s="759"/>
      <c r="K30" s="759"/>
      <c r="L30" s="759"/>
      <c r="M30" s="759"/>
      <c r="N30" s="759"/>
      <c r="O30" s="762"/>
    </row>
    <row r="31">
      <c r="A31" s="801"/>
      <c r="B31" s="758"/>
      <c r="C31" s="759"/>
      <c r="D31" s="759"/>
      <c r="E31" s="759"/>
      <c r="F31" s="759"/>
      <c r="G31" s="759"/>
      <c r="H31" s="759"/>
      <c r="I31" s="759"/>
      <c r="J31" s="759"/>
      <c r="K31" s="759"/>
      <c r="L31" s="759"/>
      <c r="M31" s="759"/>
      <c r="N31" s="759"/>
      <c r="O31" s="762"/>
    </row>
    <row r="32">
      <c r="A32" s="801"/>
      <c r="B32" s="758"/>
      <c r="C32" s="759"/>
      <c r="D32" s="759"/>
      <c r="E32" s="759"/>
      <c r="F32" s="759"/>
      <c r="G32" s="759"/>
      <c r="H32" s="759"/>
      <c r="I32" s="759"/>
      <c r="J32" s="759"/>
      <c r="K32" s="759"/>
      <c r="L32" s="759"/>
      <c r="M32" s="759"/>
      <c r="N32" s="759"/>
      <c r="O32" s="762"/>
    </row>
    <row r="33">
      <c r="A33" s="801"/>
      <c r="B33" s="758"/>
      <c r="C33" s="759"/>
      <c r="D33" s="759"/>
      <c r="E33" s="759"/>
      <c r="F33" s="759"/>
      <c r="G33" s="759"/>
      <c r="H33" s="763"/>
      <c r="I33" s="986" t="s">
        <v>0</v>
      </c>
      <c r="J33" s="987"/>
      <c r="K33" s="987"/>
      <c r="L33" s="987"/>
      <c r="M33" s="987"/>
      <c r="N33" s="987"/>
      <c r="O33" s="1391"/>
    </row>
    <row r="34">
      <c r="A34" s="801"/>
      <c r="B34" s="758"/>
      <c r="C34" s="759"/>
      <c r="D34" s="759"/>
      <c r="E34" s="759"/>
      <c r="F34" s="759"/>
      <c r="G34" s="759"/>
      <c r="H34" s="763"/>
      <c r="I34" s="3"/>
      <c r="J34" s="3"/>
      <c r="K34" s="3"/>
      <c r="L34" s="3"/>
      <c r="M34" s="3"/>
      <c r="N34" s="3"/>
      <c r="O34" s="1392"/>
    </row>
    <row r="35">
      <c r="A35" s="801"/>
      <c r="B35" s="758"/>
      <c r="C35" s="759"/>
      <c r="D35" s="759"/>
      <c r="E35" s="759"/>
      <c r="F35" s="759"/>
      <c r="G35" s="759"/>
      <c r="H35" s="763"/>
      <c r="I35" s="3"/>
      <c r="J35" s="3"/>
      <c r="K35" s="3"/>
      <c r="L35" s="3"/>
      <c r="M35" s="3"/>
      <c r="N35" s="3"/>
      <c r="O35" s="1392"/>
    </row>
    <row r="36" ht="15.75">
      <c r="A36" s="802"/>
      <c r="B36" s="803"/>
      <c r="C36" s="804"/>
      <c r="D36" s="804"/>
      <c r="E36" s="804"/>
      <c r="F36" s="804"/>
      <c r="G36" s="804"/>
      <c r="H36" s="989"/>
      <c r="I36" s="990"/>
      <c r="J36" s="990"/>
      <c r="K36" s="990"/>
      <c r="L36" s="990"/>
      <c r="M36" s="990"/>
      <c r="N36" s="990"/>
      <c r="O36" s="1393"/>
    </row>
    <row r="37">
      <c r="A37" s="797" t="s">
        <v>291</v>
      </c>
      <c r="B37" s="992"/>
      <c r="C37" s="839"/>
      <c r="D37" s="839"/>
      <c r="E37" s="839"/>
      <c r="F37" s="839"/>
      <c r="G37" s="839"/>
      <c r="H37" s="839"/>
      <c r="I37" s="839"/>
      <c r="J37" s="839"/>
      <c r="K37" s="839"/>
      <c r="L37" s="839"/>
      <c r="M37" s="839"/>
      <c r="N37" s="839"/>
      <c r="O37" s="840"/>
    </row>
    <row r="38">
      <c r="A38" s="801"/>
      <c r="B38" s="760"/>
      <c r="C38" s="761"/>
      <c r="D38" s="761"/>
      <c r="E38" s="761"/>
      <c r="F38" s="761"/>
      <c r="G38" s="761"/>
      <c r="H38" s="761"/>
      <c r="I38" s="761"/>
      <c r="J38" s="761"/>
      <c r="K38" s="761"/>
      <c r="L38" s="761"/>
      <c r="M38" s="761"/>
      <c r="N38" s="761"/>
      <c r="O38" s="762"/>
    </row>
    <row r="39">
      <c r="A39" s="801"/>
      <c r="B39" s="760"/>
      <c r="C39" s="761"/>
      <c r="D39" s="761"/>
      <c r="E39" s="761"/>
      <c r="F39" s="761"/>
      <c r="G39" s="761"/>
      <c r="H39" s="761"/>
      <c r="I39" s="761"/>
      <c r="J39" s="761"/>
      <c r="K39" s="761"/>
      <c r="L39" s="761"/>
      <c r="M39" s="761"/>
      <c r="N39" s="761"/>
      <c r="O39" s="762"/>
    </row>
    <row r="40">
      <c r="A40" s="801"/>
      <c r="B40" s="760"/>
      <c r="C40" s="761"/>
      <c r="D40" s="761"/>
      <c r="E40" s="761"/>
      <c r="F40" s="761"/>
      <c r="G40" s="761"/>
      <c r="H40" s="761"/>
      <c r="I40" s="761"/>
      <c r="J40" s="761"/>
      <c r="K40" s="761"/>
      <c r="L40" s="761"/>
      <c r="M40" s="761"/>
      <c r="N40" s="761"/>
      <c r="O40" s="762"/>
    </row>
    <row r="41">
      <c r="A41" s="801"/>
      <c r="B41" s="760"/>
      <c r="C41" s="761"/>
      <c r="D41" s="761"/>
      <c r="E41" s="761"/>
      <c r="F41" s="761"/>
      <c r="G41" s="761"/>
      <c r="H41" s="761"/>
      <c r="I41" s="761"/>
      <c r="J41" s="761"/>
      <c r="K41" s="761"/>
      <c r="L41" s="761"/>
      <c r="M41" s="761"/>
      <c r="N41" s="761"/>
      <c r="O41" s="762"/>
    </row>
    <row r="42">
      <c r="A42" s="801"/>
      <c r="B42" s="760"/>
      <c r="C42" s="761"/>
      <c r="D42" s="761"/>
      <c r="E42" s="761"/>
      <c r="F42" s="761"/>
      <c r="G42" s="761"/>
      <c r="H42" s="761"/>
      <c r="I42" s="761"/>
      <c r="J42" s="761"/>
      <c r="K42" s="761"/>
      <c r="L42" s="761"/>
      <c r="M42" s="761"/>
      <c r="N42" s="761"/>
      <c r="O42" s="762"/>
    </row>
    <row r="43">
      <c r="A43" s="801"/>
      <c r="B43" s="760"/>
      <c r="C43" s="761"/>
      <c r="D43" s="761"/>
      <c r="E43" s="761"/>
      <c r="F43" s="761"/>
      <c r="G43" s="761"/>
      <c r="H43" s="761"/>
      <c r="I43" s="761"/>
      <c r="J43" s="761"/>
      <c r="K43" s="761"/>
      <c r="L43" s="761"/>
      <c r="M43" s="761"/>
      <c r="N43" s="761"/>
      <c r="O43" s="762"/>
    </row>
    <row r="44">
      <c r="A44" s="801"/>
      <c r="B44" s="760"/>
      <c r="C44" s="761"/>
      <c r="D44" s="761"/>
      <c r="E44" s="761"/>
      <c r="F44" s="761"/>
      <c r="G44" s="761"/>
      <c r="H44" s="761"/>
      <c r="I44" s="761"/>
      <c r="J44" s="761"/>
      <c r="K44" s="761"/>
      <c r="L44" s="761"/>
      <c r="M44" s="761"/>
      <c r="N44" s="761"/>
      <c r="O44" s="762"/>
    </row>
    <row r="45">
      <c r="A45" s="801"/>
      <c r="B45" s="758"/>
      <c r="C45" s="759"/>
      <c r="D45" s="759"/>
      <c r="E45" s="759"/>
      <c r="F45" s="759"/>
      <c r="G45" s="759"/>
      <c r="H45" s="763"/>
      <c r="I45" s="986" t="s">
        <v>292</v>
      </c>
      <c r="J45" s="987"/>
      <c r="K45" s="987"/>
      <c r="L45" s="987"/>
      <c r="M45" s="987"/>
      <c r="N45" s="987"/>
      <c r="O45" s="1391"/>
    </row>
    <row r="46">
      <c r="A46" s="801"/>
      <c r="B46" s="758"/>
      <c r="C46" s="759"/>
      <c r="D46" s="759"/>
      <c r="E46" s="759"/>
      <c r="F46" s="759"/>
      <c r="G46" s="759"/>
      <c r="H46" s="763"/>
      <c r="I46" s="3"/>
      <c r="J46" s="3"/>
      <c r="K46" s="3"/>
      <c r="L46" s="3"/>
      <c r="M46" s="3"/>
      <c r="N46" s="3"/>
      <c r="O46" s="1392"/>
    </row>
    <row r="47">
      <c r="A47" s="801"/>
      <c r="B47" s="758"/>
      <c r="C47" s="759"/>
      <c r="D47" s="759"/>
      <c r="E47" s="759"/>
      <c r="F47" s="759"/>
      <c r="G47" s="759"/>
      <c r="H47" s="763"/>
      <c r="I47" s="3"/>
      <c r="J47" s="3"/>
      <c r="K47" s="3"/>
      <c r="L47" s="3"/>
      <c r="M47" s="3"/>
      <c r="N47" s="3"/>
      <c r="O47" s="1392"/>
    </row>
    <row r="48" ht="15.75">
      <c r="A48" s="802"/>
      <c r="B48" s="803"/>
      <c r="C48" s="804"/>
      <c r="D48" s="804"/>
      <c r="E48" s="804"/>
      <c r="F48" s="804"/>
      <c r="G48" s="804"/>
      <c r="H48" s="989"/>
      <c r="I48" s="1223"/>
      <c r="J48" s="1223"/>
      <c r="K48" s="1223"/>
      <c r="L48" s="1223"/>
      <c r="M48" s="1223"/>
      <c r="N48" s="1223"/>
      <c r="O48" s="1394"/>
    </row>
    <row r="49" ht="22.5" customHeight="1">
      <c r="A49" s="131" t="s">
        <v>240</v>
      </c>
      <c r="B49" s="806" t="s">
        <v>1</v>
      </c>
      <c r="C49" s="807"/>
      <c r="D49" s="807"/>
      <c r="E49" s="807"/>
      <c r="F49" s="807"/>
      <c r="G49" s="807"/>
      <c r="H49" s="807"/>
      <c r="I49" s="807"/>
      <c r="J49" s="807"/>
      <c r="K49" s="807"/>
      <c r="L49" s="807"/>
      <c r="M49" s="807"/>
      <c r="N49" s="807"/>
      <c r="O49" s="1165"/>
    </row>
    <row r="50" ht="25.5">
      <c r="A50" s="1254" t="s">
        <v>3</v>
      </c>
      <c r="B50" s="811" t="s">
        <v>4</v>
      </c>
      <c r="C50" s="812"/>
      <c r="D50" s="812"/>
      <c r="E50" s="812"/>
      <c r="F50" s="812"/>
      <c r="G50" s="812"/>
      <c r="H50" s="812"/>
      <c r="I50" s="812"/>
      <c r="J50" s="812"/>
      <c r="K50" s="812"/>
      <c r="L50" s="812"/>
      <c r="M50" s="812"/>
      <c r="N50" s="812"/>
      <c r="O50" s="1178"/>
    </row>
    <row r="51">
      <c r="A51" s="814" t="s">
        <v>241</v>
      </c>
      <c r="B51" s="694"/>
      <c r="C51" s="694"/>
      <c r="D51" s="694"/>
      <c r="E51" s="694"/>
      <c r="F51" s="694"/>
      <c r="G51" s="694"/>
      <c r="H51" s="694"/>
      <c r="I51" s="694"/>
      <c r="J51" s="694"/>
      <c r="K51" s="694"/>
      <c r="L51" s="694"/>
      <c r="M51" s="694"/>
      <c r="N51" s="694"/>
      <c r="O51" s="1179"/>
    </row>
    <row r="52" ht="25.5">
      <c r="A52" s="1386" t="s">
        <v>7</v>
      </c>
      <c r="B52" s="720" t="s">
        <v>312</v>
      </c>
      <c r="C52" s="720" t="s">
        <v>216</v>
      </c>
      <c r="D52" s="816" t="str">
        <f>D4</f>
        <v xml:space="preserve">01/03/2026 a 31/03/2026</v>
      </c>
      <c r="E52" s="1168"/>
      <c r="F52" s="820"/>
      <c r="G52" s="819" t="s">
        <v>242</v>
      </c>
      <c r="H52" s="820"/>
      <c r="I52" s="723">
        <f>I4+1</f>
        <v>46083</v>
      </c>
      <c r="J52" s="724"/>
      <c r="K52" s="724"/>
      <c r="L52" s="724"/>
      <c r="M52" s="725"/>
      <c r="N52" s="726" t="s">
        <v>243</v>
      </c>
      <c r="O52" s="727">
        <f>O4+1</f>
        <v>2</v>
      </c>
    </row>
    <row r="53">
      <c r="A53" s="1387" t="s">
        <v>244</v>
      </c>
      <c r="B53" s="729" t="s">
        <v>6</v>
      </c>
      <c r="C53" s="730"/>
      <c r="D53" s="730"/>
      <c r="E53" s="730"/>
      <c r="F53" s="730"/>
      <c r="G53" s="730"/>
      <c r="H53" s="730"/>
      <c r="I53" s="730"/>
      <c r="J53" s="731"/>
      <c r="K53" s="732" t="s">
        <v>245</v>
      </c>
      <c r="L53" s="732" t="s">
        <v>246</v>
      </c>
      <c r="M53" s="821" t="s">
        <v>247</v>
      </c>
      <c r="N53" s="822"/>
      <c r="O53" s="733" t="s">
        <v>248</v>
      </c>
    </row>
    <row r="54">
      <c r="A54" s="1388"/>
      <c r="B54" s="735"/>
      <c r="C54" s="736"/>
      <c r="D54" s="1168"/>
      <c r="E54" s="1168"/>
      <c r="F54" s="1168"/>
      <c r="G54" s="736"/>
      <c r="H54" s="736"/>
      <c r="I54" s="736"/>
      <c r="J54" s="737"/>
      <c r="K54" s="732" t="s">
        <v>249</v>
      </c>
      <c r="L54" s="732" t="s">
        <v>203</v>
      </c>
      <c r="M54" s="823"/>
      <c r="N54" s="824"/>
      <c r="O54" s="739"/>
    </row>
    <row r="55" ht="38.25">
      <c r="A55" s="1389" t="s">
        <v>250</v>
      </c>
      <c r="B55" s="741"/>
      <c r="C55" s="742" t="s">
        <v>251</v>
      </c>
      <c r="D55" s="742">
        <f>D7</f>
        <v>270</v>
      </c>
      <c r="E55" s="742" t="s">
        <v>252</v>
      </c>
      <c r="F55" s="825" t="s">
        <v>253</v>
      </c>
      <c r="G55" s="826"/>
      <c r="H55" s="741">
        <f>H7+1</f>
        <v>149</v>
      </c>
      <c r="I55" s="742" t="s">
        <v>254</v>
      </c>
      <c r="J55" s="741">
        <f>D55-H55</f>
        <v>121</v>
      </c>
      <c r="K55" s="744" t="s">
        <v>255</v>
      </c>
      <c r="L55" s="744" t="s">
        <v>203</v>
      </c>
      <c r="M55" s="811"/>
      <c r="N55" s="827"/>
      <c r="O55" s="739"/>
    </row>
    <row r="56">
      <c r="A56" s="1395" t="s">
        <v>256</v>
      </c>
      <c r="B56" s="755" t="s">
        <v>257</v>
      </c>
      <c r="C56" s="756"/>
      <c r="D56" s="756"/>
      <c r="E56" s="756"/>
      <c r="F56" s="757"/>
      <c r="G56" s="758"/>
      <c r="H56" s="763"/>
      <c r="I56" s="760"/>
      <c r="J56" s="761"/>
      <c r="K56" s="761"/>
      <c r="L56" s="761"/>
      <c r="M56" s="761"/>
      <c r="N56" s="761"/>
      <c r="O56" s="762"/>
    </row>
    <row r="57">
      <c r="A57" s="841"/>
      <c r="B57" s="755" t="s">
        <v>258</v>
      </c>
      <c r="C57" s="756"/>
      <c r="D57" s="756"/>
      <c r="E57" s="756"/>
      <c r="F57" s="757"/>
      <c r="G57" s="758"/>
      <c r="H57" s="763"/>
      <c r="I57" s="760"/>
      <c r="J57" s="761"/>
      <c r="K57" s="761"/>
      <c r="L57" s="761"/>
      <c r="M57" s="761"/>
      <c r="N57" s="761"/>
      <c r="O57" s="762"/>
    </row>
    <row r="58">
      <c r="A58" s="841"/>
      <c r="B58" s="755" t="s">
        <v>259</v>
      </c>
      <c r="C58" s="756"/>
      <c r="D58" s="756"/>
      <c r="E58" s="756"/>
      <c r="F58" s="757"/>
      <c r="G58" s="758"/>
      <c r="H58" s="763"/>
      <c r="I58" s="760"/>
      <c r="J58" s="761"/>
      <c r="K58" s="761"/>
      <c r="L58" s="761"/>
      <c r="M58" s="761"/>
      <c r="N58" s="761"/>
      <c r="O58" s="762"/>
    </row>
    <row r="59">
      <c r="A59" s="841"/>
      <c r="B59" s="755" t="s">
        <v>260</v>
      </c>
      <c r="C59" s="756"/>
      <c r="D59" s="756"/>
      <c r="E59" s="756"/>
      <c r="F59" s="757"/>
      <c r="G59" s="758"/>
      <c r="H59" s="763"/>
      <c r="I59" s="760"/>
      <c r="J59" s="761"/>
      <c r="K59" s="761"/>
      <c r="L59" s="761"/>
      <c r="M59" s="761"/>
      <c r="N59" s="761"/>
      <c r="O59" s="762"/>
    </row>
    <row r="60">
      <c r="A60" s="841"/>
      <c r="B60" s="755" t="s">
        <v>261</v>
      </c>
      <c r="C60" s="756"/>
      <c r="D60" s="756"/>
      <c r="E60" s="756"/>
      <c r="F60" s="757"/>
      <c r="G60" s="758"/>
      <c r="H60" s="763"/>
      <c r="I60" s="758"/>
      <c r="J60" s="759"/>
      <c r="K60" s="759"/>
      <c r="L60" s="759"/>
      <c r="M60" s="759"/>
      <c r="N60" s="759"/>
      <c r="O60" s="762"/>
    </row>
    <row r="61" ht="15.75">
      <c r="A61" s="842"/>
      <c r="B61" s="999" t="s">
        <v>262</v>
      </c>
      <c r="C61" s="1000"/>
      <c r="D61" s="1000"/>
      <c r="E61" s="1000"/>
      <c r="F61" s="1001"/>
      <c r="G61" s="803"/>
      <c r="H61" s="989"/>
      <c r="I61" s="769"/>
      <c r="J61" s="770"/>
      <c r="K61" s="770"/>
      <c r="L61" s="770"/>
      <c r="M61" s="770"/>
      <c r="N61" s="770"/>
      <c r="O61" s="771"/>
    </row>
    <row r="62">
      <c r="A62" s="837" t="s">
        <v>263</v>
      </c>
      <c r="B62" s="773" t="s">
        <v>264</v>
      </c>
      <c r="C62" s="774"/>
      <c r="D62" s="774"/>
      <c r="E62" s="774"/>
      <c r="F62" s="775"/>
      <c r="G62" s="1171" t="s">
        <v>265</v>
      </c>
      <c r="H62" s="1172"/>
      <c r="I62" s="773" t="s">
        <v>264</v>
      </c>
      <c r="J62" s="774"/>
      <c r="K62" s="774"/>
      <c r="L62" s="774"/>
      <c r="M62" s="774"/>
      <c r="N62" s="775"/>
      <c r="O62" s="778" t="s">
        <v>265</v>
      </c>
    </row>
    <row r="63">
      <c r="A63" s="841"/>
      <c r="B63" s="766" t="s">
        <v>266</v>
      </c>
      <c r="C63" s="767"/>
      <c r="D63" s="767"/>
      <c r="E63" s="767"/>
      <c r="F63" s="768"/>
      <c r="G63" s="779"/>
      <c r="H63" s="780"/>
      <c r="I63" s="766" t="s">
        <v>267</v>
      </c>
      <c r="J63" s="767"/>
      <c r="K63" s="767"/>
      <c r="L63" s="767"/>
      <c r="M63" s="767"/>
      <c r="N63" s="768"/>
      <c r="O63" s="781"/>
    </row>
    <row r="64">
      <c r="A64" s="841"/>
      <c r="B64" s="766" t="s">
        <v>268</v>
      </c>
      <c r="C64" s="767"/>
      <c r="D64" s="767"/>
      <c r="E64" s="767"/>
      <c r="F64" s="768"/>
      <c r="G64" s="779"/>
      <c r="H64" s="780"/>
      <c r="I64" s="766" t="s">
        <v>269</v>
      </c>
      <c r="J64" s="767"/>
      <c r="K64" s="767"/>
      <c r="L64" s="767"/>
      <c r="M64" s="767"/>
      <c r="N64" s="768"/>
      <c r="O64" s="781"/>
    </row>
    <row r="65">
      <c r="A65" s="841"/>
      <c r="B65" s="766" t="s">
        <v>270</v>
      </c>
      <c r="C65" s="767"/>
      <c r="D65" s="767"/>
      <c r="E65" s="767"/>
      <c r="F65" s="768"/>
      <c r="G65" s="779"/>
      <c r="H65" s="780"/>
      <c r="I65" s="766" t="s">
        <v>271</v>
      </c>
      <c r="J65" s="767"/>
      <c r="K65" s="767"/>
      <c r="L65" s="767"/>
      <c r="M65" s="767"/>
      <c r="N65" s="768"/>
      <c r="O65" s="781"/>
    </row>
    <row r="66">
      <c r="A66" s="841"/>
      <c r="B66" s="766" t="s">
        <v>272</v>
      </c>
      <c r="C66" s="767"/>
      <c r="D66" s="767"/>
      <c r="E66" s="767"/>
      <c r="F66" s="768"/>
      <c r="G66" s="779"/>
      <c r="H66" s="780"/>
      <c r="I66" s="766" t="s">
        <v>273</v>
      </c>
      <c r="J66" s="767"/>
      <c r="K66" s="767"/>
      <c r="L66" s="767"/>
      <c r="M66" s="767"/>
      <c r="N66" s="768"/>
      <c r="O66" s="781"/>
    </row>
    <row r="67">
      <c r="A67" s="841"/>
      <c r="B67" s="766" t="s">
        <v>274</v>
      </c>
      <c r="C67" s="767"/>
      <c r="D67" s="767"/>
      <c r="E67" s="767"/>
      <c r="F67" s="768"/>
      <c r="G67" s="779"/>
      <c r="H67" s="780"/>
      <c r="I67" s="766" t="s">
        <v>275</v>
      </c>
      <c r="J67" s="767"/>
      <c r="K67" s="767"/>
      <c r="L67" s="767"/>
      <c r="M67" s="767"/>
      <c r="N67" s="768"/>
      <c r="O67" s="781">
        <v>1</v>
      </c>
    </row>
    <row r="68">
      <c r="A68" s="841"/>
      <c r="B68" s="766" t="s">
        <v>276</v>
      </c>
      <c r="C68" s="767"/>
      <c r="D68" s="767"/>
      <c r="E68" s="767"/>
      <c r="F68" s="768"/>
      <c r="G68" s="779"/>
      <c r="H68" s="780"/>
      <c r="I68" s="766" t="s">
        <v>277</v>
      </c>
      <c r="J68" s="767"/>
      <c r="K68" s="767"/>
      <c r="L68" s="767"/>
      <c r="M68" s="767"/>
      <c r="N68" s="768"/>
      <c r="O68" s="781"/>
    </row>
    <row r="69">
      <c r="A69" s="841"/>
      <c r="B69" s="766" t="s">
        <v>278</v>
      </c>
      <c r="C69" s="767"/>
      <c r="D69" s="767"/>
      <c r="E69" s="767"/>
      <c r="F69" s="768"/>
      <c r="G69" s="779"/>
      <c r="H69" s="780"/>
      <c r="I69" s="766" t="s">
        <v>279</v>
      </c>
      <c r="J69" s="767"/>
      <c r="K69" s="767"/>
      <c r="L69" s="767"/>
      <c r="M69" s="767"/>
      <c r="N69" s="768"/>
      <c r="O69" s="781"/>
    </row>
    <row r="70">
      <c r="A70" s="841"/>
      <c r="B70" s="766" t="s">
        <v>280</v>
      </c>
      <c r="C70" s="767"/>
      <c r="D70" s="767"/>
      <c r="E70" s="767"/>
      <c r="F70" s="768"/>
      <c r="G70" s="779"/>
      <c r="H70" s="780"/>
      <c r="I70" s="766" t="s">
        <v>281</v>
      </c>
      <c r="J70" s="767"/>
      <c r="K70" s="767"/>
      <c r="L70" s="767"/>
      <c r="M70" s="767"/>
      <c r="N70" s="768"/>
      <c r="O70" s="781">
        <v>1</v>
      </c>
    </row>
    <row r="71">
      <c r="A71" s="841"/>
      <c r="B71" s="766" t="s">
        <v>282</v>
      </c>
      <c r="C71" s="767"/>
      <c r="D71" s="767"/>
      <c r="E71" s="767"/>
      <c r="F71" s="768"/>
      <c r="G71" s="779"/>
      <c r="H71" s="780"/>
      <c r="I71" s="766" t="s">
        <v>283</v>
      </c>
      <c r="J71" s="767"/>
      <c r="K71" s="767"/>
      <c r="L71" s="767"/>
      <c r="M71" s="767"/>
      <c r="N71" s="768"/>
      <c r="O71" s="781"/>
    </row>
    <row r="72">
      <c r="A72" s="841"/>
      <c r="B72" s="766" t="s">
        <v>284</v>
      </c>
      <c r="C72" s="767"/>
      <c r="D72" s="767"/>
      <c r="E72" s="767"/>
      <c r="F72" s="768"/>
      <c r="G72" s="779"/>
      <c r="H72" s="780"/>
      <c r="I72" s="766" t="s">
        <v>285</v>
      </c>
      <c r="J72" s="767"/>
      <c r="K72" s="767"/>
      <c r="L72" s="767"/>
      <c r="M72" s="767"/>
      <c r="N72" s="768"/>
      <c r="O72" s="790">
        <v>1</v>
      </c>
    </row>
    <row r="73" ht="15.75">
      <c r="A73" s="842"/>
      <c r="B73" s="783" t="s">
        <v>286</v>
      </c>
      <c r="C73" s="784"/>
      <c r="D73" s="784"/>
      <c r="E73" s="784"/>
      <c r="F73" s="785"/>
      <c r="G73" s="1002"/>
      <c r="H73" s="1003"/>
      <c r="I73" s="783" t="s">
        <v>287</v>
      </c>
      <c r="J73" s="784"/>
      <c r="K73" s="784"/>
      <c r="L73" s="784"/>
      <c r="M73" s="784"/>
      <c r="N73" s="785"/>
      <c r="O73" s="1004">
        <f>SUM(G63:H73,O63:O72)</f>
        <v>3</v>
      </c>
    </row>
    <row r="74">
      <c r="A74" s="1180" t="s">
        <v>288</v>
      </c>
      <c r="B74" s="1181" t="s">
        <v>363</v>
      </c>
      <c r="C74" s="1182"/>
      <c r="D74" s="1182"/>
      <c r="E74" s="1182"/>
      <c r="F74" s="1182"/>
      <c r="G74" s="1182"/>
      <c r="H74" s="1182"/>
      <c r="I74" s="1182"/>
      <c r="J74" s="1182"/>
      <c r="K74" s="1182"/>
      <c r="L74" s="1182"/>
      <c r="M74" s="1182"/>
      <c r="N74" s="1182"/>
      <c r="O74" s="1396"/>
    </row>
    <row r="75">
      <c r="A75" s="1184"/>
      <c r="B75" s="1185"/>
      <c r="C75" s="1023"/>
      <c r="D75" s="1023"/>
      <c r="E75" s="1023"/>
      <c r="F75" s="1023"/>
      <c r="G75" s="1023"/>
      <c r="H75" s="1023"/>
      <c r="I75" s="1023"/>
      <c r="J75" s="1023"/>
      <c r="K75" s="1023"/>
      <c r="L75" s="1023"/>
      <c r="M75" s="1023"/>
      <c r="N75" s="1023"/>
      <c r="O75" s="1397"/>
    </row>
    <row r="76">
      <c r="A76" s="1184"/>
      <c r="B76" s="1187"/>
      <c r="C76" s="1188"/>
      <c r="D76" s="1188"/>
      <c r="E76" s="1188"/>
      <c r="F76" s="1188"/>
      <c r="G76" s="1188"/>
      <c r="H76" s="1188"/>
      <c r="I76" s="1188"/>
      <c r="J76" s="1188"/>
      <c r="K76" s="1188"/>
      <c r="L76" s="1188"/>
      <c r="M76" s="1188"/>
      <c r="N76" s="1188"/>
      <c r="O76" s="754"/>
    </row>
    <row r="77">
      <c r="A77" s="1184"/>
      <c r="B77" s="1190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62"/>
    </row>
    <row r="78">
      <c r="A78" s="1184"/>
      <c r="B78" s="1190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762"/>
    </row>
    <row r="79">
      <c r="A79" s="1184"/>
      <c r="B79" s="1190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62"/>
    </row>
    <row r="80">
      <c r="A80" s="1184"/>
      <c r="B80" s="1190"/>
      <c r="C80" s="759"/>
      <c r="D80" s="759"/>
      <c r="E80" s="759"/>
      <c r="F80" s="759"/>
      <c r="G80" s="759"/>
      <c r="H80" s="759"/>
      <c r="I80" s="1192" t="s">
        <v>0</v>
      </c>
      <c r="J80" s="1193"/>
      <c r="K80" s="1193"/>
      <c r="L80" s="1193"/>
      <c r="M80" s="1193"/>
      <c r="N80" s="1193"/>
      <c r="O80" s="1398"/>
    </row>
    <row r="81">
      <c r="A81" s="1184"/>
      <c r="B81" s="1190"/>
      <c r="C81" s="759"/>
      <c r="D81" s="759"/>
      <c r="E81" s="759"/>
      <c r="F81" s="759"/>
      <c r="G81" s="759"/>
      <c r="H81" s="759"/>
      <c r="I81" s="1195"/>
      <c r="J81" s="3"/>
      <c r="K81" s="3"/>
      <c r="L81" s="3"/>
      <c r="M81" s="3"/>
      <c r="N81" s="3"/>
      <c r="O81" s="1392"/>
    </row>
    <row r="82">
      <c r="A82" s="1184"/>
      <c r="B82" s="1190"/>
      <c r="C82" s="759"/>
      <c r="D82" s="759"/>
      <c r="E82" s="759"/>
      <c r="F82" s="759"/>
      <c r="G82" s="759"/>
      <c r="H82" s="759"/>
      <c r="I82" s="1195"/>
      <c r="J82" s="3"/>
      <c r="K82" s="3"/>
      <c r="L82" s="3"/>
      <c r="M82" s="3"/>
      <c r="N82" s="3"/>
      <c r="O82" s="1392"/>
    </row>
    <row r="83" ht="15.75">
      <c r="A83" s="1197"/>
      <c r="B83" s="1198"/>
      <c r="C83" s="1199"/>
      <c r="D83" s="1199"/>
      <c r="E83" s="1199"/>
      <c r="F83" s="1199"/>
      <c r="G83" s="1199"/>
      <c r="H83" s="1199"/>
      <c r="I83" s="1200"/>
      <c r="J83" s="1201"/>
      <c r="K83" s="1201"/>
      <c r="L83" s="1201"/>
      <c r="M83" s="1201"/>
      <c r="N83" s="1201"/>
      <c r="O83" s="1399"/>
    </row>
    <row r="84">
      <c r="A84" s="837" t="s">
        <v>291</v>
      </c>
      <c r="B84" s="752"/>
      <c r="C84" s="753"/>
      <c r="D84" s="753"/>
      <c r="E84" s="753"/>
      <c r="F84" s="753"/>
      <c r="G84" s="753"/>
      <c r="H84" s="753"/>
      <c r="I84" s="753"/>
      <c r="J84" s="753"/>
      <c r="K84" s="753"/>
      <c r="L84" s="753"/>
      <c r="M84" s="753"/>
      <c r="N84" s="753"/>
      <c r="O84" s="754"/>
    </row>
    <row r="85">
      <c r="A85" s="841"/>
      <c r="B85" s="760"/>
      <c r="C85" s="761"/>
      <c r="D85" s="761"/>
      <c r="E85" s="761"/>
      <c r="F85" s="761"/>
      <c r="G85" s="761"/>
      <c r="H85" s="761"/>
      <c r="I85" s="761"/>
      <c r="J85" s="761"/>
      <c r="K85" s="761"/>
      <c r="L85" s="761"/>
      <c r="M85" s="761"/>
      <c r="N85" s="761"/>
      <c r="O85" s="762"/>
    </row>
    <row r="86">
      <c r="A86" s="841"/>
      <c r="B86" s="760"/>
      <c r="C86" s="761"/>
      <c r="D86" s="761"/>
      <c r="E86" s="761"/>
      <c r="F86" s="761"/>
      <c r="G86" s="761"/>
      <c r="H86" s="761"/>
      <c r="I86" s="761"/>
      <c r="J86" s="761"/>
      <c r="K86" s="761"/>
      <c r="L86" s="761"/>
      <c r="M86" s="761"/>
      <c r="N86" s="761"/>
      <c r="O86" s="762"/>
    </row>
    <row r="87">
      <c r="A87" s="841"/>
      <c r="B87" s="760"/>
      <c r="C87" s="761"/>
      <c r="D87" s="761"/>
      <c r="E87" s="761"/>
      <c r="F87" s="761"/>
      <c r="G87" s="761"/>
      <c r="H87" s="761"/>
      <c r="I87" s="761"/>
      <c r="J87" s="761"/>
      <c r="K87" s="761"/>
      <c r="L87" s="761"/>
      <c r="M87" s="761"/>
      <c r="N87" s="761"/>
      <c r="O87" s="762"/>
    </row>
    <row r="88">
      <c r="A88" s="841"/>
      <c r="B88" s="760"/>
      <c r="C88" s="761"/>
      <c r="D88" s="761"/>
      <c r="E88" s="761"/>
      <c r="F88" s="761"/>
      <c r="G88" s="761"/>
      <c r="H88" s="761"/>
      <c r="I88" s="761"/>
      <c r="J88" s="761"/>
      <c r="K88" s="761"/>
      <c r="L88" s="761"/>
      <c r="M88" s="761"/>
      <c r="N88" s="761"/>
      <c r="O88" s="762"/>
    </row>
    <row r="89">
      <c r="A89" s="841"/>
      <c r="B89" s="760"/>
      <c r="C89" s="761"/>
      <c r="D89" s="761"/>
      <c r="E89" s="761"/>
      <c r="F89" s="761"/>
      <c r="G89" s="761"/>
      <c r="H89" s="761"/>
      <c r="I89" s="761"/>
      <c r="J89" s="761"/>
      <c r="K89" s="761"/>
      <c r="L89" s="761"/>
      <c r="M89" s="761"/>
      <c r="N89" s="761"/>
      <c r="O89" s="762"/>
    </row>
    <row r="90">
      <c r="A90" s="841"/>
      <c r="B90" s="760"/>
      <c r="C90" s="761"/>
      <c r="D90" s="761"/>
      <c r="E90" s="761"/>
      <c r="F90" s="761"/>
      <c r="G90" s="761"/>
      <c r="H90" s="761"/>
      <c r="I90" s="761"/>
      <c r="J90" s="761"/>
      <c r="K90" s="761"/>
      <c r="L90" s="761"/>
      <c r="M90" s="761"/>
      <c r="N90" s="761"/>
      <c r="O90" s="762"/>
    </row>
    <row r="91">
      <c r="A91" s="841"/>
      <c r="B91" s="760"/>
      <c r="C91" s="761"/>
      <c r="D91" s="761"/>
      <c r="E91" s="761"/>
      <c r="F91" s="761"/>
      <c r="G91" s="761"/>
      <c r="H91" s="761"/>
      <c r="I91" s="761"/>
      <c r="J91" s="761"/>
      <c r="K91" s="761"/>
      <c r="L91" s="761"/>
      <c r="M91" s="761"/>
      <c r="N91" s="761"/>
      <c r="O91" s="762"/>
    </row>
    <row r="92">
      <c r="A92" s="841"/>
      <c r="B92" s="758"/>
      <c r="C92" s="759"/>
      <c r="D92" s="759"/>
      <c r="E92" s="759"/>
      <c r="F92" s="759"/>
      <c r="G92" s="759"/>
      <c r="H92" s="763"/>
      <c r="I92" s="986" t="s">
        <v>292</v>
      </c>
      <c r="J92" s="987"/>
      <c r="K92" s="987"/>
      <c r="L92" s="987"/>
      <c r="M92" s="987"/>
      <c r="N92" s="987"/>
      <c r="O92" s="1391"/>
    </row>
    <row r="93">
      <c r="A93" s="841"/>
      <c r="B93" s="758"/>
      <c r="C93" s="759"/>
      <c r="D93" s="759"/>
      <c r="E93" s="759"/>
      <c r="F93" s="759"/>
      <c r="G93" s="759"/>
      <c r="H93" s="763"/>
      <c r="I93" s="3"/>
      <c r="J93" s="3"/>
      <c r="K93" s="3"/>
      <c r="L93" s="3"/>
      <c r="M93" s="3"/>
      <c r="N93" s="3"/>
      <c r="O93" s="1392"/>
    </row>
    <row r="94">
      <c r="A94" s="841"/>
      <c r="B94" s="758"/>
      <c r="C94" s="759"/>
      <c r="D94" s="759"/>
      <c r="E94" s="759"/>
      <c r="F94" s="759"/>
      <c r="G94" s="759"/>
      <c r="H94" s="763"/>
      <c r="I94" s="3"/>
      <c r="J94" s="3"/>
      <c r="K94" s="3"/>
      <c r="L94" s="3"/>
      <c r="M94" s="3"/>
      <c r="N94" s="3"/>
      <c r="O94" s="1392"/>
    </row>
    <row r="95" ht="15.75">
      <c r="A95" s="842"/>
      <c r="B95" s="803"/>
      <c r="C95" s="804"/>
      <c r="D95" s="804"/>
      <c r="E95" s="804"/>
      <c r="F95" s="804"/>
      <c r="G95" s="804"/>
      <c r="H95" s="989"/>
      <c r="I95" s="1223"/>
      <c r="J95" s="1223"/>
      <c r="K95" s="1223"/>
      <c r="L95" s="1223"/>
      <c r="M95" s="1223"/>
      <c r="N95" s="1223"/>
      <c r="O95" s="1394"/>
    </row>
    <row r="96" ht="30" customHeight="1">
      <c r="A96" s="131" t="s">
        <v>240</v>
      </c>
      <c r="B96" s="806" t="s">
        <v>1</v>
      </c>
      <c r="C96" s="807"/>
      <c r="D96" s="807"/>
      <c r="E96" s="807"/>
      <c r="F96" s="807"/>
      <c r="G96" s="807"/>
      <c r="H96" s="807"/>
      <c r="I96" s="807"/>
      <c r="J96" s="807"/>
      <c r="K96" s="807"/>
      <c r="L96" s="807"/>
      <c r="M96" s="807"/>
      <c r="N96" s="807"/>
      <c r="O96" s="1165"/>
    </row>
    <row r="97" ht="18.75" customHeight="1">
      <c r="A97" s="1254" t="s">
        <v>3</v>
      </c>
      <c r="B97" s="811" t="s">
        <v>4</v>
      </c>
      <c r="C97" s="812"/>
      <c r="D97" s="812"/>
      <c r="E97" s="812"/>
      <c r="F97" s="812"/>
      <c r="G97" s="812"/>
      <c r="H97" s="812"/>
      <c r="I97" s="812"/>
      <c r="J97" s="812"/>
      <c r="K97" s="812"/>
      <c r="L97" s="812"/>
      <c r="M97" s="812"/>
      <c r="N97" s="812"/>
      <c r="O97" s="1178"/>
    </row>
    <row r="98">
      <c r="A98" s="814" t="s">
        <v>241</v>
      </c>
      <c r="B98" s="694"/>
      <c r="C98" s="694"/>
      <c r="D98" s="694"/>
      <c r="E98" s="694"/>
      <c r="F98" s="694"/>
      <c r="G98" s="694"/>
      <c r="H98" s="694"/>
      <c r="I98" s="694"/>
      <c r="J98" s="694"/>
      <c r="K98" s="694"/>
      <c r="L98" s="694"/>
      <c r="M98" s="694"/>
      <c r="N98" s="694"/>
      <c r="O98" s="1179"/>
    </row>
    <row r="99" ht="25.5">
      <c r="A99" s="1386" t="s">
        <v>7</v>
      </c>
      <c r="B99" s="720" t="s">
        <v>312</v>
      </c>
      <c r="C99" s="720" t="s">
        <v>216</v>
      </c>
      <c r="D99" s="816" t="str">
        <f>D4</f>
        <v xml:space="preserve">01/03/2026 a 31/03/2026</v>
      </c>
      <c r="E99" s="1168"/>
      <c r="F99" s="820"/>
      <c r="G99" s="819" t="s">
        <v>242</v>
      </c>
      <c r="H99" s="820"/>
      <c r="I99" s="723">
        <f>I52+1</f>
        <v>46084</v>
      </c>
      <c r="J99" s="724"/>
      <c r="K99" s="724"/>
      <c r="L99" s="724"/>
      <c r="M99" s="725"/>
      <c r="N99" s="726" t="s">
        <v>243</v>
      </c>
      <c r="O99" s="727">
        <f>O52+1</f>
        <v>3</v>
      </c>
    </row>
    <row r="100">
      <c r="A100" s="1387" t="s">
        <v>244</v>
      </c>
      <c r="B100" s="729" t="s">
        <v>6</v>
      </c>
      <c r="C100" s="730"/>
      <c r="D100" s="730"/>
      <c r="E100" s="730"/>
      <c r="F100" s="730"/>
      <c r="G100" s="730"/>
      <c r="H100" s="730"/>
      <c r="I100" s="730"/>
      <c r="J100" s="731"/>
      <c r="K100" s="732" t="s">
        <v>245</v>
      </c>
      <c r="L100" s="732" t="s">
        <v>246</v>
      </c>
      <c r="M100" s="821" t="s">
        <v>247</v>
      </c>
      <c r="N100" s="822"/>
      <c r="O100" s="733" t="s">
        <v>248</v>
      </c>
    </row>
    <row r="101">
      <c r="A101" s="1388"/>
      <c r="B101" s="735"/>
      <c r="C101" s="736"/>
      <c r="D101" s="1168"/>
      <c r="E101" s="1168"/>
      <c r="F101" s="1168"/>
      <c r="G101" s="736"/>
      <c r="H101" s="736"/>
      <c r="I101" s="736"/>
      <c r="J101" s="737"/>
      <c r="K101" s="732" t="s">
        <v>249</v>
      </c>
      <c r="L101" s="732" t="s">
        <v>203</v>
      </c>
      <c r="M101" s="823"/>
      <c r="N101" s="824"/>
      <c r="O101" s="739"/>
    </row>
    <row r="102" ht="38.25">
      <c r="A102" s="1389" t="s">
        <v>250</v>
      </c>
      <c r="B102" s="741"/>
      <c r="C102" s="742" t="s">
        <v>251</v>
      </c>
      <c r="D102" s="742">
        <f>D55</f>
        <v>270</v>
      </c>
      <c r="E102" s="742" t="s">
        <v>252</v>
      </c>
      <c r="F102" s="825" t="s">
        <v>253</v>
      </c>
      <c r="G102" s="826"/>
      <c r="H102" s="741">
        <f>H55+1</f>
        <v>150</v>
      </c>
      <c r="I102" s="742" t="s">
        <v>254</v>
      </c>
      <c r="J102" s="741">
        <f>D102-H102</f>
        <v>120</v>
      </c>
      <c r="K102" s="744" t="s">
        <v>255</v>
      </c>
      <c r="L102" s="744" t="s">
        <v>203</v>
      </c>
      <c r="M102" s="811"/>
      <c r="N102" s="827"/>
      <c r="O102" s="739"/>
    </row>
    <row r="103">
      <c r="A103" s="1395" t="s">
        <v>256</v>
      </c>
      <c r="B103" s="755" t="s">
        <v>257</v>
      </c>
      <c r="C103" s="756"/>
      <c r="D103" s="756"/>
      <c r="E103" s="756"/>
      <c r="F103" s="757"/>
      <c r="G103" s="758"/>
      <c r="H103" s="763"/>
      <c r="I103" s="760"/>
      <c r="J103" s="761"/>
      <c r="K103" s="761"/>
      <c r="L103" s="761"/>
      <c r="M103" s="761"/>
      <c r="N103" s="761"/>
      <c r="O103" s="762"/>
    </row>
    <row r="104">
      <c r="A104" s="841"/>
      <c r="B104" s="755" t="s">
        <v>258</v>
      </c>
      <c r="C104" s="756"/>
      <c r="D104" s="756"/>
      <c r="E104" s="756"/>
      <c r="F104" s="757"/>
      <c r="G104" s="758"/>
      <c r="H104" s="763"/>
      <c r="I104" s="760"/>
      <c r="J104" s="761"/>
      <c r="K104" s="761"/>
      <c r="L104" s="761"/>
      <c r="M104" s="761"/>
      <c r="N104" s="761"/>
      <c r="O104" s="762"/>
    </row>
    <row r="105">
      <c r="A105" s="841"/>
      <c r="B105" s="755" t="s">
        <v>259</v>
      </c>
      <c r="C105" s="756"/>
      <c r="D105" s="756"/>
      <c r="E105" s="756"/>
      <c r="F105" s="757"/>
      <c r="G105" s="758"/>
      <c r="H105" s="763"/>
      <c r="I105" s="760"/>
      <c r="J105" s="761"/>
      <c r="K105" s="761"/>
      <c r="L105" s="761"/>
      <c r="M105" s="761"/>
      <c r="N105" s="761"/>
      <c r="O105" s="762"/>
    </row>
    <row r="106">
      <c r="A106" s="841"/>
      <c r="B106" s="755" t="s">
        <v>260</v>
      </c>
      <c r="C106" s="756"/>
      <c r="D106" s="756"/>
      <c r="E106" s="756"/>
      <c r="F106" s="757"/>
      <c r="G106" s="758"/>
      <c r="H106" s="763"/>
      <c r="I106" s="760"/>
      <c r="J106" s="761"/>
      <c r="K106" s="761"/>
      <c r="L106" s="761"/>
      <c r="M106" s="761"/>
      <c r="N106" s="761"/>
      <c r="O106" s="762"/>
    </row>
    <row r="107">
      <c r="A107" s="841"/>
      <c r="B107" s="755" t="s">
        <v>261</v>
      </c>
      <c r="C107" s="756"/>
      <c r="D107" s="756"/>
      <c r="E107" s="756"/>
      <c r="F107" s="757"/>
      <c r="G107" s="758"/>
      <c r="H107" s="763"/>
      <c r="I107" s="758"/>
      <c r="J107" s="759"/>
      <c r="K107" s="759"/>
      <c r="L107" s="759"/>
      <c r="M107" s="759"/>
      <c r="N107" s="759"/>
      <c r="O107" s="762"/>
    </row>
    <row r="108" ht="15.75">
      <c r="A108" s="842"/>
      <c r="B108" s="999" t="s">
        <v>262</v>
      </c>
      <c r="C108" s="1000"/>
      <c r="D108" s="1000"/>
      <c r="E108" s="1000"/>
      <c r="F108" s="1001"/>
      <c r="G108" s="803"/>
      <c r="H108" s="989"/>
      <c r="I108" s="769"/>
      <c r="J108" s="770"/>
      <c r="K108" s="770"/>
      <c r="L108" s="770"/>
      <c r="M108" s="770"/>
      <c r="N108" s="770"/>
      <c r="O108" s="771"/>
    </row>
    <row r="109">
      <c r="A109" s="837" t="s">
        <v>263</v>
      </c>
      <c r="B109" s="773" t="s">
        <v>264</v>
      </c>
      <c r="C109" s="774"/>
      <c r="D109" s="774"/>
      <c r="E109" s="774"/>
      <c r="F109" s="775"/>
      <c r="G109" s="1171" t="s">
        <v>265</v>
      </c>
      <c r="H109" s="1172"/>
      <c r="I109" s="773" t="s">
        <v>264</v>
      </c>
      <c r="J109" s="774"/>
      <c r="K109" s="774"/>
      <c r="L109" s="774"/>
      <c r="M109" s="774"/>
      <c r="N109" s="775"/>
      <c r="O109" s="778" t="s">
        <v>265</v>
      </c>
    </row>
    <row r="110" ht="15" customHeight="1">
      <c r="A110" s="841"/>
      <c r="B110" s="766" t="s">
        <v>266</v>
      </c>
      <c r="C110" s="767"/>
      <c r="D110" s="767"/>
      <c r="E110" s="767"/>
      <c r="F110" s="768"/>
      <c r="G110" s="779"/>
      <c r="H110" s="780"/>
      <c r="I110" s="766" t="s">
        <v>267</v>
      </c>
      <c r="J110" s="767"/>
      <c r="K110" s="767"/>
      <c r="L110" s="767"/>
      <c r="M110" s="767"/>
      <c r="N110" s="768"/>
      <c r="O110" s="781"/>
    </row>
    <row r="111" ht="15" customHeight="1">
      <c r="A111" s="841"/>
      <c r="B111" s="766" t="s">
        <v>268</v>
      </c>
      <c r="C111" s="767"/>
      <c r="D111" s="767"/>
      <c r="E111" s="767"/>
      <c r="F111" s="768"/>
      <c r="G111" s="779"/>
      <c r="H111" s="780"/>
      <c r="I111" s="766" t="s">
        <v>269</v>
      </c>
      <c r="J111" s="767"/>
      <c r="K111" s="767"/>
      <c r="L111" s="767"/>
      <c r="M111" s="767"/>
      <c r="N111" s="768"/>
      <c r="O111" s="781"/>
    </row>
    <row r="112" ht="15" customHeight="1">
      <c r="A112" s="841"/>
      <c r="B112" s="766" t="s">
        <v>270</v>
      </c>
      <c r="C112" s="767"/>
      <c r="D112" s="767"/>
      <c r="E112" s="767"/>
      <c r="F112" s="768"/>
      <c r="G112" s="779"/>
      <c r="H112" s="780"/>
      <c r="I112" s="766" t="s">
        <v>271</v>
      </c>
      <c r="J112" s="767"/>
      <c r="K112" s="767"/>
      <c r="L112" s="767"/>
      <c r="M112" s="767"/>
      <c r="N112" s="768"/>
      <c r="O112" s="781"/>
    </row>
    <row r="113" ht="15" customHeight="1">
      <c r="A113" s="841"/>
      <c r="B113" s="766" t="s">
        <v>272</v>
      </c>
      <c r="C113" s="767"/>
      <c r="D113" s="767"/>
      <c r="E113" s="767"/>
      <c r="F113" s="768"/>
      <c r="G113" s="779"/>
      <c r="H113" s="780"/>
      <c r="I113" s="766" t="s">
        <v>273</v>
      </c>
      <c r="J113" s="767"/>
      <c r="K113" s="767"/>
      <c r="L113" s="767"/>
      <c r="M113" s="767"/>
      <c r="N113" s="768"/>
      <c r="O113" s="781"/>
    </row>
    <row r="114" ht="15" customHeight="1">
      <c r="A114" s="841"/>
      <c r="B114" s="766" t="s">
        <v>274</v>
      </c>
      <c r="C114" s="767"/>
      <c r="D114" s="767"/>
      <c r="E114" s="767"/>
      <c r="F114" s="768"/>
      <c r="G114" s="779"/>
      <c r="H114" s="780"/>
      <c r="I114" s="766" t="s">
        <v>275</v>
      </c>
      <c r="J114" s="767"/>
      <c r="K114" s="767"/>
      <c r="L114" s="767"/>
      <c r="M114" s="767"/>
      <c r="N114" s="768"/>
      <c r="O114" s="781">
        <v>1</v>
      </c>
    </row>
    <row r="115" ht="15" customHeight="1">
      <c r="A115" s="841"/>
      <c r="B115" s="766" t="s">
        <v>276</v>
      </c>
      <c r="C115" s="767"/>
      <c r="D115" s="767"/>
      <c r="E115" s="767"/>
      <c r="F115" s="768"/>
      <c r="G115" s="779"/>
      <c r="H115" s="780"/>
      <c r="I115" s="766" t="s">
        <v>277</v>
      </c>
      <c r="J115" s="767"/>
      <c r="K115" s="767"/>
      <c r="L115" s="767"/>
      <c r="M115" s="767"/>
      <c r="N115" s="768"/>
      <c r="O115" s="781"/>
    </row>
    <row r="116" ht="15" customHeight="1">
      <c r="A116" s="841"/>
      <c r="B116" s="766" t="s">
        <v>278</v>
      </c>
      <c r="C116" s="767"/>
      <c r="D116" s="767"/>
      <c r="E116" s="767"/>
      <c r="F116" s="768"/>
      <c r="G116" s="779"/>
      <c r="H116" s="780"/>
      <c r="I116" s="766" t="s">
        <v>279</v>
      </c>
      <c r="J116" s="767"/>
      <c r="K116" s="767"/>
      <c r="L116" s="767"/>
      <c r="M116" s="767"/>
      <c r="N116" s="768"/>
      <c r="O116" s="781"/>
    </row>
    <row r="117" ht="15" customHeight="1">
      <c r="A117" s="841"/>
      <c r="B117" s="766" t="s">
        <v>280</v>
      </c>
      <c r="C117" s="767"/>
      <c r="D117" s="767"/>
      <c r="E117" s="767"/>
      <c r="F117" s="768"/>
      <c r="G117" s="779"/>
      <c r="H117" s="780"/>
      <c r="I117" s="766" t="s">
        <v>281</v>
      </c>
      <c r="J117" s="767"/>
      <c r="K117" s="767"/>
      <c r="L117" s="767"/>
      <c r="M117" s="767"/>
      <c r="N117" s="768"/>
      <c r="O117" s="781">
        <v>1</v>
      </c>
    </row>
    <row r="118" ht="15" customHeight="1">
      <c r="A118" s="841"/>
      <c r="B118" s="766" t="s">
        <v>282</v>
      </c>
      <c r="C118" s="767"/>
      <c r="D118" s="767"/>
      <c r="E118" s="767"/>
      <c r="F118" s="768"/>
      <c r="G118" s="779"/>
      <c r="H118" s="780"/>
      <c r="I118" s="766" t="s">
        <v>283</v>
      </c>
      <c r="J118" s="767"/>
      <c r="K118" s="767"/>
      <c r="L118" s="767"/>
      <c r="M118" s="767"/>
      <c r="N118" s="768"/>
      <c r="O118" s="781"/>
    </row>
    <row r="119" ht="15" customHeight="1">
      <c r="A119" s="841"/>
      <c r="B119" s="766" t="s">
        <v>284</v>
      </c>
      <c r="C119" s="767"/>
      <c r="D119" s="767"/>
      <c r="E119" s="767"/>
      <c r="F119" s="768"/>
      <c r="G119" s="779"/>
      <c r="H119" s="780"/>
      <c r="I119" s="766" t="s">
        <v>285</v>
      </c>
      <c r="J119" s="767"/>
      <c r="K119" s="767"/>
      <c r="L119" s="767"/>
      <c r="M119" s="767"/>
      <c r="N119" s="768"/>
      <c r="O119" s="790">
        <v>1</v>
      </c>
    </row>
    <row r="120" ht="15.75" customHeight="1">
      <c r="A120" s="842"/>
      <c r="B120" s="783" t="s">
        <v>286</v>
      </c>
      <c r="C120" s="784"/>
      <c r="D120" s="784"/>
      <c r="E120" s="784"/>
      <c r="F120" s="785"/>
      <c r="G120" s="1002"/>
      <c r="H120" s="1003"/>
      <c r="I120" s="783" t="s">
        <v>287</v>
      </c>
      <c r="J120" s="784"/>
      <c r="K120" s="784"/>
      <c r="L120" s="784"/>
      <c r="M120" s="784"/>
      <c r="N120" s="785"/>
      <c r="O120" s="1004">
        <f>SUM(G110:H120,O110:O119)</f>
        <v>3</v>
      </c>
    </row>
    <row r="121">
      <c r="A121" s="1180" t="s">
        <v>288</v>
      </c>
      <c r="B121" s="1203" t="s">
        <v>363</v>
      </c>
      <c r="C121" s="1204"/>
      <c r="D121" s="1204"/>
      <c r="E121" s="1204"/>
      <c r="F121" s="1204"/>
      <c r="G121" s="1204"/>
      <c r="H121" s="1204"/>
      <c r="I121" s="1204"/>
      <c r="J121" s="1204"/>
      <c r="K121" s="1204"/>
      <c r="L121" s="1204"/>
      <c r="M121" s="1204"/>
      <c r="N121" s="1204"/>
      <c r="O121" s="1400"/>
    </row>
    <row r="122">
      <c r="A122" s="841"/>
      <c r="B122" s="1009"/>
      <c r="C122" s="1010"/>
      <c r="D122" s="1010"/>
      <c r="E122" s="1010"/>
      <c r="F122" s="1010"/>
      <c r="G122" s="1010"/>
      <c r="H122" s="1010"/>
      <c r="I122" s="1010"/>
      <c r="J122" s="1010"/>
      <c r="K122" s="1010"/>
      <c r="L122" s="1010"/>
      <c r="M122" s="1010"/>
      <c r="N122" s="1010"/>
      <c r="O122" s="1206"/>
    </row>
    <row r="123">
      <c r="A123" s="841"/>
      <c r="B123" s="758"/>
      <c r="C123" s="759"/>
      <c r="D123" s="759"/>
      <c r="E123" s="759"/>
      <c r="F123" s="759"/>
      <c r="G123" s="759"/>
      <c r="H123" s="759"/>
      <c r="I123" s="759"/>
      <c r="J123" s="759"/>
      <c r="K123" s="759"/>
      <c r="L123" s="759"/>
      <c r="M123" s="759"/>
      <c r="N123" s="759"/>
      <c r="O123" s="762"/>
    </row>
    <row r="124">
      <c r="A124" s="841"/>
      <c r="B124" s="758"/>
      <c r="C124" s="759"/>
      <c r="D124" s="759"/>
      <c r="E124" s="759"/>
      <c r="F124" s="759"/>
      <c r="G124" s="759"/>
      <c r="H124" s="759"/>
      <c r="I124" s="759"/>
      <c r="J124" s="759"/>
      <c r="K124" s="759"/>
      <c r="L124" s="759"/>
      <c r="M124" s="759"/>
      <c r="N124" s="759"/>
      <c r="O124" s="762"/>
    </row>
    <row r="125">
      <c r="A125" s="841"/>
      <c r="B125" s="758"/>
      <c r="C125" s="759"/>
      <c r="D125" s="759"/>
      <c r="E125" s="759"/>
      <c r="F125" s="759"/>
      <c r="G125" s="759"/>
      <c r="H125" s="759"/>
      <c r="I125" s="759"/>
      <c r="J125" s="759"/>
      <c r="K125" s="759"/>
      <c r="L125" s="759"/>
      <c r="M125" s="759"/>
      <c r="N125" s="759"/>
      <c r="O125" s="762"/>
    </row>
    <row r="126">
      <c r="A126" s="841"/>
      <c r="B126" s="758"/>
      <c r="C126" s="759"/>
      <c r="D126" s="759"/>
      <c r="E126" s="759"/>
      <c r="F126" s="759"/>
      <c r="G126" s="759"/>
      <c r="H126" s="759"/>
      <c r="I126" s="759"/>
      <c r="J126" s="759"/>
      <c r="K126" s="759"/>
      <c r="L126" s="759"/>
      <c r="M126" s="759"/>
      <c r="N126" s="759"/>
      <c r="O126" s="762"/>
    </row>
    <row r="127">
      <c r="A127" s="841"/>
      <c r="B127" s="758"/>
      <c r="C127" s="759"/>
      <c r="D127" s="759"/>
      <c r="E127" s="759"/>
      <c r="F127" s="759"/>
      <c r="G127" s="759"/>
      <c r="H127" s="763"/>
      <c r="I127" s="986" t="s">
        <v>0</v>
      </c>
      <c r="J127" s="987"/>
      <c r="K127" s="987"/>
      <c r="L127" s="987"/>
      <c r="M127" s="987"/>
      <c r="N127" s="987"/>
      <c r="O127" s="1391"/>
    </row>
    <row r="128">
      <c r="A128" s="841"/>
      <c r="B128" s="758"/>
      <c r="C128" s="759"/>
      <c r="D128" s="759"/>
      <c r="E128" s="759"/>
      <c r="F128" s="759"/>
      <c r="G128" s="759"/>
      <c r="H128" s="763"/>
      <c r="I128" s="3"/>
      <c r="J128" s="3"/>
      <c r="K128" s="3"/>
      <c r="L128" s="3"/>
      <c r="M128" s="3"/>
      <c r="N128" s="3"/>
      <c r="O128" s="1392"/>
    </row>
    <row r="129">
      <c r="A129" s="841"/>
      <c r="B129" s="758"/>
      <c r="C129" s="759"/>
      <c r="D129" s="759"/>
      <c r="E129" s="759"/>
      <c r="F129" s="759"/>
      <c r="G129" s="759"/>
      <c r="H129" s="763"/>
      <c r="I129" s="3"/>
      <c r="J129" s="3"/>
      <c r="K129" s="3"/>
      <c r="L129" s="3"/>
      <c r="M129" s="3"/>
      <c r="N129" s="3"/>
      <c r="O129" s="1392"/>
    </row>
    <row r="130" ht="15.75">
      <c r="A130" s="842"/>
      <c r="B130" s="803"/>
      <c r="C130" s="804"/>
      <c r="D130" s="804"/>
      <c r="E130" s="804"/>
      <c r="F130" s="804"/>
      <c r="G130" s="804"/>
      <c r="H130" s="989"/>
      <c r="I130" s="990"/>
      <c r="J130" s="990"/>
      <c r="K130" s="990"/>
      <c r="L130" s="990"/>
      <c r="M130" s="990"/>
      <c r="N130" s="990"/>
      <c r="O130" s="1393"/>
    </row>
    <row r="131">
      <c r="A131" s="837" t="s">
        <v>291</v>
      </c>
      <c r="B131" s="992"/>
      <c r="C131" s="839"/>
      <c r="D131" s="839"/>
      <c r="E131" s="839"/>
      <c r="F131" s="839"/>
      <c r="G131" s="839"/>
      <c r="H131" s="839"/>
      <c r="I131" s="839"/>
      <c r="J131" s="839"/>
      <c r="K131" s="839"/>
      <c r="L131" s="839"/>
      <c r="M131" s="839"/>
      <c r="N131" s="839"/>
      <c r="O131" s="840"/>
    </row>
    <row r="132">
      <c r="A132" s="841"/>
      <c r="B132" s="760"/>
      <c r="C132" s="761"/>
      <c r="D132" s="761"/>
      <c r="E132" s="761"/>
      <c r="F132" s="761"/>
      <c r="G132" s="761"/>
      <c r="H132" s="761"/>
      <c r="I132" s="761"/>
      <c r="J132" s="761"/>
      <c r="K132" s="761"/>
      <c r="L132" s="761"/>
      <c r="M132" s="761"/>
      <c r="N132" s="761"/>
      <c r="O132" s="762"/>
    </row>
    <row r="133">
      <c r="A133" s="841"/>
      <c r="B133" s="760"/>
      <c r="C133" s="761"/>
      <c r="D133" s="761"/>
      <c r="E133" s="761"/>
      <c r="F133" s="761"/>
      <c r="G133" s="761"/>
      <c r="H133" s="761"/>
      <c r="I133" s="761"/>
      <c r="J133" s="761"/>
      <c r="K133" s="761"/>
      <c r="L133" s="761"/>
      <c r="M133" s="761"/>
      <c r="N133" s="761"/>
      <c r="O133" s="762"/>
    </row>
    <row r="134">
      <c r="A134" s="841"/>
      <c r="B134" s="760"/>
      <c r="C134" s="761"/>
      <c r="D134" s="761"/>
      <c r="E134" s="761"/>
      <c r="F134" s="761"/>
      <c r="G134" s="761"/>
      <c r="H134" s="761"/>
      <c r="I134" s="761"/>
      <c r="J134" s="761"/>
      <c r="K134" s="761"/>
      <c r="L134" s="761"/>
      <c r="M134" s="761"/>
      <c r="N134" s="761"/>
      <c r="O134" s="762"/>
    </row>
    <row r="135">
      <c r="A135" s="841"/>
      <c r="B135" s="760"/>
      <c r="C135" s="761"/>
      <c r="D135" s="761"/>
      <c r="E135" s="761"/>
      <c r="F135" s="761"/>
      <c r="G135" s="761"/>
      <c r="H135" s="761"/>
      <c r="I135" s="761"/>
      <c r="J135" s="761"/>
      <c r="K135" s="761"/>
      <c r="L135" s="761"/>
      <c r="M135" s="761"/>
      <c r="N135" s="761"/>
      <c r="O135" s="762"/>
    </row>
    <row r="136">
      <c r="A136" s="841"/>
      <c r="B136" s="760"/>
      <c r="C136" s="761"/>
      <c r="D136" s="761"/>
      <c r="E136" s="761"/>
      <c r="F136" s="761"/>
      <c r="G136" s="761"/>
      <c r="H136" s="761"/>
      <c r="I136" s="761"/>
      <c r="J136" s="761"/>
      <c r="K136" s="761"/>
      <c r="L136" s="761"/>
      <c r="M136" s="761"/>
      <c r="N136" s="761"/>
      <c r="O136" s="762"/>
    </row>
    <row r="137">
      <c r="A137" s="841"/>
      <c r="B137" s="760"/>
      <c r="C137" s="761"/>
      <c r="D137" s="761"/>
      <c r="E137" s="761"/>
      <c r="F137" s="761"/>
      <c r="G137" s="761"/>
      <c r="H137" s="761"/>
      <c r="I137" s="761"/>
      <c r="J137" s="761"/>
      <c r="K137" s="761"/>
      <c r="L137" s="761"/>
      <c r="M137" s="761"/>
      <c r="N137" s="761"/>
      <c r="O137" s="762"/>
    </row>
    <row r="138">
      <c r="A138" s="841"/>
      <c r="B138" s="760"/>
      <c r="C138" s="761"/>
      <c r="D138" s="761"/>
      <c r="E138" s="761"/>
      <c r="F138" s="761"/>
      <c r="G138" s="761"/>
      <c r="H138" s="761"/>
      <c r="I138" s="761"/>
      <c r="J138" s="761"/>
      <c r="K138" s="761"/>
      <c r="L138" s="761"/>
      <c r="M138" s="761"/>
      <c r="N138" s="761"/>
      <c r="O138" s="762"/>
    </row>
    <row r="139">
      <c r="A139" s="841"/>
      <c r="B139" s="758"/>
      <c r="C139" s="759"/>
      <c r="D139" s="759"/>
      <c r="E139" s="759"/>
      <c r="F139" s="759"/>
      <c r="G139" s="759"/>
      <c r="H139" s="763"/>
      <c r="I139" s="986" t="s">
        <v>292</v>
      </c>
      <c r="J139" s="987"/>
      <c r="K139" s="987"/>
      <c r="L139" s="987"/>
      <c r="M139" s="987"/>
      <c r="N139" s="987"/>
      <c r="O139" s="1391"/>
    </row>
    <row r="140">
      <c r="A140" s="841"/>
      <c r="B140" s="758"/>
      <c r="C140" s="759"/>
      <c r="D140" s="759"/>
      <c r="E140" s="759"/>
      <c r="F140" s="759"/>
      <c r="G140" s="759"/>
      <c r="H140" s="763"/>
      <c r="I140" s="3"/>
      <c r="J140" s="3"/>
      <c r="K140" s="3"/>
      <c r="L140" s="3"/>
      <c r="M140" s="3"/>
      <c r="N140" s="3"/>
      <c r="O140" s="1392"/>
    </row>
    <row r="141">
      <c r="A141" s="841"/>
      <c r="B141" s="758"/>
      <c r="C141" s="759"/>
      <c r="D141" s="759"/>
      <c r="E141" s="759"/>
      <c r="F141" s="759"/>
      <c r="G141" s="759"/>
      <c r="H141" s="763"/>
      <c r="I141" s="3"/>
      <c r="J141" s="3"/>
      <c r="K141" s="3"/>
      <c r="L141" s="3"/>
      <c r="M141" s="3"/>
      <c r="N141" s="3"/>
      <c r="O141" s="1392"/>
    </row>
    <row r="142" ht="15.75">
      <c r="A142" s="842"/>
      <c r="B142" s="803"/>
      <c r="C142" s="804"/>
      <c r="D142" s="804"/>
      <c r="E142" s="804"/>
      <c r="F142" s="804"/>
      <c r="G142" s="804"/>
      <c r="H142" s="989"/>
      <c r="I142" s="1223"/>
      <c r="J142" s="1223"/>
      <c r="K142" s="1223"/>
      <c r="L142" s="1223"/>
      <c r="M142" s="1223"/>
      <c r="N142" s="1223"/>
      <c r="O142" s="1394"/>
    </row>
    <row r="143" ht="23.25" customHeight="1">
      <c r="A143" s="131" t="s">
        <v>240</v>
      </c>
      <c r="B143" s="806" t="s">
        <v>1</v>
      </c>
      <c r="C143" s="807"/>
      <c r="D143" s="807"/>
      <c r="E143" s="807"/>
      <c r="F143" s="807"/>
      <c r="G143" s="807"/>
      <c r="H143" s="807"/>
      <c r="I143" s="807"/>
      <c r="J143" s="807"/>
      <c r="K143" s="807"/>
      <c r="L143" s="807"/>
      <c r="M143" s="807"/>
      <c r="N143" s="807"/>
      <c r="O143" s="1165"/>
    </row>
    <row r="144" ht="25.5">
      <c r="A144" s="1254" t="s">
        <v>3</v>
      </c>
      <c r="B144" s="811" t="s">
        <v>4</v>
      </c>
      <c r="C144" s="812"/>
      <c r="D144" s="812"/>
      <c r="E144" s="812"/>
      <c r="F144" s="812"/>
      <c r="G144" s="812"/>
      <c r="H144" s="812"/>
      <c r="I144" s="812"/>
      <c r="J144" s="812"/>
      <c r="K144" s="812"/>
      <c r="L144" s="812"/>
      <c r="M144" s="812"/>
      <c r="N144" s="812"/>
      <c r="O144" s="1178"/>
    </row>
    <row r="145">
      <c r="A145" s="814" t="s">
        <v>241</v>
      </c>
      <c r="B145" s="694"/>
      <c r="C145" s="694"/>
      <c r="D145" s="694"/>
      <c r="E145" s="694"/>
      <c r="F145" s="694"/>
      <c r="G145" s="694"/>
      <c r="H145" s="694"/>
      <c r="I145" s="694"/>
      <c r="J145" s="694"/>
      <c r="K145" s="694"/>
      <c r="L145" s="694"/>
      <c r="M145" s="694"/>
      <c r="N145" s="694"/>
      <c r="O145" s="1179"/>
    </row>
    <row r="146" ht="25.5">
      <c r="A146" s="1386" t="s">
        <v>7</v>
      </c>
      <c r="B146" s="720" t="s">
        <v>312</v>
      </c>
      <c r="C146" s="720" t="s">
        <v>216</v>
      </c>
      <c r="D146" s="816" t="str">
        <f>D4</f>
        <v xml:space="preserve">01/03/2026 a 31/03/2026</v>
      </c>
      <c r="E146" s="1168"/>
      <c r="F146" s="820"/>
      <c r="G146" s="819" t="s">
        <v>242</v>
      </c>
      <c r="H146" s="820"/>
      <c r="I146" s="723">
        <f>I99+1</f>
        <v>46085</v>
      </c>
      <c r="J146" s="724"/>
      <c r="K146" s="724"/>
      <c r="L146" s="724"/>
      <c r="M146" s="725"/>
      <c r="N146" s="726" t="s">
        <v>243</v>
      </c>
      <c r="O146" s="727">
        <f>O99+1</f>
        <v>4</v>
      </c>
    </row>
    <row r="147">
      <c r="A147" s="1387" t="s">
        <v>244</v>
      </c>
      <c r="B147" s="729" t="s">
        <v>6</v>
      </c>
      <c r="C147" s="730"/>
      <c r="D147" s="730"/>
      <c r="E147" s="730"/>
      <c r="F147" s="730"/>
      <c r="G147" s="730"/>
      <c r="H147" s="730"/>
      <c r="I147" s="730"/>
      <c r="J147" s="731"/>
      <c r="K147" s="732" t="s">
        <v>245</v>
      </c>
      <c r="L147" s="732" t="s">
        <v>246</v>
      </c>
      <c r="M147" s="821" t="s">
        <v>247</v>
      </c>
      <c r="N147" s="822"/>
      <c r="O147" s="733" t="s">
        <v>248</v>
      </c>
    </row>
    <row r="148">
      <c r="A148" s="1388"/>
      <c r="B148" s="735"/>
      <c r="C148" s="736"/>
      <c r="D148" s="1168"/>
      <c r="E148" s="1168"/>
      <c r="F148" s="1168"/>
      <c r="G148" s="736"/>
      <c r="H148" s="736"/>
      <c r="I148" s="736"/>
      <c r="J148" s="737"/>
      <c r="K148" s="732" t="s">
        <v>249</v>
      </c>
      <c r="L148" s="732" t="s">
        <v>203</v>
      </c>
      <c r="M148" s="823"/>
      <c r="N148" s="824"/>
      <c r="O148" s="739"/>
    </row>
    <row r="149" ht="38.25">
      <c r="A149" s="1389" t="s">
        <v>250</v>
      </c>
      <c r="B149" s="741"/>
      <c r="C149" s="742" t="s">
        <v>251</v>
      </c>
      <c r="D149" s="742">
        <f>D102</f>
        <v>270</v>
      </c>
      <c r="E149" s="742" t="s">
        <v>252</v>
      </c>
      <c r="F149" s="825" t="s">
        <v>253</v>
      </c>
      <c r="G149" s="826"/>
      <c r="H149" s="741">
        <f>H102+1</f>
        <v>151</v>
      </c>
      <c r="I149" s="742" t="s">
        <v>254</v>
      </c>
      <c r="J149" s="741">
        <f>D149-H149</f>
        <v>119</v>
      </c>
      <c r="K149" s="744" t="s">
        <v>255</v>
      </c>
      <c r="L149" s="744" t="s">
        <v>203</v>
      </c>
      <c r="M149" s="811"/>
      <c r="N149" s="827"/>
      <c r="O149" s="739"/>
    </row>
    <row r="150">
      <c r="A150" s="1395" t="s">
        <v>256</v>
      </c>
      <c r="B150" s="755" t="s">
        <v>257</v>
      </c>
      <c r="C150" s="756"/>
      <c r="D150" s="756"/>
      <c r="E150" s="756"/>
      <c r="F150" s="757"/>
      <c r="G150" s="758"/>
      <c r="H150" s="763"/>
      <c r="I150" s="760"/>
      <c r="J150" s="761"/>
      <c r="K150" s="761"/>
      <c r="L150" s="761"/>
      <c r="M150" s="761"/>
      <c r="N150" s="761"/>
      <c r="O150" s="762"/>
    </row>
    <row r="151">
      <c r="A151" s="841"/>
      <c r="B151" s="755" t="s">
        <v>258</v>
      </c>
      <c r="C151" s="756"/>
      <c r="D151" s="756"/>
      <c r="E151" s="756"/>
      <c r="F151" s="757"/>
      <c r="G151" s="758"/>
      <c r="H151" s="763"/>
      <c r="I151" s="760"/>
      <c r="J151" s="761"/>
      <c r="K151" s="761"/>
      <c r="L151" s="761"/>
      <c r="M151" s="761"/>
      <c r="N151" s="761"/>
      <c r="O151" s="762"/>
    </row>
    <row r="152">
      <c r="A152" s="841"/>
      <c r="B152" s="755" t="s">
        <v>259</v>
      </c>
      <c r="C152" s="756"/>
      <c r="D152" s="756"/>
      <c r="E152" s="756"/>
      <c r="F152" s="757"/>
      <c r="G152" s="758"/>
      <c r="H152" s="763"/>
      <c r="I152" s="760"/>
      <c r="J152" s="761"/>
      <c r="K152" s="761"/>
      <c r="L152" s="761"/>
      <c r="M152" s="761"/>
      <c r="N152" s="761"/>
      <c r="O152" s="762"/>
    </row>
    <row r="153">
      <c r="A153" s="841"/>
      <c r="B153" s="755" t="s">
        <v>260</v>
      </c>
      <c r="C153" s="756"/>
      <c r="D153" s="756"/>
      <c r="E153" s="756"/>
      <c r="F153" s="757"/>
      <c r="G153" s="758"/>
      <c r="H153" s="763"/>
      <c r="I153" s="760"/>
      <c r="J153" s="761"/>
      <c r="K153" s="761"/>
      <c r="L153" s="761"/>
      <c r="M153" s="761"/>
      <c r="N153" s="761"/>
      <c r="O153" s="762"/>
    </row>
    <row r="154">
      <c r="A154" s="841"/>
      <c r="B154" s="755" t="s">
        <v>261</v>
      </c>
      <c r="C154" s="756"/>
      <c r="D154" s="756"/>
      <c r="E154" s="756"/>
      <c r="F154" s="757"/>
      <c r="G154" s="758"/>
      <c r="H154" s="763"/>
      <c r="I154" s="758"/>
      <c r="J154" s="759"/>
      <c r="K154" s="759"/>
      <c r="L154" s="759"/>
      <c r="M154" s="759"/>
      <c r="N154" s="759"/>
      <c r="O154" s="762"/>
    </row>
    <row r="155" ht="15.75">
      <c r="A155" s="842"/>
      <c r="B155" s="994" t="s">
        <v>262</v>
      </c>
      <c r="C155" s="995"/>
      <c r="D155" s="995"/>
      <c r="E155" s="995"/>
      <c r="F155" s="996"/>
      <c r="G155" s="984"/>
      <c r="H155" s="985"/>
      <c r="I155" s="769"/>
      <c r="J155" s="770"/>
      <c r="K155" s="770"/>
      <c r="L155" s="770"/>
      <c r="M155" s="770"/>
      <c r="N155" s="770"/>
      <c r="O155" s="771"/>
    </row>
    <row r="156">
      <c r="A156" s="837" t="s">
        <v>263</v>
      </c>
      <c r="B156" s="773" t="s">
        <v>264</v>
      </c>
      <c r="C156" s="774"/>
      <c r="D156" s="774"/>
      <c r="E156" s="774"/>
      <c r="F156" s="775"/>
      <c r="G156" s="1171" t="s">
        <v>265</v>
      </c>
      <c r="H156" s="1172"/>
      <c r="I156" s="773" t="s">
        <v>264</v>
      </c>
      <c r="J156" s="774"/>
      <c r="K156" s="774"/>
      <c r="L156" s="774"/>
      <c r="M156" s="774"/>
      <c r="N156" s="775"/>
      <c r="O156" s="1173" t="s">
        <v>265</v>
      </c>
    </row>
    <row r="157">
      <c r="A157" s="841"/>
      <c r="B157" s="766" t="s">
        <v>266</v>
      </c>
      <c r="C157" s="767"/>
      <c r="D157" s="767"/>
      <c r="E157" s="767"/>
      <c r="F157" s="768"/>
      <c r="G157" s="779"/>
      <c r="H157" s="780"/>
      <c r="I157" s="766" t="s">
        <v>267</v>
      </c>
      <c r="J157" s="767"/>
      <c r="K157" s="767"/>
      <c r="L157" s="767"/>
      <c r="M157" s="767"/>
      <c r="N157" s="768"/>
      <c r="O157" s="781"/>
    </row>
    <row r="158">
      <c r="A158" s="841"/>
      <c r="B158" s="766" t="s">
        <v>268</v>
      </c>
      <c r="C158" s="767"/>
      <c r="D158" s="767"/>
      <c r="E158" s="767"/>
      <c r="F158" s="768"/>
      <c r="G158" s="779"/>
      <c r="H158" s="780"/>
      <c r="I158" s="766" t="s">
        <v>269</v>
      </c>
      <c r="J158" s="767"/>
      <c r="K158" s="767"/>
      <c r="L158" s="767"/>
      <c r="M158" s="767"/>
      <c r="N158" s="768"/>
      <c r="O158" s="781"/>
    </row>
    <row r="159">
      <c r="A159" s="841"/>
      <c r="B159" s="766" t="s">
        <v>270</v>
      </c>
      <c r="C159" s="767"/>
      <c r="D159" s="767"/>
      <c r="E159" s="767"/>
      <c r="F159" s="768"/>
      <c r="G159" s="779"/>
      <c r="H159" s="780"/>
      <c r="I159" s="766" t="s">
        <v>271</v>
      </c>
      <c r="J159" s="767"/>
      <c r="K159" s="767"/>
      <c r="L159" s="767"/>
      <c r="M159" s="767"/>
      <c r="N159" s="768"/>
      <c r="O159" s="781"/>
    </row>
    <row r="160">
      <c r="A160" s="841"/>
      <c r="B160" s="766" t="s">
        <v>272</v>
      </c>
      <c r="C160" s="767"/>
      <c r="D160" s="767"/>
      <c r="E160" s="767"/>
      <c r="F160" s="768"/>
      <c r="G160" s="779"/>
      <c r="H160" s="780"/>
      <c r="I160" s="766" t="s">
        <v>273</v>
      </c>
      <c r="J160" s="767"/>
      <c r="K160" s="767"/>
      <c r="L160" s="767"/>
      <c r="M160" s="767"/>
      <c r="N160" s="768"/>
      <c r="O160" s="781"/>
    </row>
    <row r="161">
      <c r="A161" s="841"/>
      <c r="B161" s="766" t="s">
        <v>274</v>
      </c>
      <c r="C161" s="767"/>
      <c r="D161" s="767"/>
      <c r="E161" s="767"/>
      <c r="F161" s="768"/>
      <c r="G161" s="779"/>
      <c r="H161" s="780"/>
      <c r="I161" s="766" t="s">
        <v>275</v>
      </c>
      <c r="J161" s="767"/>
      <c r="K161" s="767"/>
      <c r="L161" s="767"/>
      <c r="M161" s="767"/>
      <c r="N161" s="768"/>
      <c r="O161" s="781">
        <v>1</v>
      </c>
    </row>
    <row r="162">
      <c r="A162" s="841"/>
      <c r="B162" s="766" t="s">
        <v>276</v>
      </c>
      <c r="C162" s="767"/>
      <c r="D162" s="767"/>
      <c r="E162" s="767"/>
      <c r="F162" s="768"/>
      <c r="G162" s="779"/>
      <c r="H162" s="780"/>
      <c r="I162" s="766" t="s">
        <v>277</v>
      </c>
      <c r="J162" s="767"/>
      <c r="K162" s="767"/>
      <c r="L162" s="767"/>
      <c r="M162" s="767"/>
      <c r="N162" s="768"/>
      <c r="O162" s="781"/>
    </row>
    <row r="163">
      <c r="A163" s="841"/>
      <c r="B163" s="766" t="s">
        <v>278</v>
      </c>
      <c r="C163" s="767"/>
      <c r="D163" s="767"/>
      <c r="E163" s="767"/>
      <c r="F163" s="768"/>
      <c r="G163" s="779"/>
      <c r="H163" s="780"/>
      <c r="I163" s="766" t="s">
        <v>279</v>
      </c>
      <c r="J163" s="767"/>
      <c r="K163" s="767"/>
      <c r="L163" s="767"/>
      <c r="M163" s="767"/>
      <c r="N163" s="768"/>
      <c r="O163" s="781"/>
    </row>
    <row r="164">
      <c r="A164" s="841"/>
      <c r="B164" s="766" t="s">
        <v>280</v>
      </c>
      <c r="C164" s="767"/>
      <c r="D164" s="767"/>
      <c r="E164" s="767"/>
      <c r="F164" s="768"/>
      <c r="G164" s="779"/>
      <c r="H164" s="780"/>
      <c r="I164" s="766" t="s">
        <v>281</v>
      </c>
      <c r="J164" s="767"/>
      <c r="K164" s="767"/>
      <c r="L164" s="767"/>
      <c r="M164" s="767"/>
      <c r="N164" s="768"/>
      <c r="O164" s="781">
        <v>1</v>
      </c>
    </row>
    <row r="165">
      <c r="A165" s="841"/>
      <c r="B165" s="766" t="s">
        <v>282</v>
      </c>
      <c r="C165" s="767"/>
      <c r="D165" s="767"/>
      <c r="E165" s="767"/>
      <c r="F165" s="768"/>
      <c r="G165" s="779"/>
      <c r="H165" s="780"/>
      <c r="I165" s="766" t="s">
        <v>283</v>
      </c>
      <c r="J165" s="767"/>
      <c r="K165" s="767"/>
      <c r="L165" s="767"/>
      <c r="M165" s="767"/>
      <c r="N165" s="768"/>
      <c r="O165" s="781"/>
    </row>
    <row r="166">
      <c r="A166" s="841"/>
      <c r="B166" s="766" t="s">
        <v>284</v>
      </c>
      <c r="C166" s="767"/>
      <c r="D166" s="767"/>
      <c r="E166" s="767"/>
      <c r="F166" s="768"/>
      <c r="G166" s="779"/>
      <c r="H166" s="780"/>
      <c r="I166" s="766" t="s">
        <v>285</v>
      </c>
      <c r="J166" s="767"/>
      <c r="K166" s="767"/>
      <c r="L166" s="767"/>
      <c r="M166" s="767"/>
      <c r="N166" s="768"/>
      <c r="O166" s="790">
        <v>1</v>
      </c>
    </row>
    <row r="167" ht="15.75">
      <c r="A167" s="842"/>
      <c r="B167" s="783" t="s">
        <v>286</v>
      </c>
      <c r="C167" s="784"/>
      <c r="D167" s="784"/>
      <c r="E167" s="784"/>
      <c r="F167" s="785"/>
      <c r="G167" s="1002">
        <v>2</v>
      </c>
      <c r="H167" s="1003"/>
      <c r="I167" s="783" t="s">
        <v>287</v>
      </c>
      <c r="J167" s="784"/>
      <c r="K167" s="784"/>
      <c r="L167" s="784"/>
      <c r="M167" s="784"/>
      <c r="N167" s="785"/>
      <c r="O167" s="1004">
        <f>SUM(G157:H167,O157:O166)</f>
        <v>5</v>
      </c>
    </row>
    <row r="168">
      <c r="A168" s="1180" t="s">
        <v>288</v>
      </c>
      <c r="B168" s="1203" t="s">
        <v>363</v>
      </c>
      <c r="C168" s="1204"/>
      <c r="D168" s="1204"/>
      <c r="E168" s="1204"/>
      <c r="F168" s="1204"/>
      <c r="G168" s="1204"/>
      <c r="H168" s="1204"/>
      <c r="I168" s="1204"/>
      <c r="J168" s="1204"/>
      <c r="K168" s="1204"/>
      <c r="L168" s="1204"/>
      <c r="M168" s="1204"/>
      <c r="N168" s="1204"/>
      <c r="O168" s="1400"/>
    </row>
    <row r="169">
      <c r="A169" s="841"/>
      <c r="B169" s="1009"/>
      <c r="C169" s="1010"/>
      <c r="D169" s="1010"/>
      <c r="E169" s="1010"/>
      <c r="F169" s="1010"/>
      <c r="G169" s="1010"/>
      <c r="H169" s="1010"/>
      <c r="I169" s="1010"/>
      <c r="J169" s="1010"/>
      <c r="K169" s="1010"/>
      <c r="L169" s="1010"/>
      <c r="M169" s="1010"/>
      <c r="N169" s="1010"/>
      <c r="O169" s="1206"/>
    </row>
    <row r="170">
      <c r="A170" s="841"/>
      <c r="B170" s="758"/>
      <c r="C170" s="759"/>
      <c r="D170" s="759"/>
      <c r="E170" s="759"/>
      <c r="F170" s="759"/>
      <c r="G170" s="759"/>
      <c r="H170" s="759"/>
      <c r="I170" s="759"/>
      <c r="J170" s="759"/>
      <c r="K170" s="759"/>
      <c r="L170" s="759"/>
      <c r="M170" s="759"/>
      <c r="N170" s="759"/>
      <c r="O170" s="762"/>
    </row>
    <row r="171">
      <c r="A171" s="841"/>
      <c r="B171" s="758"/>
      <c r="C171" s="759"/>
      <c r="D171" s="759"/>
      <c r="E171" s="759"/>
      <c r="F171" s="759"/>
      <c r="G171" s="759"/>
      <c r="H171" s="759"/>
      <c r="I171" s="759"/>
      <c r="J171" s="759"/>
      <c r="K171" s="759"/>
      <c r="L171" s="759"/>
      <c r="M171" s="759"/>
      <c r="N171" s="759"/>
      <c r="O171" s="762"/>
    </row>
    <row r="172">
      <c r="A172" s="841"/>
      <c r="B172" s="758"/>
      <c r="C172" s="759"/>
      <c r="D172" s="759"/>
      <c r="E172" s="759"/>
      <c r="F172" s="759"/>
      <c r="G172" s="759"/>
      <c r="H172" s="759"/>
      <c r="I172" s="759"/>
      <c r="J172" s="759"/>
      <c r="K172" s="759"/>
      <c r="L172" s="759"/>
      <c r="M172" s="759"/>
      <c r="N172" s="759"/>
      <c r="O172" s="762"/>
    </row>
    <row r="173">
      <c r="A173" s="841"/>
      <c r="B173" s="758"/>
      <c r="C173" s="759"/>
      <c r="D173" s="759"/>
      <c r="E173" s="759"/>
      <c r="F173" s="759"/>
      <c r="G173" s="759"/>
      <c r="H173" s="759"/>
      <c r="I173" s="759"/>
      <c r="J173" s="759"/>
      <c r="K173" s="759"/>
      <c r="L173" s="759"/>
      <c r="M173" s="759"/>
      <c r="N173" s="759"/>
      <c r="O173" s="762"/>
    </row>
    <row r="174">
      <c r="A174" s="841"/>
      <c r="B174" s="758"/>
      <c r="C174" s="759"/>
      <c r="D174" s="759"/>
      <c r="E174" s="759"/>
      <c r="F174" s="759"/>
      <c r="G174" s="759"/>
      <c r="H174" s="763"/>
      <c r="I174" s="986" t="s">
        <v>0</v>
      </c>
      <c r="J174" s="987"/>
      <c r="K174" s="987"/>
      <c r="L174" s="987"/>
      <c r="M174" s="987"/>
      <c r="N174" s="987"/>
      <c r="O174" s="1391"/>
    </row>
    <row r="175">
      <c r="A175" s="841"/>
      <c r="B175" s="758"/>
      <c r="C175" s="759"/>
      <c r="D175" s="759"/>
      <c r="E175" s="759"/>
      <c r="F175" s="759"/>
      <c r="G175" s="759"/>
      <c r="H175" s="763"/>
      <c r="I175" s="3"/>
      <c r="J175" s="3"/>
      <c r="K175" s="3"/>
      <c r="L175" s="3"/>
      <c r="M175" s="3"/>
      <c r="N175" s="3"/>
      <c r="O175" s="1392"/>
    </row>
    <row r="176">
      <c r="A176" s="841"/>
      <c r="B176" s="758"/>
      <c r="C176" s="759"/>
      <c r="D176" s="759"/>
      <c r="E176" s="759"/>
      <c r="F176" s="759"/>
      <c r="G176" s="759"/>
      <c r="H176" s="763"/>
      <c r="I176" s="3"/>
      <c r="J176" s="3"/>
      <c r="K176" s="3"/>
      <c r="L176" s="3"/>
      <c r="M176" s="3"/>
      <c r="N176" s="3"/>
      <c r="O176" s="1392"/>
    </row>
    <row r="177" ht="15.75">
      <c r="A177" s="842"/>
      <c r="B177" s="803"/>
      <c r="C177" s="804"/>
      <c r="D177" s="804"/>
      <c r="E177" s="804"/>
      <c r="F177" s="804"/>
      <c r="G177" s="804"/>
      <c r="H177" s="989"/>
      <c r="I177" s="990"/>
      <c r="J177" s="990"/>
      <c r="K177" s="990"/>
      <c r="L177" s="990"/>
      <c r="M177" s="990"/>
      <c r="N177" s="990"/>
      <c r="O177" s="1393"/>
    </row>
    <row r="178">
      <c r="A178" s="837" t="s">
        <v>291</v>
      </c>
      <c r="B178" s="992"/>
      <c r="C178" s="839"/>
      <c r="D178" s="839"/>
      <c r="E178" s="839"/>
      <c r="F178" s="839"/>
      <c r="G178" s="839"/>
      <c r="H178" s="839"/>
      <c r="I178" s="839"/>
      <c r="J178" s="839"/>
      <c r="K178" s="839"/>
      <c r="L178" s="839"/>
      <c r="M178" s="839"/>
      <c r="N178" s="839"/>
      <c r="O178" s="840"/>
    </row>
    <row r="179">
      <c r="A179" s="841"/>
      <c r="B179" s="760"/>
      <c r="C179" s="761"/>
      <c r="D179" s="761"/>
      <c r="E179" s="761"/>
      <c r="F179" s="761"/>
      <c r="G179" s="761"/>
      <c r="H179" s="761"/>
      <c r="I179" s="761"/>
      <c r="J179" s="761"/>
      <c r="K179" s="761"/>
      <c r="L179" s="761"/>
      <c r="M179" s="761"/>
      <c r="N179" s="761"/>
      <c r="O179" s="762"/>
    </row>
    <row r="180">
      <c r="A180" s="841"/>
      <c r="B180" s="760"/>
      <c r="C180" s="761"/>
      <c r="D180" s="761"/>
      <c r="E180" s="761"/>
      <c r="F180" s="761"/>
      <c r="G180" s="761"/>
      <c r="H180" s="761"/>
      <c r="I180" s="761"/>
      <c r="J180" s="761"/>
      <c r="K180" s="761"/>
      <c r="L180" s="761"/>
      <c r="M180" s="761"/>
      <c r="N180" s="761"/>
      <c r="O180" s="762"/>
    </row>
    <row r="181">
      <c r="A181" s="841"/>
      <c r="B181" s="760"/>
      <c r="C181" s="761"/>
      <c r="D181" s="761"/>
      <c r="E181" s="761"/>
      <c r="F181" s="761"/>
      <c r="G181" s="761"/>
      <c r="H181" s="761"/>
      <c r="I181" s="761"/>
      <c r="J181" s="761"/>
      <c r="K181" s="761"/>
      <c r="L181" s="761"/>
      <c r="M181" s="761"/>
      <c r="N181" s="761"/>
      <c r="O181" s="762"/>
    </row>
    <row r="182">
      <c r="A182" s="841"/>
      <c r="B182" s="760"/>
      <c r="C182" s="761"/>
      <c r="D182" s="761"/>
      <c r="E182" s="761"/>
      <c r="F182" s="761"/>
      <c r="G182" s="761"/>
      <c r="H182" s="761"/>
      <c r="I182" s="761"/>
      <c r="J182" s="761"/>
      <c r="K182" s="761"/>
      <c r="L182" s="761"/>
      <c r="M182" s="761"/>
      <c r="N182" s="761"/>
      <c r="O182" s="762"/>
    </row>
    <row r="183">
      <c r="A183" s="841"/>
      <c r="B183" s="760"/>
      <c r="C183" s="761"/>
      <c r="D183" s="761"/>
      <c r="E183" s="761"/>
      <c r="F183" s="761"/>
      <c r="G183" s="761"/>
      <c r="H183" s="761"/>
      <c r="I183" s="761"/>
      <c r="J183" s="761"/>
      <c r="K183" s="761"/>
      <c r="L183" s="761"/>
      <c r="M183" s="761"/>
      <c r="N183" s="761"/>
      <c r="O183" s="762"/>
    </row>
    <row r="184">
      <c r="A184" s="841"/>
      <c r="B184" s="760"/>
      <c r="C184" s="761"/>
      <c r="D184" s="761"/>
      <c r="E184" s="761"/>
      <c r="F184" s="761"/>
      <c r="G184" s="761"/>
      <c r="H184" s="761"/>
      <c r="I184" s="761"/>
      <c r="J184" s="761"/>
      <c r="K184" s="761"/>
      <c r="L184" s="761"/>
      <c r="M184" s="761"/>
      <c r="N184" s="761"/>
      <c r="O184" s="762"/>
    </row>
    <row r="185">
      <c r="A185" s="841"/>
      <c r="B185" s="760"/>
      <c r="C185" s="761"/>
      <c r="D185" s="761"/>
      <c r="E185" s="761"/>
      <c r="F185" s="761"/>
      <c r="G185" s="761"/>
      <c r="H185" s="761"/>
      <c r="I185" s="761"/>
      <c r="J185" s="761"/>
      <c r="K185" s="761"/>
      <c r="L185" s="761"/>
      <c r="M185" s="761"/>
      <c r="N185" s="761"/>
      <c r="O185" s="762"/>
    </row>
    <row r="186">
      <c r="A186" s="841"/>
      <c r="B186" s="758"/>
      <c r="C186" s="759"/>
      <c r="D186" s="759"/>
      <c r="E186" s="759"/>
      <c r="F186" s="759"/>
      <c r="G186" s="759"/>
      <c r="H186" s="763"/>
      <c r="I186" s="986" t="s">
        <v>292</v>
      </c>
      <c r="J186" s="987"/>
      <c r="K186" s="987"/>
      <c r="L186" s="987"/>
      <c r="M186" s="987"/>
      <c r="N186" s="987"/>
      <c r="O186" s="1391"/>
    </row>
    <row r="187">
      <c r="A187" s="841"/>
      <c r="B187" s="758"/>
      <c r="C187" s="759"/>
      <c r="D187" s="759"/>
      <c r="E187" s="759"/>
      <c r="F187" s="759"/>
      <c r="G187" s="759"/>
      <c r="H187" s="763"/>
      <c r="I187" s="3"/>
      <c r="J187" s="3"/>
      <c r="K187" s="3"/>
      <c r="L187" s="3"/>
      <c r="M187" s="3"/>
      <c r="N187" s="3"/>
      <c r="O187" s="1392"/>
    </row>
    <row r="188">
      <c r="A188" s="841"/>
      <c r="B188" s="758"/>
      <c r="C188" s="759"/>
      <c r="D188" s="759"/>
      <c r="E188" s="759"/>
      <c r="F188" s="759"/>
      <c r="G188" s="759"/>
      <c r="H188" s="763"/>
      <c r="I188" s="3"/>
      <c r="J188" s="3"/>
      <c r="K188" s="3"/>
      <c r="L188" s="3"/>
      <c r="M188" s="3"/>
      <c r="N188" s="3"/>
      <c r="O188" s="1392"/>
    </row>
    <row r="189" ht="15.75">
      <c r="A189" s="842"/>
      <c r="B189" s="803"/>
      <c r="C189" s="804"/>
      <c r="D189" s="804"/>
      <c r="E189" s="804"/>
      <c r="F189" s="804"/>
      <c r="G189" s="804"/>
      <c r="H189" s="989"/>
      <c r="I189" s="1223"/>
      <c r="J189" s="1223"/>
      <c r="K189" s="1223"/>
      <c r="L189" s="1223"/>
      <c r="M189" s="1223"/>
      <c r="N189" s="1223"/>
      <c r="O189" s="1394"/>
    </row>
    <row r="190" ht="22.5" customHeight="1">
      <c r="A190" s="131" t="s">
        <v>240</v>
      </c>
      <c r="B190" s="806" t="s">
        <v>1</v>
      </c>
      <c r="C190" s="807"/>
      <c r="D190" s="807"/>
      <c r="E190" s="807"/>
      <c r="F190" s="807"/>
      <c r="G190" s="807"/>
      <c r="H190" s="807"/>
      <c r="I190" s="807"/>
      <c r="J190" s="807"/>
      <c r="K190" s="807"/>
      <c r="L190" s="807"/>
      <c r="M190" s="807"/>
      <c r="N190" s="807"/>
      <c r="O190" s="1165"/>
    </row>
    <row r="191" ht="25.5">
      <c r="A191" s="1254" t="s">
        <v>3</v>
      </c>
      <c r="B191" s="811" t="s">
        <v>4</v>
      </c>
      <c r="C191" s="812"/>
      <c r="D191" s="812"/>
      <c r="E191" s="812"/>
      <c r="F191" s="812"/>
      <c r="G191" s="812"/>
      <c r="H191" s="812"/>
      <c r="I191" s="812"/>
      <c r="J191" s="812"/>
      <c r="K191" s="812"/>
      <c r="L191" s="812"/>
      <c r="M191" s="812"/>
      <c r="N191" s="812"/>
      <c r="O191" s="1178"/>
    </row>
    <row r="192">
      <c r="A192" s="814" t="s">
        <v>241</v>
      </c>
      <c r="B192" s="694"/>
      <c r="C192" s="694"/>
      <c r="D192" s="694"/>
      <c r="E192" s="694"/>
      <c r="F192" s="694"/>
      <c r="G192" s="694"/>
      <c r="H192" s="694"/>
      <c r="I192" s="694"/>
      <c r="J192" s="694"/>
      <c r="K192" s="694"/>
      <c r="L192" s="694"/>
      <c r="M192" s="694"/>
      <c r="N192" s="694"/>
      <c r="O192" s="1179"/>
    </row>
    <row r="193" ht="25.5">
      <c r="A193" s="1386" t="s">
        <v>7</v>
      </c>
      <c r="B193" s="720" t="s">
        <v>312</v>
      </c>
      <c r="C193" s="720" t="s">
        <v>216</v>
      </c>
      <c r="D193" s="816" t="str">
        <f>D4</f>
        <v xml:space="preserve">01/03/2026 a 31/03/2026</v>
      </c>
      <c r="E193" s="1168"/>
      <c r="F193" s="820"/>
      <c r="G193" s="819" t="s">
        <v>242</v>
      </c>
      <c r="H193" s="820"/>
      <c r="I193" s="723">
        <f>I146+1</f>
        <v>46086</v>
      </c>
      <c r="J193" s="724"/>
      <c r="K193" s="724"/>
      <c r="L193" s="724"/>
      <c r="M193" s="725"/>
      <c r="N193" s="726" t="s">
        <v>243</v>
      </c>
      <c r="O193" s="727">
        <f>O146+1</f>
        <v>5</v>
      </c>
    </row>
    <row r="194">
      <c r="A194" s="1387" t="s">
        <v>244</v>
      </c>
      <c r="B194" s="729" t="s">
        <v>6</v>
      </c>
      <c r="C194" s="730"/>
      <c r="D194" s="730"/>
      <c r="E194" s="730"/>
      <c r="F194" s="730"/>
      <c r="G194" s="730"/>
      <c r="H194" s="730"/>
      <c r="I194" s="730"/>
      <c r="J194" s="731"/>
      <c r="K194" s="732" t="s">
        <v>245</v>
      </c>
      <c r="L194" s="732" t="s">
        <v>246</v>
      </c>
      <c r="M194" s="821" t="s">
        <v>247</v>
      </c>
      <c r="N194" s="822"/>
      <c r="O194" s="733" t="s">
        <v>248</v>
      </c>
    </row>
    <row r="195">
      <c r="A195" s="1388"/>
      <c r="B195" s="735"/>
      <c r="C195" s="736"/>
      <c r="D195" s="1168"/>
      <c r="E195" s="1168"/>
      <c r="F195" s="1168"/>
      <c r="G195" s="736"/>
      <c r="H195" s="736"/>
      <c r="I195" s="736"/>
      <c r="J195" s="737"/>
      <c r="K195" s="732" t="s">
        <v>249</v>
      </c>
      <c r="L195" s="732" t="s">
        <v>203</v>
      </c>
      <c r="M195" s="823"/>
      <c r="N195" s="824"/>
      <c r="O195" s="739"/>
    </row>
    <row r="196" ht="38.25">
      <c r="A196" s="1389" t="s">
        <v>250</v>
      </c>
      <c r="B196" s="741"/>
      <c r="C196" s="742" t="s">
        <v>251</v>
      </c>
      <c r="D196" s="742">
        <f>D149</f>
        <v>270</v>
      </c>
      <c r="E196" s="742" t="s">
        <v>252</v>
      </c>
      <c r="F196" s="825" t="s">
        <v>253</v>
      </c>
      <c r="G196" s="826"/>
      <c r="H196" s="741">
        <f>H149+1</f>
        <v>152</v>
      </c>
      <c r="I196" s="742" t="s">
        <v>254</v>
      </c>
      <c r="J196" s="741">
        <f>D196-H196</f>
        <v>118</v>
      </c>
      <c r="K196" s="744" t="s">
        <v>255</v>
      </c>
      <c r="L196" s="744" t="s">
        <v>203</v>
      </c>
      <c r="M196" s="811"/>
      <c r="N196" s="827"/>
      <c r="O196" s="739"/>
    </row>
    <row r="197">
      <c r="A197" s="1395" t="s">
        <v>256</v>
      </c>
      <c r="B197" s="755" t="s">
        <v>257</v>
      </c>
      <c r="C197" s="756"/>
      <c r="D197" s="756"/>
      <c r="E197" s="756"/>
      <c r="F197" s="757"/>
      <c r="G197" s="758"/>
      <c r="H197" s="763"/>
      <c r="I197" s="760"/>
      <c r="J197" s="761"/>
      <c r="K197" s="761"/>
      <c r="L197" s="761"/>
      <c r="M197" s="761"/>
      <c r="N197" s="761"/>
      <c r="O197" s="762"/>
    </row>
    <row r="198">
      <c r="A198" s="841"/>
      <c r="B198" s="755" t="s">
        <v>258</v>
      </c>
      <c r="C198" s="756"/>
      <c r="D198" s="756"/>
      <c r="E198" s="756"/>
      <c r="F198" s="757"/>
      <c r="G198" s="758"/>
      <c r="H198" s="763"/>
      <c r="I198" s="760"/>
      <c r="J198" s="761"/>
      <c r="K198" s="761"/>
      <c r="L198" s="761"/>
      <c r="M198" s="761"/>
      <c r="N198" s="761"/>
      <c r="O198" s="762"/>
    </row>
    <row r="199">
      <c r="A199" s="841"/>
      <c r="B199" s="755" t="s">
        <v>259</v>
      </c>
      <c r="C199" s="756"/>
      <c r="D199" s="756"/>
      <c r="E199" s="756"/>
      <c r="F199" s="757"/>
      <c r="G199" s="758"/>
      <c r="H199" s="763"/>
      <c r="I199" s="760"/>
      <c r="J199" s="761"/>
      <c r="K199" s="761"/>
      <c r="L199" s="761"/>
      <c r="M199" s="761"/>
      <c r="N199" s="761"/>
      <c r="O199" s="762"/>
    </row>
    <row r="200">
      <c r="A200" s="841"/>
      <c r="B200" s="755" t="s">
        <v>260</v>
      </c>
      <c r="C200" s="756"/>
      <c r="D200" s="756"/>
      <c r="E200" s="756"/>
      <c r="F200" s="757"/>
      <c r="G200" s="758"/>
      <c r="H200" s="763"/>
      <c r="I200" s="760"/>
      <c r="J200" s="761"/>
      <c r="K200" s="761"/>
      <c r="L200" s="761"/>
      <c r="M200" s="761"/>
      <c r="N200" s="761"/>
      <c r="O200" s="762"/>
    </row>
    <row r="201">
      <c r="A201" s="841"/>
      <c r="B201" s="755" t="s">
        <v>261</v>
      </c>
      <c r="C201" s="756"/>
      <c r="D201" s="756"/>
      <c r="E201" s="756"/>
      <c r="F201" s="757"/>
      <c r="G201" s="758"/>
      <c r="H201" s="763"/>
      <c r="I201" s="758"/>
      <c r="J201" s="759"/>
      <c r="K201" s="759"/>
      <c r="L201" s="759"/>
      <c r="M201" s="759"/>
      <c r="N201" s="759"/>
      <c r="O201" s="762"/>
    </row>
    <row r="202" ht="15.75">
      <c r="A202" s="842"/>
      <c r="B202" s="994" t="s">
        <v>262</v>
      </c>
      <c r="C202" s="995"/>
      <c r="D202" s="995"/>
      <c r="E202" s="995"/>
      <c r="F202" s="996"/>
      <c r="G202" s="984"/>
      <c r="H202" s="985"/>
      <c r="I202" s="769"/>
      <c r="J202" s="770"/>
      <c r="K202" s="770"/>
      <c r="L202" s="770"/>
      <c r="M202" s="770"/>
      <c r="N202" s="770"/>
      <c r="O202" s="771"/>
    </row>
    <row r="203">
      <c r="A203" s="837" t="s">
        <v>263</v>
      </c>
      <c r="B203" s="773" t="s">
        <v>264</v>
      </c>
      <c r="C203" s="774"/>
      <c r="D203" s="774"/>
      <c r="E203" s="774"/>
      <c r="F203" s="775"/>
      <c r="G203" s="1171" t="s">
        <v>265</v>
      </c>
      <c r="H203" s="1172"/>
      <c r="I203" s="773" t="s">
        <v>264</v>
      </c>
      <c r="J203" s="774"/>
      <c r="K203" s="774"/>
      <c r="L203" s="774"/>
      <c r="M203" s="774"/>
      <c r="N203" s="775"/>
      <c r="O203" s="1173" t="s">
        <v>265</v>
      </c>
    </row>
    <row r="204">
      <c r="A204" s="841"/>
      <c r="B204" s="766" t="s">
        <v>266</v>
      </c>
      <c r="C204" s="767"/>
      <c r="D204" s="767"/>
      <c r="E204" s="767"/>
      <c r="F204" s="768"/>
      <c r="G204" s="779"/>
      <c r="H204" s="780"/>
      <c r="I204" s="766" t="s">
        <v>267</v>
      </c>
      <c r="J204" s="767"/>
      <c r="K204" s="767"/>
      <c r="L204" s="767"/>
      <c r="M204" s="767"/>
      <c r="N204" s="768"/>
      <c r="O204" s="781"/>
    </row>
    <row r="205">
      <c r="A205" s="841"/>
      <c r="B205" s="766" t="s">
        <v>268</v>
      </c>
      <c r="C205" s="767"/>
      <c r="D205" s="767"/>
      <c r="E205" s="767"/>
      <c r="F205" s="768"/>
      <c r="G205" s="779"/>
      <c r="H205" s="780"/>
      <c r="I205" s="766" t="s">
        <v>269</v>
      </c>
      <c r="J205" s="767"/>
      <c r="K205" s="767"/>
      <c r="L205" s="767"/>
      <c r="M205" s="767"/>
      <c r="N205" s="768"/>
      <c r="O205" s="781"/>
    </row>
    <row r="206">
      <c r="A206" s="841"/>
      <c r="B206" s="766" t="s">
        <v>270</v>
      </c>
      <c r="C206" s="767"/>
      <c r="D206" s="767"/>
      <c r="E206" s="767"/>
      <c r="F206" s="768"/>
      <c r="G206" s="779"/>
      <c r="H206" s="780"/>
      <c r="I206" s="766" t="s">
        <v>271</v>
      </c>
      <c r="J206" s="767"/>
      <c r="K206" s="767"/>
      <c r="L206" s="767"/>
      <c r="M206" s="767"/>
      <c r="N206" s="768"/>
      <c r="O206" s="781"/>
    </row>
    <row r="207">
      <c r="A207" s="841"/>
      <c r="B207" s="766" t="s">
        <v>272</v>
      </c>
      <c r="C207" s="767"/>
      <c r="D207" s="767"/>
      <c r="E207" s="767"/>
      <c r="F207" s="768"/>
      <c r="G207" s="779"/>
      <c r="H207" s="780"/>
      <c r="I207" s="766" t="s">
        <v>273</v>
      </c>
      <c r="J207" s="767"/>
      <c r="K207" s="767"/>
      <c r="L207" s="767"/>
      <c r="M207" s="767"/>
      <c r="N207" s="768"/>
      <c r="O207" s="781"/>
    </row>
    <row r="208">
      <c r="A208" s="841"/>
      <c r="B208" s="766" t="s">
        <v>274</v>
      </c>
      <c r="C208" s="767"/>
      <c r="D208" s="767"/>
      <c r="E208" s="767"/>
      <c r="F208" s="768"/>
      <c r="G208" s="779"/>
      <c r="H208" s="780"/>
      <c r="I208" s="766" t="s">
        <v>275</v>
      </c>
      <c r="J208" s="767"/>
      <c r="K208" s="767"/>
      <c r="L208" s="767"/>
      <c r="M208" s="767"/>
      <c r="N208" s="768"/>
      <c r="O208" s="781"/>
    </row>
    <row r="209">
      <c r="A209" s="841"/>
      <c r="B209" s="766" t="s">
        <v>276</v>
      </c>
      <c r="C209" s="767"/>
      <c r="D209" s="767"/>
      <c r="E209" s="767"/>
      <c r="F209" s="768"/>
      <c r="G209" s="779"/>
      <c r="H209" s="780"/>
      <c r="I209" s="766" t="s">
        <v>277</v>
      </c>
      <c r="J209" s="767"/>
      <c r="K209" s="767"/>
      <c r="L209" s="767"/>
      <c r="M209" s="767"/>
      <c r="N209" s="768"/>
      <c r="O209" s="781"/>
    </row>
    <row r="210">
      <c r="A210" s="841"/>
      <c r="B210" s="766" t="s">
        <v>278</v>
      </c>
      <c r="C210" s="767"/>
      <c r="D210" s="767"/>
      <c r="E210" s="767"/>
      <c r="F210" s="768"/>
      <c r="G210" s="779"/>
      <c r="H210" s="780"/>
      <c r="I210" s="766" t="s">
        <v>279</v>
      </c>
      <c r="J210" s="767"/>
      <c r="K210" s="767"/>
      <c r="L210" s="767"/>
      <c r="M210" s="767"/>
      <c r="N210" s="768"/>
      <c r="O210" s="781"/>
    </row>
    <row r="211">
      <c r="A211" s="841"/>
      <c r="B211" s="766" t="s">
        <v>280</v>
      </c>
      <c r="C211" s="767"/>
      <c r="D211" s="767"/>
      <c r="E211" s="767"/>
      <c r="F211" s="768"/>
      <c r="G211" s="779"/>
      <c r="H211" s="780"/>
      <c r="I211" s="766" t="s">
        <v>281</v>
      </c>
      <c r="J211" s="767"/>
      <c r="K211" s="767"/>
      <c r="L211" s="767"/>
      <c r="M211" s="767"/>
      <c r="N211" s="768"/>
      <c r="O211" s="781"/>
    </row>
    <row r="212">
      <c r="A212" s="841"/>
      <c r="B212" s="766" t="s">
        <v>282</v>
      </c>
      <c r="C212" s="767"/>
      <c r="D212" s="767"/>
      <c r="E212" s="767"/>
      <c r="F212" s="768"/>
      <c r="G212" s="779"/>
      <c r="H212" s="780"/>
      <c r="I212" s="766" t="s">
        <v>283</v>
      </c>
      <c r="J212" s="767"/>
      <c r="K212" s="767"/>
      <c r="L212" s="767"/>
      <c r="M212" s="767"/>
      <c r="N212" s="768"/>
      <c r="O212" s="781"/>
    </row>
    <row r="213">
      <c r="A213" s="841"/>
      <c r="B213" s="766" t="s">
        <v>284</v>
      </c>
      <c r="C213" s="767"/>
      <c r="D213" s="767"/>
      <c r="E213" s="767"/>
      <c r="F213" s="768"/>
      <c r="G213" s="779"/>
      <c r="H213" s="780"/>
      <c r="I213" s="766" t="s">
        <v>285</v>
      </c>
      <c r="J213" s="767"/>
      <c r="K213" s="767"/>
      <c r="L213" s="767"/>
      <c r="M213" s="767"/>
      <c r="N213" s="768"/>
      <c r="O213" s="790"/>
    </row>
    <row r="214" ht="15.75">
      <c r="A214" s="842"/>
      <c r="B214" s="793" t="s">
        <v>286</v>
      </c>
      <c r="C214" s="794"/>
      <c r="D214" s="794"/>
      <c r="E214" s="794"/>
      <c r="F214" s="795"/>
      <c r="G214" s="791"/>
      <c r="H214" s="792"/>
      <c r="I214" s="793" t="s">
        <v>287</v>
      </c>
      <c r="J214" s="794"/>
      <c r="K214" s="794"/>
      <c r="L214" s="794"/>
      <c r="M214" s="794"/>
      <c r="N214" s="795"/>
      <c r="O214" s="796">
        <f>SUM(G204:H214,O204:O213)</f>
        <v>0</v>
      </c>
    </row>
    <row r="215">
      <c r="A215" s="837" t="s">
        <v>288</v>
      </c>
      <c r="B215" s="838" t="s">
        <v>363</v>
      </c>
      <c r="C215" s="997"/>
      <c r="D215" s="997"/>
      <c r="E215" s="997"/>
      <c r="F215" s="997"/>
      <c r="G215" s="997"/>
      <c r="H215" s="997"/>
      <c r="I215" s="997"/>
      <c r="J215" s="997"/>
      <c r="K215" s="997"/>
      <c r="L215" s="997"/>
      <c r="M215" s="997"/>
      <c r="N215" s="997"/>
      <c r="O215" s="998"/>
    </row>
    <row r="216">
      <c r="A216" s="841"/>
      <c r="B216" s="758"/>
      <c r="C216" s="759"/>
      <c r="D216" s="759"/>
      <c r="E216" s="759"/>
      <c r="F216" s="759"/>
      <c r="G216" s="759"/>
      <c r="H216" s="759"/>
      <c r="I216" s="759"/>
      <c r="J216" s="759"/>
      <c r="K216" s="759"/>
      <c r="L216" s="759"/>
      <c r="M216" s="759"/>
      <c r="N216" s="759"/>
      <c r="O216" s="762"/>
    </row>
    <row r="217">
      <c r="A217" s="841"/>
      <c r="B217" s="758"/>
      <c r="C217" s="759"/>
      <c r="D217" s="759"/>
      <c r="E217" s="759"/>
      <c r="F217" s="759"/>
      <c r="G217" s="759"/>
      <c r="H217" s="759"/>
      <c r="I217" s="759"/>
      <c r="J217" s="759"/>
      <c r="K217" s="759"/>
      <c r="L217" s="759"/>
      <c r="M217" s="759"/>
      <c r="N217" s="759"/>
      <c r="O217" s="762"/>
    </row>
    <row r="218">
      <c r="A218" s="841"/>
      <c r="B218" s="758"/>
      <c r="C218" s="759"/>
      <c r="D218" s="759"/>
      <c r="E218" s="759"/>
      <c r="F218" s="759"/>
      <c r="G218" s="759"/>
      <c r="H218" s="759"/>
      <c r="I218" s="759"/>
      <c r="J218" s="759"/>
      <c r="K218" s="759"/>
      <c r="L218" s="759"/>
      <c r="M218" s="759"/>
      <c r="N218" s="759"/>
      <c r="O218" s="762"/>
    </row>
    <row r="219">
      <c r="A219" s="841"/>
      <c r="B219" s="758"/>
      <c r="C219" s="759"/>
      <c r="D219" s="759"/>
      <c r="E219" s="759"/>
      <c r="F219" s="759"/>
      <c r="G219" s="759"/>
      <c r="H219" s="759"/>
      <c r="I219" s="759"/>
      <c r="J219" s="759"/>
      <c r="K219" s="759"/>
      <c r="L219" s="759"/>
      <c r="M219" s="759"/>
      <c r="N219" s="759"/>
      <c r="O219" s="762"/>
    </row>
    <row r="220">
      <c r="A220" s="841"/>
      <c r="B220" s="758"/>
      <c r="C220" s="759"/>
      <c r="D220" s="759"/>
      <c r="E220" s="759"/>
      <c r="F220" s="759"/>
      <c r="G220" s="759"/>
      <c r="H220" s="763"/>
      <c r="I220" s="986" t="s">
        <v>0</v>
      </c>
      <c r="J220" s="987"/>
      <c r="K220" s="987"/>
      <c r="L220" s="987"/>
      <c r="M220" s="987"/>
      <c r="N220" s="987"/>
      <c r="O220" s="1391"/>
    </row>
    <row r="221">
      <c r="A221" s="841"/>
      <c r="B221" s="758"/>
      <c r="C221" s="759"/>
      <c r="D221" s="759"/>
      <c r="E221" s="759"/>
      <c r="F221" s="759"/>
      <c r="G221" s="759"/>
      <c r="H221" s="763"/>
      <c r="I221" s="3"/>
      <c r="J221" s="3"/>
      <c r="K221" s="3"/>
      <c r="L221" s="3"/>
      <c r="M221" s="3"/>
      <c r="N221" s="3"/>
      <c r="O221" s="1392"/>
    </row>
    <row r="222">
      <c r="A222" s="841"/>
      <c r="B222" s="758"/>
      <c r="C222" s="759"/>
      <c r="D222" s="759"/>
      <c r="E222" s="759"/>
      <c r="F222" s="759"/>
      <c r="G222" s="759"/>
      <c r="H222" s="763"/>
      <c r="I222" s="3"/>
      <c r="J222" s="3"/>
      <c r="K222" s="3"/>
      <c r="L222" s="3"/>
      <c r="M222" s="3"/>
      <c r="N222" s="3"/>
      <c r="O222" s="1392"/>
    </row>
    <row r="223" ht="15.75">
      <c r="A223" s="842"/>
      <c r="B223" s="803"/>
      <c r="C223" s="804"/>
      <c r="D223" s="804"/>
      <c r="E223" s="804"/>
      <c r="F223" s="804"/>
      <c r="G223" s="804"/>
      <c r="H223" s="989"/>
      <c r="I223" s="990"/>
      <c r="J223" s="990"/>
      <c r="K223" s="990"/>
      <c r="L223" s="990"/>
      <c r="M223" s="990"/>
      <c r="N223" s="990"/>
      <c r="O223" s="1393"/>
    </row>
    <row r="224">
      <c r="A224" s="837" t="s">
        <v>291</v>
      </c>
      <c r="B224" s="992"/>
      <c r="C224" s="839"/>
      <c r="D224" s="839"/>
      <c r="E224" s="839"/>
      <c r="F224" s="839"/>
      <c r="G224" s="839"/>
      <c r="H224" s="839"/>
      <c r="I224" s="839"/>
      <c r="J224" s="839"/>
      <c r="K224" s="839"/>
      <c r="L224" s="839"/>
      <c r="M224" s="839"/>
      <c r="N224" s="839"/>
      <c r="O224" s="840"/>
    </row>
    <row r="225">
      <c r="A225" s="841"/>
      <c r="B225" s="760"/>
      <c r="C225" s="761"/>
      <c r="D225" s="761"/>
      <c r="E225" s="761"/>
      <c r="F225" s="761"/>
      <c r="G225" s="761"/>
      <c r="H225" s="761"/>
      <c r="I225" s="761"/>
      <c r="J225" s="761"/>
      <c r="K225" s="761"/>
      <c r="L225" s="761"/>
      <c r="M225" s="761"/>
      <c r="N225" s="761"/>
      <c r="O225" s="762"/>
    </row>
    <row r="226">
      <c r="A226" s="841"/>
      <c r="B226" s="760"/>
      <c r="C226" s="761"/>
      <c r="D226" s="761"/>
      <c r="E226" s="761"/>
      <c r="F226" s="761"/>
      <c r="G226" s="761"/>
      <c r="H226" s="761"/>
      <c r="I226" s="761"/>
      <c r="J226" s="761"/>
      <c r="K226" s="761"/>
      <c r="L226" s="761"/>
      <c r="M226" s="761"/>
      <c r="N226" s="761"/>
      <c r="O226" s="762"/>
    </row>
    <row r="227">
      <c r="A227" s="841"/>
      <c r="B227" s="760"/>
      <c r="C227" s="761"/>
      <c r="D227" s="761"/>
      <c r="E227" s="761"/>
      <c r="F227" s="761"/>
      <c r="G227" s="761"/>
      <c r="H227" s="761"/>
      <c r="I227" s="761"/>
      <c r="J227" s="761"/>
      <c r="K227" s="761"/>
      <c r="L227" s="761"/>
      <c r="M227" s="761"/>
      <c r="N227" s="761"/>
      <c r="O227" s="762"/>
    </row>
    <row r="228">
      <c r="A228" s="841"/>
      <c r="B228" s="760"/>
      <c r="C228" s="761"/>
      <c r="D228" s="761"/>
      <c r="E228" s="761"/>
      <c r="F228" s="761"/>
      <c r="G228" s="761"/>
      <c r="H228" s="761"/>
      <c r="I228" s="761"/>
      <c r="J228" s="761"/>
      <c r="K228" s="761"/>
      <c r="L228" s="761"/>
      <c r="M228" s="761"/>
      <c r="N228" s="761"/>
      <c r="O228" s="762"/>
    </row>
    <row r="229">
      <c r="A229" s="841"/>
      <c r="B229" s="760"/>
      <c r="C229" s="761"/>
      <c r="D229" s="761"/>
      <c r="E229" s="761"/>
      <c r="F229" s="761"/>
      <c r="G229" s="761"/>
      <c r="H229" s="761"/>
      <c r="I229" s="761"/>
      <c r="J229" s="761"/>
      <c r="K229" s="761"/>
      <c r="L229" s="761"/>
      <c r="M229" s="761"/>
      <c r="N229" s="761"/>
      <c r="O229" s="762"/>
    </row>
    <row r="230">
      <c r="A230" s="841"/>
      <c r="B230" s="760"/>
      <c r="C230" s="761"/>
      <c r="D230" s="761"/>
      <c r="E230" s="761"/>
      <c r="F230" s="761"/>
      <c r="G230" s="761"/>
      <c r="H230" s="761"/>
      <c r="I230" s="761"/>
      <c r="J230" s="761"/>
      <c r="K230" s="761"/>
      <c r="L230" s="761"/>
      <c r="M230" s="761"/>
      <c r="N230" s="761"/>
      <c r="O230" s="762"/>
    </row>
    <row r="231">
      <c r="A231" s="841"/>
      <c r="B231" s="760"/>
      <c r="C231" s="761"/>
      <c r="D231" s="761"/>
      <c r="E231" s="761"/>
      <c r="F231" s="761"/>
      <c r="G231" s="761"/>
      <c r="H231" s="761"/>
      <c r="I231" s="761"/>
      <c r="J231" s="761"/>
      <c r="K231" s="761"/>
      <c r="L231" s="761"/>
      <c r="M231" s="761"/>
      <c r="N231" s="761"/>
      <c r="O231" s="762"/>
    </row>
    <row r="232">
      <c r="A232" s="841"/>
      <c r="B232" s="758"/>
      <c r="C232" s="759"/>
      <c r="D232" s="759"/>
      <c r="E232" s="759"/>
      <c r="F232" s="759"/>
      <c r="G232" s="759"/>
      <c r="H232" s="763"/>
      <c r="I232" s="986" t="s">
        <v>292</v>
      </c>
      <c r="J232" s="987"/>
      <c r="K232" s="987"/>
      <c r="L232" s="987"/>
      <c r="M232" s="987"/>
      <c r="N232" s="987"/>
      <c r="O232" s="1391"/>
    </row>
    <row r="233">
      <c r="A233" s="841"/>
      <c r="B233" s="758"/>
      <c r="C233" s="759"/>
      <c r="D233" s="759"/>
      <c r="E233" s="759"/>
      <c r="F233" s="759"/>
      <c r="G233" s="759"/>
      <c r="H233" s="763"/>
      <c r="I233" s="3"/>
      <c r="J233" s="3"/>
      <c r="K233" s="3"/>
      <c r="L233" s="3"/>
      <c r="M233" s="3"/>
      <c r="N233" s="3"/>
      <c r="O233" s="1392"/>
    </row>
    <row r="234">
      <c r="A234" s="841"/>
      <c r="B234" s="758"/>
      <c r="C234" s="759"/>
      <c r="D234" s="759"/>
      <c r="E234" s="759"/>
      <c r="F234" s="759"/>
      <c r="G234" s="759"/>
      <c r="H234" s="763"/>
      <c r="I234" s="3"/>
      <c r="J234" s="3"/>
      <c r="K234" s="3"/>
      <c r="L234" s="3"/>
      <c r="M234" s="3"/>
      <c r="N234" s="3"/>
      <c r="O234" s="1392"/>
    </row>
    <row r="235" ht="15.75">
      <c r="A235" s="842"/>
      <c r="B235" s="803"/>
      <c r="C235" s="804"/>
      <c r="D235" s="804"/>
      <c r="E235" s="804"/>
      <c r="F235" s="804"/>
      <c r="G235" s="804"/>
      <c r="H235" s="989"/>
      <c r="I235" s="1223"/>
      <c r="J235" s="1223"/>
      <c r="K235" s="1223"/>
      <c r="L235" s="1223"/>
      <c r="M235" s="1223"/>
      <c r="N235" s="1223"/>
      <c r="O235" s="1394"/>
    </row>
    <row r="236" ht="27" customHeight="1">
      <c r="A236" s="131" t="s">
        <v>240</v>
      </c>
      <c r="B236" s="806" t="s">
        <v>1</v>
      </c>
      <c r="C236" s="807"/>
      <c r="D236" s="807"/>
      <c r="E236" s="807"/>
      <c r="F236" s="807"/>
      <c r="G236" s="807"/>
      <c r="H236" s="807"/>
      <c r="I236" s="807"/>
      <c r="J236" s="807"/>
      <c r="K236" s="807"/>
      <c r="L236" s="807"/>
      <c r="M236" s="807"/>
      <c r="N236" s="807"/>
      <c r="O236" s="1165"/>
    </row>
    <row r="237" ht="25.5">
      <c r="A237" s="1254" t="s">
        <v>3</v>
      </c>
      <c r="B237" s="811" t="s">
        <v>4</v>
      </c>
      <c r="C237" s="812"/>
      <c r="D237" s="812"/>
      <c r="E237" s="812"/>
      <c r="F237" s="812"/>
      <c r="G237" s="812"/>
      <c r="H237" s="812"/>
      <c r="I237" s="812"/>
      <c r="J237" s="812"/>
      <c r="K237" s="812"/>
      <c r="L237" s="812"/>
      <c r="M237" s="812"/>
      <c r="N237" s="812"/>
      <c r="O237" s="1178"/>
    </row>
    <row r="238">
      <c r="A238" s="814" t="s">
        <v>241</v>
      </c>
      <c r="B238" s="694"/>
      <c r="C238" s="694"/>
      <c r="D238" s="694"/>
      <c r="E238" s="694"/>
      <c r="F238" s="694"/>
      <c r="G238" s="694"/>
      <c r="H238" s="694"/>
      <c r="I238" s="694"/>
      <c r="J238" s="694"/>
      <c r="K238" s="694"/>
      <c r="L238" s="694"/>
      <c r="M238" s="694"/>
      <c r="N238" s="694"/>
      <c r="O238" s="1179"/>
    </row>
    <row r="239" ht="25.5">
      <c r="A239" s="1386" t="s">
        <v>7</v>
      </c>
      <c r="B239" s="720" t="s">
        <v>312</v>
      </c>
      <c r="C239" s="720" t="s">
        <v>216</v>
      </c>
      <c r="D239" s="816" t="str">
        <f>D4</f>
        <v xml:space="preserve">01/03/2026 a 31/03/2026</v>
      </c>
      <c r="E239" s="1168"/>
      <c r="F239" s="820"/>
      <c r="G239" s="819" t="s">
        <v>242</v>
      </c>
      <c r="H239" s="820"/>
      <c r="I239" s="723">
        <f>I193+1</f>
        <v>46087</v>
      </c>
      <c r="J239" s="724"/>
      <c r="K239" s="724"/>
      <c r="L239" s="724"/>
      <c r="M239" s="725"/>
      <c r="N239" s="726" t="s">
        <v>243</v>
      </c>
      <c r="O239" s="727">
        <f>O193+1</f>
        <v>6</v>
      </c>
    </row>
    <row r="240">
      <c r="A240" s="1387" t="s">
        <v>244</v>
      </c>
      <c r="B240" s="729" t="s">
        <v>6</v>
      </c>
      <c r="C240" s="730"/>
      <c r="D240" s="730"/>
      <c r="E240" s="730"/>
      <c r="F240" s="730"/>
      <c r="G240" s="730"/>
      <c r="H240" s="730"/>
      <c r="I240" s="730"/>
      <c r="J240" s="731"/>
      <c r="K240" s="732" t="s">
        <v>245</v>
      </c>
      <c r="L240" s="732" t="s">
        <v>246</v>
      </c>
      <c r="M240" s="821" t="s">
        <v>247</v>
      </c>
      <c r="N240" s="822"/>
      <c r="O240" s="733" t="s">
        <v>248</v>
      </c>
    </row>
    <row r="241">
      <c r="A241" s="1388"/>
      <c r="B241" s="735"/>
      <c r="C241" s="736"/>
      <c r="D241" s="1168"/>
      <c r="E241" s="1168"/>
      <c r="F241" s="1168"/>
      <c r="G241" s="736"/>
      <c r="H241" s="736"/>
      <c r="I241" s="736"/>
      <c r="J241" s="737"/>
      <c r="K241" s="732" t="s">
        <v>249</v>
      </c>
      <c r="L241" s="732" t="s">
        <v>203</v>
      </c>
      <c r="M241" s="823"/>
      <c r="N241" s="824"/>
      <c r="O241" s="739"/>
    </row>
    <row r="242" ht="38.25">
      <c r="A242" s="1389" t="s">
        <v>250</v>
      </c>
      <c r="B242" s="741"/>
      <c r="C242" s="742" t="s">
        <v>251</v>
      </c>
      <c r="D242" s="742">
        <f>D196</f>
        <v>270</v>
      </c>
      <c r="E242" s="742" t="s">
        <v>252</v>
      </c>
      <c r="F242" s="825" t="s">
        <v>253</v>
      </c>
      <c r="G242" s="826"/>
      <c r="H242" s="741">
        <f>H196+1</f>
        <v>153</v>
      </c>
      <c r="I242" s="742" t="s">
        <v>254</v>
      </c>
      <c r="J242" s="741">
        <f>D242-H242</f>
        <v>117</v>
      </c>
      <c r="K242" s="744" t="s">
        <v>255</v>
      </c>
      <c r="L242" s="744" t="s">
        <v>203</v>
      </c>
      <c r="M242" s="811"/>
      <c r="N242" s="827"/>
      <c r="O242" s="739"/>
    </row>
    <row r="243">
      <c r="A243" s="1395" t="s">
        <v>256</v>
      </c>
      <c r="B243" s="755" t="s">
        <v>257</v>
      </c>
      <c r="C243" s="756"/>
      <c r="D243" s="756"/>
      <c r="E243" s="756"/>
      <c r="F243" s="757"/>
      <c r="G243" s="758"/>
      <c r="H243" s="763"/>
      <c r="I243" s="760"/>
      <c r="J243" s="761"/>
      <c r="K243" s="761"/>
      <c r="L243" s="761"/>
      <c r="M243" s="761"/>
      <c r="N243" s="761"/>
      <c r="O243" s="762"/>
    </row>
    <row r="244">
      <c r="A244" s="841"/>
      <c r="B244" s="755" t="s">
        <v>258</v>
      </c>
      <c r="C244" s="756"/>
      <c r="D244" s="756"/>
      <c r="E244" s="756"/>
      <c r="F244" s="757"/>
      <c r="G244" s="758"/>
      <c r="H244" s="763"/>
      <c r="I244" s="760"/>
      <c r="J244" s="761"/>
      <c r="K244" s="761"/>
      <c r="L244" s="761"/>
      <c r="M244" s="761"/>
      <c r="N244" s="761"/>
      <c r="O244" s="762"/>
    </row>
    <row r="245">
      <c r="A245" s="841"/>
      <c r="B245" s="755" t="s">
        <v>259</v>
      </c>
      <c r="C245" s="756"/>
      <c r="D245" s="756"/>
      <c r="E245" s="756"/>
      <c r="F245" s="757"/>
      <c r="G245" s="758"/>
      <c r="H245" s="763"/>
      <c r="I245" s="760"/>
      <c r="J245" s="761"/>
      <c r="K245" s="761"/>
      <c r="L245" s="761"/>
      <c r="M245" s="761"/>
      <c r="N245" s="761"/>
      <c r="O245" s="762"/>
    </row>
    <row r="246">
      <c r="A246" s="841"/>
      <c r="B246" s="755" t="s">
        <v>260</v>
      </c>
      <c r="C246" s="756"/>
      <c r="D246" s="756"/>
      <c r="E246" s="756"/>
      <c r="F246" s="757"/>
      <c r="G246" s="758"/>
      <c r="H246" s="763"/>
      <c r="I246" s="760"/>
      <c r="J246" s="761"/>
      <c r="K246" s="761"/>
      <c r="L246" s="761"/>
      <c r="M246" s="761"/>
      <c r="N246" s="761"/>
      <c r="O246" s="762"/>
    </row>
    <row r="247">
      <c r="A247" s="841"/>
      <c r="B247" s="755" t="s">
        <v>261</v>
      </c>
      <c r="C247" s="756"/>
      <c r="D247" s="756"/>
      <c r="E247" s="756"/>
      <c r="F247" s="757"/>
      <c r="G247" s="758"/>
      <c r="H247" s="763"/>
      <c r="I247" s="758"/>
      <c r="J247" s="759"/>
      <c r="K247" s="759"/>
      <c r="L247" s="759"/>
      <c r="M247" s="759"/>
      <c r="N247" s="759"/>
      <c r="O247" s="762"/>
    </row>
    <row r="248" ht="15.75">
      <c r="A248" s="842"/>
      <c r="B248" s="994" t="s">
        <v>262</v>
      </c>
      <c r="C248" s="995"/>
      <c r="D248" s="995"/>
      <c r="E248" s="995"/>
      <c r="F248" s="996"/>
      <c r="G248" s="984"/>
      <c r="H248" s="985"/>
      <c r="I248" s="769"/>
      <c r="J248" s="770"/>
      <c r="K248" s="770"/>
      <c r="L248" s="770"/>
      <c r="M248" s="770"/>
      <c r="N248" s="770"/>
      <c r="O248" s="771"/>
    </row>
    <row r="249">
      <c r="A249" s="837" t="s">
        <v>263</v>
      </c>
      <c r="B249" s="773" t="s">
        <v>264</v>
      </c>
      <c r="C249" s="774"/>
      <c r="D249" s="774"/>
      <c r="E249" s="774"/>
      <c r="F249" s="775"/>
      <c r="G249" s="1171" t="s">
        <v>265</v>
      </c>
      <c r="H249" s="1172"/>
      <c r="I249" s="773" t="s">
        <v>264</v>
      </c>
      <c r="J249" s="774"/>
      <c r="K249" s="774"/>
      <c r="L249" s="774"/>
      <c r="M249" s="774"/>
      <c r="N249" s="775"/>
      <c r="O249" s="1173" t="s">
        <v>265</v>
      </c>
    </row>
    <row r="250">
      <c r="A250" s="841"/>
      <c r="B250" s="766" t="s">
        <v>266</v>
      </c>
      <c r="C250" s="767"/>
      <c r="D250" s="767"/>
      <c r="E250" s="767"/>
      <c r="F250" s="768"/>
      <c r="G250" s="779"/>
      <c r="H250" s="780"/>
      <c r="I250" s="766" t="s">
        <v>267</v>
      </c>
      <c r="J250" s="767"/>
      <c r="K250" s="767"/>
      <c r="L250" s="767"/>
      <c r="M250" s="767"/>
      <c r="N250" s="768"/>
      <c r="O250" s="781"/>
    </row>
    <row r="251">
      <c r="A251" s="841"/>
      <c r="B251" s="766" t="s">
        <v>268</v>
      </c>
      <c r="C251" s="767"/>
      <c r="D251" s="767"/>
      <c r="E251" s="767"/>
      <c r="F251" s="768"/>
      <c r="G251" s="779"/>
      <c r="H251" s="780"/>
      <c r="I251" s="766" t="s">
        <v>269</v>
      </c>
      <c r="J251" s="767"/>
      <c r="K251" s="767"/>
      <c r="L251" s="767"/>
      <c r="M251" s="767"/>
      <c r="N251" s="768"/>
      <c r="O251" s="781"/>
    </row>
    <row r="252">
      <c r="A252" s="841"/>
      <c r="B252" s="766" t="s">
        <v>270</v>
      </c>
      <c r="C252" s="767"/>
      <c r="D252" s="767"/>
      <c r="E252" s="767"/>
      <c r="F252" s="768"/>
      <c r="G252" s="779"/>
      <c r="H252" s="780"/>
      <c r="I252" s="766" t="s">
        <v>271</v>
      </c>
      <c r="J252" s="767"/>
      <c r="K252" s="767"/>
      <c r="L252" s="767"/>
      <c r="M252" s="767"/>
      <c r="N252" s="768"/>
      <c r="O252" s="781"/>
    </row>
    <row r="253">
      <c r="A253" s="841"/>
      <c r="B253" s="766" t="s">
        <v>272</v>
      </c>
      <c r="C253" s="767"/>
      <c r="D253" s="767"/>
      <c r="E253" s="767"/>
      <c r="F253" s="768"/>
      <c r="G253" s="779"/>
      <c r="H253" s="780"/>
      <c r="I253" s="766" t="s">
        <v>273</v>
      </c>
      <c r="J253" s="767"/>
      <c r="K253" s="767"/>
      <c r="L253" s="767"/>
      <c r="M253" s="767"/>
      <c r="N253" s="768"/>
      <c r="O253" s="781"/>
    </row>
    <row r="254">
      <c r="A254" s="841"/>
      <c r="B254" s="766" t="s">
        <v>274</v>
      </c>
      <c r="C254" s="767"/>
      <c r="D254" s="767"/>
      <c r="E254" s="767"/>
      <c r="F254" s="768"/>
      <c r="G254" s="779"/>
      <c r="H254" s="780"/>
      <c r="I254" s="766" t="s">
        <v>275</v>
      </c>
      <c r="J254" s="767"/>
      <c r="K254" s="767"/>
      <c r="L254" s="767"/>
      <c r="M254" s="767"/>
      <c r="N254" s="768"/>
      <c r="O254" s="781"/>
    </row>
    <row r="255">
      <c r="A255" s="841"/>
      <c r="B255" s="766" t="s">
        <v>276</v>
      </c>
      <c r="C255" s="767"/>
      <c r="D255" s="767"/>
      <c r="E255" s="767"/>
      <c r="F255" s="768"/>
      <c r="G255" s="779"/>
      <c r="H255" s="780"/>
      <c r="I255" s="766" t="s">
        <v>277</v>
      </c>
      <c r="J255" s="767"/>
      <c r="K255" s="767"/>
      <c r="L255" s="767"/>
      <c r="M255" s="767"/>
      <c r="N255" s="768"/>
      <c r="O255" s="781"/>
    </row>
    <row r="256">
      <c r="A256" s="841"/>
      <c r="B256" s="766" t="s">
        <v>278</v>
      </c>
      <c r="C256" s="767"/>
      <c r="D256" s="767"/>
      <c r="E256" s="767"/>
      <c r="F256" s="768"/>
      <c r="G256" s="779"/>
      <c r="H256" s="780"/>
      <c r="I256" s="766" t="s">
        <v>279</v>
      </c>
      <c r="J256" s="767"/>
      <c r="K256" s="767"/>
      <c r="L256" s="767"/>
      <c r="M256" s="767"/>
      <c r="N256" s="768"/>
      <c r="O256" s="781"/>
    </row>
    <row r="257">
      <c r="A257" s="841"/>
      <c r="B257" s="766" t="s">
        <v>280</v>
      </c>
      <c r="C257" s="767"/>
      <c r="D257" s="767"/>
      <c r="E257" s="767"/>
      <c r="F257" s="768"/>
      <c r="G257" s="779"/>
      <c r="H257" s="780"/>
      <c r="I257" s="766" t="s">
        <v>281</v>
      </c>
      <c r="J257" s="767"/>
      <c r="K257" s="767"/>
      <c r="L257" s="767"/>
      <c r="M257" s="767"/>
      <c r="N257" s="768"/>
      <c r="O257" s="781"/>
    </row>
    <row r="258">
      <c r="A258" s="841"/>
      <c r="B258" s="766" t="s">
        <v>282</v>
      </c>
      <c r="C258" s="767"/>
      <c r="D258" s="767"/>
      <c r="E258" s="767"/>
      <c r="F258" s="768"/>
      <c r="G258" s="779"/>
      <c r="H258" s="780"/>
      <c r="I258" s="766" t="s">
        <v>283</v>
      </c>
      <c r="J258" s="767"/>
      <c r="K258" s="767"/>
      <c r="L258" s="767"/>
      <c r="M258" s="767"/>
      <c r="N258" s="768"/>
      <c r="O258" s="781"/>
    </row>
    <row r="259">
      <c r="A259" s="841"/>
      <c r="B259" s="766" t="s">
        <v>284</v>
      </c>
      <c r="C259" s="767"/>
      <c r="D259" s="767"/>
      <c r="E259" s="767"/>
      <c r="F259" s="768"/>
      <c r="G259" s="779"/>
      <c r="H259" s="780"/>
      <c r="I259" s="766" t="s">
        <v>285</v>
      </c>
      <c r="J259" s="767"/>
      <c r="K259" s="767"/>
      <c r="L259" s="767"/>
      <c r="M259" s="767"/>
      <c r="N259" s="768"/>
      <c r="O259" s="790"/>
    </row>
    <row r="260" ht="15.75">
      <c r="A260" s="842"/>
      <c r="B260" s="793" t="s">
        <v>286</v>
      </c>
      <c r="C260" s="794"/>
      <c r="D260" s="794"/>
      <c r="E260" s="794"/>
      <c r="F260" s="795"/>
      <c r="G260" s="791"/>
      <c r="H260" s="792"/>
      <c r="I260" s="793" t="s">
        <v>287</v>
      </c>
      <c r="J260" s="794"/>
      <c r="K260" s="794"/>
      <c r="L260" s="794"/>
      <c r="M260" s="794"/>
      <c r="N260" s="795"/>
      <c r="O260" s="796">
        <f>SUM(G250:H260,O250:O259)</f>
        <v>0</v>
      </c>
    </row>
    <row r="261">
      <c r="A261" s="837" t="s">
        <v>288</v>
      </c>
      <c r="B261" s="838" t="s">
        <v>363</v>
      </c>
      <c r="C261" s="997"/>
      <c r="D261" s="997"/>
      <c r="E261" s="997"/>
      <c r="F261" s="997"/>
      <c r="G261" s="997"/>
      <c r="H261" s="997"/>
      <c r="I261" s="997"/>
      <c r="J261" s="997"/>
      <c r="K261" s="997"/>
      <c r="L261" s="997"/>
      <c r="M261" s="997"/>
      <c r="N261" s="997"/>
      <c r="O261" s="998"/>
    </row>
    <row r="262">
      <c r="A262" s="841"/>
      <c r="B262" s="1015"/>
      <c r="C262" s="1016"/>
      <c r="D262" s="1016"/>
      <c r="E262" s="1016"/>
      <c r="F262" s="1016"/>
      <c r="G262" s="1016"/>
      <c r="H262" s="1016"/>
      <c r="I262" s="1016"/>
      <c r="J262" s="1016"/>
      <c r="K262" s="1016"/>
      <c r="L262" s="1016"/>
      <c r="M262" s="1016"/>
      <c r="N262" s="1016"/>
      <c r="O262" s="762"/>
    </row>
    <row r="263">
      <c r="A263" s="841"/>
      <c r="B263" s="758"/>
      <c r="C263" s="759"/>
      <c r="D263" s="759"/>
      <c r="E263" s="759"/>
      <c r="F263" s="759"/>
      <c r="G263" s="759"/>
      <c r="H263" s="759"/>
      <c r="I263" s="759"/>
      <c r="J263" s="759"/>
      <c r="K263" s="759"/>
      <c r="L263" s="759"/>
      <c r="M263" s="759"/>
      <c r="N263" s="759"/>
      <c r="O263" s="762"/>
    </row>
    <row r="264">
      <c r="A264" s="841"/>
      <c r="B264" s="758"/>
      <c r="C264" s="759"/>
      <c r="D264" s="759"/>
      <c r="E264" s="759"/>
      <c r="F264" s="759"/>
      <c r="G264" s="759"/>
      <c r="H264" s="759"/>
      <c r="I264" s="759"/>
      <c r="J264" s="759"/>
      <c r="K264" s="759"/>
      <c r="L264" s="759"/>
      <c r="M264" s="759"/>
      <c r="N264" s="759"/>
      <c r="O264" s="762"/>
    </row>
    <row r="265">
      <c r="A265" s="841"/>
      <c r="B265" s="758"/>
      <c r="C265" s="759"/>
      <c r="D265" s="759"/>
      <c r="E265" s="759"/>
      <c r="F265" s="759"/>
      <c r="G265" s="759"/>
      <c r="H265" s="759"/>
      <c r="I265" s="759"/>
      <c r="J265" s="759"/>
      <c r="K265" s="759"/>
      <c r="L265" s="759"/>
      <c r="M265" s="759"/>
      <c r="N265" s="759"/>
      <c r="O265" s="762"/>
    </row>
    <row r="266">
      <c r="A266" s="841"/>
      <c r="B266" s="758"/>
      <c r="C266" s="759"/>
      <c r="D266" s="759"/>
      <c r="E266" s="759"/>
      <c r="F266" s="759"/>
      <c r="G266" s="759"/>
      <c r="H266" s="759"/>
      <c r="I266" s="759"/>
      <c r="J266" s="759"/>
      <c r="K266" s="759"/>
      <c r="L266" s="759"/>
      <c r="M266" s="759"/>
      <c r="N266" s="759"/>
      <c r="O266" s="762"/>
    </row>
    <row r="267">
      <c r="A267" s="841"/>
      <c r="B267" s="758"/>
      <c r="C267" s="759"/>
      <c r="D267" s="759"/>
      <c r="E267" s="759"/>
      <c r="F267" s="759"/>
      <c r="G267" s="759"/>
      <c r="H267" s="759"/>
      <c r="I267" s="759"/>
      <c r="J267" s="759"/>
      <c r="K267" s="759"/>
      <c r="L267" s="759"/>
      <c r="M267" s="759"/>
      <c r="N267" s="759"/>
      <c r="O267" s="762"/>
    </row>
    <row r="268">
      <c r="A268" s="841"/>
      <c r="B268" s="758"/>
      <c r="C268" s="759"/>
      <c r="D268" s="759"/>
      <c r="E268" s="759"/>
      <c r="F268" s="759"/>
      <c r="G268" s="759"/>
      <c r="H268" s="763"/>
      <c r="I268" s="986" t="s">
        <v>0</v>
      </c>
      <c r="J268" s="987"/>
      <c r="K268" s="987"/>
      <c r="L268" s="987"/>
      <c r="M268" s="987"/>
      <c r="N268" s="987"/>
      <c r="O268" s="1391"/>
    </row>
    <row r="269">
      <c r="A269" s="841"/>
      <c r="B269" s="758"/>
      <c r="C269" s="759"/>
      <c r="D269" s="759"/>
      <c r="E269" s="759"/>
      <c r="F269" s="759"/>
      <c r="G269" s="759"/>
      <c r="H269" s="763"/>
      <c r="I269" s="3"/>
      <c r="J269" s="3"/>
      <c r="K269" s="3"/>
      <c r="L269" s="3"/>
      <c r="M269" s="3"/>
      <c r="N269" s="3"/>
      <c r="O269" s="1392"/>
    </row>
    <row r="270">
      <c r="A270" s="841"/>
      <c r="B270" s="758"/>
      <c r="C270" s="759"/>
      <c r="D270" s="759"/>
      <c r="E270" s="759"/>
      <c r="F270" s="759"/>
      <c r="G270" s="759"/>
      <c r="H270" s="763"/>
      <c r="I270" s="3"/>
      <c r="J270" s="3"/>
      <c r="K270" s="3"/>
      <c r="L270" s="3"/>
      <c r="M270" s="3"/>
      <c r="N270" s="3"/>
      <c r="O270" s="1392"/>
    </row>
    <row r="271" ht="15.75">
      <c r="A271" s="842"/>
      <c r="B271" s="803"/>
      <c r="C271" s="804"/>
      <c r="D271" s="804"/>
      <c r="E271" s="804"/>
      <c r="F271" s="804"/>
      <c r="G271" s="804"/>
      <c r="H271" s="989"/>
      <c r="I271" s="990"/>
      <c r="J271" s="990"/>
      <c r="K271" s="990"/>
      <c r="L271" s="990"/>
      <c r="M271" s="990"/>
      <c r="N271" s="990"/>
      <c r="O271" s="1393"/>
    </row>
    <row r="272">
      <c r="A272" s="837" t="s">
        <v>291</v>
      </c>
      <c r="B272" s="992"/>
      <c r="C272" s="839"/>
      <c r="D272" s="839"/>
      <c r="E272" s="839"/>
      <c r="F272" s="839"/>
      <c r="G272" s="839"/>
      <c r="H272" s="839"/>
      <c r="I272" s="839"/>
      <c r="J272" s="839"/>
      <c r="K272" s="839"/>
      <c r="L272" s="839"/>
      <c r="M272" s="839"/>
      <c r="N272" s="839"/>
      <c r="O272" s="840"/>
    </row>
    <row r="273">
      <c r="A273" s="841"/>
      <c r="B273" s="760"/>
      <c r="C273" s="761"/>
      <c r="D273" s="761"/>
      <c r="E273" s="761"/>
      <c r="F273" s="761"/>
      <c r="G273" s="761"/>
      <c r="H273" s="761"/>
      <c r="I273" s="761"/>
      <c r="J273" s="761"/>
      <c r="K273" s="761"/>
      <c r="L273" s="761"/>
      <c r="M273" s="761"/>
      <c r="N273" s="761"/>
      <c r="O273" s="762"/>
    </row>
    <row r="274">
      <c r="A274" s="841"/>
      <c r="B274" s="760"/>
      <c r="C274" s="761"/>
      <c r="D274" s="761"/>
      <c r="E274" s="761"/>
      <c r="F274" s="761"/>
      <c r="G274" s="761"/>
      <c r="H274" s="761"/>
      <c r="I274" s="761"/>
      <c r="J274" s="761"/>
      <c r="K274" s="761"/>
      <c r="L274" s="761"/>
      <c r="M274" s="761"/>
      <c r="N274" s="761"/>
      <c r="O274" s="762"/>
    </row>
    <row r="275">
      <c r="A275" s="841"/>
      <c r="B275" s="760"/>
      <c r="C275" s="761"/>
      <c r="D275" s="761"/>
      <c r="E275" s="761"/>
      <c r="F275" s="761"/>
      <c r="G275" s="761"/>
      <c r="H275" s="761"/>
      <c r="I275" s="761"/>
      <c r="J275" s="761"/>
      <c r="K275" s="761"/>
      <c r="L275" s="761"/>
      <c r="M275" s="761"/>
      <c r="N275" s="761"/>
      <c r="O275" s="762"/>
    </row>
    <row r="276">
      <c r="A276" s="841"/>
      <c r="B276" s="760"/>
      <c r="C276" s="761"/>
      <c r="D276" s="761"/>
      <c r="E276" s="761"/>
      <c r="F276" s="761"/>
      <c r="G276" s="761"/>
      <c r="H276" s="761"/>
      <c r="I276" s="761"/>
      <c r="J276" s="761"/>
      <c r="K276" s="761"/>
      <c r="L276" s="761"/>
      <c r="M276" s="761"/>
      <c r="N276" s="761"/>
      <c r="O276" s="762"/>
    </row>
    <row r="277">
      <c r="A277" s="841"/>
      <c r="B277" s="760"/>
      <c r="C277" s="761"/>
      <c r="D277" s="761"/>
      <c r="E277" s="761"/>
      <c r="F277" s="761"/>
      <c r="G277" s="761"/>
      <c r="H277" s="761"/>
      <c r="I277" s="761"/>
      <c r="J277" s="761"/>
      <c r="K277" s="761"/>
      <c r="L277" s="761"/>
      <c r="M277" s="761"/>
      <c r="N277" s="761"/>
      <c r="O277" s="762"/>
    </row>
    <row r="278">
      <c r="A278" s="841"/>
      <c r="B278" s="760"/>
      <c r="C278" s="761"/>
      <c r="D278" s="761"/>
      <c r="E278" s="761"/>
      <c r="F278" s="761"/>
      <c r="G278" s="761"/>
      <c r="H278" s="761"/>
      <c r="I278" s="761"/>
      <c r="J278" s="761"/>
      <c r="K278" s="761"/>
      <c r="L278" s="761"/>
      <c r="M278" s="761"/>
      <c r="N278" s="761"/>
      <c r="O278" s="762"/>
    </row>
    <row r="279">
      <c r="A279" s="841"/>
      <c r="B279" s="758"/>
      <c r="C279" s="759"/>
      <c r="D279" s="759"/>
      <c r="E279" s="759"/>
      <c r="F279" s="759"/>
      <c r="G279" s="759"/>
      <c r="H279" s="763"/>
      <c r="I279" s="986" t="s">
        <v>292</v>
      </c>
      <c r="J279" s="987"/>
      <c r="K279" s="987"/>
      <c r="L279" s="987"/>
      <c r="M279" s="987"/>
      <c r="N279" s="987"/>
      <c r="O279" s="1391"/>
    </row>
    <row r="280">
      <c r="A280" s="841"/>
      <c r="B280" s="758"/>
      <c r="C280" s="759"/>
      <c r="D280" s="759"/>
      <c r="E280" s="759"/>
      <c r="F280" s="759"/>
      <c r="G280" s="759"/>
      <c r="H280" s="763"/>
      <c r="I280" s="3"/>
      <c r="J280" s="3"/>
      <c r="K280" s="3"/>
      <c r="L280" s="3"/>
      <c r="M280" s="3"/>
      <c r="N280" s="3"/>
      <c r="O280" s="1392"/>
    </row>
    <row r="281">
      <c r="A281" s="841"/>
      <c r="B281" s="758"/>
      <c r="C281" s="759"/>
      <c r="D281" s="759"/>
      <c r="E281" s="759"/>
      <c r="F281" s="759"/>
      <c r="G281" s="759"/>
      <c r="H281" s="763"/>
      <c r="I281" s="3"/>
      <c r="J281" s="3"/>
      <c r="K281" s="3"/>
      <c r="L281" s="3"/>
      <c r="M281" s="3"/>
      <c r="N281" s="3"/>
      <c r="O281" s="1392"/>
    </row>
    <row r="282" ht="15.75">
      <c r="A282" s="842"/>
      <c r="B282" s="803"/>
      <c r="C282" s="804"/>
      <c r="D282" s="804"/>
      <c r="E282" s="804"/>
      <c r="F282" s="804"/>
      <c r="G282" s="804"/>
      <c r="H282" s="989"/>
      <c r="I282" s="1223"/>
      <c r="J282" s="1223"/>
      <c r="K282" s="1223"/>
      <c r="L282" s="1223"/>
      <c r="M282" s="1223"/>
      <c r="N282" s="1223"/>
      <c r="O282" s="1394"/>
    </row>
    <row r="283" ht="23.25" customHeight="1">
      <c r="A283" s="131" t="s">
        <v>240</v>
      </c>
      <c r="B283" s="806" t="s">
        <v>1</v>
      </c>
      <c r="C283" s="807"/>
      <c r="D283" s="807"/>
      <c r="E283" s="807"/>
      <c r="F283" s="807"/>
      <c r="G283" s="807"/>
      <c r="H283" s="807"/>
      <c r="I283" s="807"/>
      <c r="J283" s="807"/>
      <c r="K283" s="807"/>
      <c r="L283" s="807"/>
      <c r="M283" s="807"/>
      <c r="N283" s="807"/>
      <c r="O283" s="1165"/>
    </row>
    <row r="284" ht="25.5">
      <c r="A284" s="1254" t="s">
        <v>3</v>
      </c>
      <c r="B284" s="811" t="s">
        <v>4</v>
      </c>
      <c r="C284" s="812"/>
      <c r="D284" s="812"/>
      <c r="E284" s="812"/>
      <c r="F284" s="812"/>
      <c r="G284" s="812"/>
      <c r="H284" s="812"/>
      <c r="I284" s="812"/>
      <c r="J284" s="812"/>
      <c r="K284" s="812"/>
      <c r="L284" s="812"/>
      <c r="M284" s="812"/>
      <c r="N284" s="812"/>
      <c r="O284" s="1178"/>
    </row>
    <row r="285">
      <c r="A285" s="814" t="s">
        <v>241</v>
      </c>
      <c r="B285" s="694"/>
      <c r="C285" s="694"/>
      <c r="D285" s="694"/>
      <c r="E285" s="694"/>
      <c r="F285" s="694"/>
      <c r="G285" s="694"/>
      <c r="H285" s="694"/>
      <c r="I285" s="694"/>
      <c r="J285" s="694"/>
      <c r="K285" s="694"/>
      <c r="L285" s="694"/>
      <c r="M285" s="694"/>
      <c r="N285" s="694"/>
      <c r="O285" s="1179"/>
    </row>
    <row r="286" ht="25.5">
      <c r="A286" s="1386" t="s">
        <v>7</v>
      </c>
      <c r="B286" s="720" t="s">
        <v>312</v>
      </c>
      <c r="C286" s="720" t="s">
        <v>216</v>
      </c>
      <c r="D286" s="816" t="str">
        <f>D239</f>
        <v xml:space="preserve">01/03/2026 a 31/03/2026</v>
      </c>
      <c r="E286" s="1168"/>
      <c r="F286" s="820"/>
      <c r="G286" s="819" t="s">
        <v>242</v>
      </c>
      <c r="H286" s="820"/>
      <c r="I286" s="723">
        <f>I239+1</f>
        <v>46088</v>
      </c>
      <c r="J286" s="724"/>
      <c r="K286" s="724"/>
      <c r="L286" s="724"/>
      <c r="M286" s="725"/>
      <c r="N286" s="726" t="s">
        <v>243</v>
      </c>
      <c r="O286" s="727">
        <f>O239+1</f>
        <v>7</v>
      </c>
    </row>
    <row r="287">
      <c r="A287" s="1387" t="s">
        <v>244</v>
      </c>
      <c r="B287" s="729" t="s">
        <v>6</v>
      </c>
      <c r="C287" s="730"/>
      <c r="D287" s="730"/>
      <c r="E287" s="730"/>
      <c r="F287" s="730"/>
      <c r="G287" s="730"/>
      <c r="H287" s="730"/>
      <c r="I287" s="730"/>
      <c r="J287" s="731"/>
      <c r="K287" s="732" t="s">
        <v>245</v>
      </c>
      <c r="L287" s="732" t="s">
        <v>246</v>
      </c>
      <c r="M287" s="821" t="s">
        <v>247</v>
      </c>
      <c r="N287" s="822"/>
      <c r="O287" s="733" t="s">
        <v>248</v>
      </c>
    </row>
    <row r="288">
      <c r="A288" s="1388"/>
      <c r="B288" s="735"/>
      <c r="C288" s="736"/>
      <c r="D288" s="1168"/>
      <c r="E288" s="1168"/>
      <c r="F288" s="1168"/>
      <c r="G288" s="736"/>
      <c r="H288" s="736"/>
      <c r="I288" s="736"/>
      <c r="J288" s="737"/>
      <c r="K288" s="732" t="s">
        <v>249</v>
      </c>
      <c r="L288" s="732" t="s">
        <v>203</v>
      </c>
      <c r="M288" s="823"/>
      <c r="N288" s="824"/>
      <c r="O288" s="739"/>
    </row>
    <row r="289" ht="38.25">
      <c r="A289" s="1389" t="s">
        <v>250</v>
      </c>
      <c r="B289" s="741"/>
      <c r="C289" s="742" t="s">
        <v>251</v>
      </c>
      <c r="D289" s="742">
        <f>D242</f>
        <v>270</v>
      </c>
      <c r="E289" s="742" t="s">
        <v>252</v>
      </c>
      <c r="F289" s="825" t="s">
        <v>253</v>
      </c>
      <c r="G289" s="826"/>
      <c r="H289" s="741">
        <f>H242+1</f>
        <v>154</v>
      </c>
      <c r="I289" s="742" t="s">
        <v>254</v>
      </c>
      <c r="J289" s="741">
        <f>D289-H289</f>
        <v>116</v>
      </c>
      <c r="K289" s="744" t="s">
        <v>255</v>
      </c>
      <c r="L289" s="744" t="s">
        <v>203</v>
      </c>
      <c r="M289" s="811"/>
      <c r="N289" s="827"/>
      <c r="O289" s="739"/>
    </row>
    <row r="290">
      <c r="A290" s="1395" t="s">
        <v>256</v>
      </c>
      <c r="B290" s="755" t="s">
        <v>257</v>
      </c>
      <c r="C290" s="756"/>
      <c r="D290" s="756"/>
      <c r="E290" s="756"/>
      <c r="F290" s="757"/>
      <c r="G290" s="758"/>
      <c r="H290" s="763"/>
      <c r="I290" s="760"/>
      <c r="J290" s="761"/>
      <c r="K290" s="761"/>
      <c r="L290" s="761"/>
      <c r="M290" s="761"/>
      <c r="N290" s="761"/>
      <c r="O290" s="762"/>
    </row>
    <row r="291">
      <c r="A291" s="841"/>
      <c r="B291" s="755" t="s">
        <v>258</v>
      </c>
      <c r="C291" s="756"/>
      <c r="D291" s="756"/>
      <c r="E291" s="756"/>
      <c r="F291" s="757"/>
      <c r="G291" s="758"/>
      <c r="H291" s="763"/>
      <c r="I291" s="760"/>
      <c r="J291" s="761"/>
      <c r="K291" s="761"/>
      <c r="L291" s="761"/>
      <c r="M291" s="761"/>
      <c r="N291" s="761"/>
      <c r="O291" s="762"/>
    </row>
    <row r="292">
      <c r="A292" s="841"/>
      <c r="B292" s="755" t="s">
        <v>259</v>
      </c>
      <c r="C292" s="756"/>
      <c r="D292" s="756"/>
      <c r="E292" s="756"/>
      <c r="F292" s="757"/>
      <c r="G292" s="758"/>
      <c r="H292" s="763"/>
      <c r="I292" s="760"/>
      <c r="J292" s="761"/>
      <c r="K292" s="761"/>
      <c r="L292" s="761"/>
      <c r="M292" s="761"/>
      <c r="N292" s="761"/>
      <c r="O292" s="762"/>
    </row>
    <row r="293">
      <c r="A293" s="841"/>
      <c r="B293" s="755" t="s">
        <v>260</v>
      </c>
      <c r="C293" s="756"/>
      <c r="D293" s="756"/>
      <c r="E293" s="756"/>
      <c r="F293" s="757"/>
      <c r="G293" s="758"/>
      <c r="H293" s="763"/>
      <c r="I293" s="760"/>
      <c r="J293" s="761"/>
      <c r="K293" s="761"/>
      <c r="L293" s="761"/>
      <c r="M293" s="761"/>
      <c r="N293" s="761"/>
      <c r="O293" s="762"/>
    </row>
    <row r="294">
      <c r="A294" s="841"/>
      <c r="B294" s="755" t="s">
        <v>261</v>
      </c>
      <c r="C294" s="756"/>
      <c r="D294" s="756"/>
      <c r="E294" s="756"/>
      <c r="F294" s="757"/>
      <c r="G294" s="758"/>
      <c r="H294" s="763"/>
      <c r="I294" s="758"/>
      <c r="J294" s="759"/>
      <c r="K294" s="759"/>
      <c r="L294" s="759"/>
      <c r="M294" s="759"/>
      <c r="N294" s="759"/>
      <c r="O294" s="762"/>
    </row>
    <row r="295" ht="15.75">
      <c r="A295" s="842"/>
      <c r="B295" s="999" t="s">
        <v>262</v>
      </c>
      <c r="C295" s="1000"/>
      <c r="D295" s="1000"/>
      <c r="E295" s="1000"/>
      <c r="F295" s="1001"/>
      <c r="G295" s="803"/>
      <c r="H295" s="989"/>
      <c r="I295" s="769"/>
      <c r="J295" s="770"/>
      <c r="K295" s="770"/>
      <c r="L295" s="770"/>
      <c r="M295" s="770"/>
      <c r="N295" s="770"/>
      <c r="O295" s="771"/>
    </row>
    <row r="296">
      <c r="A296" s="837" t="s">
        <v>263</v>
      </c>
      <c r="B296" s="773" t="s">
        <v>264</v>
      </c>
      <c r="C296" s="774"/>
      <c r="D296" s="774"/>
      <c r="E296" s="774"/>
      <c r="F296" s="775"/>
      <c r="G296" s="1171" t="s">
        <v>265</v>
      </c>
      <c r="H296" s="1172"/>
      <c r="I296" s="773" t="s">
        <v>264</v>
      </c>
      <c r="J296" s="774"/>
      <c r="K296" s="774"/>
      <c r="L296" s="774"/>
      <c r="M296" s="774"/>
      <c r="N296" s="775"/>
      <c r="O296" s="1173" t="s">
        <v>265</v>
      </c>
    </row>
    <row r="297">
      <c r="A297" s="841"/>
      <c r="B297" s="766" t="s">
        <v>266</v>
      </c>
      <c r="C297" s="767"/>
      <c r="D297" s="767"/>
      <c r="E297" s="767"/>
      <c r="F297" s="768"/>
      <c r="G297" s="779"/>
      <c r="H297" s="780"/>
      <c r="I297" s="766" t="s">
        <v>267</v>
      </c>
      <c r="J297" s="767"/>
      <c r="K297" s="767"/>
      <c r="L297" s="767"/>
      <c r="M297" s="767"/>
      <c r="N297" s="768"/>
      <c r="O297" s="781"/>
    </row>
    <row r="298">
      <c r="A298" s="841"/>
      <c r="B298" s="766" t="s">
        <v>268</v>
      </c>
      <c r="C298" s="767"/>
      <c r="D298" s="767"/>
      <c r="E298" s="767"/>
      <c r="F298" s="768"/>
      <c r="G298" s="779"/>
      <c r="H298" s="780"/>
      <c r="I298" s="766" t="s">
        <v>269</v>
      </c>
      <c r="J298" s="767"/>
      <c r="K298" s="767"/>
      <c r="L298" s="767"/>
      <c r="M298" s="767"/>
      <c r="N298" s="768"/>
      <c r="O298" s="781"/>
    </row>
    <row r="299">
      <c r="A299" s="841"/>
      <c r="B299" s="766" t="s">
        <v>270</v>
      </c>
      <c r="C299" s="767"/>
      <c r="D299" s="767"/>
      <c r="E299" s="767"/>
      <c r="F299" s="768"/>
      <c r="G299" s="779"/>
      <c r="H299" s="780"/>
      <c r="I299" s="766" t="s">
        <v>271</v>
      </c>
      <c r="J299" s="767"/>
      <c r="K299" s="767"/>
      <c r="L299" s="767"/>
      <c r="M299" s="767"/>
      <c r="N299" s="768"/>
      <c r="O299" s="781"/>
    </row>
    <row r="300">
      <c r="A300" s="841"/>
      <c r="B300" s="766" t="s">
        <v>272</v>
      </c>
      <c r="C300" s="767"/>
      <c r="D300" s="767"/>
      <c r="E300" s="767"/>
      <c r="F300" s="768"/>
      <c r="G300" s="779"/>
      <c r="H300" s="780"/>
      <c r="I300" s="766" t="s">
        <v>273</v>
      </c>
      <c r="J300" s="767"/>
      <c r="K300" s="767"/>
      <c r="L300" s="767"/>
      <c r="M300" s="767"/>
      <c r="N300" s="768"/>
      <c r="O300" s="781"/>
    </row>
    <row r="301">
      <c r="A301" s="841"/>
      <c r="B301" s="766" t="s">
        <v>274</v>
      </c>
      <c r="C301" s="767"/>
      <c r="D301" s="767"/>
      <c r="E301" s="767"/>
      <c r="F301" s="768"/>
      <c r="G301" s="779"/>
      <c r="H301" s="780"/>
      <c r="I301" s="766" t="s">
        <v>275</v>
      </c>
      <c r="J301" s="767"/>
      <c r="K301" s="767"/>
      <c r="L301" s="767"/>
      <c r="M301" s="767"/>
      <c r="N301" s="768"/>
      <c r="O301" s="781"/>
    </row>
    <row r="302">
      <c r="A302" s="841"/>
      <c r="B302" s="766" t="s">
        <v>276</v>
      </c>
      <c r="C302" s="767"/>
      <c r="D302" s="767"/>
      <c r="E302" s="767"/>
      <c r="F302" s="768"/>
      <c r="G302" s="779"/>
      <c r="H302" s="780"/>
      <c r="I302" s="766" t="s">
        <v>277</v>
      </c>
      <c r="J302" s="767"/>
      <c r="K302" s="767"/>
      <c r="L302" s="767"/>
      <c r="M302" s="767"/>
      <c r="N302" s="768"/>
      <c r="O302" s="781"/>
    </row>
    <row r="303">
      <c r="A303" s="841"/>
      <c r="B303" s="766" t="s">
        <v>278</v>
      </c>
      <c r="C303" s="767"/>
      <c r="D303" s="767"/>
      <c r="E303" s="767"/>
      <c r="F303" s="768"/>
      <c r="G303" s="779"/>
      <c r="H303" s="780"/>
      <c r="I303" s="766" t="s">
        <v>279</v>
      </c>
      <c r="J303" s="767"/>
      <c r="K303" s="767"/>
      <c r="L303" s="767"/>
      <c r="M303" s="767"/>
      <c r="N303" s="768"/>
      <c r="O303" s="781"/>
    </row>
    <row r="304">
      <c r="A304" s="841"/>
      <c r="B304" s="766" t="s">
        <v>280</v>
      </c>
      <c r="C304" s="767"/>
      <c r="D304" s="767"/>
      <c r="E304" s="767"/>
      <c r="F304" s="768"/>
      <c r="G304" s="779"/>
      <c r="H304" s="780"/>
      <c r="I304" s="766" t="s">
        <v>281</v>
      </c>
      <c r="J304" s="767"/>
      <c r="K304" s="767"/>
      <c r="L304" s="767"/>
      <c r="M304" s="767"/>
      <c r="N304" s="768"/>
      <c r="O304" s="781"/>
    </row>
    <row r="305">
      <c r="A305" s="841"/>
      <c r="B305" s="766" t="s">
        <v>282</v>
      </c>
      <c r="C305" s="767"/>
      <c r="D305" s="767"/>
      <c r="E305" s="767"/>
      <c r="F305" s="768"/>
      <c r="G305" s="779"/>
      <c r="H305" s="780"/>
      <c r="I305" s="766" t="s">
        <v>283</v>
      </c>
      <c r="J305" s="767"/>
      <c r="K305" s="767"/>
      <c r="L305" s="767"/>
      <c r="M305" s="767"/>
      <c r="N305" s="768"/>
      <c r="O305" s="781"/>
    </row>
    <row r="306">
      <c r="A306" s="841"/>
      <c r="B306" s="766" t="s">
        <v>284</v>
      </c>
      <c r="C306" s="767"/>
      <c r="D306" s="767"/>
      <c r="E306" s="767"/>
      <c r="F306" s="768"/>
      <c r="G306" s="779"/>
      <c r="H306" s="780"/>
      <c r="I306" s="766" t="s">
        <v>285</v>
      </c>
      <c r="J306" s="767"/>
      <c r="K306" s="767"/>
      <c r="L306" s="767"/>
      <c r="M306" s="767"/>
      <c r="N306" s="768"/>
      <c r="O306" s="790"/>
    </row>
    <row r="307" ht="15.75">
      <c r="A307" s="842"/>
      <c r="B307" s="793" t="s">
        <v>286</v>
      </c>
      <c r="C307" s="794"/>
      <c r="D307" s="794"/>
      <c r="E307" s="794"/>
      <c r="F307" s="795"/>
      <c r="G307" s="791"/>
      <c r="H307" s="792"/>
      <c r="I307" s="793" t="s">
        <v>287</v>
      </c>
      <c r="J307" s="794"/>
      <c r="K307" s="794"/>
      <c r="L307" s="794"/>
      <c r="M307" s="794"/>
      <c r="N307" s="795"/>
      <c r="O307" s="796">
        <f>SUM(G297:H307,O297:O306)</f>
        <v>0</v>
      </c>
    </row>
    <row r="308">
      <c r="A308" s="837" t="s">
        <v>288</v>
      </c>
      <c r="B308" s="838" t="s">
        <v>313</v>
      </c>
      <c r="C308" s="997"/>
      <c r="D308" s="997"/>
      <c r="E308" s="997"/>
      <c r="F308" s="997"/>
      <c r="G308" s="997"/>
      <c r="H308" s="997"/>
      <c r="I308" s="997"/>
      <c r="J308" s="997"/>
      <c r="K308" s="997"/>
      <c r="L308" s="997"/>
      <c r="M308" s="997"/>
      <c r="N308" s="997"/>
      <c r="O308" s="998"/>
    </row>
    <row r="309">
      <c r="A309" s="841"/>
      <c r="B309" s="758"/>
      <c r="C309" s="759"/>
      <c r="D309" s="759"/>
      <c r="E309" s="759"/>
      <c r="F309" s="759"/>
      <c r="G309" s="759"/>
      <c r="H309" s="759"/>
      <c r="I309" s="759"/>
      <c r="J309" s="759"/>
      <c r="K309" s="759"/>
      <c r="L309" s="759"/>
      <c r="M309" s="759"/>
      <c r="N309" s="759"/>
      <c r="O309" s="762"/>
    </row>
    <row r="310">
      <c r="A310" s="841"/>
      <c r="B310" s="758"/>
      <c r="C310" s="759"/>
      <c r="D310" s="759"/>
      <c r="E310" s="759"/>
      <c r="F310" s="759"/>
      <c r="G310" s="759"/>
      <c r="H310" s="759"/>
      <c r="I310" s="759"/>
      <c r="J310" s="759"/>
      <c r="K310" s="759"/>
      <c r="L310" s="759"/>
      <c r="M310" s="759"/>
      <c r="N310" s="759"/>
      <c r="O310" s="762"/>
    </row>
    <row r="311">
      <c r="A311" s="841"/>
      <c r="B311" s="758"/>
      <c r="C311" s="759"/>
      <c r="D311" s="759"/>
      <c r="E311" s="759"/>
      <c r="F311" s="759"/>
      <c r="G311" s="759"/>
      <c r="H311" s="759"/>
      <c r="I311" s="759"/>
      <c r="J311" s="759"/>
      <c r="K311" s="759"/>
      <c r="L311" s="759"/>
      <c r="M311" s="759"/>
      <c r="N311" s="759"/>
      <c r="O311" s="762"/>
    </row>
    <row r="312">
      <c r="A312" s="841"/>
      <c r="B312" s="758"/>
      <c r="C312" s="759"/>
      <c r="D312" s="759"/>
      <c r="E312" s="759"/>
      <c r="F312" s="759"/>
      <c r="G312" s="759"/>
      <c r="H312" s="759"/>
      <c r="I312" s="759"/>
      <c r="J312" s="759"/>
      <c r="K312" s="759"/>
      <c r="L312" s="759"/>
      <c r="M312" s="759"/>
      <c r="N312" s="759"/>
      <c r="O312" s="762"/>
    </row>
    <row r="313">
      <c r="A313" s="841"/>
      <c r="B313" s="758"/>
      <c r="C313" s="759"/>
      <c r="D313" s="759"/>
      <c r="E313" s="759"/>
      <c r="F313" s="759"/>
      <c r="G313" s="759"/>
      <c r="H313" s="759"/>
      <c r="I313" s="759"/>
      <c r="J313" s="759"/>
      <c r="K313" s="759"/>
      <c r="L313" s="759"/>
      <c r="M313" s="759"/>
      <c r="N313" s="759"/>
      <c r="O313" s="762"/>
    </row>
    <row r="314">
      <c r="A314" s="841"/>
      <c r="B314" s="758"/>
      <c r="C314" s="759"/>
      <c r="D314" s="759"/>
      <c r="E314" s="759"/>
      <c r="F314" s="759"/>
      <c r="G314" s="759"/>
      <c r="H314" s="759"/>
      <c r="I314" s="759"/>
      <c r="J314" s="759"/>
      <c r="K314" s="759"/>
      <c r="L314" s="759"/>
      <c r="M314" s="759"/>
      <c r="N314" s="759"/>
      <c r="O314" s="762"/>
    </row>
    <row r="315">
      <c r="A315" s="841"/>
      <c r="B315" s="758"/>
      <c r="C315" s="759"/>
      <c r="D315" s="759"/>
      <c r="E315" s="759"/>
      <c r="F315" s="759"/>
      <c r="G315" s="759"/>
      <c r="H315" s="763"/>
      <c r="I315" s="986" t="s">
        <v>0</v>
      </c>
      <c r="J315" s="987"/>
      <c r="K315" s="987"/>
      <c r="L315" s="987"/>
      <c r="M315" s="987"/>
      <c r="N315" s="987"/>
      <c r="O315" s="1391"/>
    </row>
    <row r="316">
      <c r="A316" s="841"/>
      <c r="B316" s="758"/>
      <c r="C316" s="759"/>
      <c r="D316" s="759"/>
      <c r="E316" s="759"/>
      <c r="F316" s="759"/>
      <c r="G316" s="759"/>
      <c r="H316" s="763"/>
      <c r="I316" s="3"/>
      <c r="J316" s="3"/>
      <c r="K316" s="3"/>
      <c r="L316" s="3"/>
      <c r="M316" s="3"/>
      <c r="N316" s="3"/>
      <c r="O316" s="1392"/>
    </row>
    <row r="317">
      <c r="A317" s="841"/>
      <c r="B317" s="758"/>
      <c r="C317" s="759"/>
      <c r="D317" s="759"/>
      <c r="E317" s="759"/>
      <c r="F317" s="759"/>
      <c r="G317" s="759"/>
      <c r="H317" s="763"/>
      <c r="I317" s="3"/>
      <c r="J317" s="3"/>
      <c r="K317" s="3"/>
      <c r="L317" s="3"/>
      <c r="M317" s="3"/>
      <c r="N317" s="3"/>
      <c r="O317" s="1392"/>
    </row>
    <row r="318" ht="15.75">
      <c r="A318" s="842"/>
      <c r="B318" s="803"/>
      <c r="C318" s="804"/>
      <c r="D318" s="804"/>
      <c r="E318" s="804"/>
      <c r="F318" s="804"/>
      <c r="G318" s="804"/>
      <c r="H318" s="989"/>
      <c r="I318" s="990"/>
      <c r="J318" s="990"/>
      <c r="K318" s="990"/>
      <c r="L318" s="990"/>
      <c r="M318" s="990"/>
      <c r="N318" s="990"/>
      <c r="O318" s="1393"/>
    </row>
    <row r="319">
      <c r="A319" s="837" t="s">
        <v>291</v>
      </c>
      <c r="B319" s="992"/>
      <c r="C319" s="839"/>
      <c r="D319" s="839"/>
      <c r="E319" s="839"/>
      <c r="F319" s="839"/>
      <c r="G319" s="839"/>
      <c r="H319" s="839"/>
      <c r="I319" s="839"/>
      <c r="J319" s="839"/>
      <c r="K319" s="839"/>
      <c r="L319" s="839"/>
      <c r="M319" s="839"/>
      <c r="N319" s="839"/>
      <c r="O319" s="840"/>
    </row>
    <row r="320">
      <c r="A320" s="841"/>
      <c r="B320" s="760"/>
      <c r="C320" s="761"/>
      <c r="D320" s="761"/>
      <c r="E320" s="761"/>
      <c r="F320" s="761"/>
      <c r="G320" s="761"/>
      <c r="H320" s="761"/>
      <c r="I320" s="761"/>
      <c r="J320" s="761"/>
      <c r="K320" s="761"/>
      <c r="L320" s="761"/>
      <c r="M320" s="761"/>
      <c r="N320" s="761"/>
      <c r="O320" s="762"/>
    </row>
    <row r="321">
      <c r="A321" s="841"/>
      <c r="B321" s="760"/>
      <c r="C321" s="761"/>
      <c r="D321" s="761"/>
      <c r="E321" s="761"/>
      <c r="F321" s="761"/>
      <c r="G321" s="761"/>
      <c r="H321" s="761"/>
      <c r="I321" s="761"/>
      <c r="J321" s="761"/>
      <c r="K321" s="761"/>
      <c r="L321" s="761"/>
      <c r="M321" s="761"/>
      <c r="N321" s="761"/>
      <c r="O321" s="762"/>
    </row>
    <row r="322">
      <c r="A322" s="841"/>
      <c r="B322" s="760"/>
      <c r="C322" s="761"/>
      <c r="D322" s="761"/>
      <c r="E322" s="761"/>
      <c r="F322" s="761"/>
      <c r="G322" s="761"/>
      <c r="H322" s="761"/>
      <c r="I322" s="761"/>
      <c r="J322" s="761"/>
      <c r="K322" s="761"/>
      <c r="L322" s="761"/>
      <c r="M322" s="761"/>
      <c r="N322" s="761"/>
      <c r="O322" s="762"/>
    </row>
    <row r="323">
      <c r="A323" s="841"/>
      <c r="B323" s="760"/>
      <c r="C323" s="761"/>
      <c r="D323" s="761"/>
      <c r="E323" s="761"/>
      <c r="F323" s="761"/>
      <c r="G323" s="761"/>
      <c r="H323" s="761"/>
      <c r="I323" s="761"/>
      <c r="J323" s="761"/>
      <c r="K323" s="761"/>
      <c r="L323" s="761"/>
      <c r="M323" s="761"/>
      <c r="N323" s="761"/>
      <c r="O323" s="762"/>
    </row>
    <row r="324">
      <c r="A324" s="841"/>
      <c r="B324" s="760"/>
      <c r="C324" s="761"/>
      <c r="D324" s="761"/>
      <c r="E324" s="761"/>
      <c r="F324" s="761"/>
      <c r="G324" s="761"/>
      <c r="H324" s="761"/>
      <c r="I324" s="761"/>
      <c r="J324" s="761"/>
      <c r="K324" s="761"/>
      <c r="L324" s="761"/>
      <c r="M324" s="761"/>
      <c r="N324" s="761"/>
      <c r="O324" s="762"/>
    </row>
    <row r="325">
      <c r="A325" s="841"/>
      <c r="B325" s="760"/>
      <c r="C325" s="761"/>
      <c r="D325" s="761"/>
      <c r="E325" s="761"/>
      <c r="F325" s="761"/>
      <c r="G325" s="761"/>
      <c r="H325" s="761"/>
      <c r="I325" s="761"/>
      <c r="J325" s="761"/>
      <c r="K325" s="761"/>
      <c r="L325" s="761"/>
      <c r="M325" s="761"/>
      <c r="N325" s="761"/>
      <c r="O325" s="762"/>
    </row>
    <row r="326">
      <c r="A326" s="841"/>
      <c r="B326" s="758"/>
      <c r="C326" s="759"/>
      <c r="D326" s="759"/>
      <c r="E326" s="759"/>
      <c r="F326" s="759"/>
      <c r="G326" s="759"/>
      <c r="H326" s="763"/>
      <c r="I326" s="986" t="s">
        <v>292</v>
      </c>
      <c r="J326" s="987"/>
      <c r="K326" s="987"/>
      <c r="L326" s="987"/>
      <c r="M326" s="987"/>
      <c r="N326" s="987"/>
      <c r="O326" s="1391"/>
    </row>
    <row r="327">
      <c r="A327" s="841"/>
      <c r="B327" s="758"/>
      <c r="C327" s="759"/>
      <c r="D327" s="759"/>
      <c r="E327" s="759"/>
      <c r="F327" s="759"/>
      <c r="G327" s="759"/>
      <c r="H327" s="763"/>
      <c r="I327" s="3"/>
      <c r="J327" s="3"/>
      <c r="K327" s="3"/>
      <c r="L327" s="3"/>
      <c r="M327" s="3"/>
      <c r="N327" s="3"/>
      <c r="O327" s="1392"/>
    </row>
    <row r="328">
      <c r="A328" s="841"/>
      <c r="B328" s="758"/>
      <c r="C328" s="759"/>
      <c r="D328" s="759"/>
      <c r="E328" s="759"/>
      <c r="F328" s="759"/>
      <c r="G328" s="759"/>
      <c r="H328" s="763"/>
      <c r="I328" s="3"/>
      <c r="J328" s="3"/>
      <c r="K328" s="3"/>
      <c r="L328" s="3"/>
      <c r="M328" s="3"/>
      <c r="N328" s="3"/>
      <c r="O328" s="1392"/>
    </row>
    <row r="329" ht="15.75">
      <c r="A329" s="842"/>
      <c r="B329" s="803"/>
      <c r="C329" s="804"/>
      <c r="D329" s="804"/>
      <c r="E329" s="804"/>
      <c r="F329" s="804"/>
      <c r="G329" s="804"/>
      <c r="H329" s="989"/>
      <c r="I329" s="1223"/>
      <c r="J329" s="1223"/>
      <c r="K329" s="1223"/>
      <c r="L329" s="1223"/>
      <c r="M329" s="1223"/>
      <c r="N329" s="1223"/>
      <c r="O329" s="1394"/>
    </row>
    <row r="330" ht="21" customHeight="1">
      <c r="A330" s="131" t="s">
        <v>240</v>
      </c>
      <c r="B330" s="806" t="s">
        <v>1</v>
      </c>
      <c r="C330" s="807"/>
      <c r="D330" s="807"/>
      <c r="E330" s="807"/>
      <c r="F330" s="807"/>
      <c r="G330" s="807"/>
      <c r="H330" s="807"/>
      <c r="I330" s="807"/>
      <c r="J330" s="807"/>
      <c r="K330" s="807"/>
      <c r="L330" s="807"/>
      <c r="M330" s="807"/>
      <c r="N330" s="807"/>
      <c r="O330" s="1165"/>
    </row>
    <row r="331" ht="25.5">
      <c r="A331" s="1254" t="s">
        <v>3</v>
      </c>
      <c r="B331" s="811" t="s">
        <v>4</v>
      </c>
      <c r="C331" s="812"/>
      <c r="D331" s="812"/>
      <c r="E331" s="812"/>
      <c r="F331" s="812"/>
      <c r="G331" s="812"/>
      <c r="H331" s="812"/>
      <c r="I331" s="812"/>
      <c r="J331" s="812"/>
      <c r="K331" s="812"/>
      <c r="L331" s="812"/>
      <c r="M331" s="812"/>
      <c r="N331" s="812"/>
      <c r="O331" s="1178"/>
    </row>
    <row r="332">
      <c r="A332" s="814" t="s">
        <v>241</v>
      </c>
      <c r="B332" s="694"/>
      <c r="C332" s="694"/>
      <c r="D332" s="694"/>
      <c r="E332" s="694"/>
      <c r="F332" s="694"/>
      <c r="G332" s="694"/>
      <c r="H332" s="694"/>
      <c r="I332" s="694"/>
      <c r="J332" s="694"/>
      <c r="K332" s="694"/>
      <c r="L332" s="694"/>
      <c r="M332" s="694"/>
      <c r="N332" s="694"/>
      <c r="O332" s="1179"/>
    </row>
    <row r="333" ht="25.5">
      <c r="A333" s="1386" t="s">
        <v>7</v>
      </c>
      <c r="B333" s="720" t="s">
        <v>312</v>
      </c>
      <c r="C333" s="720" t="s">
        <v>216</v>
      </c>
      <c r="D333" s="816" t="str">
        <f>D286</f>
        <v xml:space="preserve">01/03/2026 a 31/03/2026</v>
      </c>
      <c r="E333" s="1168"/>
      <c r="F333" s="820"/>
      <c r="G333" s="819" t="s">
        <v>242</v>
      </c>
      <c r="H333" s="820"/>
      <c r="I333" s="723">
        <f>I286+1</f>
        <v>46089</v>
      </c>
      <c r="J333" s="724"/>
      <c r="K333" s="724"/>
      <c r="L333" s="724"/>
      <c r="M333" s="725"/>
      <c r="N333" s="726" t="s">
        <v>243</v>
      </c>
      <c r="O333" s="727">
        <f>O286+1</f>
        <v>8</v>
      </c>
    </row>
    <row r="334">
      <c r="A334" s="1387" t="s">
        <v>244</v>
      </c>
      <c r="B334" s="729" t="s">
        <v>6</v>
      </c>
      <c r="C334" s="730"/>
      <c r="D334" s="730"/>
      <c r="E334" s="730"/>
      <c r="F334" s="730"/>
      <c r="G334" s="730"/>
      <c r="H334" s="730"/>
      <c r="I334" s="730"/>
      <c r="J334" s="731"/>
      <c r="K334" s="732" t="s">
        <v>245</v>
      </c>
      <c r="L334" s="732" t="s">
        <v>246</v>
      </c>
      <c r="M334" s="821" t="s">
        <v>247</v>
      </c>
      <c r="N334" s="822"/>
      <c r="O334" s="733" t="s">
        <v>248</v>
      </c>
    </row>
    <row r="335">
      <c r="A335" s="1388"/>
      <c r="B335" s="735"/>
      <c r="C335" s="736"/>
      <c r="D335" s="1168"/>
      <c r="E335" s="1168"/>
      <c r="F335" s="1168"/>
      <c r="G335" s="736"/>
      <c r="H335" s="736"/>
      <c r="I335" s="736"/>
      <c r="J335" s="737"/>
      <c r="K335" s="732" t="s">
        <v>249</v>
      </c>
      <c r="L335" s="732" t="s">
        <v>203</v>
      </c>
      <c r="M335" s="823"/>
      <c r="N335" s="824"/>
      <c r="O335" s="739"/>
    </row>
    <row r="336" ht="38.25">
      <c r="A336" s="1389" t="s">
        <v>250</v>
      </c>
      <c r="B336" s="741"/>
      <c r="C336" s="742" t="s">
        <v>251</v>
      </c>
      <c r="D336" s="742">
        <f>D289</f>
        <v>270</v>
      </c>
      <c r="E336" s="742" t="s">
        <v>252</v>
      </c>
      <c r="F336" s="825" t="s">
        <v>253</v>
      </c>
      <c r="G336" s="826"/>
      <c r="H336" s="741">
        <f>H289+1</f>
        <v>155</v>
      </c>
      <c r="I336" s="742" t="s">
        <v>254</v>
      </c>
      <c r="J336" s="741">
        <f>D336-H336</f>
        <v>115</v>
      </c>
      <c r="K336" s="744" t="s">
        <v>255</v>
      </c>
      <c r="L336" s="744" t="s">
        <v>203</v>
      </c>
      <c r="M336" s="811"/>
      <c r="N336" s="827"/>
      <c r="O336" s="739"/>
    </row>
    <row r="337">
      <c r="A337" s="1395" t="s">
        <v>256</v>
      </c>
      <c r="B337" s="755" t="s">
        <v>257</v>
      </c>
      <c r="C337" s="756"/>
      <c r="D337" s="756"/>
      <c r="E337" s="756"/>
      <c r="F337" s="757"/>
      <c r="G337" s="758"/>
      <c r="H337" s="763"/>
      <c r="I337" s="760"/>
      <c r="J337" s="761"/>
      <c r="K337" s="761"/>
      <c r="L337" s="761"/>
      <c r="M337" s="761"/>
      <c r="N337" s="761"/>
      <c r="O337" s="762"/>
    </row>
    <row r="338">
      <c r="A338" s="841"/>
      <c r="B338" s="755" t="s">
        <v>258</v>
      </c>
      <c r="C338" s="756"/>
      <c r="D338" s="756"/>
      <c r="E338" s="756"/>
      <c r="F338" s="757"/>
      <c r="G338" s="758"/>
      <c r="H338" s="763"/>
      <c r="I338" s="760"/>
      <c r="J338" s="761"/>
      <c r="K338" s="761"/>
      <c r="L338" s="761"/>
      <c r="M338" s="761"/>
      <c r="N338" s="761"/>
      <c r="O338" s="762"/>
    </row>
    <row r="339">
      <c r="A339" s="841"/>
      <c r="B339" s="755" t="s">
        <v>259</v>
      </c>
      <c r="C339" s="756"/>
      <c r="D339" s="756"/>
      <c r="E339" s="756"/>
      <c r="F339" s="757"/>
      <c r="G339" s="758"/>
      <c r="H339" s="763"/>
      <c r="I339" s="760"/>
      <c r="J339" s="761"/>
      <c r="K339" s="761"/>
      <c r="L339" s="761"/>
      <c r="M339" s="761"/>
      <c r="N339" s="761"/>
      <c r="O339" s="762"/>
    </row>
    <row r="340">
      <c r="A340" s="841"/>
      <c r="B340" s="755" t="s">
        <v>260</v>
      </c>
      <c r="C340" s="756"/>
      <c r="D340" s="756"/>
      <c r="E340" s="756"/>
      <c r="F340" s="757"/>
      <c r="G340" s="758"/>
      <c r="H340" s="763"/>
      <c r="I340" s="760"/>
      <c r="J340" s="761"/>
      <c r="K340" s="761"/>
      <c r="L340" s="761"/>
      <c r="M340" s="761"/>
      <c r="N340" s="761"/>
      <c r="O340" s="762"/>
    </row>
    <row r="341">
      <c r="A341" s="841"/>
      <c r="B341" s="755" t="s">
        <v>261</v>
      </c>
      <c r="C341" s="756"/>
      <c r="D341" s="756"/>
      <c r="E341" s="756"/>
      <c r="F341" s="757"/>
      <c r="G341" s="758"/>
      <c r="H341" s="763"/>
      <c r="I341" s="758"/>
      <c r="J341" s="759"/>
      <c r="K341" s="759"/>
      <c r="L341" s="759"/>
      <c r="M341" s="759"/>
      <c r="N341" s="759"/>
      <c r="O341" s="762"/>
    </row>
    <row r="342" ht="15.75">
      <c r="A342" s="842"/>
      <c r="B342" s="994" t="s">
        <v>262</v>
      </c>
      <c r="C342" s="995"/>
      <c r="D342" s="995"/>
      <c r="E342" s="995"/>
      <c r="F342" s="996"/>
      <c r="G342" s="984"/>
      <c r="H342" s="985"/>
      <c r="I342" s="769"/>
      <c r="J342" s="770"/>
      <c r="K342" s="770"/>
      <c r="L342" s="770"/>
      <c r="M342" s="770"/>
      <c r="N342" s="770"/>
      <c r="O342" s="771"/>
    </row>
    <row r="343">
      <c r="A343" s="837" t="s">
        <v>263</v>
      </c>
      <c r="B343" s="773" t="s">
        <v>264</v>
      </c>
      <c r="C343" s="774"/>
      <c r="D343" s="774"/>
      <c r="E343" s="774"/>
      <c r="F343" s="775"/>
      <c r="G343" s="1171" t="s">
        <v>265</v>
      </c>
      <c r="H343" s="1172"/>
      <c r="I343" s="773" t="s">
        <v>264</v>
      </c>
      <c r="J343" s="774"/>
      <c r="K343" s="774"/>
      <c r="L343" s="774"/>
      <c r="M343" s="774"/>
      <c r="N343" s="775"/>
      <c r="O343" s="1173" t="s">
        <v>265</v>
      </c>
    </row>
    <row r="344">
      <c r="A344" s="841"/>
      <c r="B344" s="766" t="s">
        <v>266</v>
      </c>
      <c r="C344" s="767"/>
      <c r="D344" s="767"/>
      <c r="E344" s="767"/>
      <c r="F344" s="768"/>
      <c r="G344" s="779"/>
      <c r="H344" s="780"/>
      <c r="I344" s="766" t="s">
        <v>267</v>
      </c>
      <c r="J344" s="767"/>
      <c r="K344" s="767"/>
      <c r="L344" s="767"/>
      <c r="M344" s="767"/>
      <c r="N344" s="768"/>
      <c r="O344" s="781"/>
    </row>
    <row r="345">
      <c r="A345" s="841"/>
      <c r="B345" s="766" t="s">
        <v>268</v>
      </c>
      <c r="C345" s="767"/>
      <c r="D345" s="767"/>
      <c r="E345" s="767"/>
      <c r="F345" s="768"/>
      <c r="G345" s="779"/>
      <c r="H345" s="780"/>
      <c r="I345" s="766" t="s">
        <v>269</v>
      </c>
      <c r="J345" s="767"/>
      <c r="K345" s="767"/>
      <c r="L345" s="767"/>
      <c r="M345" s="767"/>
      <c r="N345" s="768"/>
      <c r="O345" s="781"/>
    </row>
    <row r="346">
      <c r="A346" s="841"/>
      <c r="B346" s="766" t="s">
        <v>270</v>
      </c>
      <c r="C346" s="767"/>
      <c r="D346" s="767"/>
      <c r="E346" s="767"/>
      <c r="F346" s="768"/>
      <c r="G346" s="779"/>
      <c r="H346" s="780"/>
      <c r="I346" s="766" t="s">
        <v>271</v>
      </c>
      <c r="J346" s="767"/>
      <c r="K346" s="767"/>
      <c r="L346" s="767"/>
      <c r="M346" s="767"/>
      <c r="N346" s="768"/>
      <c r="O346" s="781"/>
    </row>
    <row r="347">
      <c r="A347" s="841"/>
      <c r="B347" s="766" t="s">
        <v>272</v>
      </c>
      <c r="C347" s="767"/>
      <c r="D347" s="767"/>
      <c r="E347" s="767"/>
      <c r="F347" s="768"/>
      <c r="G347" s="779"/>
      <c r="H347" s="780"/>
      <c r="I347" s="766" t="s">
        <v>273</v>
      </c>
      <c r="J347" s="767"/>
      <c r="K347" s="767"/>
      <c r="L347" s="767"/>
      <c r="M347" s="767"/>
      <c r="N347" s="768"/>
      <c r="O347" s="781"/>
    </row>
    <row r="348">
      <c r="A348" s="841"/>
      <c r="B348" s="766" t="s">
        <v>274</v>
      </c>
      <c r="C348" s="767"/>
      <c r="D348" s="767"/>
      <c r="E348" s="767"/>
      <c r="F348" s="768"/>
      <c r="G348" s="779"/>
      <c r="H348" s="780"/>
      <c r="I348" s="766" t="s">
        <v>275</v>
      </c>
      <c r="J348" s="767"/>
      <c r="K348" s="767"/>
      <c r="L348" s="767"/>
      <c r="M348" s="767"/>
      <c r="N348" s="768"/>
      <c r="O348" s="781"/>
    </row>
    <row r="349">
      <c r="A349" s="841"/>
      <c r="B349" s="766" t="s">
        <v>276</v>
      </c>
      <c r="C349" s="767"/>
      <c r="D349" s="767"/>
      <c r="E349" s="767"/>
      <c r="F349" s="768"/>
      <c r="G349" s="779"/>
      <c r="H349" s="780"/>
      <c r="I349" s="766" t="s">
        <v>277</v>
      </c>
      <c r="J349" s="767"/>
      <c r="K349" s="767"/>
      <c r="L349" s="767"/>
      <c r="M349" s="767"/>
      <c r="N349" s="768"/>
      <c r="O349" s="781"/>
    </row>
    <row r="350">
      <c r="A350" s="841"/>
      <c r="B350" s="766" t="s">
        <v>278</v>
      </c>
      <c r="C350" s="767"/>
      <c r="D350" s="767"/>
      <c r="E350" s="767"/>
      <c r="F350" s="768"/>
      <c r="G350" s="779"/>
      <c r="H350" s="780"/>
      <c r="I350" s="766" t="s">
        <v>279</v>
      </c>
      <c r="J350" s="767"/>
      <c r="K350" s="767"/>
      <c r="L350" s="767"/>
      <c r="M350" s="767"/>
      <c r="N350" s="768"/>
      <c r="O350" s="781"/>
    </row>
    <row r="351">
      <c r="A351" s="841"/>
      <c r="B351" s="766" t="s">
        <v>280</v>
      </c>
      <c r="C351" s="767"/>
      <c r="D351" s="767"/>
      <c r="E351" s="767"/>
      <c r="F351" s="768"/>
      <c r="G351" s="779"/>
      <c r="H351" s="780"/>
      <c r="I351" s="766" t="s">
        <v>281</v>
      </c>
      <c r="J351" s="767"/>
      <c r="K351" s="767"/>
      <c r="L351" s="767"/>
      <c r="M351" s="767"/>
      <c r="N351" s="768"/>
      <c r="O351" s="781"/>
    </row>
    <row r="352">
      <c r="A352" s="841"/>
      <c r="B352" s="766" t="s">
        <v>282</v>
      </c>
      <c r="C352" s="767"/>
      <c r="D352" s="767"/>
      <c r="E352" s="767"/>
      <c r="F352" s="768"/>
      <c r="G352" s="779"/>
      <c r="H352" s="780"/>
      <c r="I352" s="766" t="s">
        <v>283</v>
      </c>
      <c r="J352" s="767"/>
      <c r="K352" s="767"/>
      <c r="L352" s="767"/>
      <c r="M352" s="767"/>
      <c r="N352" s="768"/>
      <c r="O352" s="781"/>
    </row>
    <row r="353">
      <c r="A353" s="841"/>
      <c r="B353" s="766" t="s">
        <v>284</v>
      </c>
      <c r="C353" s="767"/>
      <c r="D353" s="767"/>
      <c r="E353" s="767"/>
      <c r="F353" s="768"/>
      <c r="G353" s="779"/>
      <c r="H353" s="780"/>
      <c r="I353" s="766" t="s">
        <v>285</v>
      </c>
      <c r="J353" s="767"/>
      <c r="K353" s="767"/>
      <c r="L353" s="767"/>
      <c r="M353" s="767"/>
      <c r="N353" s="768"/>
      <c r="O353" s="790"/>
    </row>
    <row r="354" ht="15.75">
      <c r="A354" s="842"/>
      <c r="B354" s="783" t="s">
        <v>286</v>
      </c>
      <c r="C354" s="784"/>
      <c r="D354" s="784"/>
      <c r="E354" s="784"/>
      <c r="F354" s="785"/>
      <c r="G354" s="1002"/>
      <c r="H354" s="1003"/>
      <c r="I354" s="783" t="s">
        <v>287</v>
      </c>
      <c r="J354" s="784"/>
      <c r="K354" s="784"/>
      <c r="L354" s="784"/>
      <c r="M354" s="784"/>
      <c r="N354" s="785"/>
      <c r="O354" s="1004">
        <f>SUM(G344:H354,O344:O353)</f>
        <v>0</v>
      </c>
    </row>
    <row r="355">
      <c r="A355" s="1180" t="s">
        <v>288</v>
      </c>
      <c r="B355" s="838" t="s">
        <v>313</v>
      </c>
      <c r="C355" s="997"/>
      <c r="D355" s="997"/>
      <c r="E355" s="997"/>
      <c r="F355" s="997"/>
      <c r="G355" s="997"/>
      <c r="H355" s="997"/>
      <c r="I355" s="997"/>
      <c r="J355" s="997"/>
      <c r="K355" s="997"/>
      <c r="L355" s="997"/>
      <c r="M355" s="997"/>
      <c r="N355" s="997"/>
      <c r="O355" s="998"/>
    </row>
    <row r="356">
      <c r="A356" s="1184"/>
      <c r="B356" s="1207"/>
      <c r="C356" s="1208"/>
      <c r="D356" s="1208"/>
      <c r="E356" s="1208"/>
      <c r="F356" s="1208"/>
      <c r="G356" s="1208"/>
      <c r="H356" s="1208"/>
      <c r="I356" s="1208"/>
      <c r="J356" s="1208"/>
      <c r="K356" s="1208"/>
      <c r="L356" s="1208"/>
      <c r="M356" s="1208"/>
      <c r="N356" s="1208"/>
      <c r="O356" s="1401"/>
    </row>
    <row r="357">
      <c r="A357" s="841"/>
      <c r="B357" s="750"/>
      <c r="C357" s="1188"/>
      <c r="D357" s="1188"/>
      <c r="E357" s="1188"/>
      <c r="F357" s="1188"/>
      <c r="G357" s="1188"/>
      <c r="H357" s="1188"/>
      <c r="I357" s="1188"/>
      <c r="J357" s="1188"/>
      <c r="K357" s="1188"/>
      <c r="L357" s="1188"/>
      <c r="M357" s="1188"/>
      <c r="N357" s="1188"/>
      <c r="O357" s="754"/>
    </row>
    <row r="358">
      <c r="A358" s="841"/>
      <c r="B358" s="758"/>
      <c r="C358" s="759"/>
      <c r="D358" s="759"/>
      <c r="E358" s="759"/>
      <c r="F358" s="759"/>
      <c r="G358" s="759"/>
      <c r="H358" s="759"/>
      <c r="I358" s="759"/>
      <c r="J358" s="759"/>
      <c r="K358" s="759"/>
      <c r="L358" s="759"/>
      <c r="M358" s="759"/>
      <c r="N358" s="759"/>
      <c r="O358" s="762"/>
    </row>
    <row r="359">
      <c r="A359" s="841"/>
      <c r="B359" s="758"/>
      <c r="C359" s="759"/>
      <c r="D359" s="759"/>
      <c r="E359" s="759"/>
      <c r="F359" s="759"/>
      <c r="G359" s="759"/>
      <c r="H359" s="759"/>
      <c r="I359" s="759"/>
      <c r="J359" s="759"/>
      <c r="K359" s="759"/>
      <c r="L359" s="759"/>
      <c r="M359" s="759"/>
      <c r="N359" s="759"/>
      <c r="O359" s="762"/>
    </row>
    <row r="360">
      <c r="A360" s="841"/>
      <c r="B360" s="758"/>
      <c r="C360" s="759"/>
      <c r="D360" s="759"/>
      <c r="E360" s="759"/>
      <c r="F360" s="759"/>
      <c r="G360" s="759"/>
      <c r="H360" s="759"/>
      <c r="I360" s="759"/>
      <c r="J360" s="759"/>
      <c r="K360" s="759"/>
      <c r="L360" s="759"/>
      <c r="M360" s="759"/>
      <c r="N360" s="759"/>
      <c r="O360" s="762"/>
    </row>
    <row r="361">
      <c r="A361" s="841"/>
      <c r="B361" s="758"/>
      <c r="C361" s="759"/>
      <c r="D361" s="759"/>
      <c r="E361" s="759"/>
      <c r="F361" s="759"/>
      <c r="G361" s="759"/>
      <c r="H361" s="759"/>
      <c r="I361" s="759"/>
      <c r="J361" s="759"/>
      <c r="K361" s="759"/>
      <c r="L361" s="759"/>
      <c r="M361" s="759"/>
      <c r="N361" s="759"/>
      <c r="O361" s="762"/>
    </row>
    <row r="362">
      <c r="A362" s="841"/>
      <c r="B362" s="758"/>
      <c r="C362" s="759"/>
      <c r="D362" s="759"/>
      <c r="E362" s="759"/>
      <c r="F362" s="759"/>
      <c r="G362" s="759"/>
      <c r="H362" s="763"/>
      <c r="I362" s="986" t="s">
        <v>0</v>
      </c>
      <c r="J362" s="987"/>
      <c r="K362" s="987"/>
      <c r="L362" s="987"/>
      <c r="M362" s="987"/>
      <c r="N362" s="987"/>
      <c r="O362" s="1391"/>
    </row>
    <row r="363">
      <c r="A363" s="841"/>
      <c r="B363" s="758"/>
      <c r="C363" s="759"/>
      <c r="D363" s="759"/>
      <c r="E363" s="759"/>
      <c r="F363" s="759"/>
      <c r="G363" s="759"/>
      <c r="H363" s="763"/>
      <c r="I363" s="3"/>
      <c r="J363" s="3"/>
      <c r="K363" s="3"/>
      <c r="L363" s="3"/>
      <c r="M363" s="3"/>
      <c r="N363" s="3"/>
      <c r="O363" s="1392"/>
    </row>
    <row r="364">
      <c r="A364" s="841"/>
      <c r="B364" s="758"/>
      <c r="C364" s="759"/>
      <c r="D364" s="759"/>
      <c r="E364" s="759"/>
      <c r="F364" s="759"/>
      <c r="G364" s="759"/>
      <c r="H364" s="763"/>
      <c r="I364" s="3"/>
      <c r="J364" s="3"/>
      <c r="K364" s="3"/>
      <c r="L364" s="3"/>
      <c r="M364" s="3"/>
      <c r="N364" s="3"/>
      <c r="O364" s="1392"/>
    </row>
    <row r="365" ht="15.75">
      <c r="A365" s="842"/>
      <c r="B365" s="803"/>
      <c r="C365" s="804"/>
      <c r="D365" s="804"/>
      <c r="E365" s="804"/>
      <c r="F365" s="804"/>
      <c r="G365" s="804"/>
      <c r="H365" s="989"/>
      <c r="I365" s="990"/>
      <c r="J365" s="990"/>
      <c r="K365" s="990"/>
      <c r="L365" s="990"/>
      <c r="M365" s="990"/>
      <c r="N365" s="990"/>
      <c r="O365" s="1393"/>
    </row>
    <row r="366">
      <c r="A366" s="837" t="s">
        <v>291</v>
      </c>
      <c r="B366" s="992"/>
      <c r="C366" s="839"/>
      <c r="D366" s="839"/>
      <c r="E366" s="839"/>
      <c r="F366" s="839"/>
      <c r="G366" s="839"/>
      <c r="H366" s="839"/>
      <c r="I366" s="839"/>
      <c r="J366" s="839"/>
      <c r="K366" s="839"/>
      <c r="L366" s="839"/>
      <c r="M366" s="839"/>
      <c r="N366" s="839"/>
      <c r="O366" s="840"/>
    </row>
    <row r="367">
      <c r="A367" s="841"/>
      <c r="B367" s="760"/>
      <c r="C367" s="761"/>
      <c r="D367" s="761"/>
      <c r="E367" s="761"/>
      <c r="F367" s="761"/>
      <c r="G367" s="761"/>
      <c r="H367" s="761"/>
      <c r="I367" s="761"/>
      <c r="J367" s="761"/>
      <c r="K367" s="761"/>
      <c r="L367" s="761"/>
      <c r="M367" s="761"/>
      <c r="N367" s="761"/>
      <c r="O367" s="762"/>
    </row>
    <row r="368">
      <c r="A368" s="841"/>
      <c r="B368" s="760"/>
      <c r="C368" s="761"/>
      <c r="D368" s="761"/>
      <c r="E368" s="761"/>
      <c r="F368" s="761"/>
      <c r="G368" s="761"/>
      <c r="H368" s="761"/>
      <c r="I368" s="761"/>
      <c r="J368" s="761"/>
      <c r="K368" s="761"/>
      <c r="L368" s="761"/>
      <c r="M368" s="761"/>
      <c r="N368" s="761"/>
      <c r="O368" s="762"/>
    </row>
    <row r="369">
      <c r="A369" s="841"/>
      <c r="B369" s="760"/>
      <c r="C369" s="761"/>
      <c r="D369" s="761"/>
      <c r="E369" s="761"/>
      <c r="F369" s="761"/>
      <c r="G369" s="761"/>
      <c r="H369" s="761"/>
      <c r="I369" s="761"/>
      <c r="J369" s="761"/>
      <c r="K369" s="761"/>
      <c r="L369" s="761"/>
      <c r="M369" s="761"/>
      <c r="N369" s="761"/>
      <c r="O369" s="762"/>
    </row>
    <row r="370">
      <c r="A370" s="841"/>
      <c r="B370" s="760"/>
      <c r="C370" s="761"/>
      <c r="D370" s="761"/>
      <c r="E370" s="761"/>
      <c r="F370" s="761"/>
      <c r="G370" s="761"/>
      <c r="H370" s="761"/>
      <c r="I370" s="761"/>
      <c r="J370" s="761"/>
      <c r="K370" s="761"/>
      <c r="L370" s="761"/>
      <c r="M370" s="761"/>
      <c r="N370" s="761"/>
      <c r="O370" s="762"/>
    </row>
    <row r="371">
      <c r="A371" s="841"/>
      <c r="B371" s="760"/>
      <c r="C371" s="761"/>
      <c r="D371" s="761"/>
      <c r="E371" s="761"/>
      <c r="F371" s="761"/>
      <c r="G371" s="761"/>
      <c r="H371" s="761"/>
      <c r="I371" s="761"/>
      <c r="J371" s="761"/>
      <c r="K371" s="761"/>
      <c r="L371" s="761"/>
      <c r="M371" s="761"/>
      <c r="N371" s="761"/>
      <c r="O371" s="762"/>
    </row>
    <row r="372">
      <c r="A372" s="841"/>
      <c r="B372" s="760"/>
      <c r="C372" s="761"/>
      <c r="D372" s="761"/>
      <c r="E372" s="761"/>
      <c r="F372" s="761"/>
      <c r="G372" s="761"/>
      <c r="H372" s="761"/>
      <c r="I372" s="761"/>
      <c r="J372" s="761"/>
      <c r="K372" s="761"/>
      <c r="L372" s="761"/>
      <c r="M372" s="761"/>
      <c r="N372" s="761"/>
      <c r="O372" s="762"/>
    </row>
    <row r="373">
      <c r="A373" s="841"/>
      <c r="B373" s="760"/>
      <c r="C373" s="761"/>
      <c r="D373" s="761"/>
      <c r="E373" s="761"/>
      <c r="F373" s="761"/>
      <c r="G373" s="761"/>
      <c r="H373" s="761"/>
      <c r="I373" s="761"/>
      <c r="J373" s="761"/>
      <c r="K373" s="761"/>
      <c r="L373" s="761"/>
      <c r="M373" s="761"/>
      <c r="N373" s="761"/>
      <c r="O373" s="762"/>
    </row>
    <row r="374">
      <c r="A374" s="841"/>
      <c r="B374" s="758"/>
      <c r="C374" s="759"/>
      <c r="D374" s="759"/>
      <c r="E374" s="759"/>
      <c r="F374" s="759"/>
      <c r="G374" s="759"/>
      <c r="H374" s="763"/>
      <c r="I374" s="986" t="s">
        <v>292</v>
      </c>
      <c r="J374" s="987"/>
      <c r="K374" s="987"/>
      <c r="L374" s="987"/>
      <c r="M374" s="987"/>
      <c r="N374" s="987"/>
      <c r="O374" s="1391"/>
    </row>
    <row r="375">
      <c r="A375" s="841"/>
      <c r="B375" s="758"/>
      <c r="C375" s="759"/>
      <c r="D375" s="759"/>
      <c r="E375" s="759"/>
      <c r="F375" s="759"/>
      <c r="G375" s="759"/>
      <c r="H375" s="763"/>
      <c r="I375" s="3"/>
      <c r="J375" s="3"/>
      <c r="K375" s="3"/>
      <c r="L375" s="3"/>
      <c r="M375" s="3"/>
      <c r="N375" s="3"/>
      <c r="O375" s="1392"/>
    </row>
    <row r="376">
      <c r="A376" s="841"/>
      <c r="B376" s="758"/>
      <c r="C376" s="759"/>
      <c r="D376" s="759"/>
      <c r="E376" s="759"/>
      <c r="F376" s="759"/>
      <c r="G376" s="759"/>
      <c r="H376" s="763"/>
      <c r="I376" s="3"/>
      <c r="J376" s="3"/>
      <c r="K376" s="3"/>
      <c r="L376" s="3"/>
      <c r="M376" s="3"/>
      <c r="N376" s="3"/>
      <c r="O376" s="1392"/>
    </row>
    <row r="377" ht="15.75">
      <c r="A377" s="842"/>
      <c r="B377" s="803"/>
      <c r="C377" s="804"/>
      <c r="D377" s="804"/>
      <c r="E377" s="804"/>
      <c r="F377" s="804"/>
      <c r="G377" s="804"/>
      <c r="H377" s="989"/>
      <c r="I377" s="1223"/>
      <c r="J377" s="1223"/>
      <c r="K377" s="1223"/>
      <c r="L377" s="1223"/>
      <c r="M377" s="1223"/>
      <c r="N377" s="1223"/>
      <c r="O377" s="1394"/>
    </row>
    <row r="378" ht="19.5" customHeight="1">
      <c r="A378" s="131" t="s">
        <v>240</v>
      </c>
      <c r="B378" s="806" t="s">
        <v>1</v>
      </c>
      <c r="C378" s="807"/>
      <c r="D378" s="807"/>
      <c r="E378" s="807"/>
      <c r="F378" s="807"/>
      <c r="G378" s="807"/>
      <c r="H378" s="807"/>
      <c r="I378" s="807"/>
      <c r="J378" s="807"/>
      <c r="K378" s="807"/>
      <c r="L378" s="807"/>
      <c r="M378" s="807"/>
      <c r="N378" s="807"/>
      <c r="O378" s="1165"/>
    </row>
    <row r="379" ht="25.5">
      <c r="A379" s="1254" t="s">
        <v>3</v>
      </c>
      <c r="B379" s="811" t="s">
        <v>4</v>
      </c>
      <c r="C379" s="812"/>
      <c r="D379" s="812"/>
      <c r="E379" s="812"/>
      <c r="F379" s="812"/>
      <c r="G379" s="812"/>
      <c r="H379" s="812"/>
      <c r="I379" s="812"/>
      <c r="J379" s="812"/>
      <c r="K379" s="812"/>
      <c r="L379" s="812"/>
      <c r="M379" s="812"/>
      <c r="N379" s="812"/>
      <c r="O379" s="1178"/>
    </row>
    <row r="380">
      <c r="A380" s="814" t="s">
        <v>241</v>
      </c>
      <c r="B380" s="694"/>
      <c r="C380" s="694"/>
      <c r="D380" s="694"/>
      <c r="E380" s="694"/>
      <c r="F380" s="694"/>
      <c r="G380" s="694"/>
      <c r="H380" s="694"/>
      <c r="I380" s="694"/>
      <c r="J380" s="694"/>
      <c r="K380" s="694"/>
      <c r="L380" s="694"/>
      <c r="M380" s="694"/>
      <c r="N380" s="694"/>
      <c r="O380" s="1179"/>
    </row>
    <row r="381" ht="25.5">
      <c r="A381" s="1386" t="s">
        <v>7</v>
      </c>
      <c r="B381" s="720" t="s">
        <v>312</v>
      </c>
      <c r="C381" s="720" t="s">
        <v>216</v>
      </c>
      <c r="D381" s="816" t="str">
        <f>D333</f>
        <v xml:space="preserve">01/03/2026 a 31/03/2026</v>
      </c>
      <c r="E381" s="1168"/>
      <c r="F381" s="820"/>
      <c r="G381" s="819" t="s">
        <v>242</v>
      </c>
      <c r="H381" s="820"/>
      <c r="I381" s="723">
        <f>I333+1</f>
        <v>46090</v>
      </c>
      <c r="J381" s="724"/>
      <c r="K381" s="724"/>
      <c r="L381" s="724"/>
      <c r="M381" s="725"/>
      <c r="N381" s="726" t="s">
        <v>243</v>
      </c>
      <c r="O381" s="727">
        <f>O333+1</f>
        <v>9</v>
      </c>
    </row>
    <row r="382">
      <c r="A382" s="1387" t="s">
        <v>244</v>
      </c>
      <c r="B382" s="729" t="s">
        <v>6</v>
      </c>
      <c r="C382" s="730"/>
      <c r="D382" s="730"/>
      <c r="E382" s="730"/>
      <c r="F382" s="730"/>
      <c r="G382" s="730"/>
      <c r="H382" s="730"/>
      <c r="I382" s="730"/>
      <c r="J382" s="731"/>
      <c r="K382" s="732" t="s">
        <v>245</v>
      </c>
      <c r="L382" s="732" t="s">
        <v>246</v>
      </c>
      <c r="M382" s="821" t="s">
        <v>247</v>
      </c>
      <c r="N382" s="822"/>
      <c r="O382" s="733" t="s">
        <v>248</v>
      </c>
    </row>
    <row r="383">
      <c r="A383" s="1388"/>
      <c r="B383" s="735"/>
      <c r="C383" s="736"/>
      <c r="D383" s="1168"/>
      <c r="E383" s="1168"/>
      <c r="F383" s="1168"/>
      <c r="G383" s="736"/>
      <c r="H383" s="736"/>
      <c r="I383" s="736"/>
      <c r="J383" s="737"/>
      <c r="K383" s="732" t="s">
        <v>249</v>
      </c>
      <c r="L383" s="732" t="s">
        <v>203</v>
      </c>
      <c r="M383" s="823"/>
      <c r="N383" s="824"/>
      <c r="O383" s="739"/>
    </row>
    <row r="384" ht="38.25">
      <c r="A384" s="1389" t="s">
        <v>250</v>
      </c>
      <c r="B384" s="741"/>
      <c r="C384" s="742" t="s">
        <v>251</v>
      </c>
      <c r="D384" s="742">
        <f>D336</f>
        <v>270</v>
      </c>
      <c r="E384" s="742" t="s">
        <v>252</v>
      </c>
      <c r="F384" s="825" t="s">
        <v>253</v>
      </c>
      <c r="G384" s="826"/>
      <c r="H384" s="741">
        <f>H336+1</f>
        <v>156</v>
      </c>
      <c r="I384" s="742" t="s">
        <v>254</v>
      </c>
      <c r="J384" s="741">
        <f>D384-H384</f>
        <v>114</v>
      </c>
      <c r="K384" s="744" t="s">
        <v>255</v>
      </c>
      <c r="L384" s="744" t="s">
        <v>203</v>
      </c>
      <c r="M384" s="811"/>
      <c r="N384" s="827"/>
      <c r="O384" s="739"/>
    </row>
    <row r="385">
      <c r="A385" s="1395" t="s">
        <v>256</v>
      </c>
      <c r="B385" s="755" t="s">
        <v>257</v>
      </c>
      <c r="C385" s="756"/>
      <c r="D385" s="756"/>
      <c r="E385" s="756"/>
      <c r="F385" s="757"/>
      <c r="G385" s="758"/>
      <c r="H385" s="763"/>
      <c r="I385" s="760"/>
      <c r="J385" s="761"/>
      <c r="K385" s="761"/>
      <c r="L385" s="761"/>
      <c r="M385" s="761"/>
      <c r="N385" s="761"/>
      <c r="O385" s="762"/>
    </row>
    <row r="386">
      <c r="A386" s="841"/>
      <c r="B386" s="755" t="s">
        <v>258</v>
      </c>
      <c r="C386" s="756"/>
      <c r="D386" s="756"/>
      <c r="E386" s="756"/>
      <c r="F386" s="757"/>
      <c r="G386" s="758"/>
      <c r="H386" s="763"/>
      <c r="I386" s="760"/>
      <c r="J386" s="761"/>
      <c r="K386" s="761"/>
      <c r="L386" s="761"/>
      <c r="M386" s="761"/>
      <c r="N386" s="761"/>
      <c r="O386" s="762"/>
    </row>
    <row r="387">
      <c r="A387" s="841"/>
      <c r="B387" s="755" t="s">
        <v>259</v>
      </c>
      <c r="C387" s="756"/>
      <c r="D387" s="756"/>
      <c r="E387" s="756"/>
      <c r="F387" s="757"/>
      <c r="G387" s="758"/>
      <c r="H387" s="763"/>
      <c r="I387" s="760"/>
      <c r="J387" s="761"/>
      <c r="K387" s="761"/>
      <c r="L387" s="761"/>
      <c r="M387" s="761"/>
      <c r="N387" s="761"/>
      <c r="O387" s="762"/>
    </row>
    <row r="388">
      <c r="A388" s="841"/>
      <c r="B388" s="755" t="s">
        <v>260</v>
      </c>
      <c r="C388" s="756"/>
      <c r="D388" s="756"/>
      <c r="E388" s="756"/>
      <c r="F388" s="757"/>
      <c r="G388" s="758"/>
      <c r="H388" s="763"/>
      <c r="I388" s="760"/>
      <c r="J388" s="761"/>
      <c r="K388" s="761"/>
      <c r="L388" s="761"/>
      <c r="M388" s="761"/>
      <c r="N388" s="761"/>
      <c r="O388" s="762"/>
    </row>
    <row r="389">
      <c r="A389" s="841"/>
      <c r="B389" s="755" t="s">
        <v>261</v>
      </c>
      <c r="C389" s="756"/>
      <c r="D389" s="756"/>
      <c r="E389" s="756"/>
      <c r="F389" s="757"/>
      <c r="G389" s="758"/>
      <c r="H389" s="763"/>
      <c r="I389" s="758"/>
      <c r="J389" s="759"/>
      <c r="K389" s="759"/>
      <c r="L389" s="759"/>
      <c r="M389" s="759"/>
      <c r="N389" s="759"/>
      <c r="O389" s="762"/>
    </row>
    <row r="390" ht="15.75">
      <c r="A390" s="842"/>
      <c r="B390" s="999" t="s">
        <v>262</v>
      </c>
      <c r="C390" s="1000"/>
      <c r="D390" s="1000"/>
      <c r="E390" s="1000"/>
      <c r="F390" s="1001"/>
      <c r="G390" s="803"/>
      <c r="H390" s="989"/>
      <c r="I390" s="769"/>
      <c r="J390" s="770"/>
      <c r="K390" s="770"/>
      <c r="L390" s="770"/>
      <c r="M390" s="770"/>
      <c r="N390" s="770"/>
      <c r="O390" s="771"/>
    </row>
    <row r="391">
      <c r="A391" s="837" t="s">
        <v>263</v>
      </c>
      <c r="B391" s="773" t="s">
        <v>264</v>
      </c>
      <c r="C391" s="774"/>
      <c r="D391" s="774"/>
      <c r="E391" s="774"/>
      <c r="F391" s="775"/>
      <c r="G391" s="1171" t="s">
        <v>265</v>
      </c>
      <c r="H391" s="1172"/>
      <c r="I391" s="773" t="s">
        <v>264</v>
      </c>
      <c r="J391" s="774"/>
      <c r="K391" s="774"/>
      <c r="L391" s="774"/>
      <c r="M391" s="774"/>
      <c r="N391" s="775"/>
      <c r="O391" s="1173" t="s">
        <v>265</v>
      </c>
    </row>
    <row r="392">
      <c r="A392" s="841"/>
      <c r="B392" s="766" t="s">
        <v>266</v>
      </c>
      <c r="C392" s="767"/>
      <c r="D392" s="767"/>
      <c r="E392" s="767"/>
      <c r="F392" s="768"/>
      <c r="G392" s="779"/>
      <c r="H392" s="780"/>
      <c r="I392" s="766" t="s">
        <v>267</v>
      </c>
      <c r="J392" s="767"/>
      <c r="K392" s="767"/>
      <c r="L392" s="767"/>
      <c r="M392" s="767"/>
      <c r="N392" s="768"/>
      <c r="O392" s="781"/>
    </row>
    <row r="393">
      <c r="A393" s="841"/>
      <c r="B393" s="766" t="s">
        <v>268</v>
      </c>
      <c r="C393" s="767"/>
      <c r="D393" s="767"/>
      <c r="E393" s="767"/>
      <c r="F393" s="768"/>
      <c r="G393" s="779"/>
      <c r="H393" s="780"/>
      <c r="I393" s="766" t="s">
        <v>269</v>
      </c>
      <c r="J393" s="767"/>
      <c r="K393" s="767"/>
      <c r="L393" s="767"/>
      <c r="M393" s="767"/>
      <c r="N393" s="768"/>
      <c r="O393" s="781"/>
    </row>
    <row r="394">
      <c r="A394" s="841"/>
      <c r="B394" s="766" t="s">
        <v>270</v>
      </c>
      <c r="C394" s="767"/>
      <c r="D394" s="767"/>
      <c r="E394" s="767"/>
      <c r="F394" s="768"/>
      <c r="G394" s="779"/>
      <c r="H394" s="780"/>
      <c r="I394" s="766" t="s">
        <v>271</v>
      </c>
      <c r="J394" s="767"/>
      <c r="K394" s="767"/>
      <c r="L394" s="767"/>
      <c r="M394" s="767"/>
      <c r="N394" s="768"/>
      <c r="O394" s="781"/>
    </row>
    <row r="395">
      <c r="A395" s="841"/>
      <c r="B395" s="766" t="s">
        <v>272</v>
      </c>
      <c r="C395" s="767"/>
      <c r="D395" s="767"/>
      <c r="E395" s="767"/>
      <c r="F395" s="768"/>
      <c r="G395" s="779"/>
      <c r="H395" s="780"/>
      <c r="I395" s="766" t="s">
        <v>273</v>
      </c>
      <c r="J395" s="767"/>
      <c r="K395" s="767"/>
      <c r="L395" s="767"/>
      <c r="M395" s="767"/>
      <c r="N395" s="768"/>
      <c r="O395" s="781"/>
    </row>
    <row r="396">
      <c r="A396" s="841"/>
      <c r="B396" s="766" t="s">
        <v>274</v>
      </c>
      <c r="C396" s="767"/>
      <c r="D396" s="767"/>
      <c r="E396" s="767"/>
      <c r="F396" s="768"/>
      <c r="G396" s="779"/>
      <c r="H396" s="780"/>
      <c r="I396" s="766" t="s">
        <v>275</v>
      </c>
      <c r="J396" s="767"/>
      <c r="K396" s="767"/>
      <c r="L396" s="767"/>
      <c r="M396" s="767"/>
      <c r="N396" s="768"/>
      <c r="O396" s="781">
        <v>1</v>
      </c>
    </row>
    <row r="397">
      <c r="A397" s="841"/>
      <c r="B397" s="766" t="s">
        <v>276</v>
      </c>
      <c r="C397" s="767"/>
      <c r="D397" s="767"/>
      <c r="E397" s="767"/>
      <c r="F397" s="768"/>
      <c r="G397" s="779"/>
      <c r="H397" s="780"/>
      <c r="I397" s="766" t="s">
        <v>277</v>
      </c>
      <c r="J397" s="767"/>
      <c r="K397" s="767"/>
      <c r="L397" s="767"/>
      <c r="M397" s="767"/>
      <c r="N397" s="768"/>
      <c r="O397" s="781"/>
    </row>
    <row r="398">
      <c r="A398" s="841"/>
      <c r="B398" s="766" t="s">
        <v>278</v>
      </c>
      <c r="C398" s="767"/>
      <c r="D398" s="767"/>
      <c r="E398" s="767"/>
      <c r="F398" s="768"/>
      <c r="G398" s="779"/>
      <c r="H398" s="780"/>
      <c r="I398" s="766" t="s">
        <v>279</v>
      </c>
      <c r="J398" s="767"/>
      <c r="K398" s="767"/>
      <c r="L398" s="767"/>
      <c r="M398" s="767"/>
      <c r="N398" s="768"/>
      <c r="O398" s="781"/>
    </row>
    <row r="399">
      <c r="A399" s="841"/>
      <c r="B399" s="766" t="s">
        <v>280</v>
      </c>
      <c r="C399" s="767"/>
      <c r="D399" s="767"/>
      <c r="E399" s="767"/>
      <c r="F399" s="768"/>
      <c r="G399" s="779"/>
      <c r="H399" s="780"/>
      <c r="I399" s="766" t="s">
        <v>281</v>
      </c>
      <c r="J399" s="767"/>
      <c r="K399" s="767"/>
      <c r="L399" s="767"/>
      <c r="M399" s="767"/>
      <c r="N399" s="768"/>
      <c r="O399" s="781">
        <v>1</v>
      </c>
    </row>
    <row r="400">
      <c r="A400" s="841"/>
      <c r="B400" s="766" t="s">
        <v>282</v>
      </c>
      <c r="C400" s="767"/>
      <c r="D400" s="767"/>
      <c r="E400" s="767"/>
      <c r="F400" s="768"/>
      <c r="G400" s="779"/>
      <c r="H400" s="780"/>
      <c r="I400" s="766" t="s">
        <v>283</v>
      </c>
      <c r="J400" s="767"/>
      <c r="K400" s="767"/>
      <c r="L400" s="767"/>
      <c r="M400" s="767"/>
      <c r="N400" s="768"/>
      <c r="O400" s="781"/>
    </row>
    <row r="401">
      <c r="A401" s="841"/>
      <c r="B401" s="766" t="s">
        <v>284</v>
      </c>
      <c r="C401" s="767"/>
      <c r="D401" s="767"/>
      <c r="E401" s="767"/>
      <c r="F401" s="768"/>
      <c r="G401" s="779"/>
      <c r="H401" s="780"/>
      <c r="I401" s="766" t="s">
        <v>285</v>
      </c>
      <c r="J401" s="767"/>
      <c r="K401" s="767"/>
      <c r="L401" s="767"/>
      <c r="M401" s="767"/>
      <c r="N401" s="768"/>
      <c r="O401" s="790">
        <v>1</v>
      </c>
    </row>
    <row r="402" ht="15.75">
      <c r="A402" s="842"/>
      <c r="B402" s="793" t="s">
        <v>286</v>
      </c>
      <c r="C402" s="794"/>
      <c r="D402" s="794"/>
      <c r="E402" s="794"/>
      <c r="F402" s="795"/>
      <c r="G402" s="791"/>
      <c r="H402" s="792"/>
      <c r="I402" s="793" t="s">
        <v>287</v>
      </c>
      <c r="J402" s="794"/>
      <c r="K402" s="794"/>
      <c r="L402" s="794"/>
      <c r="M402" s="794"/>
      <c r="N402" s="795"/>
      <c r="O402" s="796">
        <f>SUM(G392:H402,O392:O401)</f>
        <v>3</v>
      </c>
    </row>
    <row r="403">
      <c r="A403" s="837" t="s">
        <v>288</v>
      </c>
      <c r="B403" s="838" t="s">
        <v>363</v>
      </c>
      <c r="C403" s="997"/>
      <c r="D403" s="997"/>
      <c r="E403" s="997"/>
      <c r="F403" s="997"/>
      <c r="G403" s="997"/>
      <c r="H403" s="997"/>
      <c r="I403" s="997"/>
      <c r="J403" s="997"/>
      <c r="K403" s="997"/>
      <c r="L403" s="997"/>
      <c r="M403" s="997"/>
      <c r="N403" s="997"/>
      <c r="O403" s="998"/>
    </row>
    <row r="404">
      <c r="A404" s="841"/>
      <c r="B404" s="758"/>
      <c r="C404" s="759"/>
      <c r="D404" s="759"/>
      <c r="E404" s="759"/>
      <c r="F404" s="759"/>
      <c r="G404" s="759"/>
      <c r="H404" s="759"/>
      <c r="I404" s="759"/>
      <c r="J404" s="759"/>
      <c r="K404" s="759"/>
      <c r="L404" s="759"/>
      <c r="M404" s="759"/>
      <c r="N404" s="759"/>
      <c r="O404" s="762"/>
    </row>
    <row r="405">
      <c r="A405" s="841"/>
      <c r="B405" s="1015"/>
      <c r="C405" s="1016"/>
      <c r="D405" s="1016"/>
      <c r="E405" s="1016"/>
      <c r="F405" s="1016"/>
      <c r="G405" s="1016"/>
      <c r="H405" s="1016"/>
      <c r="I405" s="1016"/>
      <c r="J405" s="1016"/>
      <c r="K405" s="1016"/>
      <c r="L405" s="1016"/>
      <c r="M405" s="1016"/>
      <c r="N405" s="1016"/>
      <c r="O405" s="762"/>
    </row>
    <row r="406">
      <c r="A406" s="841"/>
      <c r="B406" s="1018"/>
      <c r="C406" s="1019"/>
      <c r="D406" s="1019"/>
      <c r="E406" s="1019"/>
      <c r="F406" s="1019"/>
      <c r="G406" s="1019"/>
      <c r="H406" s="1019"/>
      <c r="I406" s="1019"/>
      <c r="J406" s="1019"/>
      <c r="K406" s="1019"/>
      <c r="L406" s="1019"/>
      <c r="M406" s="1019"/>
      <c r="N406" s="1019"/>
      <c r="O406" s="1210"/>
    </row>
    <row r="407">
      <c r="A407" s="1021"/>
      <c r="B407" s="1022"/>
      <c r="C407" s="1023"/>
      <c r="D407" s="1023"/>
      <c r="E407" s="1023"/>
      <c r="F407" s="1023"/>
      <c r="G407" s="1023"/>
      <c r="H407" s="1023"/>
      <c r="I407" s="1023"/>
      <c r="J407" s="1023"/>
      <c r="K407" s="1023"/>
      <c r="L407" s="1023"/>
      <c r="M407" s="1023"/>
      <c r="N407" s="1023"/>
      <c r="O407" s="1397"/>
    </row>
    <row r="408">
      <c r="A408" s="841"/>
      <c r="B408" s="758"/>
      <c r="C408" s="759"/>
      <c r="D408" s="759"/>
      <c r="E408" s="759"/>
      <c r="F408" s="759"/>
      <c r="G408" s="759"/>
      <c r="H408" s="759"/>
      <c r="I408" s="759"/>
      <c r="J408" s="759"/>
      <c r="K408" s="759"/>
      <c r="L408" s="759"/>
      <c r="M408" s="759"/>
      <c r="N408" s="759"/>
      <c r="O408" s="762"/>
    </row>
    <row r="409">
      <c r="A409" s="841"/>
      <c r="B409" s="758"/>
      <c r="C409" s="759"/>
      <c r="D409" s="759"/>
      <c r="E409" s="759"/>
      <c r="F409" s="759"/>
      <c r="G409" s="759"/>
      <c r="H409" s="759"/>
      <c r="I409" s="759"/>
      <c r="J409" s="759"/>
      <c r="K409" s="759"/>
      <c r="L409" s="759"/>
      <c r="M409" s="759"/>
      <c r="N409" s="759"/>
      <c r="O409" s="762"/>
    </row>
    <row r="410">
      <c r="A410" s="841"/>
      <c r="B410" s="758"/>
      <c r="C410" s="759"/>
      <c r="D410" s="759"/>
      <c r="E410" s="759"/>
      <c r="F410" s="759"/>
      <c r="G410" s="759"/>
      <c r="H410" s="763"/>
      <c r="I410" s="986" t="s">
        <v>0</v>
      </c>
      <c r="J410" s="987"/>
      <c r="K410" s="987"/>
      <c r="L410" s="987"/>
      <c r="M410" s="987"/>
      <c r="N410" s="987"/>
      <c r="O410" s="1391"/>
    </row>
    <row r="411">
      <c r="A411" s="841"/>
      <c r="B411" s="758"/>
      <c r="C411" s="759"/>
      <c r="D411" s="759"/>
      <c r="E411" s="759"/>
      <c r="F411" s="759"/>
      <c r="G411" s="759"/>
      <c r="H411" s="763"/>
      <c r="I411" s="3"/>
      <c r="J411" s="3"/>
      <c r="K411" s="3"/>
      <c r="L411" s="3"/>
      <c r="M411" s="3"/>
      <c r="N411" s="3"/>
      <c r="O411" s="1392"/>
    </row>
    <row r="412">
      <c r="A412" s="841"/>
      <c r="B412" s="758"/>
      <c r="C412" s="759"/>
      <c r="D412" s="759"/>
      <c r="E412" s="759"/>
      <c r="F412" s="759"/>
      <c r="G412" s="759"/>
      <c r="H412" s="763"/>
      <c r="I412" s="3"/>
      <c r="J412" s="3"/>
      <c r="K412" s="3"/>
      <c r="L412" s="3"/>
      <c r="M412" s="3"/>
      <c r="N412" s="3"/>
      <c r="O412" s="1392"/>
    </row>
    <row r="413" ht="15.75">
      <c r="A413" s="842"/>
      <c r="B413" s="803"/>
      <c r="C413" s="804"/>
      <c r="D413" s="804"/>
      <c r="E413" s="804"/>
      <c r="F413" s="804"/>
      <c r="G413" s="804"/>
      <c r="H413" s="989"/>
      <c r="I413" s="990"/>
      <c r="J413" s="990"/>
      <c r="K413" s="990"/>
      <c r="L413" s="990"/>
      <c r="M413" s="990"/>
      <c r="N413" s="990"/>
      <c r="O413" s="1393"/>
    </row>
    <row r="414">
      <c r="A414" s="837" t="s">
        <v>291</v>
      </c>
      <c r="B414" s="992"/>
      <c r="C414" s="839"/>
      <c r="D414" s="839"/>
      <c r="E414" s="839"/>
      <c r="F414" s="839"/>
      <c r="G414" s="839"/>
      <c r="H414" s="839"/>
      <c r="I414" s="839"/>
      <c r="J414" s="839"/>
      <c r="K414" s="839"/>
      <c r="L414" s="839"/>
      <c r="M414" s="839"/>
      <c r="N414" s="839"/>
      <c r="O414" s="840"/>
    </row>
    <row r="415">
      <c r="A415" s="841"/>
      <c r="B415" s="760"/>
      <c r="C415" s="761"/>
      <c r="D415" s="761"/>
      <c r="E415" s="761"/>
      <c r="F415" s="761"/>
      <c r="G415" s="761"/>
      <c r="H415" s="761"/>
      <c r="I415" s="761"/>
      <c r="J415" s="761"/>
      <c r="K415" s="761"/>
      <c r="L415" s="761"/>
      <c r="M415" s="761"/>
      <c r="N415" s="761"/>
      <c r="O415" s="762"/>
    </row>
    <row r="416">
      <c r="A416" s="841"/>
      <c r="B416" s="760"/>
      <c r="C416" s="761"/>
      <c r="D416" s="761"/>
      <c r="E416" s="761"/>
      <c r="F416" s="761"/>
      <c r="G416" s="761"/>
      <c r="H416" s="761"/>
      <c r="I416" s="761"/>
      <c r="J416" s="761"/>
      <c r="K416" s="761"/>
      <c r="L416" s="761"/>
      <c r="M416" s="761"/>
      <c r="N416" s="761"/>
      <c r="O416" s="762"/>
    </row>
    <row r="417">
      <c r="A417" s="841"/>
      <c r="B417" s="760"/>
      <c r="C417" s="761"/>
      <c r="D417" s="761"/>
      <c r="E417" s="761"/>
      <c r="F417" s="761"/>
      <c r="G417" s="761"/>
      <c r="H417" s="761"/>
      <c r="I417" s="761"/>
      <c r="J417" s="761"/>
      <c r="K417" s="761"/>
      <c r="L417" s="761"/>
      <c r="M417" s="761"/>
      <c r="N417" s="761"/>
      <c r="O417" s="762"/>
    </row>
    <row r="418">
      <c r="A418" s="841"/>
      <c r="B418" s="760"/>
      <c r="C418" s="761"/>
      <c r="D418" s="761"/>
      <c r="E418" s="761"/>
      <c r="F418" s="761"/>
      <c r="G418" s="761"/>
      <c r="H418" s="761"/>
      <c r="I418" s="761"/>
      <c r="J418" s="761"/>
      <c r="K418" s="761"/>
      <c r="L418" s="761"/>
      <c r="M418" s="761"/>
      <c r="N418" s="761"/>
      <c r="O418" s="762"/>
    </row>
    <row r="419">
      <c r="A419" s="841"/>
      <c r="B419" s="760"/>
      <c r="C419" s="761"/>
      <c r="D419" s="761"/>
      <c r="E419" s="761"/>
      <c r="F419" s="761"/>
      <c r="G419" s="761"/>
      <c r="H419" s="761"/>
      <c r="I419" s="761"/>
      <c r="J419" s="761"/>
      <c r="K419" s="761"/>
      <c r="L419" s="761"/>
      <c r="M419" s="761"/>
      <c r="N419" s="761"/>
      <c r="O419" s="762"/>
    </row>
    <row r="420">
      <c r="A420" s="841"/>
      <c r="B420" s="760"/>
      <c r="C420" s="761"/>
      <c r="D420" s="761"/>
      <c r="E420" s="761"/>
      <c r="F420" s="761"/>
      <c r="G420" s="761"/>
      <c r="H420" s="761"/>
      <c r="I420" s="761"/>
      <c r="J420" s="761"/>
      <c r="K420" s="761"/>
      <c r="L420" s="761"/>
      <c r="M420" s="761"/>
      <c r="N420" s="761"/>
      <c r="O420" s="762"/>
    </row>
    <row r="421">
      <c r="A421" s="841"/>
      <c r="B421" s="760"/>
      <c r="C421" s="761"/>
      <c r="D421" s="761"/>
      <c r="E421" s="761"/>
      <c r="F421" s="761"/>
      <c r="G421" s="761"/>
      <c r="H421" s="761"/>
      <c r="I421" s="761"/>
      <c r="J421" s="761"/>
      <c r="K421" s="761"/>
      <c r="L421" s="761"/>
      <c r="M421" s="761"/>
      <c r="N421" s="761"/>
      <c r="O421" s="762"/>
    </row>
    <row r="422">
      <c r="A422" s="841"/>
      <c r="B422" s="758"/>
      <c r="C422" s="759"/>
      <c r="D422" s="759"/>
      <c r="E422" s="759"/>
      <c r="F422" s="759"/>
      <c r="G422" s="759"/>
      <c r="H422" s="763"/>
      <c r="I422" s="986" t="s">
        <v>292</v>
      </c>
      <c r="J422" s="987"/>
      <c r="K422" s="987"/>
      <c r="L422" s="987"/>
      <c r="M422" s="987"/>
      <c r="N422" s="987"/>
      <c r="O422" s="1391"/>
    </row>
    <row r="423">
      <c r="A423" s="841"/>
      <c r="B423" s="758"/>
      <c r="C423" s="759"/>
      <c r="D423" s="759"/>
      <c r="E423" s="759"/>
      <c r="F423" s="759"/>
      <c r="G423" s="759"/>
      <c r="H423" s="763"/>
      <c r="I423" s="3"/>
      <c r="J423" s="3"/>
      <c r="K423" s="3"/>
      <c r="L423" s="3"/>
      <c r="M423" s="3"/>
      <c r="N423" s="3"/>
      <c r="O423" s="1392"/>
    </row>
    <row r="424">
      <c r="A424" s="841"/>
      <c r="B424" s="758"/>
      <c r="C424" s="759"/>
      <c r="D424" s="759"/>
      <c r="E424" s="759"/>
      <c r="F424" s="759"/>
      <c r="G424" s="759"/>
      <c r="H424" s="763"/>
      <c r="I424" s="3"/>
      <c r="J424" s="3"/>
      <c r="K424" s="3"/>
      <c r="L424" s="3"/>
      <c r="M424" s="3"/>
      <c r="N424" s="3"/>
      <c r="O424" s="1392"/>
    </row>
    <row r="425" ht="15.75">
      <c r="A425" s="842"/>
      <c r="B425" s="803"/>
      <c r="C425" s="804"/>
      <c r="D425" s="804"/>
      <c r="E425" s="804"/>
      <c r="F425" s="804"/>
      <c r="G425" s="804"/>
      <c r="H425" s="989"/>
      <c r="I425" s="1223"/>
      <c r="J425" s="1223"/>
      <c r="K425" s="1223"/>
      <c r="L425" s="1223"/>
      <c r="M425" s="1223"/>
      <c r="N425" s="1223"/>
      <c r="O425" s="1394"/>
    </row>
    <row r="426" ht="22.5" customHeight="1">
      <c r="A426" s="131" t="s">
        <v>240</v>
      </c>
      <c r="B426" s="806" t="s">
        <v>1</v>
      </c>
      <c r="C426" s="807"/>
      <c r="D426" s="807"/>
      <c r="E426" s="807"/>
      <c r="F426" s="807"/>
      <c r="G426" s="807"/>
      <c r="H426" s="807"/>
      <c r="I426" s="807"/>
      <c r="J426" s="807"/>
      <c r="K426" s="807"/>
      <c r="L426" s="807"/>
      <c r="M426" s="807"/>
      <c r="N426" s="807"/>
      <c r="O426" s="1165"/>
    </row>
    <row r="427" ht="25.5">
      <c r="A427" s="1254" t="s">
        <v>3</v>
      </c>
      <c r="B427" s="811" t="s">
        <v>4</v>
      </c>
      <c r="C427" s="812"/>
      <c r="D427" s="812"/>
      <c r="E427" s="812"/>
      <c r="F427" s="812"/>
      <c r="G427" s="812"/>
      <c r="H427" s="812"/>
      <c r="I427" s="812"/>
      <c r="J427" s="812"/>
      <c r="K427" s="812"/>
      <c r="L427" s="812"/>
      <c r="M427" s="812"/>
      <c r="N427" s="812"/>
      <c r="O427" s="1178"/>
    </row>
    <row r="428">
      <c r="A428" s="814" t="s">
        <v>241</v>
      </c>
      <c r="B428" s="694"/>
      <c r="C428" s="694"/>
      <c r="D428" s="694"/>
      <c r="E428" s="694"/>
      <c r="F428" s="694"/>
      <c r="G428" s="694"/>
      <c r="H428" s="694"/>
      <c r="I428" s="694"/>
      <c r="J428" s="694"/>
      <c r="K428" s="694"/>
      <c r="L428" s="694"/>
      <c r="M428" s="694"/>
      <c r="N428" s="694"/>
      <c r="O428" s="1179"/>
    </row>
    <row r="429" ht="25.5">
      <c r="A429" s="1386" t="s">
        <v>7</v>
      </c>
      <c r="B429" s="720" t="s">
        <v>312</v>
      </c>
      <c r="C429" s="720" t="s">
        <v>216</v>
      </c>
      <c r="D429" s="816" t="str">
        <f>D381</f>
        <v xml:space="preserve">01/03/2026 a 31/03/2026</v>
      </c>
      <c r="E429" s="1168"/>
      <c r="F429" s="820"/>
      <c r="G429" s="819" t="s">
        <v>242</v>
      </c>
      <c r="H429" s="820"/>
      <c r="I429" s="723">
        <f>I381+1</f>
        <v>46091</v>
      </c>
      <c r="J429" s="724"/>
      <c r="K429" s="724"/>
      <c r="L429" s="724"/>
      <c r="M429" s="725"/>
      <c r="N429" s="726" t="s">
        <v>243</v>
      </c>
      <c r="O429" s="727">
        <f>O381+1</f>
        <v>10</v>
      </c>
    </row>
    <row r="430">
      <c r="A430" s="1387" t="s">
        <v>244</v>
      </c>
      <c r="B430" s="729" t="s">
        <v>6</v>
      </c>
      <c r="C430" s="730"/>
      <c r="D430" s="730"/>
      <c r="E430" s="730"/>
      <c r="F430" s="730"/>
      <c r="G430" s="730"/>
      <c r="H430" s="730"/>
      <c r="I430" s="730"/>
      <c r="J430" s="731"/>
      <c r="K430" s="732" t="s">
        <v>245</v>
      </c>
      <c r="L430" s="732" t="s">
        <v>246</v>
      </c>
      <c r="M430" s="821" t="s">
        <v>247</v>
      </c>
      <c r="N430" s="822"/>
      <c r="O430" s="733" t="s">
        <v>248</v>
      </c>
    </row>
    <row r="431">
      <c r="A431" s="1388"/>
      <c r="B431" s="735"/>
      <c r="C431" s="736"/>
      <c r="D431" s="1168"/>
      <c r="E431" s="1168"/>
      <c r="F431" s="1168"/>
      <c r="G431" s="736"/>
      <c r="H431" s="736"/>
      <c r="I431" s="736"/>
      <c r="J431" s="737"/>
      <c r="K431" s="732" t="s">
        <v>249</v>
      </c>
      <c r="L431" s="732" t="s">
        <v>203</v>
      </c>
      <c r="M431" s="823"/>
      <c r="N431" s="824"/>
      <c r="O431" s="739"/>
    </row>
    <row r="432" ht="38.25">
      <c r="A432" s="1389" t="s">
        <v>250</v>
      </c>
      <c r="B432" s="741"/>
      <c r="C432" s="742" t="s">
        <v>251</v>
      </c>
      <c r="D432" s="742">
        <f>D384</f>
        <v>270</v>
      </c>
      <c r="E432" s="742" t="s">
        <v>252</v>
      </c>
      <c r="F432" s="825" t="s">
        <v>253</v>
      </c>
      <c r="G432" s="826"/>
      <c r="H432" s="741">
        <f>H384+1</f>
        <v>157</v>
      </c>
      <c r="I432" s="742" t="s">
        <v>254</v>
      </c>
      <c r="J432" s="741">
        <f>D432-H432</f>
        <v>113</v>
      </c>
      <c r="K432" s="744" t="s">
        <v>255</v>
      </c>
      <c r="L432" s="744" t="s">
        <v>203</v>
      </c>
      <c r="M432" s="811"/>
      <c r="N432" s="827"/>
      <c r="O432" s="739"/>
    </row>
    <row r="433">
      <c r="A433" s="1395" t="s">
        <v>256</v>
      </c>
      <c r="B433" s="755" t="s">
        <v>257</v>
      </c>
      <c r="C433" s="756"/>
      <c r="D433" s="756"/>
      <c r="E433" s="756"/>
      <c r="F433" s="757"/>
      <c r="G433" s="758"/>
      <c r="H433" s="763"/>
      <c r="I433" s="760"/>
      <c r="J433" s="761"/>
      <c r="K433" s="761"/>
      <c r="L433" s="761"/>
      <c r="M433" s="761"/>
      <c r="N433" s="761"/>
      <c r="O433" s="762"/>
    </row>
    <row r="434">
      <c r="A434" s="841"/>
      <c r="B434" s="755" t="s">
        <v>258</v>
      </c>
      <c r="C434" s="756"/>
      <c r="D434" s="756"/>
      <c r="E434" s="756"/>
      <c r="F434" s="757"/>
      <c r="G434" s="758"/>
      <c r="H434" s="763"/>
      <c r="I434" s="760"/>
      <c r="J434" s="761"/>
      <c r="K434" s="761"/>
      <c r="L434" s="761"/>
      <c r="M434" s="761"/>
      <c r="N434" s="761"/>
      <c r="O434" s="762"/>
    </row>
    <row r="435">
      <c r="A435" s="841"/>
      <c r="B435" s="755" t="s">
        <v>259</v>
      </c>
      <c r="C435" s="756"/>
      <c r="D435" s="756"/>
      <c r="E435" s="756"/>
      <c r="F435" s="757"/>
      <c r="G435" s="758"/>
      <c r="H435" s="763"/>
      <c r="I435" s="760"/>
      <c r="J435" s="761"/>
      <c r="K435" s="761"/>
      <c r="L435" s="761"/>
      <c r="M435" s="761"/>
      <c r="N435" s="761"/>
      <c r="O435" s="762"/>
    </row>
    <row r="436">
      <c r="A436" s="841"/>
      <c r="B436" s="755" t="s">
        <v>260</v>
      </c>
      <c r="C436" s="756"/>
      <c r="D436" s="756"/>
      <c r="E436" s="756"/>
      <c r="F436" s="757"/>
      <c r="G436" s="758"/>
      <c r="H436" s="763"/>
      <c r="I436" s="760"/>
      <c r="J436" s="761"/>
      <c r="K436" s="761"/>
      <c r="L436" s="761"/>
      <c r="M436" s="761"/>
      <c r="N436" s="761"/>
      <c r="O436" s="762"/>
    </row>
    <row r="437">
      <c r="A437" s="841"/>
      <c r="B437" s="755" t="s">
        <v>261</v>
      </c>
      <c r="C437" s="756"/>
      <c r="D437" s="756"/>
      <c r="E437" s="756"/>
      <c r="F437" s="757"/>
      <c r="G437" s="758"/>
      <c r="H437" s="763"/>
      <c r="I437" s="758"/>
      <c r="J437" s="759"/>
      <c r="K437" s="759"/>
      <c r="L437" s="759"/>
      <c r="M437" s="759"/>
      <c r="N437" s="759"/>
      <c r="O437" s="762"/>
    </row>
    <row r="438" ht="15.75">
      <c r="A438" s="842"/>
      <c r="B438" s="999" t="s">
        <v>262</v>
      </c>
      <c r="C438" s="1000"/>
      <c r="D438" s="1000"/>
      <c r="E438" s="1000"/>
      <c r="F438" s="1001"/>
      <c r="G438" s="803"/>
      <c r="H438" s="989"/>
      <c r="I438" s="769"/>
      <c r="J438" s="770"/>
      <c r="K438" s="770"/>
      <c r="L438" s="770"/>
      <c r="M438" s="770"/>
      <c r="N438" s="770"/>
      <c r="O438" s="771"/>
    </row>
    <row r="439">
      <c r="A439" s="837" t="s">
        <v>263</v>
      </c>
      <c r="B439" s="773" t="s">
        <v>264</v>
      </c>
      <c r="C439" s="774"/>
      <c r="D439" s="774"/>
      <c r="E439" s="774"/>
      <c r="F439" s="775"/>
      <c r="G439" s="1171" t="s">
        <v>265</v>
      </c>
      <c r="H439" s="1172"/>
      <c r="I439" s="773" t="s">
        <v>264</v>
      </c>
      <c r="J439" s="774"/>
      <c r="K439" s="774"/>
      <c r="L439" s="774"/>
      <c r="M439" s="774"/>
      <c r="N439" s="775"/>
      <c r="O439" s="1173" t="s">
        <v>265</v>
      </c>
    </row>
    <row r="440">
      <c r="A440" s="841"/>
      <c r="B440" s="766" t="s">
        <v>266</v>
      </c>
      <c r="C440" s="767"/>
      <c r="D440" s="767"/>
      <c r="E440" s="767"/>
      <c r="F440" s="768"/>
      <c r="G440" s="779"/>
      <c r="H440" s="780"/>
      <c r="I440" s="766" t="s">
        <v>267</v>
      </c>
      <c r="J440" s="767"/>
      <c r="K440" s="767"/>
      <c r="L440" s="767"/>
      <c r="M440" s="767"/>
      <c r="N440" s="768"/>
      <c r="O440" s="781"/>
    </row>
    <row r="441">
      <c r="A441" s="841"/>
      <c r="B441" s="766" t="s">
        <v>268</v>
      </c>
      <c r="C441" s="767"/>
      <c r="D441" s="767"/>
      <c r="E441" s="767"/>
      <c r="F441" s="768"/>
      <c r="G441" s="779"/>
      <c r="H441" s="780"/>
      <c r="I441" s="766" t="s">
        <v>269</v>
      </c>
      <c r="J441" s="767"/>
      <c r="K441" s="767"/>
      <c r="L441" s="767"/>
      <c r="M441" s="767"/>
      <c r="N441" s="768"/>
      <c r="O441" s="781"/>
    </row>
    <row r="442">
      <c r="A442" s="841"/>
      <c r="B442" s="766" t="s">
        <v>270</v>
      </c>
      <c r="C442" s="767"/>
      <c r="D442" s="767"/>
      <c r="E442" s="767"/>
      <c r="F442" s="768"/>
      <c r="G442" s="779"/>
      <c r="H442" s="780"/>
      <c r="I442" s="766" t="s">
        <v>271</v>
      </c>
      <c r="J442" s="767"/>
      <c r="K442" s="767"/>
      <c r="L442" s="767"/>
      <c r="M442" s="767"/>
      <c r="N442" s="768"/>
      <c r="O442" s="781"/>
    </row>
    <row r="443">
      <c r="A443" s="841"/>
      <c r="B443" s="766" t="s">
        <v>272</v>
      </c>
      <c r="C443" s="767"/>
      <c r="D443" s="767"/>
      <c r="E443" s="767"/>
      <c r="F443" s="768"/>
      <c r="G443" s="779"/>
      <c r="H443" s="780"/>
      <c r="I443" s="766" t="s">
        <v>273</v>
      </c>
      <c r="J443" s="767"/>
      <c r="K443" s="767"/>
      <c r="L443" s="767"/>
      <c r="M443" s="767"/>
      <c r="N443" s="768"/>
      <c r="O443" s="781"/>
    </row>
    <row r="444">
      <c r="A444" s="841"/>
      <c r="B444" s="766" t="s">
        <v>274</v>
      </c>
      <c r="C444" s="767"/>
      <c r="D444" s="767"/>
      <c r="E444" s="767"/>
      <c r="F444" s="768"/>
      <c r="G444" s="779"/>
      <c r="H444" s="780"/>
      <c r="I444" s="766" t="s">
        <v>275</v>
      </c>
      <c r="J444" s="767"/>
      <c r="K444" s="767"/>
      <c r="L444" s="767"/>
      <c r="M444" s="767"/>
      <c r="N444" s="768"/>
      <c r="O444" s="781">
        <v>1</v>
      </c>
    </row>
    <row r="445">
      <c r="A445" s="841"/>
      <c r="B445" s="766" t="s">
        <v>276</v>
      </c>
      <c r="C445" s="767"/>
      <c r="D445" s="767"/>
      <c r="E445" s="767"/>
      <c r="F445" s="768"/>
      <c r="G445" s="779"/>
      <c r="H445" s="780"/>
      <c r="I445" s="766" t="s">
        <v>277</v>
      </c>
      <c r="J445" s="767"/>
      <c r="K445" s="767"/>
      <c r="L445" s="767"/>
      <c r="M445" s="767"/>
      <c r="N445" s="768"/>
      <c r="O445" s="781"/>
    </row>
    <row r="446">
      <c r="A446" s="841"/>
      <c r="B446" s="766" t="s">
        <v>278</v>
      </c>
      <c r="C446" s="767"/>
      <c r="D446" s="767"/>
      <c r="E446" s="767"/>
      <c r="F446" s="768"/>
      <c r="G446" s="779"/>
      <c r="H446" s="780"/>
      <c r="I446" s="766" t="s">
        <v>279</v>
      </c>
      <c r="J446" s="767"/>
      <c r="K446" s="767"/>
      <c r="L446" s="767"/>
      <c r="M446" s="767"/>
      <c r="N446" s="768"/>
      <c r="O446" s="781"/>
    </row>
    <row r="447">
      <c r="A447" s="841"/>
      <c r="B447" s="766" t="s">
        <v>280</v>
      </c>
      <c r="C447" s="767"/>
      <c r="D447" s="767"/>
      <c r="E447" s="767"/>
      <c r="F447" s="768"/>
      <c r="G447" s="779"/>
      <c r="H447" s="780"/>
      <c r="I447" s="766" t="s">
        <v>281</v>
      </c>
      <c r="J447" s="767"/>
      <c r="K447" s="767"/>
      <c r="L447" s="767"/>
      <c r="M447" s="767"/>
      <c r="N447" s="768"/>
      <c r="O447" s="781">
        <v>1</v>
      </c>
    </row>
    <row r="448">
      <c r="A448" s="841"/>
      <c r="B448" s="766" t="s">
        <v>282</v>
      </c>
      <c r="C448" s="767"/>
      <c r="D448" s="767"/>
      <c r="E448" s="767"/>
      <c r="F448" s="768"/>
      <c r="G448" s="779"/>
      <c r="H448" s="780"/>
      <c r="I448" s="766" t="s">
        <v>283</v>
      </c>
      <c r="J448" s="767"/>
      <c r="K448" s="767"/>
      <c r="L448" s="767"/>
      <c r="M448" s="767"/>
      <c r="N448" s="768"/>
      <c r="O448" s="781"/>
    </row>
    <row r="449">
      <c r="A449" s="841"/>
      <c r="B449" s="766" t="s">
        <v>284</v>
      </c>
      <c r="C449" s="767"/>
      <c r="D449" s="767"/>
      <c r="E449" s="767"/>
      <c r="F449" s="768"/>
      <c r="G449" s="779"/>
      <c r="H449" s="780"/>
      <c r="I449" s="766" t="s">
        <v>285</v>
      </c>
      <c r="J449" s="767"/>
      <c r="K449" s="767"/>
      <c r="L449" s="767"/>
      <c r="M449" s="767"/>
      <c r="N449" s="768"/>
      <c r="O449" s="790">
        <v>1</v>
      </c>
    </row>
    <row r="450" ht="15.75">
      <c r="A450" s="842"/>
      <c r="B450" s="783" t="s">
        <v>286</v>
      </c>
      <c r="C450" s="784"/>
      <c r="D450" s="784"/>
      <c r="E450" s="784"/>
      <c r="F450" s="785"/>
      <c r="G450" s="1002"/>
      <c r="H450" s="1003"/>
      <c r="I450" s="783" t="s">
        <v>287</v>
      </c>
      <c r="J450" s="784"/>
      <c r="K450" s="784"/>
      <c r="L450" s="784"/>
      <c r="M450" s="784"/>
      <c r="N450" s="785"/>
      <c r="O450" s="1004">
        <f>SUM(G440:H450,O440:O449)</f>
        <v>3</v>
      </c>
    </row>
    <row r="451">
      <c r="A451" s="837" t="s">
        <v>288</v>
      </c>
      <c r="B451" s="838" t="s">
        <v>363</v>
      </c>
      <c r="C451" s="997"/>
      <c r="D451" s="997"/>
      <c r="E451" s="997"/>
      <c r="F451" s="997"/>
      <c r="G451" s="997"/>
      <c r="H451" s="997"/>
      <c r="I451" s="997"/>
      <c r="J451" s="997"/>
      <c r="K451" s="997"/>
      <c r="L451" s="997"/>
      <c r="M451" s="997"/>
      <c r="N451" s="997"/>
      <c r="O451" s="998"/>
    </row>
    <row r="452">
      <c r="A452" s="1402"/>
      <c r="B452" s="1213"/>
      <c r="C452" s="1214"/>
      <c r="D452" s="1214"/>
      <c r="E452" s="1214"/>
      <c r="F452" s="1214"/>
      <c r="G452" s="1214"/>
      <c r="H452" s="1214"/>
      <c r="I452" s="1214"/>
      <c r="J452" s="1214"/>
      <c r="K452" s="1214"/>
      <c r="L452" s="1214"/>
      <c r="M452" s="1214"/>
      <c r="N452" s="1214"/>
      <c r="O452" s="1215"/>
    </row>
    <row r="453">
      <c r="A453" s="841"/>
      <c r="B453" s="1216"/>
      <c r="C453" s="1217"/>
      <c r="D453" s="1217"/>
      <c r="E453" s="1217"/>
      <c r="F453" s="1217"/>
      <c r="G453" s="1217"/>
      <c r="H453" s="1217"/>
      <c r="I453" s="1217"/>
      <c r="J453" s="1217"/>
      <c r="K453" s="1217"/>
      <c r="L453" s="1217"/>
      <c r="M453" s="1217"/>
      <c r="N453" s="1217"/>
      <c r="O453" s="1218"/>
    </row>
    <row r="454">
      <c r="A454" s="841"/>
      <c r="B454" s="758"/>
      <c r="C454" s="759"/>
      <c r="D454" s="759"/>
      <c r="E454" s="759"/>
      <c r="F454" s="759"/>
      <c r="G454" s="759"/>
      <c r="H454" s="759"/>
      <c r="I454" s="759"/>
      <c r="J454" s="759"/>
      <c r="K454" s="759"/>
      <c r="L454" s="759"/>
      <c r="M454" s="759"/>
      <c r="N454" s="759"/>
      <c r="O454" s="762"/>
    </row>
    <row r="455">
      <c r="A455" s="841"/>
      <c r="B455" s="758"/>
      <c r="C455" s="759"/>
      <c r="D455" s="759"/>
      <c r="E455" s="759"/>
      <c r="F455" s="759"/>
      <c r="G455" s="759"/>
      <c r="H455" s="759"/>
      <c r="I455" s="759"/>
      <c r="J455" s="759"/>
      <c r="K455" s="759"/>
      <c r="L455" s="759"/>
      <c r="M455" s="759"/>
      <c r="N455" s="759"/>
      <c r="O455" s="762"/>
    </row>
    <row r="456">
      <c r="A456" s="841"/>
      <c r="B456" s="758"/>
      <c r="C456" s="759"/>
      <c r="D456" s="759"/>
      <c r="E456" s="759"/>
      <c r="F456" s="759"/>
      <c r="G456" s="759"/>
      <c r="H456" s="759"/>
      <c r="I456" s="759"/>
      <c r="J456" s="759"/>
      <c r="K456" s="759"/>
      <c r="L456" s="759"/>
      <c r="M456" s="759"/>
      <c r="N456" s="759"/>
      <c r="O456" s="762"/>
    </row>
    <row r="457">
      <c r="A457" s="841"/>
      <c r="B457" s="758"/>
      <c r="C457" s="759"/>
      <c r="D457" s="759"/>
      <c r="E457" s="759"/>
      <c r="F457" s="759"/>
      <c r="G457" s="759"/>
      <c r="H457" s="759"/>
      <c r="I457" s="759"/>
      <c r="J457" s="759"/>
      <c r="K457" s="759"/>
      <c r="L457" s="759"/>
      <c r="M457" s="759"/>
      <c r="N457" s="759"/>
      <c r="O457" s="762"/>
    </row>
    <row r="458">
      <c r="A458" s="841"/>
      <c r="B458" s="758"/>
      <c r="C458" s="759"/>
      <c r="D458" s="759"/>
      <c r="E458" s="759"/>
      <c r="F458" s="759"/>
      <c r="G458" s="759"/>
      <c r="H458" s="763"/>
      <c r="I458" s="986" t="s">
        <v>0</v>
      </c>
      <c r="J458" s="987"/>
      <c r="K458" s="987"/>
      <c r="L458" s="987"/>
      <c r="M458" s="987"/>
      <c r="N458" s="987"/>
      <c r="O458" s="1391"/>
    </row>
    <row r="459">
      <c r="A459" s="841"/>
      <c r="B459" s="758"/>
      <c r="C459" s="759"/>
      <c r="D459" s="759"/>
      <c r="E459" s="759"/>
      <c r="F459" s="759"/>
      <c r="G459" s="759"/>
      <c r="H459" s="763"/>
      <c r="I459" s="3"/>
      <c r="J459" s="3"/>
      <c r="K459" s="3"/>
      <c r="L459" s="3"/>
      <c r="M459" s="3"/>
      <c r="N459" s="3"/>
      <c r="O459" s="1392"/>
    </row>
    <row r="460">
      <c r="A460" s="841"/>
      <c r="B460" s="758"/>
      <c r="C460" s="759"/>
      <c r="D460" s="759"/>
      <c r="E460" s="759"/>
      <c r="F460" s="759"/>
      <c r="G460" s="759"/>
      <c r="H460" s="763"/>
      <c r="I460" s="3"/>
      <c r="J460" s="3"/>
      <c r="K460" s="3"/>
      <c r="L460" s="3"/>
      <c r="M460" s="3"/>
      <c r="N460" s="3"/>
      <c r="O460" s="1392"/>
    </row>
    <row r="461" ht="15.75">
      <c r="A461" s="842"/>
      <c r="B461" s="803"/>
      <c r="C461" s="804"/>
      <c r="D461" s="804"/>
      <c r="E461" s="804"/>
      <c r="F461" s="804"/>
      <c r="G461" s="804"/>
      <c r="H461" s="989"/>
      <c r="I461" s="990"/>
      <c r="J461" s="990"/>
      <c r="K461" s="990"/>
      <c r="L461" s="990"/>
      <c r="M461" s="990"/>
      <c r="N461" s="990"/>
      <c r="O461" s="1393"/>
    </row>
    <row r="462">
      <c r="A462" s="837" t="s">
        <v>291</v>
      </c>
      <c r="B462" s="992"/>
      <c r="C462" s="839"/>
      <c r="D462" s="839"/>
      <c r="E462" s="839"/>
      <c r="F462" s="839"/>
      <c r="G462" s="839"/>
      <c r="H462" s="839"/>
      <c r="I462" s="839"/>
      <c r="J462" s="839"/>
      <c r="K462" s="839"/>
      <c r="L462" s="839"/>
      <c r="M462" s="839"/>
      <c r="N462" s="839"/>
      <c r="O462" s="840"/>
    </row>
    <row r="463">
      <c r="A463" s="841"/>
      <c r="B463" s="760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2"/>
    </row>
    <row r="464">
      <c r="A464" s="841"/>
      <c r="B464" s="760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2"/>
    </row>
    <row r="465">
      <c r="A465" s="841"/>
      <c r="B465" s="760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2"/>
    </row>
    <row r="466">
      <c r="A466" s="841"/>
      <c r="B466" s="760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2"/>
    </row>
    <row r="467">
      <c r="A467" s="841"/>
      <c r="B467" s="760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2"/>
    </row>
    <row r="468">
      <c r="A468" s="841"/>
      <c r="B468" s="760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2"/>
    </row>
    <row r="469">
      <c r="A469" s="841"/>
      <c r="B469" s="758"/>
      <c r="C469" s="759"/>
      <c r="D469" s="759"/>
      <c r="E469" s="759"/>
      <c r="F469" s="759"/>
      <c r="G469" s="759"/>
      <c r="H469" s="763"/>
      <c r="I469" s="986" t="s">
        <v>292</v>
      </c>
      <c r="J469" s="987"/>
      <c r="K469" s="987"/>
      <c r="L469" s="987"/>
      <c r="M469" s="987"/>
      <c r="N469" s="987"/>
      <c r="O469" s="1391"/>
    </row>
    <row r="470">
      <c r="A470" s="841"/>
      <c r="B470" s="758"/>
      <c r="C470" s="759"/>
      <c r="D470" s="759"/>
      <c r="E470" s="759"/>
      <c r="F470" s="759"/>
      <c r="G470" s="759"/>
      <c r="H470" s="763"/>
      <c r="I470" s="3"/>
      <c r="J470" s="3"/>
      <c r="K470" s="3"/>
      <c r="L470" s="3"/>
      <c r="M470" s="3"/>
      <c r="N470" s="3"/>
      <c r="O470" s="1392"/>
    </row>
    <row r="471">
      <c r="A471" s="841"/>
      <c r="B471" s="758"/>
      <c r="C471" s="759"/>
      <c r="D471" s="759"/>
      <c r="E471" s="759"/>
      <c r="F471" s="759"/>
      <c r="G471" s="759"/>
      <c r="H471" s="763"/>
      <c r="I471" s="3"/>
      <c r="J471" s="3"/>
      <c r="K471" s="3"/>
      <c r="L471" s="3"/>
      <c r="M471" s="3"/>
      <c r="N471" s="3"/>
      <c r="O471" s="1392"/>
    </row>
    <row r="472" ht="15.75">
      <c r="A472" s="842"/>
      <c r="B472" s="803"/>
      <c r="C472" s="804"/>
      <c r="D472" s="804"/>
      <c r="E472" s="804"/>
      <c r="F472" s="804"/>
      <c r="G472" s="804"/>
      <c r="H472" s="989"/>
      <c r="I472" s="1223"/>
      <c r="J472" s="1223"/>
      <c r="K472" s="1223"/>
      <c r="L472" s="1223"/>
      <c r="M472" s="1223"/>
      <c r="N472" s="1223"/>
      <c r="O472" s="1394"/>
    </row>
    <row r="473" ht="25.5" customHeight="1">
      <c r="A473" s="131" t="s">
        <v>240</v>
      </c>
      <c r="B473" s="806" t="s">
        <v>1</v>
      </c>
      <c r="C473" s="807"/>
      <c r="D473" s="807"/>
      <c r="E473" s="807"/>
      <c r="F473" s="807"/>
      <c r="G473" s="807"/>
      <c r="H473" s="807"/>
      <c r="I473" s="807"/>
      <c r="J473" s="807"/>
      <c r="K473" s="807"/>
      <c r="L473" s="807"/>
      <c r="M473" s="807"/>
      <c r="N473" s="807"/>
      <c r="O473" s="1165"/>
    </row>
    <row r="474" ht="25.5">
      <c r="A474" s="1254" t="s">
        <v>3</v>
      </c>
      <c r="B474" s="811" t="s">
        <v>4</v>
      </c>
      <c r="C474" s="812"/>
      <c r="D474" s="812"/>
      <c r="E474" s="812"/>
      <c r="F474" s="812"/>
      <c r="G474" s="812"/>
      <c r="H474" s="812"/>
      <c r="I474" s="812"/>
      <c r="J474" s="812"/>
      <c r="K474" s="812"/>
      <c r="L474" s="812"/>
      <c r="M474" s="812"/>
      <c r="N474" s="812"/>
      <c r="O474" s="1178"/>
    </row>
    <row r="475">
      <c r="A475" s="814" t="s">
        <v>241</v>
      </c>
      <c r="B475" s="694"/>
      <c r="C475" s="694"/>
      <c r="D475" s="694"/>
      <c r="E475" s="694"/>
      <c r="F475" s="694"/>
      <c r="G475" s="694"/>
      <c r="H475" s="694"/>
      <c r="I475" s="694"/>
      <c r="J475" s="694"/>
      <c r="K475" s="694"/>
      <c r="L475" s="694"/>
      <c r="M475" s="694"/>
      <c r="N475" s="694"/>
      <c r="O475" s="1179"/>
    </row>
    <row r="476" ht="25.5">
      <c r="A476" s="1386" t="s">
        <v>7</v>
      </c>
      <c r="B476" s="720" t="s">
        <v>312</v>
      </c>
      <c r="C476" s="720" t="s">
        <v>216</v>
      </c>
      <c r="D476" s="816" t="str">
        <f>D429</f>
        <v xml:space="preserve">01/03/2026 a 31/03/2026</v>
      </c>
      <c r="E476" s="1168"/>
      <c r="F476" s="820"/>
      <c r="G476" s="819" t="s">
        <v>242</v>
      </c>
      <c r="H476" s="820"/>
      <c r="I476" s="723">
        <f>I429+1</f>
        <v>46092</v>
      </c>
      <c r="J476" s="724"/>
      <c r="K476" s="724"/>
      <c r="L476" s="724"/>
      <c r="M476" s="725"/>
      <c r="N476" s="726" t="s">
        <v>243</v>
      </c>
      <c r="O476" s="727">
        <f>O429+1</f>
        <v>11</v>
      </c>
    </row>
    <row r="477">
      <c r="A477" s="1387" t="s">
        <v>244</v>
      </c>
      <c r="B477" s="729" t="s">
        <v>6</v>
      </c>
      <c r="C477" s="730"/>
      <c r="D477" s="730"/>
      <c r="E477" s="730"/>
      <c r="F477" s="730"/>
      <c r="G477" s="730"/>
      <c r="H477" s="730"/>
      <c r="I477" s="730"/>
      <c r="J477" s="731"/>
      <c r="K477" s="732" t="s">
        <v>245</v>
      </c>
      <c r="L477" s="732" t="s">
        <v>246</v>
      </c>
      <c r="M477" s="821" t="s">
        <v>247</v>
      </c>
      <c r="N477" s="822"/>
      <c r="O477" s="733" t="s">
        <v>248</v>
      </c>
    </row>
    <row r="478">
      <c r="A478" s="1388"/>
      <c r="B478" s="735"/>
      <c r="C478" s="736"/>
      <c r="D478" s="1168"/>
      <c r="E478" s="1168"/>
      <c r="F478" s="1168"/>
      <c r="G478" s="736"/>
      <c r="H478" s="736"/>
      <c r="I478" s="736"/>
      <c r="J478" s="737"/>
      <c r="K478" s="732" t="s">
        <v>249</v>
      </c>
      <c r="L478" s="732" t="s">
        <v>203</v>
      </c>
      <c r="M478" s="823"/>
      <c r="N478" s="824"/>
      <c r="O478" s="739"/>
    </row>
    <row r="479" ht="38.25">
      <c r="A479" s="1389" t="s">
        <v>250</v>
      </c>
      <c r="B479" s="741"/>
      <c r="C479" s="742" t="s">
        <v>251</v>
      </c>
      <c r="D479" s="742">
        <f>D432</f>
        <v>270</v>
      </c>
      <c r="E479" s="742" t="s">
        <v>252</v>
      </c>
      <c r="F479" s="825" t="s">
        <v>253</v>
      </c>
      <c r="G479" s="826"/>
      <c r="H479" s="741">
        <f>H432+1</f>
        <v>158</v>
      </c>
      <c r="I479" s="742" t="s">
        <v>254</v>
      </c>
      <c r="J479" s="741">
        <f>D479-H479</f>
        <v>112</v>
      </c>
      <c r="K479" s="744" t="s">
        <v>255</v>
      </c>
      <c r="L479" s="744" t="s">
        <v>203</v>
      </c>
      <c r="M479" s="811"/>
      <c r="N479" s="827"/>
      <c r="O479" s="739"/>
    </row>
    <row r="480">
      <c r="A480" s="1395" t="s">
        <v>256</v>
      </c>
      <c r="B480" s="755" t="s">
        <v>257</v>
      </c>
      <c r="C480" s="756"/>
      <c r="D480" s="756"/>
      <c r="E480" s="756"/>
      <c r="F480" s="757"/>
      <c r="G480" s="758"/>
      <c r="H480" s="763"/>
      <c r="I480" s="760"/>
      <c r="J480" s="761"/>
      <c r="K480" s="761"/>
      <c r="L480" s="761"/>
      <c r="M480" s="761"/>
      <c r="N480" s="761"/>
      <c r="O480" s="762"/>
    </row>
    <row r="481">
      <c r="A481" s="841"/>
      <c r="B481" s="755" t="s">
        <v>258</v>
      </c>
      <c r="C481" s="756"/>
      <c r="D481" s="756"/>
      <c r="E481" s="756"/>
      <c r="F481" s="757"/>
      <c r="G481" s="758"/>
      <c r="H481" s="763"/>
      <c r="I481" s="760"/>
      <c r="J481" s="761"/>
      <c r="K481" s="761"/>
      <c r="L481" s="761"/>
      <c r="M481" s="761"/>
      <c r="N481" s="761"/>
      <c r="O481" s="762"/>
    </row>
    <row r="482">
      <c r="A482" s="841"/>
      <c r="B482" s="755" t="s">
        <v>259</v>
      </c>
      <c r="C482" s="756"/>
      <c r="D482" s="756"/>
      <c r="E482" s="756"/>
      <c r="F482" s="757"/>
      <c r="G482" s="758"/>
      <c r="H482" s="763"/>
      <c r="I482" s="760"/>
      <c r="J482" s="761"/>
      <c r="K482" s="761"/>
      <c r="L482" s="761"/>
      <c r="M482" s="761"/>
      <c r="N482" s="761"/>
      <c r="O482" s="762"/>
    </row>
    <row r="483">
      <c r="A483" s="841"/>
      <c r="B483" s="755" t="s">
        <v>260</v>
      </c>
      <c r="C483" s="756"/>
      <c r="D483" s="756"/>
      <c r="E483" s="756"/>
      <c r="F483" s="757"/>
      <c r="G483" s="758"/>
      <c r="H483" s="763"/>
      <c r="I483" s="760"/>
      <c r="J483" s="761"/>
      <c r="K483" s="761"/>
      <c r="L483" s="761"/>
      <c r="M483" s="761"/>
      <c r="N483" s="761"/>
      <c r="O483" s="762"/>
    </row>
    <row r="484">
      <c r="A484" s="841"/>
      <c r="B484" s="755" t="s">
        <v>261</v>
      </c>
      <c r="C484" s="756"/>
      <c r="D484" s="756"/>
      <c r="E484" s="756"/>
      <c r="F484" s="757"/>
      <c r="G484" s="758"/>
      <c r="H484" s="763"/>
      <c r="I484" s="758"/>
      <c r="J484" s="759"/>
      <c r="K484" s="759"/>
      <c r="L484" s="759"/>
      <c r="M484" s="759"/>
      <c r="N484" s="759"/>
      <c r="O484" s="762"/>
    </row>
    <row r="485" ht="15.75">
      <c r="A485" s="842"/>
      <c r="B485" s="994" t="s">
        <v>262</v>
      </c>
      <c r="C485" s="995"/>
      <c r="D485" s="995"/>
      <c r="E485" s="995"/>
      <c r="F485" s="996"/>
      <c r="G485" s="984"/>
      <c r="H485" s="985"/>
      <c r="I485" s="769"/>
      <c r="J485" s="770"/>
      <c r="K485" s="770"/>
      <c r="L485" s="770"/>
      <c r="M485" s="770"/>
      <c r="N485" s="770"/>
      <c r="O485" s="771"/>
    </row>
    <row r="486">
      <c r="A486" s="837" t="s">
        <v>263</v>
      </c>
      <c r="B486" s="773" t="s">
        <v>264</v>
      </c>
      <c r="C486" s="774"/>
      <c r="D486" s="774"/>
      <c r="E486" s="774"/>
      <c r="F486" s="775"/>
      <c r="G486" s="1171" t="s">
        <v>265</v>
      </c>
      <c r="H486" s="1172"/>
      <c r="I486" s="773" t="s">
        <v>264</v>
      </c>
      <c r="J486" s="774"/>
      <c r="K486" s="774"/>
      <c r="L486" s="774"/>
      <c r="M486" s="774"/>
      <c r="N486" s="775"/>
      <c r="O486" s="1173" t="s">
        <v>265</v>
      </c>
    </row>
    <row r="487">
      <c r="A487" s="841"/>
      <c r="B487" s="766" t="s">
        <v>266</v>
      </c>
      <c r="C487" s="767"/>
      <c r="D487" s="767"/>
      <c r="E487" s="767"/>
      <c r="F487" s="768"/>
      <c r="G487" s="779"/>
      <c r="H487" s="780"/>
      <c r="I487" s="766" t="s">
        <v>267</v>
      </c>
      <c r="J487" s="767"/>
      <c r="K487" s="767"/>
      <c r="L487" s="767"/>
      <c r="M487" s="767"/>
      <c r="N487" s="768"/>
      <c r="O487" s="781"/>
    </row>
    <row r="488">
      <c r="A488" s="841"/>
      <c r="B488" s="766" t="s">
        <v>268</v>
      </c>
      <c r="C488" s="767"/>
      <c r="D488" s="767"/>
      <c r="E488" s="767"/>
      <c r="F488" s="768"/>
      <c r="G488" s="779"/>
      <c r="H488" s="780"/>
      <c r="I488" s="766" t="s">
        <v>269</v>
      </c>
      <c r="J488" s="767"/>
      <c r="K488" s="767"/>
      <c r="L488" s="767"/>
      <c r="M488" s="767"/>
      <c r="N488" s="768"/>
      <c r="O488" s="781"/>
    </row>
    <row r="489">
      <c r="A489" s="841"/>
      <c r="B489" s="766" t="s">
        <v>270</v>
      </c>
      <c r="C489" s="767"/>
      <c r="D489" s="767"/>
      <c r="E489" s="767"/>
      <c r="F489" s="768"/>
      <c r="G489" s="779"/>
      <c r="H489" s="780"/>
      <c r="I489" s="766" t="s">
        <v>271</v>
      </c>
      <c r="J489" s="767"/>
      <c r="K489" s="767"/>
      <c r="L489" s="767"/>
      <c r="M489" s="767"/>
      <c r="N489" s="768"/>
      <c r="O489" s="781"/>
    </row>
    <row r="490">
      <c r="A490" s="841"/>
      <c r="B490" s="766" t="s">
        <v>272</v>
      </c>
      <c r="C490" s="767"/>
      <c r="D490" s="767"/>
      <c r="E490" s="767"/>
      <c r="F490" s="768"/>
      <c r="G490" s="779"/>
      <c r="H490" s="780"/>
      <c r="I490" s="766" t="s">
        <v>273</v>
      </c>
      <c r="J490" s="767"/>
      <c r="K490" s="767"/>
      <c r="L490" s="767"/>
      <c r="M490" s="767"/>
      <c r="N490" s="768"/>
      <c r="O490" s="781"/>
    </row>
    <row r="491">
      <c r="A491" s="841"/>
      <c r="B491" s="766" t="s">
        <v>274</v>
      </c>
      <c r="C491" s="767"/>
      <c r="D491" s="767"/>
      <c r="E491" s="767"/>
      <c r="F491" s="768"/>
      <c r="G491" s="779"/>
      <c r="H491" s="780"/>
      <c r="I491" s="766" t="s">
        <v>275</v>
      </c>
      <c r="J491" s="767"/>
      <c r="K491" s="767"/>
      <c r="L491" s="767"/>
      <c r="M491" s="767"/>
      <c r="N491" s="768"/>
      <c r="O491" s="781">
        <v>1</v>
      </c>
    </row>
    <row r="492">
      <c r="A492" s="841"/>
      <c r="B492" s="766" t="s">
        <v>276</v>
      </c>
      <c r="C492" s="767"/>
      <c r="D492" s="767"/>
      <c r="E492" s="767"/>
      <c r="F492" s="768"/>
      <c r="G492" s="779"/>
      <c r="H492" s="780"/>
      <c r="I492" s="766" t="s">
        <v>277</v>
      </c>
      <c r="J492" s="767"/>
      <c r="K492" s="767"/>
      <c r="L492" s="767"/>
      <c r="M492" s="767"/>
      <c r="N492" s="768"/>
      <c r="O492" s="781"/>
    </row>
    <row r="493">
      <c r="A493" s="841"/>
      <c r="B493" s="766" t="s">
        <v>278</v>
      </c>
      <c r="C493" s="767"/>
      <c r="D493" s="767"/>
      <c r="E493" s="767"/>
      <c r="F493" s="768"/>
      <c r="G493" s="779"/>
      <c r="H493" s="780"/>
      <c r="I493" s="766" t="s">
        <v>279</v>
      </c>
      <c r="J493" s="767"/>
      <c r="K493" s="767"/>
      <c r="L493" s="767"/>
      <c r="M493" s="767"/>
      <c r="N493" s="768"/>
      <c r="O493" s="781"/>
    </row>
    <row r="494">
      <c r="A494" s="841"/>
      <c r="B494" s="766" t="s">
        <v>280</v>
      </c>
      <c r="C494" s="767"/>
      <c r="D494" s="767"/>
      <c r="E494" s="767"/>
      <c r="F494" s="768"/>
      <c r="G494" s="779"/>
      <c r="H494" s="780"/>
      <c r="I494" s="766" t="s">
        <v>281</v>
      </c>
      <c r="J494" s="767"/>
      <c r="K494" s="767"/>
      <c r="L494" s="767"/>
      <c r="M494" s="767"/>
      <c r="N494" s="768"/>
      <c r="O494" s="781">
        <v>1</v>
      </c>
    </row>
    <row r="495">
      <c r="A495" s="841"/>
      <c r="B495" s="766" t="s">
        <v>282</v>
      </c>
      <c r="C495" s="767"/>
      <c r="D495" s="767"/>
      <c r="E495" s="767"/>
      <c r="F495" s="768"/>
      <c r="G495" s="779"/>
      <c r="H495" s="780"/>
      <c r="I495" s="766" t="s">
        <v>283</v>
      </c>
      <c r="J495" s="767"/>
      <c r="K495" s="767"/>
      <c r="L495" s="767"/>
      <c r="M495" s="767"/>
      <c r="N495" s="768"/>
      <c r="O495" s="781"/>
    </row>
    <row r="496">
      <c r="A496" s="841"/>
      <c r="B496" s="766" t="s">
        <v>284</v>
      </c>
      <c r="C496" s="767"/>
      <c r="D496" s="767"/>
      <c r="E496" s="767"/>
      <c r="F496" s="768"/>
      <c r="G496" s="779"/>
      <c r="H496" s="780"/>
      <c r="I496" s="766" t="s">
        <v>285</v>
      </c>
      <c r="J496" s="767"/>
      <c r="K496" s="767"/>
      <c r="L496" s="767"/>
      <c r="M496" s="767"/>
      <c r="N496" s="768"/>
      <c r="O496" s="790">
        <v>1</v>
      </c>
    </row>
    <row r="497" ht="15.75">
      <c r="A497" s="842"/>
      <c r="B497" s="783" t="s">
        <v>286</v>
      </c>
      <c r="C497" s="784"/>
      <c r="D497" s="784"/>
      <c r="E497" s="784"/>
      <c r="F497" s="785"/>
      <c r="G497" s="791"/>
      <c r="H497" s="792"/>
      <c r="I497" s="793" t="s">
        <v>287</v>
      </c>
      <c r="J497" s="794"/>
      <c r="K497" s="794"/>
      <c r="L497" s="794"/>
      <c r="M497" s="794"/>
      <c r="N497" s="795"/>
      <c r="O497" s="796">
        <f>SUM(G487:H497,O487:O496)</f>
        <v>3</v>
      </c>
    </row>
    <row r="498">
      <c r="A498" s="837" t="s">
        <v>288</v>
      </c>
      <c r="B498" s="838" t="s">
        <v>363</v>
      </c>
      <c r="C498" s="997"/>
      <c r="D498" s="997"/>
      <c r="E498" s="997"/>
      <c r="F498" s="997"/>
      <c r="G498" s="997"/>
      <c r="H498" s="997"/>
      <c r="I498" s="997"/>
      <c r="J498" s="997"/>
      <c r="K498" s="997"/>
      <c r="L498" s="997"/>
      <c r="M498" s="997"/>
      <c r="N498" s="997"/>
      <c r="O498" s="998"/>
    </row>
    <row r="499">
      <c r="A499" s="841"/>
      <c r="B499" s="758"/>
      <c r="C499" s="759"/>
      <c r="D499" s="759"/>
      <c r="E499" s="759"/>
      <c r="F499" s="759"/>
      <c r="G499" s="759"/>
      <c r="H499" s="759"/>
      <c r="I499" s="759"/>
      <c r="J499" s="759"/>
      <c r="K499" s="759"/>
      <c r="L499" s="759"/>
      <c r="M499" s="759"/>
      <c r="N499" s="759"/>
      <c r="O499" s="762"/>
    </row>
    <row r="500">
      <c r="A500" s="841"/>
      <c r="B500" s="758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62"/>
    </row>
    <row r="501">
      <c r="A501" s="841"/>
      <c r="B501" s="758"/>
      <c r="C501" s="759"/>
      <c r="D501" s="759"/>
      <c r="E501" s="759"/>
      <c r="F501" s="759"/>
      <c r="G501" s="759"/>
      <c r="H501" s="759"/>
      <c r="I501" s="759"/>
      <c r="J501" s="759"/>
      <c r="K501" s="759"/>
      <c r="L501" s="759"/>
      <c r="M501" s="759"/>
      <c r="N501" s="759"/>
      <c r="O501" s="762"/>
    </row>
    <row r="502">
      <c r="A502" s="841"/>
      <c r="B502" s="758"/>
      <c r="C502" s="759"/>
      <c r="D502" s="759"/>
      <c r="E502" s="759"/>
      <c r="F502" s="759"/>
      <c r="G502" s="759"/>
      <c r="H502" s="759"/>
      <c r="I502" s="759"/>
      <c r="J502" s="759"/>
      <c r="K502" s="759"/>
      <c r="L502" s="759"/>
      <c r="M502" s="759"/>
      <c r="N502" s="759"/>
      <c r="O502" s="762"/>
    </row>
    <row r="503">
      <c r="A503" s="841"/>
      <c r="B503" s="758"/>
      <c r="C503" s="759"/>
      <c r="D503" s="759"/>
      <c r="E503" s="759"/>
      <c r="F503" s="759"/>
      <c r="G503" s="759"/>
      <c r="H503" s="759"/>
      <c r="I503" s="759"/>
      <c r="J503" s="759"/>
      <c r="K503" s="759"/>
      <c r="L503" s="759"/>
      <c r="M503" s="759"/>
      <c r="N503" s="759"/>
      <c r="O503" s="762"/>
    </row>
    <row r="504">
      <c r="A504" s="841"/>
      <c r="B504" s="758"/>
      <c r="C504" s="759"/>
      <c r="D504" s="759"/>
      <c r="E504" s="759"/>
      <c r="F504" s="759"/>
      <c r="G504" s="759"/>
      <c r="H504" s="759"/>
      <c r="I504" s="759"/>
      <c r="J504" s="759"/>
      <c r="K504" s="759"/>
      <c r="L504" s="759"/>
      <c r="M504" s="759"/>
      <c r="N504" s="759"/>
      <c r="O504" s="762"/>
    </row>
    <row r="505">
      <c r="A505" s="841"/>
      <c r="B505" s="758"/>
      <c r="C505" s="759"/>
      <c r="D505" s="759"/>
      <c r="E505" s="759"/>
      <c r="F505" s="759"/>
      <c r="G505" s="759"/>
      <c r="H505" s="763"/>
      <c r="I505" s="986" t="s">
        <v>0</v>
      </c>
      <c r="J505" s="987"/>
      <c r="K505" s="987"/>
      <c r="L505" s="987"/>
      <c r="M505" s="987"/>
      <c r="N505" s="987"/>
      <c r="O505" s="1391"/>
    </row>
    <row r="506">
      <c r="A506" s="841"/>
      <c r="B506" s="758"/>
      <c r="C506" s="759"/>
      <c r="D506" s="759"/>
      <c r="E506" s="759"/>
      <c r="F506" s="759"/>
      <c r="G506" s="759"/>
      <c r="H506" s="763"/>
      <c r="I506" s="3"/>
      <c r="J506" s="3"/>
      <c r="K506" s="3"/>
      <c r="L506" s="3"/>
      <c r="M506" s="3"/>
      <c r="N506" s="3"/>
      <c r="O506" s="1392"/>
    </row>
    <row r="507">
      <c r="A507" s="841"/>
      <c r="B507" s="758"/>
      <c r="C507" s="759"/>
      <c r="D507" s="759"/>
      <c r="E507" s="759"/>
      <c r="F507" s="759"/>
      <c r="G507" s="759"/>
      <c r="H507" s="763"/>
      <c r="I507" s="3"/>
      <c r="J507" s="3"/>
      <c r="K507" s="3"/>
      <c r="L507" s="3"/>
      <c r="M507" s="3"/>
      <c r="N507" s="3"/>
      <c r="O507" s="1392"/>
    </row>
    <row r="508" ht="15.75">
      <c r="A508" s="842"/>
      <c r="B508" s="803"/>
      <c r="C508" s="804"/>
      <c r="D508" s="804"/>
      <c r="E508" s="804"/>
      <c r="F508" s="804"/>
      <c r="G508" s="804"/>
      <c r="H508" s="989"/>
      <c r="I508" s="990"/>
      <c r="J508" s="990"/>
      <c r="K508" s="990"/>
      <c r="L508" s="990"/>
      <c r="M508" s="990"/>
      <c r="N508" s="990"/>
      <c r="O508" s="1393"/>
    </row>
    <row r="509">
      <c r="A509" s="837" t="s">
        <v>291</v>
      </c>
      <c r="B509" s="992"/>
      <c r="C509" s="839"/>
      <c r="D509" s="839"/>
      <c r="E509" s="839"/>
      <c r="F509" s="839"/>
      <c r="G509" s="839"/>
      <c r="H509" s="839"/>
      <c r="I509" s="839"/>
      <c r="J509" s="839"/>
      <c r="K509" s="839"/>
      <c r="L509" s="839"/>
      <c r="M509" s="839"/>
      <c r="N509" s="839"/>
      <c r="O509" s="840"/>
    </row>
    <row r="510">
      <c r="A510" s="841"/>
      <c r="B510" s="760"/>
      <c r="C510" s="761"/>
      <c r="D510" s="761"/>
      <c r="E510" s="761"/>
      <c r="F510" s="761"/>
      <c r="G510" s="761"/>
      <c r="H510" s="761"/>
      <c r="I510" s="761"/>
      <c r="J510" s="761"/>
      <c r="K510" s="761"/>
      <c r="L510" s="761"/>
      <c r="M510" s="761"/>
      <c r="N510" s="761"/>
      <c r="O510" s="762"/>
    </row>
    <row r="511">
      <c r="A511" s="841"/>
      <c r="B511" s="760"/>
      <c r="C511" s="761"/>
      <c r="D511" s="761"/>
      <c r="E511" s="761"/>
      <c r="F511" s="761"/>
      <c r="G511" s="761"/>
      <c r="H511" s="761"/>
      <c r="I511" s="761"/>
      <c r="J511" s="761"/>
      <c r="K511" s="761"/>
      <c r="L511" s="761"/>
      <c r="M511" s="761"/>
      <c r="N511" s="761"/>
      <c r="O511" s="762"/>
    </row>
    <row r="512">
      <c r="A512" s="841"/>
      <c r="B512" s="760"/>
      <c r="C512" s="761"/>
      <c r="D512" s="761"/>
      <c r="E512" s="761"/>
      <c r="F512" s="761"/>
      <c r="G512" s="761"/>
      <c r="H512" s="761"/>
      <c r="I512" s="761"/>
      <c r="J512" s="761"/>
      <c r="K512" s="761"/>
      <c r="L512" s="761"/>
      <c r="M512" s="761"/>
      <c r="N512" s="761"/>
      <c r="O512" s="762"/>
    </row>
    <row r="513">
      <c r="A513" s="841"/>
      <c r="B513" s="760"/>
      <c r="C513" s="761"/>
      <c r="D513" s="761"/>
      <c r="E513" s="761"/>
      <c r="F513" s="761"/>
      <c r="G513" s="761"/>
      <c r="H513" s="761"/>
      <c r="I513" s="761"/>
      <c r="J513" s="761"/>
      <c r="K513" s="761"/>
      <c r="L513" s="761"/>
      <c r="M513" s="761"/>
      <c r="N513" s="761"/>
      <c r="O513" s="762"/>
    </row>
    <row r="514">
      <c r="A514" s="841"/>
      <c r="B514" s="760"/>
      <c r="C514" s="761"/>
      <c r="D514" s="761"/>
      <c r="E514" s="761"/>
      <c r="F514" s="761"/>
      <c r="G514" s="761"/>
      <c r="H514" s="761"/>
      <c r="I514" s="761"/>
      <c r="J514" s="761"/>
      <c r="K514" s="761"/>
      <c r="L514" s="761"/>
      <c r="M514" s="761"/>
      <c r="N514" s="761"/>
      <c r="O514" s="762"/>
    </row>
    <row r="515">
      <c r="A515" s="841"/>
      <c r="B515" s="760"/>
      <c r="C515" s="761"/>
      <c r="D515" s="761"/>
      <c r="E515" s="761"/>
      <c r="F515" s="761"/>
      <c r="G515" s="761"/>
      <c r="H515" s="761"/>
      <c r="I515" s="761"/>
      <c r="J515" s="761"/>
      <c r="K515" s="761"/>
      <c r="L515" s="761"/>
      <c r="M515" s="761"/>
      <c r="N515" s="761"/>
      <c r="O515" s="762"/>
    </row>
    <row r="516">
      <c r="A516" s="841"/>
      <c r="B516" s="758"/>
      <c r="C516" s="759"/>
      <c r="D516" s="759"/>
      <c r="E516" s="759"/>
      <c r="F516" s="759"/>
      <c r="G516" s="759"/>
      <c r="H516" s="763"/>
      <c r="I516" s="986" t="s">
        <v>292</v>
      </c>
      <c r="J516" s="987"/>
      <c r="K516" s="987"/>
      <c r="L516" s="987"/>
      <c r="M516" s="987"/>
      <c r="N516" s="987"/>
      <c r="O516" s="1391"/>
    </row>
    <row r="517">
      <c r="A517" s="841"/>
      <c r="B517" s="758"/>
      <c r="C517" s="759"/>
      <c r="D517" s="759"/>
      <c r="E517" s="759"/>
      <c r="F517" s="759"/>
      <c r="G517" s="759"/>
      <c r="H517" s="763"/>
      <c r="I517" s="3"/>
      <c r="J517" s="3"/>
      <c r="K517" s="3"/>
      <c r="L517" s="3"/>
      <c r="M517" s="3"/>
      <c r="N517" s="3"/>
      <c r="O517" s="1392"/>
    </row>
    <row r="518">
      <c r="A518" s="841"/>
      <c r="B518" s="758"/>
      <c r="C518" s="759"/>
      <c r="D518" s="759"/>
      <c r="E518" s="759"/>
      <c r="F518" s="759"/>
      <c r="G518" s="759"/>
      <c r="H518" s="763"/>
      <c r="I518" s="3"/>
      <c r="J518" s="3"/>
      <c r="K518" s="3"/>
      <c r="L518" s="3"/>
      <c r="M518" s="3"/>
      <c r="N518" s="3"/>
      <c r="O518" s="1392"/>
    </row>
    <row r="519" ht="15.75">
      <c r="A519" s="842"/>
      <c r="B519" s="803"/>
      <c r="C519" s="804"/>
      <c r="D519" s="804"/>
      <c r="E519" s="804"/>
      <c r="F519" s="804"/>
      <c r="G519" s="804"/>
      <c r="H519" s="989"/>
      <c r="I519" s="1223"/>
      <c r="J519" s="1223"/>
      <c r="K519" s="1223"/>
      <c r="L519" s="1223"/>
      <c r="M519" s="1223"/>
      <c r="N519" s="1223"/>
      <c r="O519" s="1394"/>
    </row>
    <row r="520" ht="21.75" customHeight="1">
      <c r="A520" s="131" t="s">
        <v>240</v>
      </c>
      <c r="B520" s="806" t="s">
        <v>1</v>
      </c>
      <c r="C520" s="807"/>
      <c r="D520" s="807"/>
      <c r="E520" s="807"/>
      <c r="F520" s="807"/>
      <c r="G520" s="807"/>
      <c r="H520" s="807"/>
      <c r="I520" s="807"/>
      <c r="J520" s="807"/>
      <c r="K520" s="807"/>
      <c r="L520" s="807"/>
      <c r="M520" s="807"/>
      <c r="N520" s="807"/>
      <c r="O520" s="1165"/>
    </row>
    <row r="521" ht="25.5">
      <c r="A521" s="1254" t="s">
        <v>3</v>
      </c>
      <c r="B521" s="811" t="s">
        <v>4</v>
      </c>
      <c r="C521" s="812"/>
      <c r="D521" s="812"/>
      <c r="E521" s="812"/>
      <c r="F521" s="812"/>
      <c r="G521" s="812"/>
      <c r="H521" s="812"/>
      <c r="I521" s="812"/>
      <c r="J521" s="812"/>
      <c r="K521" s="812"/>
      <c r="L521" s="812"/>
      <c r="M521" s="812"/>
      <c r="N521" s="812"/>
      <c r="O521" s="1178"/>
    </row>
    <row r="522">
      <c r="A522" s="814" t="s">
        <v>241</v>
      </c>
      <c r="B522" s="694"/>
      <c r="C522" s="694"/>
      <c r="D522" s="694"/>
      <c r="E522" s="694"/>
      <c r="F522" s="694"/>
      <c r="G522" s="694"/>
      <c r="H522" s="694"/>
      <c r="I522" s="694"/>
      <c r="J522" s="694"/>
      <c r="K522" s="694"/>
      <c r="L522" s="694"/>
      <c r="M522" s="694"/>
      <c r="N522" s="694"/>
      <c r="O522" s="1179"/>
    </row>
    <row r="523" ht="25.5">
      <c r="A523" s="1386" t="s">
        <v>7</v>
      </c>
      <c r="B523" s="720" t="s">
        <v>312</v>
      </c>
      <c r="C523" s="720" t="s">
        <v>216</v>
      </c>
      <c r="D523" s="816" t="str">
        <f>D476</f>
        <v xml:space="preserve">01/03/2026 a 31/03/2026</v>
      </c>
      <c r="E523" s="1168"/>
      <c r="F523" s="820"/>
      <c r="G523" s="819" t="s">
        <v>242</v>
      </c>
      <c r="H523" s="820"/>
      <c r="I523" s="723">
        <f>I476+1</f>
        <v>46093</v>
      </c>
      <c r="J523" s="724"/>
      <c r="K523" s="724"/>
      <c r="L523" s="724"/>
      <c r="M523" s="725"/>
      <c r="N523" s="726" t="s">
        <v>243</v>
      </c>
      <c r="O523" s="727">
        <f>O476+1</f>
        <v>12</v>
      </c>
    </row>
    <row r="524">
      <c r="A524" s="1387" t="s">
        <v>244</v>
      </c>
      <c r="B524" s="729" t="s">
        <v>6</v>
      </c>
      <c r="C524" s="730"/>
      <c r="D524" s="730"/>
      <c r="E524" s="730"/>
      <c r="F524" s="730"/>
      <c r="G524" s="730"/>
      <c r="H524" s="730"/>
      <c r="I524" s="730"/>
      <c r="J524" s="731"/>
      <c r="K524" s="732" t="s">
        <v>245</v>
      </c>
      <c r="L524" s="732" t="s">
        <v>246</v>
      </c>
      <c r="M524" s="821" t="s">
        <v>247</v>
      </c>
      <c r="N524" s="822"/>
      <c r="O524" s="733" t="s">
        <v>248</v>
      </c>
    </row>
    <row r="525">
      <c r="A525" s="1388"/>
      <c r="B525" s="735"/>
      <c r="C525" s="736"/>
      <c r="D525" s="1168"/>
      <c r="E525" s="1168"/>
      <c r="F525" s="1168"/>
      <c r="G525" s="736"/>
      <c r="H525" s="736"/>
      <c r="I525" s="736"/>
      <c r="J525" s="737"/>
      <c r="K525" s="732" t="s">
        <v>249</v>
      </c>
      <c r="L525" s="732" t="s">
        <v>203</v>
      </c>
      <c r="M525" s="823"/>
      <c r="N525" s="824"/>
      <c r="O525" s="739"/>
    </row>
    <row r="526" ht="38.25">
      <c r="A526" s="1389" t="s">
        <v>250</v>
      </c>
      <c r="B526" s="741"/>
      <c r="C526" s="742" t="s">
        <v>251</v>
      </c>
      <c r="D526" s="742">
        <f>D479</f>
        <v>270</v>
      </c>
      <c r="E526" s="742" t="s">
        <v>252</v>
      </c>
      <c r="F526" s="825" t="s">
        <v>253</v>
      </c>
      <c r="G526" s="826"/>
      <c r="H526" s="741">
        <f>H479+1</f>
        <v>159</v>
      </c>
      <c r="I526" s="742" t="s">
        <v>254</v>
      </c>
      <c r="J526" s="741">
        <f>D526-H526</f>
        <v>111</v>
      </c>
      <c r="K526" s="744" t="s">
        <v>255</v>
      </c>
      <c r="L526" s="744" t="s">
        <v>203</v>
      </c>
      <c r="M526" s="811"/>
      <c r="N526" s="827"/>
      <c r="O526" s="739"/>
    </row>
    <row r="527">
      <c r="A527" s="1395" t="s">
        <v>256</v>
      </c>
      <c r="B527" s="755" t="s">
        <v>257</v>
      </c>
      <c r="C527" s="756"/>
      <c r="D527" s="756"/>
      <c r="E527" s="756"/>
      <c r="F527" s="757"/>
      <c r="G527" s="758"/>
      <c r="H527" s="763"/>
      <c r="I527" s="760"/>
      <c r="J527" s="761"/>
      <c r="K527" s="761"/>
      <c r="L527" s="761"/>
      <c r="M527" s="761"/>
      <c r="N527" s="761"/>
      <c r="O527" s="762"/>
    </row>
    <row r="528">
      <c r="A528" s="841"/>
      <c r="B528" s="755" t="s">
        <v>258</v>
      </c>
      <c r="C528" s="756"/>
      <c r="D528" s="756"/>
      <c r="E528" s="756"/>
      <c r="F528" s="757"/>
      <c r="G528" s="758"/>
      <c r="H528" s="763"/>
      <c r="I528" s="760"/>
      <c r="J528" s="761"/>
      <c r="K528" s="761"/>
      <c r="L528" s="761"/>
      <c r="M528" s="761"/>
      <c r="N528" s="761"/>
      <c r="O528" s="762"/>
    </row>
    <row r="529">
      <c r="A529" s="841"/>
      <c r="B529" s="755" t="s">
        <v>259</v>
      </c>
      <c r="C529" s="756"/>
      <c r="D529" s="756"/>
      <c r="E529" s="756"/>
      <c r="F529" s="757"/>
      <c r="G529" s="758"/>
      <c r="H529" s="763"/>
      <c r="I529" s="760"/>
      <c r="J529" s="761"/>
      <c r="K529" s="761"/>
      <c r="L529" s="761"/>
      <c r="M529" s="761"/>
      <c r="N529" s="761"/>
      <c r="O529" s="762"/>
    </row>
    <row r="530">
      <c r="A530" s="841"/>
      <c r="B530" s="755" t="s">
        <v>260</v>
      </c>
      <c r="C530" s="756"/>
      <c r="D530" s="756"/>
      <c r="E530" s="756"/>
      <c r="F530" s="757"/>
      <c r="G530" s="758"/>
      <c r="H530" s="763"/>
      <c r="I530" s="760"/>
      <c r="J530" s="761"/>
      <c r="K530" s="761"/>
      <c r="L530" s="761"/>
      <c r="M530" s="761"/>
      <c r="N530" s="761"/>
      <c r="O530" s="762"/>
    </row>
    <row r="531">
      <c r="A531" s="841"/>
      <c r="B531" s="755" t="s">
        <v>261</v>
      </c>
      <c r="C531" s="756"/>
      <c r="D531" s="756"/>
      <c r="E531" s="756"/>
      <c r="F531" s="757"/>
      <c r="G531" s="758"/>
      <c r="H531" s="763"/>
      <c r="I531" s="758"/>
      <c r="J531" s="759"/>
      <c r="K531" s="759"/>
      <c r="L531" s="759"/>
      <c r="M531" s="759"/>
      <c r="N531" s="759"/>
      <c r="O531" s="762"/>
    </row>
    <row r="532" ht="15.75">
      <c r="A532" s="842"/>
      <c r="B532" s="994" t="s">
        <v>262</v>
      </c>
      <c r="C532" s="995"/>
      <c r="D532" s="995"/>
      <c r="E532" s="995"/>
      <c r="F532" s="996"/>
      <c r="G532" s="984"/>
      <c r="H532" s="985"/>
      <c r="I532" s="769"/>
      <c r="J532" s="770"/>
      <c r="K532" s="770"/>
      <c r="L532" s="770"/>
      <c r="M532" s="770"/>
      <c r="N532" s="770"/>
      <c r="O532" s="771"/>
    </row>
    <row r="533">
      <c r="A533" s="837" t="s">
        <v>263</v>
      </c>
      <c r="B533" s="773" t="s">
        <v>264</v>
      </c>
      <c r="C533" s="774"/>
      <c r="D533" s="774"/>
      <c r="E533" s="774"/>
      <c r="F533" s="775"/>
      <c r="G533" s="1171" t="s">
        <v>265</v>
      </c>
      <c r="H533" s="1172"/>
      <c r="I533" s="773" t="s">
        <v>264</v>
      </c>
      <c r="J533" s="774"/>
      <c r="K533" s="774"/>
      <c r="L533" s="774"/>
      <c r="M533" s="774"/>
      <c r="N533" s="775"/>
      <c r="O533" s="1173" t="s">
        <v>265</v>
      </c>
    </row>
    <row r="534">
      <c r="A534" s="841"/>
      <c r="B534" s="766" t="s">
        <v>266</v>
      </c>
      <c r="C534" s="767"/>
      <c r="D534" s="767"/>
      <c r="E534" s="767"/>
      <c r="F534" s="768"/>
      <c r="G534" s="779"/>
      <c r="H534" s="780"/>
      <c r="I534" s="766" t="s">
        <v>267</v>
      </c>
      <c r="J534" s="767"/>
      <c r="K534" s="767"/>
      <c r="L534" s="767"/>
      <c r="M534" s="767"/>
      <c r="N534" s="768"/>
      <c r="O534" s="781"/>
    </row>
    <row r="535">
      <c r="A535" s="841"/>
      <c r="B535" s="766" t="s">
        <v>268</v>
      </c>
      <c r="C535" s="767"/>
      <c r="D535" s="767"/>
      <c r="E535" s="767"/>
      <c r="F535" s="768"/>
      <c r="G535" s="779"/>
      <c r="H535" s="780"/>
      <c r="I535" s="766" t="s">
        <v>269</v>
      </c>
      <c r="J535" s="767"/>
      <c r="K535" s="767"/>
      <c r="L535" s="767"/>
      <c r="M535" s="767"/>
      <c r="N535" s="768"/>
      <c r="O535" s="781"/>
    </row>
    <row r="536">
      <c r="A536" s="841"/>
      <c r="B536" s="766" t="s">
        <v>270</v>
      </c>
      <c r="C536" s="767"/>
      <c r="D536" s="767"/>
      <c r="E536" s="767"/>
      <c r="F536" s="768"/>
      <c r="G536" s="779"/>
      <c r="H536" s="780"/>
      <c r="I536" s="766" t="s">
        <v>271</v>
      </c>
      <c r="J536" s="767"/>
      <c r="K536" s="767"/>
      <c r="L536" s="767"/>
      <c r="M536" s="767"/>
      <c r="N536" s="768"/>
      <c r="O536" s="781"/>
    </row>
    <row r="537">
      <c r="A537" s="841"/>
      <c r="B537" s="766" t="s">
        <v>272</v>
      </c>
      <c r="C537" s="767"/>
      <c r="D537" s="767"/>
      <c r="E537" s="767"/>
      <c r="F537" s="768"/>
      <c r="G537" s="779"/>
      <c r="H537" s="780"/>
      <c r="I537" s="766" t="s">
        <v>273</v>
      </c>
      <c r="J537" s="767"/>
      <c r="K537" s="767"/>
      <c r="L537" s="767"/>
      <c r="M537" s="767"/>
      <c r="N537" s="768"/>
      <c r="O537" s="781"/>
    </row>
    <row r="538">
      <c r="A538" s="841"/>
      <c r="B538" s="766" t="s">
        <v>274</v>
      </c>
      <c r="C538" s="767"/>
      <c r="D538" s="767"/>
      <c r="E538" s="767"/>
      <c r="F538" s="768"/>
      <c r="G538" s="779"/>
      <c r="H538" s="780"/>
      <c r="I538" s="766" t="s">
        <v>275</v>
      </c>
      <c r="J538" s="767"/>
      <c r="K538" s="767"/>
      <c r="L538" s="767"/>
      <c r="M538" s="767"/>
      <c r="N538" s="768"/>
      <c r="O538" s="781">
        <v>1</v>
      </c>
    </row>
    <row r="539">
      <c r="A539" s="841"/>
      <c r="B539" s="766" t="s">
        <v>276</v>
      </c>
      <c r="C539" s="767"/>
      <c r="D539" s="767"/>
      <c r="E539" s="767"/>
      <c r="F539" s="768"/>
      <c r="G539" s="779"/>
      <c r="H539" s="780"/>
      <c r="I539" s="766" t="s">
        <v>277</v>
      </c>
      <c r="J539" s="767"/>
      <c r="K539" s="767"/>
      <c r="L539" s="767"/>
      <c r="M539" s="767"/>
      <c r="N539" s="768"/>
      <c r="O539" s="781"/>
    </row>
    <row r="540">
      <c r="A540" s="841"/>
      <c r="B540" s="766" t="s">
        <v>278</v>
      </c>
      <c r="C540" s="767"/>
      <c r="D540" s="767"/>
      <c r="E540" s="767"/>
      <c r="F540" s="768"/>
      <c r="G540" s="779"/>
      <c r="H540" s="780"/>
      <c r="I540" s="766" t="s">
        <v>279</v>
      </c>
      <c r="J540" s="767"/>
      <c r="K540" s="767"/>
      <c r="L540" s="767"/>
      <c r="M540" s="767"/>
      <c r="N540" s="768"/>
      <c r="O540" s="781"/>
    </row>
    <row r="541">
      <c r="A541" s="841"/>
      <c r="B541" s="766" t="s">
        <v>280</v>
      </c>
      <c r="C541" s="767"/>
      <c r="D541" s="767"/>
      <c r="E541" s="767"/>
      <c r="F541" s="768"/>
      <c r="G541" s="779"/>
      <c r="H541" s="780"/>
      <c r="I541" s="766" t="s">
        <v>281</v>
      </c>
      <c r="J541" s="767"/>
      <c r="K541" s="767"/>
      <c r="L541" s="767"/>
      <c r="M541" s="767"/>
      <c r="N541" s="768"/>
      <c r="O541" s="781">
        <v>1</v>
      </c>
    </row>
    <row r="542">
      <c r="A542" s="841"/>
      <c r="B542" s="766" t="s">
        <v>282</v>
      </c>
      <c r="C542" s="767"/>
      <c r="D542" s="767"/>
      <c r="E542" s="767"/>
      <c r="F542" s="768"/>
      <c r="G542" s="779"/>
      <c r="H542" s="780"/>
      <c r="I542" s="766" t="s">
        <v>283</v>
      </c>
      <c r="J542" s="767"/>
      <c r="K542" s="767"/>
      <c r="L542" s="767"/>
      <c r="M542" s="767"/>
      <c r="N542" s="768"/>
      <c r="O542" s="781"/>
    </row>
    <row r="543">
      <c r="A543" s="841"/>
      <c r="B543" s="766" t="s">
        <v>284</v>
      </c>
      <c r="C543" s="767"/>
      <c r="D543" s="767"/>
      <c r="E543" s="767"/>
      <c r="F543" s="768"/>
      <c r="G543" s="779"/>
      <c r="H543" s="780"/>
      <c r="I543" s="766" t="s">
        <v>285</v>
      </c>
      <c r="J543" s="767"/>
      <c r="K543" s="767"/>
      <c r="L543" s="767"/>
      <c r="M543" s="767"/>
      <c r="N543" s="768"/>
      <c r="O543" s="790">
        <v>1</v>
      </c>
    </row>
    <row r="544" ht="15.75">
      <c r="A544" s="842"/>
      <c r="B544" s="793" t="s">
        <v>286</v>
      </c>
      <c r="C544" s="794"/>
      <c r="D544" s="794"/>
      <c r="E544" s="794"/>
      <c r="F544" s="795"/>
      <c r="G544" s="791"/>
      <c r="H544" s="792"/>
      <c r="I544" s="793" t="s">
        <v>287</v>
      </c>
      <c r="J544" s="794"/>
      <c r="K544" s="794"/>
      <c r="L544" s="794"/>
      <c r="M544" s="794"/>
      <c r="N544" s="795"/>
      <c r="O544" s="796">
        <f>SUM(G534:H544,O534:O543)</f>
        <v>3</v>
      </c>
    </row>
    <row r="545">
      <c r="A545" s="837" t="s">
        <v>288</v>
      </c>
      <c r="B545" s="838" t="s">
        <v>363</v>
      </c>
      <c r="C545" s="997"/>
      <c r="D545" s="997"/>
      <c r="E545" s="997"/>
      <c r="F545" s="997"/>
      <c r="G545" s="997"/>
      <c r="H545" s="997"/>
      <c r="I545" s="997"/>
      <c r="J545" s="997"/>
      <c r="K545" s="997"/>
      <c r="L545" s="997"/>
      <c r="M545" s="997"/>
      <c r="N545" s="997"/>
      <c r="O545" s="998"/>
    </row>
    <row r="546">
      <c r="A546" s="841"/>
      <c r="B546" s="758"/>
      <c r="C546" s="759"/>
      <c r="D546" s="759"/>
      <c r="E546" s="759"/>
      <c r="F546" s="759"/>
      <c r="G546" s="759"/>
      <c r="H546" s="759"/>
      <c r="I546" s="759"/>
      <c r="J546" s="759"/>
      <c r="K546" s="759"/>
      <c r="L546" s="759"/>
      <c r="M546" s="759"/>
      <c r="N546" s="759"/>
      <c r="O546" s="762"/>
    </row>
    <row r="547">
      <c r="A547" s="841"/>
      <c r="B547" s="758"/>
      <c r="C547" s="759"/>
      <c r="D547" s="759"/>
      <c r="E547" s="759"/>
      <c r="F547" s="759"/>
      <c r="G547" s="759"/>
      <c r="H547" s="759"/>
      <c r="I547" s="759"/>
      <c r="J547" s="759"/>
      <c r="K547" s="759"/>
      <c r="L547" s="759"/>
      <c r="M547" s="759"/>
      <c r="N547" s="759"/>
      <c r="O547" s="762"/>
    </row>
    <row r="548">
      <c r="A548" s="841"/>
      <c r="B548" s="758"/>
      <c r="C548" s="759"/>
      <c r="D548" s="759"/>
      <c r="E548" s="759"/>
      <c r="F548" s="759"/>
      <c r="G548" s="759"/>
      <c r="H548" s="759"/>
      <c r="I548" s="759"/>
      <c r="J548" s="759"/>
      <c r="K548" s="759"/>
      <c r="L548" s="759"/>
      <c r="M548" s="759"/>
      <c r="N548" s="759"/>
      <c r="O548" s="762"/>
    </row>
    <row r="549">
      <c r="A549" s="841"/>
      <c r="B549" s="758"/>
      <c r="C549" s="759"/>
      <c r="D549" s="759"/>
      <c r="E549" s="759"/>
      <c r="F549" s="759"/>
      <c r="G549" s="759"/>
      <c r="H549" s="759"/>
      <c r="I549" s="759"/>
      <c r="J549" s="759"/>
      <c r="K549" s="759"/>
      <c r="L549" s="759"/>
      <c r="M549" s="759"/>
      <c r="N549" s="759"/>
      <c r="O549" s="762"/>
    </row>
    <row r="550">
      <c r="A550" s="841"/>
      <c r="B550" s="758"/>
      <c r="C550" s="759"/>
      <c r="D550" s="759"/>
      <c r="E550" s="759"/>
      <c r="F550" s="759"/>
      <c r="G550" s="759"/>
      <c r="H550" s="759"/>
      <c r="I550" s="759"/>
      <c r="J550" s="759"/>
      <c r="K550" s="759"/>
      <c r="L550" s="759"/>
      <c r="M550" s="759"/>
      <c r="N550" s="759"/>
      <c r="O550" s="762"/>
    </row>
    <row r="551">
      <c r="A551" s="841"/>
      <c r="B551" s="758"/>
      <c r="C551" s="759"/>
      <c r="D551" s="759"/>
      <c r="E551" s="759"/>
      <c r="F551" s="759"/>
      <c r="G551" s="759"/>
      <c r="H551" s="759"/>
      <c r="I551" s="759"/>
      <c r="J551" s="759"/>
      <c r="K551" s="759"/>
      <c r="L551" s="759"/>
      <c r="M551" s="759"/>
      <c r="N551" s="759"/>
      <c r="O551" s="762"/>
    </row>
    <row r="552">
      <c r="A552" s="841"/>
      <c r="B552" s="758"/>
      <c r="C552" s="759"/>
      <c r="D552" s="759"/>
      <c r="E552" s="759"/>
      <c r="F552" s="759"/>
      <c r="G552" s="759"/>
      <c r="H552" s="763"/>
      <c r="I552" s="986" t="s">
        <v>0</v>
      </c>
      <c r="J552" s="987"/>
      <c r="K552" s="987"/>
      <c r="L552" s="987"/>
      <c r="M552" s="987"/>
      <c r="N552" s="987"/>
      <c r="O552" s="1391"/>
    </row>
    <row r="553">
      <c r="A553" s="841"/>
      <c r="B553" s="758"/>
      <c r="C553" s="759"/>
      <c r="D553" s="759"/>
      <c r="E553" s="759"/>
      <c r="F553" s="759"/>
      <c r="G553" s="759"/>
      <c r="H553" s="763"/>
      <c r="I553" s="3"/>
      <c r="J553" s="3"/>
      <c r="K553" s="3"/>
      <c r="L553" s="3"/>
      <c r="M553" s="3"/>
      <c r="N553" s="3"/>
      <c r="O553" s="1392"/>
    </row>
    <row r="554">
      <c r="A554" s="841"/>
      <c r="B554" s="758"/>
      <c r="C554" s="759"/>
      <c r="D554" s="759"/>
      <c r="E554" s="759"/>
      <c r="F554" s="759"/>
      <c r="G554" s="759"/>
      <c r="H554" s="763"/>
      <c r="I554" s="3"/>
      <c r="J554" s="3"/>
      <c r="K554" s="3"/>
      <c r="L554" s="3"/>
      <c r="M554" s="3"/>
      <c r="N554" s="3"/>
      <c r="O554" s="1392"/>
    </row>
    <row r="555" ht="15.75">
      <c r="A555" s="842"/>
      <c r="B555" s="803"/>
      <c r="C555" s="804"/>
      <c r="D555" s="804"/>
      <c r="E555" s="804"/>
      <c r="F555" s="804"/>
      <c r="G555" s="804"/>
      <c r="H555" s="989"/>
      <c r="I555" s="990"/>
      <c r="J555" s="990"/>
      <c r="K555" s="990"/>
      <c r="L555" s="990"/>
      <c r="M555" s="990"/>
      <c r="N555" s="990"/>
      <c r="O555" s="1393"/>
    </row>
    <row r="556">
      <c r="A556" s="837" t="s">
        <v>291</v>
      </c>
      <c r="B556" s="992"/>
      <c r="C556" s="839"/>
      <c r="D556" s="839"/>
      <c r="E556" s="839"/>
      <c r="F556" s="839"/>
      <c r="G556" s="839"/>
      <c r="H556" s="839"/>
      <c r="I556" s="839"/>
      <c r="J556" s="839"/>
      <c r="K556" s="839"/>
      <c r="L556" s="839"/>
      <c r="M556" s="839"/>
      <c r="N556" s="839"/>
      <c r="O556" s="840"/>
    </row>
    <row r="557">
      <c r="A557" s="841"/>
      <c r="B557" s="760"/>
      <c r="C557" s="761"/>
      <c r="D557" s="761"/>
      <c r="E557" s="761"/>
      <c r="F557" s="761"/>
      <c r="G557" s="761"/>
      <c r="H557" s="761"/>
      <c r="I557" s="761"/>
      <c r="J557" s="761"/>
      <c r="K557" s="761"/>
      <c r="L557" s="761"/>
      <c r="M557" s="761"/>
      <c r="N557" s="761"/>
      <c r="O557" s="762"/>
    </row>
    <row r="558">
      <c r="A558" s="841"/>
      <c r="B558" s="760"/>
      <c r="C558" s="761"/>
      <c r="D558" s="761"/>
      <c r="E558" s="761"/>
      <c r="F558" s="761"/>
      <c r="G558" s="761"/>
      <c r="H558" s="761"/>
      <c r="I558" s="761"/>
      <c r="J558" s="761"/>
      <c r="K558" s="761"/>
      <c r="L558" s="761"/>
      <c r="M558" s="761"/>
      <c r="N558" s="761"/>
      <c r="O558" s="762"/>
    </row>
    <row r="559">
      <c r="A559" s="841"/>
      <c r="B559" s="760"/>
      <c r="C559" s="761"/>
      <c r="D559" s="761"/>
      <c r="E559" s="761"/>
      <c r="F559" s="761"/>
      <c r="G559" s="761"/>
      <c r="H559" s="761"/>
      <c r="I559" s="761"/>
      <c r="J559" s="761"/>
      <c r="K559" s="761"/>
      <c r="L559" s="761"/>
      <c r="M559" s="761"/>
      <c r="N559" s="761"/>
      <c r="O559" s="762"/>
    </row>
    <row r="560">
      <c r="A560" s="841"/>
      <c r="B560" s="760"/>
      <c r="C560" s="761"/>
      <c r="D560" s="761"/>
      <c r="E560" s="761"/>
      <c r="F560" s="761"/>
      <c r="G560" s="761"/>
      <c r="H560" s="761"/>
      <c r="I560" s="761"/>
      <c r="J560" s="761"/>
      <c r="K560" s="761"/>
      <c r="L560" s="761"/>
      <c r="M560" s="761"/>
      <c r="N560" s="761"/>
      <c r="O560" s="762"/>
    </row>
    <row r="561">
      <c r="A561" s="841"/>
      <c r="B561" s="760"/>
      <c r="C561" s="761"/>
      <c r="D561" s="761"/>
      <c r="E561" s="761"/>
      <c r="F561" s="761"/>
      <c r="G561" s="761"/>
      <c r="H561" s="761"/>
      <c r="I561" s="761"/>
      <c r="J561" s="761"/>
      <c r="K561" s="761"/>
      <c r="L561" s="761"/>
      <c r="M561" s="761"/>
      <c r="N561" s="761"/>
      <c r="O561" s="762"/>
    </row>
    <row r="562">
      <c r="A562" s="841"/>
      <c r="B562" s="760"/>
      <c r="C562" s="761"/>
      <c r="D562" s="761"/>
      <c r="E562" s="761"/>
      <c r="F562" s="761"/>
      <c r="G562" s="761"/>
      <c r="H562" s="761"/>
      <c r="I562" s="761"/>
      <c r="J562" s="761"/>
      <c r="K562" s="761"/>
      <c r="L562" s="761"/>
      <c r="M562" s="761"/>
      <c r="N562" s="761"/>
      <c r="O562" s="762"/>
    </row>
    <row r="563">
      <c r="A563" s="841"/>
      <c r="B563" s="760"/>
      <c r="C563" s="761"/>
      <c r="D563" s="761"/>
      <c r="E563" s="761"/>
      <c r="F563" s="761"/>
      <c r="G563" s="761"/>
      <c r="H563" s="761"/>
      <c r="I563" s="761"/>
      <c r="J563" s="761"/>
      <c r="K563" s="761"/>
      <c r="L563" s="761"/>
      <c r="M563" s="761"/>
      <c r="N563" s="761"/>
      <c r="O563" s="762"/>
    </row>
    <row r="564">
      <c r="A564" s="841"/>
      <c r="B564" s="758"/>
      <c r="C564" s="759"/>
      <c r="D564" s="759"/>
      <c r="E564" s="759"/>
      <c r="F564" s="759"/>
      <c r="G564" s="759"/>
      <c r="H564" s="763"/>
      <c r="I564" s="986" t="s">
        <v>292</v>
      </c>
      <c r="J564" s="987"/>
      <c r="K564" s="987"/>
      <c r="L564" s="987"/>
      <c r="M564" s="987"/>
      <c r="N564" s="987"/>
      <c r="O564" s="1391"/>
    </row>
    <row r="565">
      <c r="A565" s="841"/>
      <c r="B565" s="758"/>
      <c r="C565" s="759"/>
      <c r="D565" s="759"/>
      <c r="E565" s="759"/>
      <c r="F565" s="759"/>
      <c r="G565" s="759"/>
      <c r="H565" s="763"/>
      <c r="I565" s="3"/>
      <c r="J565" s="3"/>
      <c r="K565" s="3"/>
      <c r="L565" s="3"/>
      <c r="M565" s="3"/>
      <c r="N565" s="3"/>
      <c r="O565" s="1392"/>
    </row>
    <row r="566">
      <c r="A566" s="841"/>
      <c r="B566" s="758"/>
      <c r="C566" s="759"/>
      <c r="D566" s="759"/>
      <c r="E566" s="759"/>
      <c r="F566" s="759"/>
      <c r="G566" s="759"/>
      <c r="H566" s="763"/>
      <c r="I566" s="3"/>
      <c r="J566" s="3"/>
      <c r="K566" s="3"/>
      <c r="L566" s="3"/>
      <c r="M566" s="3"/>
      <c r="N566" s="3"/>
      <c r="O566" s="1392"/>
    </row>
    <row r="567" ht="15.75">
      <c r="A567" s="842"/>
      <c r="B567" s="803"/>
      <c r="C567" s="804"/>
      <c r="D567" s="804"/>
      <c r="E567" s="804"/>
      <c r="F567" s="804"/>
      <c r="G567" s="804"/>
      <c r="H567" s="989"/>
      <c r="I567" s="1223"/>
      <c r="J567" s="1223"/>
      <c r="K567" s="1223"/>
      <c r="L567" s="1223"/>
      <c r="M567" s="1223"/>
      <c r="N567" s="1223"/>
      <c r="O567" s="1394"/>
    </row>
    <row r="568" ht="25.5" customHeight="1">
      <c r="A568" s="131" t="s">
        <v>240</v>
      </c>
      <c r="B568" s="806" t="s">
        <v>1</v>
      </c>
      <c r="C568" s="807"/>
      <c r="D568" s="807"/>
      <c r="E568" s="807"/>
      <c r="F568" s="807"/>
      <c r="G568" s="807"/>
      <c r="H568" s="807"/>
      <c r="I568" s="807"/>
      <c r="J568" s="807"/>
      <c r="K568" s="807"/>
      <c r="L568" s="807"/>
      <c r="M568" s="807"/>
      <c r="N568" s="807"/>
      <c r="O568" s="1165"/>
    </row>
    <row r="569" ht="25.5">
      <c r="A569" s="1254" t="s">
        <v>3</v>
      </c>
      <c r="B569" s="811" t="s">
        <v>4</v>
      </c>
      <c r="C569" s="812"/>
      <c r="D569" s="812"/>
      <c r="E569" s="812"/>
      <c r="F569" s="812"/>
      <c r="G569" s="812"/>
      <c r="H569" s="812"/>
      <c r="I569" s="812"/>
      <c r="J569" s="812"/>
      <c r="K569" s="812"/>
      <c r="L569" s="812"/>
      <c r="M569" s="812"/>
      <c r="N569" s="812"/>
      <c r="O569" s="1178"/>
    </row>
    <row r="570">
      <c r="A570" s="814" t="s">
        <v>241</v>
      </c>
      <c r="B570" s="694"/>
      <c r="C570" s="694"/>
      <c r="D570" s="694"/>
      <c r="E570" s="694"/>
      <c r="F570" s="694"/>
      <c r="G570" s="694"/>
      <c r="H570" s="694"/>
      <c r="I570" s="694"/>
      <c r="J570" s="694"/>
      <c r="K570" s="694"/>
      <c r="L570" s="694"/>
      <c r="M570" s="694"/>
      <c r="N570" s="694"/>
      <c r="O570" s="1179"/>
    </row>
    <row r="571" ht="25.5">
      <c r="A571" s="1386" t="s">
        <v>7</v>
      </c>
      <c r="B571" s="720" t="s">
        <v>312</v>
      </c>
      <c r="C571" s="720" t="s">
        <v>216</v>
      </c>
      <c r="D571" s="816" t="str">
        <f>D523</f>
        <v xml:space="preserve">01/03/2026 a 31/03/2026</v>
      </c>
      <c r="E571" s="1168"/>
      <c r="F571" s="820"/>
      <c r="G571" s="819" t="s">
        <v>242</v>
      </c>
      <c r="H571" s="820"/>
      <c r="I571" s="723">
        <f>I523+1</f>
        <v>46094</v>
      </c>
      <c r="J571" s="724"/>
      <c r="K571" s="724"/>
      <c r="L571" s="724"/>
      <c r="M571" s="725"/>
      <c r="N571" s="726" t="s">
        <v>243</v>
      </c>
      <c r="O571" s="727">
        <f>O523+1</f>
        <v>13</v>
      </c>
    </row>
    <row r="572">
      <c r="A572" s="1387" t="s">
        <v>244</v>
      </c>
      <c r="B572" s="729" t="s">
        <v>6</v>
      </c>
      <c r="C572" s="730"/>
      <c r="D572" s="730"/>
      <c r="E572" s="730"/>
      <c r="F572" s="730"/>
      <c r="G572" s="730"/>
      <c r="H572" s="730"/>
      <c r="I572" s="730"/>
      <c r="J572" s="731"/>
      <c r="K572" s="732" t="s">
        <v>245</v>
      </c>
      <c r="L572" s="732" t="s">
        <v>246</v>
      </c>
      <c r="M572" s="821" t="s">
        <v>247</v>
      </c>
      <c r="N572" s="822"/>
      <c r="O572" s="733" t="s">
        <v>248</v>
      </c>
    </row>
    <row r="573">
      <c r="A573" s="1388"/>
      <c r="B573" s="735"/>
      <c r="C573" s="736"/>
      <c r="D573" s="1168"/>
      <c r="E573" s="1168"/>
      <c r="F573" s="1168"/>
      <c r="G573" s="736"/>
      <c r="H573" s="736"/>
      <c r="I573" s="736"/>
      <c r="J573" s="737"/>
      <c r="K573" s="732" t="s">
        <v>249</v>
      </c>
      <c r="L573" s="732" t="s">
        <v>203</v>
      </c>
      <c r="M573" s="823"/>
      <c r="N573" s="824"/>
      <c r="O573" s="739"/>
    </row>
    <row r="574" ht="38.25">
      <c r="A574" s="1389" t="s">
        <v>250</v>
      </c>
      <c r="B574" s="741"/>
      <c r="C574" s="742" t="s">
        <v>251</v>
      </c>
      <c r="D574" s="742">
        <f>D526</f>
        <v>270</v>
      </c>
      <c r="E574" s="742" t="s">
        <v>252</v>
      </c>
      <c r="F574" s="825" t="s">
        <v>253</v>
      </c>
      <c r="G574" s="826"/>
      <c r="H574" s="741">
        <f>H526+1</f>
        <v>160</v>
      </c>
      <c r="I574" s="742" t="s">
        <v>254</v>
      </c>
      <c r="J574" s="741">
        <f>D574-H574</f>
        <v>110</v>
      </c>
      <c r="K574" s="744" t="s">
        <v>255</v>
      </c>
      <c r="L574" s="744" t="s">
        <v>203</v>
      </c>
      <c r="M574" s="811"/>
      <c r="N574" s="827"/>
      <c r="O574" s="739"/>
    </row>
    <row r="575">
      <c r="A575" s="1395" t="s">
        <v>256</v>
      </c>
      <c r="B575" s="755" t="s">
        <v>257</v>
      </c>
      <c r="C575" s="756"/>
      <c r="D575" s="756"/>
      <c r="E575" s="756"/>
      <c r="F575" s="757"/>
      <c r="G575" s="758"/>
      <c r="H575" s="763"/>
      <c r="I575" s="760"/>
      <c r="J575" s="761"/>
      <c r="K575" s="761"/>
      <c r="L575" s="761"/>
      <c r="M575" s="761"/>
      <c r="N575" s="761"/>
      <c r="O575" s="762"/>
    </row>
    <row r="576">
      <c r="A576" s="841"/>
      <c r="B576" s="755" t="s">
        <v>258</v>
      </c>
      <c r="C576" s="756"/>
      <c r="D576" s="756"/>
      <c r="E576" s="756"/>
      <c r="F576" s="757"/>
      <c r="G576" s="758"/>
      <c r="H576" s="763"/>
      <c r="I576" s="760"/>
      <c r="J576" s="761"/>
      <c r="K576" s="761"/>
      <c r="L576" s="761"/>
      <c r="M576" s="761"/>
      <c r="N576" s="761"/>
      <c r="O576" s="762"/>
    </row>
    <row r="577">
      <c r="A577" s="841"/>
      <c r="B577" s="755" t="s">
        <v>259</v>
      </c>
      <c r="C577" s="756"/>
      <c r="D577" s="756"/>
      <c r="E577" s="756"/>
      <c r="F577" s="757"/>
      <c r="G577" s="758"/>
      <c r="H577" s="763"/>
      <c r="I577" s="760"/>
      <c r="J577" s="761"/>
      <c r="K577" s="761"/>
      <c r="L577" s="761"/>
      <c r="M577" s="761"/>
      <c r="N577" s="761"/>
      <c r="O577" s="762"/>
    </row>
    <row r="578">
      <c r="A578" s="841"/>
      <c r="B578" s="755" t="s">
        <v>260</v>
      </c>
      <c r="C578" s="756"/>
      <c r="D578" s="756"/>
      <c r="E578" s="756"/>
      <c r="F578" s="757"/>
      <c r="G578" s="758"/>
      <c r="H578" s="763"/>
      <c r="I578" s="760"/>
      <c r="J578" s="761"/>
      <c r="K578" s="761"/>
      <c r="L578" s="761"/>
      <c r="M578" s="761"/>
      <c r="N578" s="761"/>
      <c r="O578" s="762"/>
    </row>
    <row r="579">
      <c r="A579" s="841"/>
      <c r="B579" s="755" t="s">
        <v>261</v>
      </c>
      <c r="C579" s="756"/>
      <c r="D579" s="756"/>
      <c r="E579" s="756"/>
      <c r="F579" s="757"/>
      <c r="G579" s="758"/>
      <c r="H579" s="763"/>
      <c r="I579" s="758"/>
      <c r="J579" s="759"/>
      <c r="K579" s="759"/>
      <c r="L579" s="759"/>
      <c r="M579" s="759"/>
      <c r="N579" s="759"/>
      <c r="O579" s="762"/>
    </row>
    <row r="580" ht="15.75">
      <c r="A580" s="842"/>
      <c r="B580" s="994" t="s">
        <v>262</v>
      </c>
      <c r="C580" s="995"/>
      <c r="D580" s="995"/>
      <c r="E580" s="995"/>
      <c r="F580" s="996"/>
      <c r="G580" s="984"/>
      <c r="H580" s="985"/>
      <c r="I580" s="769"/>
      <c r="J580" s="770"/>
      <c r="K580" s="770"/>
      <c r="L580" s="770"/>
      <c r="M580" s="770"/>
      <c r="N580" s="770"/>
      <c r="O580" s="771"/>
    </row>
    <row r="581">
      <c r="A581" s="837" t="s">
        <v>263</v>
      </c>
      <c r="B581" s="773" t="s">
        <v>264</v>
      </c>
      <c r="C581" s="774"/>
      <c r="D581" s="774"/>
      <c r="E581" s="774"/>
      <c r="F581" s="775"/>
      <c r="G581" s="1171" t="s">
        <v>265</v>
      </c>
      <c r="H581" s="1172"/>
      <c r="I581" s="773" t="s">
        <v>264</v>
      </c>
      <c r="J581" s="774"/>
      <c r="K581" s="774"/>
      <c r="L581" s="774"/>
      <c r="M581" s="774"/>
      <c r="N581" s="775"/>
      <c r="O581" s="1173" t="s">
        <v>265</v>
      </c>
    </row>
    <row r="582">
      <c r="A582" s="841"/>
      <c r="B582" s="766" t="s">
        <v>266</v>
      </c>
      <c r="C582" s="767"/>
      <c r="D582" s="767"/>
      <c r="E582" s="767"/>
      <c r="F582" s="768"/>
      <c r="G582" s="779"/>
      <c r="H582" s="780"/>
      <c r="I582" s="766" t="s">
        <v>267</v>
      </c>
      <c r="J582" s="767"/>
      <c r="K582" s="767"/>
      <c r="L582" s="767"/>
      <c r="M582" s="767"/>
      <c r="N582" s="768"/>
      <c r="O582" s="781"/>
    </row>
    <row r="583">
      <c r="A583" s="841"/>
      <c r="B583" s="766" t="s">
        <v>268</v>
      </c>
      <c r="C583" s="767"/>
      <c r="D583" s="767"/>
      <c r="E583" s="767"/>
      <c r="F583" s="768"/>
      <c r="G583" s="779"/>
      <c r="H583" s="780"/>
      <c r="I583" s="766" t="s">
        <v>269</v>
      </c>
      <c r="J583" s="767"/>
      <c r="K583" s="767"/>
      <c r="L583" s="767"/>
      <c r="M583" s="767"/>
      <c r="N583" s="768"/>
      <c r="O583" s="781"/>
    </row>
    <row r="584">
      <c r="A584" s="841"/>
      <c r="B584" s="766" t="s">
        <v>270</v>
      </c>
      <c r="C584" s="767"/>
      <c r="D584" s="767"/>
      <c r="E584" s="767"/>
      <c r="F584" s="768"/>
      <c r="G584" s="779"/>
      <c r="H584" s="780"/>
      <c r="I584" s="766" t="s">
        <v>271</v>
      </c>
      <c r="J584" s="767"/>
      <c r="K584" s="767"/>
      <c r="L584" s="767"/>
      <c r="M584" s="767"/>
      <c r="N584" s="768"/>
      <c r="O584" s="781"/>
    </row>
    <row r="585">
      <c r="A585" s="841"/>
      <c r="B585" s="766" t="s">
        <v>272</v>
      </c>
      <c r="C585" s="767"/>
      <c r="D585" s="767"/>
      <c r="E585" s="767"/>
      <c r="F585" s="768"/>
      <c r="G585" s="779"/>
      <c r="H585" s="780"/>
      <c r="I585" s="766" t="s">
        <v>273</v>
      </c>
      <c r="J585" s="767"/>
      <c r="K585" s="767"/>
      <c r="L585" s="767"/>
      <c r="M585" s="767"/>
      <c r="N585" s="768"/>
      <c r="O585" s="781"/>
    </row>
    <row r="586">
      <c r="A586" s="841"/>
      <c r="B586" s="766" t="s">
        <v>274</v>
      </c>
      <c r="C586" s="767"/>
      <c r="D586" s="767"/>
      <c r="E586" s="767"/>
      <c r="F586" s="768"/>
      <c r="G586" s="779"/>
      <c r="H586" s="780"/>
      <c r="I586" s="766" t="s">
        <v>275</v>
      </c>
      <c r="J586" s="767"/>
      <c r="K586" s="767"/>
      <c r="L586" s="767"/>
      <c r="M586" s="767"/>
      <c r="N586" s="768"/>
      <c r="O586" s="781">
        <v>1</v>
      </c>
    </row>
    <row r="587">
      <c r="A587" s="841"/>
      <c r="B587" s="766" t="s">
        <v>276</v>
      </c>
      <c r="C587" s="767"/>
      <c r="D587" s="767"/>
      <c r="E587" s="767"/>
      <c r="F587" s="768"/>
      <c r="G587" s="779"/>
      <c r="H587" s="780"/>
      <c r="I587" s="766" t="s">
        <v>277</v>
      </c>
      <c r="J587" s="767"/>
      <c r="K587" s="767"/>
      <c r="L587" s="767"/>
      <c r="M587" s="767"/>
      <c r="N587" s="768"/>
      <c r="O587" s="781"/>
    </row>
    <row r="588">
      <c r="A588" s="841"/>
      <c r="B588" s="766" t="s">
        <v>278</v>
      </c>
      <c r="C588" s="767"/>
      <c r="D588" s="767"/>
      <c r="E588" s="767"/>
      <c r="F588" s="768"/>
      <c r="G588" s="779"/>
      <c r="H588" s="780"/>
      <c r="I588" s="766" t="s">
        <v>279</v>
      </c>
      <c r="J588" s="767"/>
      <c r="K588" s="767"/>
      <c r="L588" s="767"/>
      <c r="M588" s="767"/>
      <c r="N588" s="768"/>
      <c r="O588" s="781"/>
    </row>
    <row r="589">
      <c r="A589" s="841"/>
      <c r="B589" s="766" t="s">
        <v>280</v>
      </c>
      <c r="C589" s="767"/>
      <c r="D589" s="767"/>
      <c r="E589" s="767"/>
      <c r="F589" s="768"/>
      <c r="G589" s="779"/>
      <c r="H589" s="780"/>
      <c r="I589" s="766" t="s">
        <v>281</v>
      </c>
      <c r="J589" s="767"/>
      <c r="K589" s="767"/>
      <c r="L589" s="767"/>
      <c r="M589" s="767"/>
      <c r="N589" s="768"/>
      <c r="O589" s="781">
        <v>1</v>
      </c>
    </row>
    <row r="590">
      <c r="A590" s="841"/>
      <c r="B590" s="766" t="s">
        <v>282</v>
      </c>
      <c r="C590" s="767"/>
      <c r="D590" s="767"/>
      <c r="E590" s="767"/>
      <c r="F590" s="768"/>
      <c r="G590" s="779"/>
      <c r="H590" s="780"/>
      <c r="I590" s="766" t="s">
        <v>283</v>
      </c>
      <c r="J590" s="767"/>
      <c r="K590" s="767"/>
      <c r="L590" s="767"/>
      <c r="M590" s="767"/>
      <c r="N590" s="768"/>
      <c r="O590" s="781"/>
    </row>
    <row r="591">
      <c r="A591" s="841"/>
      <c r="B591" s="766" t="s">
        <v>284</v>
      </c>
      <c r="C591" s="767"/>
      <c r="D591" s="767"/>
      <c r="E591" s="767"/>
      <c r="F591" s="768"/>
      <c r="G591" s="779"/>
      <c r="H591" s="780"/>
      <c r="I591" s="766" t="s">
        <v>285</v>
      </c>
      <c r="J591" s="767"/>
      <c r="K591" s="767"/>
      <c r="L591" s="767"/>
      <c r="M591" s="767"/>
      <c r="N591" s="768"/>
      <c r="O591" s="790">
        <v>1</v>
      </c>
    </row>
    <row r="592" ht="15.75">
      <c r="A592" s="842"/>
      <c r="B592" s="793" t="s">
        <v>286</v>
      </c>
      <c r="C592" s="794"/>
      <c r="D592" s="794"/>
      <c r="E592" s="794"/>
      <c r="F592" s="795"/>
      <c r="G592" s="791"/>
      <c r="H592" s="792"/>
      <c r="I592" s="793" t="s">
        <v>287</v>
      </c>
      <c r="J592" s="794"/>
      <c r="K592" s="794"/>
      <c r="L592" s="794"/>
      <c r="M592" s="794"/>
      <c r="N592" s="795"/>
      <c r="O592" s="796">
        <f>SUM(G582:H592,O582:O591)</f>
        <v>3</v>
      </c>
    </row>
    <row r="593">
      <c r="A593" s="837" t="s">
        <v>288</v>
      </c>
      <c r="B593" s="838" t="s">
        <v>363</v>
      </c>
      <c r="C593" s="997"/>
      <c r="D593" s="997"/>
      <c r="E593" s="997"/>
      <c r="F593" s="997"/>
      <c r="G593" s="997"/>
      <c r="H593" s="997"/>
      <c r="I593" s="997"/>
      <c r="J593" s="997"/>
      <c r="K593" s="997"/>
      <c r="L593" s="997"/>
      <c r="M593" s="997"/>
      <c r="N593" s="997"/>
      <c r="O593" s="998"/>
    </row>
    <row r="594">
      <c r="A594" s="841"/>
      <c r="B594" s="758"/>
      <c r="C594" s="759"/>
      <c r="D594" s="759"/>
      <c r="E594" s="759"/>
      <c r="F594" s="759"/>
      <c r="G594" s="759"/>
      <c r="H594" s="759"/>
      <c r="I594" s="759"/>
      <c r="J594" s="759"/>
      <c r="K594" s="759"/>
      <c r="L594" s="759"/>
      <c r="M594" s="759"/>
      <c r="N594" s="759"/>
      <c r="O594" s="762"/>
    </row>
    <row r="595">
      <c r="A595" s="841"/>
      <c r="B595" s="758"/>
      <c r="C595" s="759"/>
      <c r="D595" s="759"/>
      <c r="E595" s="759"/>
      <c r="F595" s="759"/>
      <c r="G595" s="759"/>
      <c r="H595" s="759"/>
      <c r="I595" s="759"/>
      <c r="J595" s="759"/>
      <c r="K595" s="759"/>
      <c r="L595" s="759"/>
      <c r="M595" s="759"/>
      <c r="N595" s="759"/>
      <c r="O595" s="762"/>
    </row>
    <row r="596">
      <c r="A596" s="841"/>
      <c r="B596" s="758"/>
      <c r="C596" s="759"/>
      <c r="D596" s="759"/>
      <c r="E596" s="759"/>
      <c r="F596" s="759"/>
      <c r="G596" s="759"/>
      <c r="H596" s="759"/>
      <c r="I596" s="759"/>
      <c r="J596" s="759"/>
      <c r="K596" s="759"/>
      <c r="L596" s="759"/>
      <c r="M596" s="759"/>
      <c r="N596" s="759"/>
      <c r="O596" s="762"/>
    </row>
    <row r="597">
      <c r="A597" s="841"/>
      <c r="B597" s="758"/>
      <c r="C597" s="759"/>
      <c r="D597" s="759"/>
      <c r="E597" s="759"/>
      <c r="F597" s="759"/>
      <c r="G597" s="759"/>
      <c r="H597" s="759"/>
      <c r="I597" s="759"/>
      <c r="J597" s="759"/>
      <c r="K597" s="759"/>
      <c r="L597" s="759"/>
      <c r="M597" s="759"/>
      <c r="N597" s="759"/>
      <c r="O597" s="762"/>
    </row>
    <row r="598">
      <c r="A598" s="841"/>
      <c r="B598" s="758"/>
      <c r="C598" s="759"/>
      <c r="D598" s="759"/>
      <c r="E598" s="759"/>
      <c r="F598" s="759"/>
      <c r="G598" s="759"/>
      <c r="H598" s="759"/>
      <c r="I598" s="759"/>
      <c r="J598" s="759"/>
      <c r="K598" s="759"/>
      <c r="L598" s="759"/>
      <c r="M598" s="759"/>
      <c r="N598" s="759"/>
      <c r="O598" s="762"/>
    </row>
    <row r="599">
      <c r="A599" s="841"/>
      <c r="B599" s="758"/>
      <c r="C599" s="759"/>
      <c r="D599" s="759"/>
      <c r="E599" s="759"/>
      <c r="F599" s="759"/>
      <c r="G599" s="759"/>
      <c r="H599" s="759"/>
      <c r="I599" s="759"/>
      <c r="J599" s="759"/>
      <c r="K599" s="759"/>
      <c r="L599" s="759"/>
      <c r="M599" s="759"/>
      <c r="N599" s="759"/>
      <c r="O599" s="762"/>
    </row>
    <row r="600">
      <c r="A600" s="841"/>
      <c r="B600" s="758"/>
      <c r="C600" s="759"/>
      <c r="D600" s="759"/>
      <c r="E600" s="759"/>
      <c r="F600" s="759"/>
      <c r="G600" s="759"/>
      <c r="H600" s="763"/>
      <c r="I600" s="986" t="s">
        <v>0</v>
      </c>
      <c r="J600" s="987"/>
      <c r="K600" s="987"/>
      <c r="L600" s="987"/>
      <c r="M600" s="987"/>
      <c r="N600" s="987"/>
      <c r="O600" s="1391"/>
    </row>
    <row r="601">
      <c r="A601" s="841"/>
      <c r="B601" s="758"/>
      <c r="C601" s="759"/>
      <c r="D601" s="759"/>
      <c r="E601" s="759"/>
      <c r="F601" s="759"/>
      <c r="G601" s="759"/>
      <c r="H601" s="763"/>
      <c r="I601" s="3"/>
      <c r="J601" s="3"/>
      <c r="K601" s="3"/>
      <c r="L601" s="3"/>
      <c r="M601" s="3"/>
      <c r="N601" s="3"/>
      <c r="O601" s="1392"/>
    </row>
    <row r="602">
      <c r="A602" s="841"/>
      <c r="B602" s="758"/>
      <c r="C602" s="759"/>
      <c r="D602" s="759"/>
      <c r="E602" s="759"/>
      <c r="F602" s="759"/>
      <c r="G602" s="759"/>
      <c r="H602" s="763"/>
      <c r="I602" s="3"/>
      <c r="J602" s="3"/>
      <c r="K602" s="3"/>
      <c r="L602" s="3"/>
      <c r="M602" s="3"/>
      <c r="N602" s="3"/>
      <c r="O602" s="1392"/>
    </row>
    <row r="603" ht="15.75">
      <c r="A603" s="842"/>
      <c r="B603" s="803"/>
      <c r="C603" s="804"/>
      <c r="D603" s="804"/>
      <c r="E603" s="804"/>
      <c r="F603" s="804"/>
      <c r="G603" s="804"/>
      <c r="H603" s="989"/>
      <c r="I603" s="990"/>
      <c r="J603" s="990"/>
      <c r="K603" s="990"/>
      <c r="L603" s="990"/>
      <c r="M603" s="990"/>
      <c r="N603" s="990"/>
      <c r="O603" s="1393"/>
    </row>
    <row r="604">
      <c r="A604" s="837" t="s">
        <v>291</v>
      </c>
      <c r="B604" s="992"/>
      <c r="C604" s="839"/>
      <c r="D604" s="839"/>
      <c r="E604" s="839"/>
      <c r="F604" s="839"/>
      <c r="G604" s="839"/>
      <c r="H604" s="839"/>
      <c r="I604" s="839"/>
      <c r="J604" s="839"/>
      <c r="K604" s="839"/>
      <c r="L604" s="839"/>
      <c r="M604" s="839"/>
      <c r="N604" s="839"/>
      <c r="O604" s="840"/>
    </row>
    <row r="605">
      <c r="A605" s="841"/>
      <c r="B605" s="760"/>
      <c r="C605" s="761"/>
      <c r="D605" s="761"/>
      <c r="E605" s="761"/>
      <c r="F605" s="761"/>
      <c r="G605" s="761"/>
      <c r="H605" s="761"/>
      <c r="I605" s="761"/>
      <c r="J605" s="761"/>
      <c r="K605" s="761"/>
      <c r="L605" s="761"/>
      <c r="M605" s="761"/>
      <c r="N605" s="761"/>
      <c r="O605" s="762"/>
    </row>
    <row r="606">
      <c r="A606" s="841"/>
      <c r="B606" s="760"/>
      <c r="C606" s="761"/>
      <c r="D606" s="761"/>
      <c r="E606" s="761"/>
      <c r="F606" s="761"/>
      <c r="G606" s="761"/>
      <c r="H606" s="761"/>
      <c r="I606" s="761"/>
      <c r="J606" s="761"/>
      <c r="K606" s="761"/>
      <c r="L606" s="761"/>
      <c r="M606" s="761"/>
      <c r="N606" s="761"/>
      <c r="O606" s="762"/>
    </row>
    <row r="607">
      <c r="A607" s="841"/>
      <c r="B607" s="760"/>
      <c r="C607" s="761"/>
      <c r="D607" s="761"/>
      <c r="E607" s="761"/>
      <c r="F607" s="761"/>
      <c r="G607" s="761"/>
      <c r="H607" s="761"/>
      <c r="I607" s="761"/>
      <c r="J607" s="761"/>
      <c r="K607" s="761"/>
      <c r="L607" s="761"/>
      <c r="M607" s="761"/>
      <c r="N607" s="761"/>
      <c r="O607" s="762"/>
    </row>
    <row r="608">
      <c r="A608" s="841"/>
      <c r="B608" s="760"/>
      <c r="C608" s="761"/>
      <c r="D608" s="761"/>
      <c r="E608" s="761"/>
      <c r="F608" s="761"/>
      <c r="G608" s="761"/>
      <c r="H608" s="761"/>
      <c r="I608" s="761"/>
      <c r="J608" s="761"/>
      <c r="K608" s="761"/>
      <c r="L608" s="761"/>
      <c r="M608" s="761"/>
      <c r="N608" s="761"/>
      <c r="O608" s="762"/>
    </row>
    <row r="609">
      <c r="A609" s="841"/>
      <c r="B609" s="760"/>
      <c r="C609" s="761"/>
      <c r="D609" s="761"/>
      <c r="E609" s="761"/>
      <c r="F609" s="761"/>
      <c r="G609" s="761"/>
      <c r="H609" s="761"/>
      <c r="I609" s="761"/>
      <c r="J609" s="761"/>
      <c r="K609" s="761"/>
      <c r="L609" s="761"/>
      <c r="M609" s="761"/>
      <c r="N609" s="761"/>
      <c r="O609" s="762"/>
    </row>
    <row r="610">
      <c r="A610" s="841"/>
      <c r="B610" s="760"/>
      <c r="C610" s="761"/>
      <c r="D610" s="761"/>
      <c r="E610" s="761"/>
      <c r="F610" s="761"/>
      <c r="G610" s="761"/>
      <c r="H610" s="761"/>
      <c r="I610" s="761"/>
      <c r="J610" s="761"/>
      <c r="K610" s="761"/>
      <c r="L610" s="761"/>
      <c r="M610" s="761"/>
      <c r="N610" s="761"/>
      <c r="O610" s="762"/>
    </row>
    <row r="611">
      <c r="A611" s="841"/>
      <c r="B611" s="758"/>
      <c r="C611" s="759"/>
      <c r="D611" s="759"/>
      <c r="E611" s="759"/>
      <c r="F611" s="759"/>
      <c r="G611" s="759"/>
      <c r="H611" s="763"/>
      <c r="I611" s="986" t="s">
        <v>292</v>
      </c>
      <c r="J611" s="987"/>
      <c r="K611" s="987"/>
      <c r="L611" s="987"/>
      <c r="M611" s="987"/>
      <c r="N611" s="987"/>
      <c r="O611" s="1391"/>
    </row>
    <row r="612">
      <c r="A612" s="841"/>
      <c r="B612" s="758"/>
      <c r="C612" s="759"/>
      <c r="D612" s="759"/>
      <c r="E612" s="759"/>
      <c r="F612" s="759"/>
      <c r="G612" s="759"/>
      <c r="H612" s="763"/>
      <c r="I612" s="3"/>
      <c r="J612" s="3"/>
      <c r="K612" s="3"/>
      <c r="L612" s="3"/>
      <c r="M612" s="3"/>
      <c r="N612" s="3"/>
      <c r="O612" s="1392"/>
    </row>
    <row r="613">
      <c r="A613" s="841"/>
      <c r="B613" s="758"/>
      <c r="C613" s="759"/>
      <c r="D613" s="759"/>
      <c r="E613" s="759"/>
      <c r="F613" s="759"/>
      <c r="G613" s="759"/>
      <c r="H613" s="763"/>
      <c r="I613" s="3"/>
      <c r="J613" s="3"/>
      <c r="K613" s="3"/>
      <c r="L613" s="3"/>
      <c r="M613" s="3"/>
      <c r="N613" s="3"/>
      <c r="O613" s="1392"/>
    </row>
    <row r="614" ht="15.75">
      <c r="A614" s="842"/>
      <c r="B614" s="803"/>
      <c r="C614" s="804"/>
      <c r="D614" s="804"/>
      <c r="E614" s="804"/>
      <c r="F614" s="804"/>
      <c r="G614" s="804"/>
      <c r="H614" s="989"/>
      <c r="I614" s="1223"/>
      <c r="J614" s="1223"/>
      <c r="K614" s="1223"/>
      <c r="L614" s="1223"/>
      <c r="M614" s="1223"/>
      <c r="N614" s="1223"/>
      <c r="O614" s="1394"/>
    </row>
    <row r="615" ht="23.25" customHeight="1">
      <c r="A615" s="1403" t="s">
        <v>240</v>
      </c>
      <c r="B615" s="1404" t="s">
        <v>1</v>
      </c>
      <c r="C615" s="1405"/>
      <c r="D615" s="1405"/>
      <c r="E615" s="1405"/>
      <c r="F615" s="1405"/>
      <c r="G615" s="1405"/>
      <c r="H615" s="1405"/>
      <c r="I615" s="1405"/>
      <c r="J615" s="1405"/>
      <c r="K615" s="1405"/>
      <c r="L615" s="1405"/>
      <c r="M615" s="1405"/>
      <c r="N615" s="1405"/>
      <c r="O615" s="1406"/>
    </row>
    <row r="616" ht="25.5">
      <c r="A616" s="1407" t="s">
        <v>3</v>
      </c>
      <c r="B616" s="806" t="s">
        <v>4</v>
      </c>
      <c r="C616" s="807"/>
      <c r="D616" s="807"/>
      <c r="E616" s="807"/>
      <c r="F616" s="807"/>
      <c r="G616" s="807"/>
      <c r="H616" s="807"/>
      <c r="I616" s="807"/>
      <c r="J616" s="807"/>
      <c r="K616" s="807"/>
      <c r="L616" s="807"/>
      <c r="M616" s="807"/>
      <c r="N616" s="807"/>
      <c r="O616" s="1165"/>
    </row>
    <row r="617">
      <c r="A617" s="814" t="s">
        <v>241</v>
      </c>
      <c r="B617" s="694"/>
      <c r="C617" s="694"/>
      <c r="D617" s="694"/>
      <c r="E617" s="694"/>
      <c r="F617" s="694"/>
      <c r="G617" s="694"/>
      <c r="H617" s="694"/>
      <c r="I617" s="694"/>
      <c r="J617" s="694"/>
      <c r="K617" s="694"/>
      <c r="L617" s="694"/>
      <c r="M617" s="694"/>
      <c r="N617" s="694"/>
      <c r="O617" s="1179"/>
    </row>
    <row r="618" ht="25.5">
      <c r="A618" s="1386" t="s">
        <v>7</v>
      </c>
      <c r="B618" s="720" t="s">
        <v>312</v>
      </c>
      <c r="C618" s="720" t="s">
        <v>216</v>
      </c>
      <c r="D618" s="816" t="str">
        <f>D571</f>
        <v xml:space="preserve">01/03/2026 a 31/03/2026</v>
      </c>
      <c r="E618" s="1168"/>
      <c r="F618" s="820"/>
      <c r="G618" s="819" t="s">
        <v>242</v>
      </c>
      <c r="H618" s="820"/>
      <c r="I618" s="723">
        <f>I571+1</f>
        <v>46095</v>
      </c>
      <c r="J618" s="724"/>
      <c r="K618" s="724"/>
      <c r="L618" s="724"/>
      <c r="M618" s="725"/>
      <c r="N618" s="726" t="s">
        <v>243</v>
      </c>
      <c r="O618" s="727">
        <f>O571+1</f>
        <v>14</v>
      </c>
    </row>
    <row r="619">
      <c r="A619" s="1387" t="s">
        <v>244</v>
      </c>
      <c r="B619" s="729" t="s">
        <v>6</v>
      </c>
      <c r="C619" s="730"/>
      <c r="D619" s="730"/>
      <c r="E619" s="730"/>
      <c r="F619" s="730"/>
      <c r="G619" s="730"/>
      <c r="H619" s="730"/>
      <c r="I619" s="730"/>
      <c r="J619" s="731"/>
      <c r="K619" s="732" t="s">
        <v>245</v>
      </c>
      <c r="L619" s="732" t="s">
        <v>246</v>
      </c>
      <c r="M619" s="821" t="s">
        <v>247</v>
      </c>
      <c r="N619" s="822"/>
      <c r="O619" s="733" t="s">
        <v>248</v>
      </c>
    </row>
    <row r="620">
      <c r="A620" s="1388"/>
      <c r="B620" s="735"/>
      <c r="C620" s="736"/>
      <c r="D620" s="1168"/>
      <c r="E620" s="1168"/>
      <c r="F620" s="1168"/>
      <c r="G620" s="736"/>
      <c r="H620" s="736"/>
      <c r="I620" s="736"/>
      <c r="J620" s="737"/>
      <c r="K620" s="732" t="s">
        <v>249</v>
      </c>
      <c r="L620" s="732" t="s">
        <v>203</v>
      </c>
      <c r="M620" s="823"/>
      <c r="N620" s="824"/>
      <c r="O620" s="739"/>
    </row>
    <row r="621" ht="38.25">
      <c r="A621" s="1389" t="s">
        <v>250</v>
      </c>
      <c r="B621" s="741"/>
      <c r="C621" s="742" t="s">
        <v>251</v>
      </c>
      <c r="D621" s="742">
        <f>D574</f>
        <v>270</v>
      </c>
      <c r="E621" s="742" t="s">
        <v>252</v>
      </c>
      <c r="F621" s="825" t="s">
        <v>253</v>
      </c>
      <c r="G621" s="826"/>
      <c r="H621" s="741">
        <f>H574+1</f>
        <v>161</v>
      </c>
      <c r="I621" s="742" t="s">
        <v>254</v>
      </c>
      <c r="J621" s="741">
        <f>D621-H621</f>
        <v>109</v>
      </c>
      <c r="K621" s="744" t="s">
        <v>255</v>
      </c>
      <c r="L621" s="744" t="s">
        <v>203</v>
      </c>
      <c r="M621" s="811"/>
      <c r="N621" s="827"/>
      <c r="O621" s="739"/>
    </row>
    <row r="622">
      <c r="A622" s="1395" t="s">
        <v>256</v>
      </c>
      <c r="B622" s="755" t="s">
        <v>257</v>
      </c>
      <c r="C622" s="756"/>
      <c r="D622" s="756"/>
      <c r="E622" s="756"/>
      <c r="F622" s="757"/>
      <c r="G622" s="758"/>
      <c r="H622" s="763"/>
      <c r="I622" s="760"/>
      <c r="J622" s="761"/>
      <c r="K622" s="761"/>
      <c r="L622" s="761"/>
      <c r="M622" s="761"/>
      <c r="N622" s="761"/>
      <c r="O622" s="762"/>
    </row>
    <row r="623">
      <c r="A623" s="841"/>
      <c r="B623" s="755" t="s">
        <v>258</v>
      </c>
      <c r="C623" s="756"/>
      <c r="D623" s="756"/>
      <c r="E623" s="756"/>
      <c r="F623" s="757"/>
      <c r="G623" s="758"/>
      <c r="H623" s="763"/>
      <c r="I623" s="760"/>
      <c r="J623" s="761"/>
      <c r="K623" s="761"/>
      <c r="L623" s="761"/>
      <c r="M623" s="761"/>
      <c r="N623" s="761"/>
      <c r="O623" s="762"/>
    </row>
    <row r="624">
      <c r="A624" s="841"/>
      <c r="B624" s="755" t="s">
        <v>259</v>
      </c>
      <c r="C624" s="756"/>
      <c r="D624" s="756"/>
      <c r="E624" s="756"/>
      <c r="F624" s="757"/>
      <c r="G624" s="758"/>
      <c r="H624" s="763"/>
      <c r="I624" s="760"/>
      <c r="J624" s="761"/>
      <c r="K624" s="761"/>
      <c r="L624" s="761"/>
      <c r="M624" s="761"/>
      <c r="N624" s="761"/>
      <c r="O624" s="762"/>
    </row>
    <row r="625">
      <c r="A625" s="841"/>
      <c r="B625" s="755" t="s">
        <v>260</v>
      </c>
      <c r="C625" s="756"/>
      <c r="D625" s="756"/>
      <c r="E625" s="756"/>
      <c r="F625" s="757"/>
      <c r="G625" s="758"/>
      <c r="H625" s="763"/>
      <c r="I625" s="760"/>
      <c r="J625" s="761"/>
      <c r="K625" s="761"/>
      <c r="L625" s="761"/>
      <c r="M625" s="761"/>
      <c r="N625" s="761"/>
      <c r="O625" s="762"/>
    </row>
    <row r="626">
      <c r="A626" s="841"/>
      <c r="B626" s="755" t="s">
        <v>261</v>
      </c>
      <c r="C626" s="756"/>
      <c r="D626" s="756"/>
      <c r="E626" s="756"/>
      <c r="F626" s="757"/>
      <c r="G626" s="758"/>
      <c r="H626" s="763"/>
      <c r="I626" s="758"/>
      <c r="J626" s="759"/>
      <c r="K626" s="759"/>
      <c r="L626" s="759"/>
      <c r="M626" s="759"/>
      <c r="N626" s="759"/>
      <c r="O626" s="762"/>
    </row>
    <row r="627" ht="15.75">
      <c r="A627" s="842"/>
      <c r="B627" s="999" t="s">
        <v>262</v>
      </c>
      <c r="C627" s="1000"/>
      <c r="D627" s="1000"/>
      <c r="E627" s="1000"/>
      <c r="F627" s="1001"/>
      <c r="G627" s="803"/>
      <c r="H627" s="989"/>
      <c r="I627" s="769"/>
      <c r="J627" s="770"/>
      <c r="K627" s="770"/>
      <c r="L627" s="770"/>
      <c r="M627" s="770"/>
      <c r="N627" s="770"/>
      <c r="O627" s="771"/>
    </row>
    <row r="628">
      <c r="A628" s="837" t="s">
        <v>263</v>
      </c>
      <c r="B628" s="773" t="s">
        <v>264</v>
      </c>
      <c r="C628" s="774"/>
      <c r="D628" s="774"/>
      <c r="E628" s="774"/>
      <c r="F628" s="775"/>
      <c r="G628" s="1171" t="s">
        <v>265</v>
      </c>
      <c r="H628" s="1172"/>
      <c r="I628" s="773" t="s">
        <v>264</v>
      </c>
      <c r="J628" s="774"/>
      <c r="K628" s="774"/>
      <c r="L628" s="774"/>
      <c r="M628" s="774"/>
      <c r="N628" s="775"/>
      <c r="O628" s="1173" t="s">
        <v>265</v>
      </c>
    </row>
    <row r="629">
      <c r="A629" s="841"/>
      <c r="B629" s="766" t="s">
        <v>266</v>
      </c>
      <c r="C629" s="767"/>
      <c r="D629" s="767"/>
      <c r="E629" s="767"/>
      <c r="F629" s="768"/>
      <c r="G629" s="779"/>
      <c r="H629" s="780"/>
      <c r="I629" s="766" t="s">
        <v>267</v>
      </c>
      <c r="J629" s="767"/>
      <c r="K629" s="767"/>
      <c r="L629" s="767"/>
      <c r="M629" s="767"/>
      <c r="N629" s="768"/>
      <c r="O629" s="781"/>
    </row>
    <row r="630">
      <c r="A630" s="841"/>
      <c r="B630" s="766" t="s">
        <v>268</v>
      </c>
      <c r="C630" s="767"/>
      <c r="D630" s="767"/>
      <c r="E630" s="767"/>
      <c r="F630" s="768"/>
      <c r="G630" s="779"/>
      <c r="H630" s="780"/>
      <c r="I630" s="766" t="s">
        <v>269</v>
      </c>
      <c r="J630" s="767"/>
      <c r="K630" s="767"/>
      <c r="L630" s="767"/>
      <c r="M630" s="767"/>
      <c r="N630" s="768"/>
      <c r="O630" s="781"/>
    </row>
    <row r="631">
      <c r="A631" s="841"/>
      <c r="B631" s="766" t="s">
        <v>270</v>
      </c>
      <c r="C631" s="767"/>
      <c r="D631" s="767"/>
      <c r="E631" s="767"/>
      <c r="F631" s="768"/>
      <c r="G631" s="779"/>
      <c r="H631" s="780"/>
      <c r="I631" s="766" t="s">
        <v>271</v>
      </c>
      <c r="J631" s="767"/>
      <c r="K631" s="767"/>
      <c r="L631" s="767"/>
      <c r="M631" s="767"/>
      <c r="N631" s="768"/>
      <c r="O631" s="781"/>
    </row>
    <row r="632">
      <c r="A632" s="841"/>
      <c r="B632" s="766" t="s">
        <v>272</v>
      </c>
      <c r="C632" s="767"/>
      <c r="D632" s="767"/>
      <c r="E632" s="767"/>
      <c r="F632" s="768"/>
      <c r="G632" s="779"/>
      <c r="H632" s="780"/>
      <c r="I632" s="766" t="s">
        <v>273</v>
      </c>
      <c r="J632" s="767"/>
      <c r="K632" s="767"/>
      <c r="L632" s="767"/>
      <c r="M632" s="767"/>
      <c r="N632" s="768"/>
      <c r="O632" s="781"/>
    </row>
    <row r="633">
      <c r="A633" s="841"/>
      <c r="B633" s="766" t="s">
        <v>274</v>
      </c>
      <c r="C633" s="767"/>
      <c r="D633" s="767"/>
      <c r="E633" s="767"/>
      <c r="F633" s="768"/>
      <c r="G633" s="779"/>
      <c r="H633" s="780"/>
      <c r="I633" s="766" t="s">
        <v>275</v>
      </c>
      <c r="J633" s="767"/>
      <c r="K633" s="767"/>
      <c r="L633" s="767"/>
      <c r="M633" s="767"/>
      <c r="N633" s="768"/>
      <c r="O633" s="781"/>
    </row>
    <row r="634">
      <c r="A634" s="841"/>
      <c r="B634" s="766" t="s">
        <v>276</v>
      </c>
      <c r="C634" s="767"/>
      <c r="D634" s="767"/>
      <c r="E634" s="767"/>
      <c r="F634" s="768"/>
      <c r="G634" s="779"/>
      <c r="H634" s="780"/>
      <c r="I634" s="766" t="s">
        <v>277</v>
      </c>
      <c r="J634" s="767"/>
      <c r="K634" s="767"/>
      <c r="L634" s="767"/>
      <c r="M634" s="767"/>
      <c r="N634" s="768"/>
      <c r="O634" s="781"/>
    </row>
    <row r="635">
      <c r="A635" s="841"/>
      <c r="B635" s="766" t="s">
        <v>278</v>
      </c>
      <c r="C635" s="767"/>
      <c r="D635" s="767"/>
      <c r="E635" s="767"/>
      <c r="F635" s="768"/>
      <c r="G635" s="779"/>
      <c r="H635" s="780"/>
      <c r="I635" s="766" t="s">
        <v>279</v>
      </c>
      <c r="J635" s="767"/>
      <c r="K635" s="767"/>
      <c r="L635" s="767"/>
      <c r="M635" s="767"/>
      <c r="N635" s="768"/>
      <c r="O635" s="781"/>
    </row>
    <row r="636">
      <c r="A636" s="841"/>
      <c r="B636" s="766" t="s">
        <v>280</v>
      </c>
      <c r="C636" s="767"/>
      <c r="D636" s="767"/>
      <c r="E636" s="767"/>
      <c r="F636" s="768"/>
      <c r="G636" s="779"/>
      <c r="H636" s="780"/>
      <c r="I636" s="766" t="s">
        <v>281</v>
      </c>
      <c r="J636" s="767"/>
      <c r="K636" s="767"/>
      <c r="L636" s="767"/>
      <c r="M636" s="767"/>
      <c r="N636" s="768"/>
      <c r="O636" s="781"/>
    </row>
    <row r="637">
      <c r="A637" s="841"/>
      <c r="B637" s="766" t="s">
        <v>282</v>
      </c>
      <c r="C637" s="767"/>
      <c r="D637" s="767"/>
      <c r="E637" s="767"/>
      <c r="F637" s="768"/>
      <c r="G637" s="779"/>
      <c r="H637" s="780"/>
      <c r="I637" s="766" t="s">
        <v>283</v>
      </c>
      <c r="J637" s="767"/>
      <c r="K637" s="767"/>
      <c r="L637" s="767"/>
      <c r="M637" s="767"/>
      <c r="N637" s="768"/>
      <c r="O637" s="781"/>
    </row>
    <row r="638">
      <c r="A638" s="841"/>
      <c r="B638" s="766" t="s">
        <v>284</v>
      </c>
      <c r="C638" s="767"/>
      <c r="D638" s="767"/>
      <c r="E638" s="767"/>
      <c r="F638" s="768"/>
      <c r="G638" s="779"/>
      <c r="H638" s="780"/>
      <c r="I638" s="766" t="s">
        <v>285</v>
      </c>
      <c r="J638" s="767"/>
      <c r="K638" s="767"/>
      <c r="L638" s="767"/>
      <c r="M638" s="767"/>
      <c r="N638" s="768"/>
      <c r="O638" s="790"/>
    </row>
    <row r="639" ht="15.75">
      <c r="A639" s="842"/>
      <c r="B639" s="793" t="s">
        <v>286</v>
      </c>
      <c r="C639" s="794"/>
      <c r="D639" s="794"/>
      <c r="E639" s="794"/>
      <c r="F639" s="795"/>
      <c r="G639" s="791"/>
      <c r="H639" s="792"/>
      <c r="I639" s="793" t="s">
        <v>287</v>
      </c>
      <c r="J639" s="794"/>
      <c r="K639" s="794"/>
      <c r="L639" s="794"/>
      <c r="M639" s="794"/>
      <c r="N639" s="795"/>
      <c r="O639" s="796">
        <f>SUM(G629:H639,O629:O638)</f>
        <v>0</v>
      </c>
    </row>
    <row r="640">
      <c r="A640" s="837" t="s">
        <v>288</v>
      </c>
      <c r="B640" s="838" t="s">
        <v>313</v>
      </c>
      <c r="C640" s="997"/>
      <c r="D640" s="997"/>
      <c r="E640" s="997"/>
      <c r="F640" s="997"/>
      <c r="G640" s="997"/>
      <c r="H640" s="997"/>
      <c r="I640" s="997"/>
      <c r="J640" s="997"/>
      <c r="K640" s="997"/>
      <c r="L640" s="997"/>
      <c r="M640" s="997"/>
      <c r="N640" s="997"/>
      <c r="O640" s="998"/>
    </row>
    <row r="641">
      <c r="A641" s="841"/>
      <c r="B641" s="758"/>
      <c r="C641" s="759"/>
      <c r="D641" s="759"/>
      <c r="E641" s="759"/>
      <c r="F641" s="759"/>
      <c r="G641" s="759"/>
      <c r="H641" s="759"/>
      <c r="I641" s="759"/>
      <c r="J641" s="759"/>
      <c r="K641" s="759"/>
      <c r="L641" s="759"/>
      <c r="M641" s="759"/>
      <c r="N641" s="759"/>
      <c r="O641" s="762"/>
    </row>
    <row r="642">
      <c r="A642" s="841"/>
      <c r="B642" s="758"/>
      <c r="C642" s="759"/>
      <c r="D642" s="759"/>
      <c r="E642" s="759"/>
      <c r="F642" s="759"/>
      <c r="G642" s="759"/>
      <c r="H642" s="759"/>
      <c r="I642" s="759"/>
      <c r="J642" s="759"/>
      <c r="K642" s="759"/>
      <c r="L642" s="759"/>
      <c r="M642" s="759"/>
      <c r="N642" s="759"/>
      <c r="O642" s="762"/>
    </row>
    <row r="643">
      <c r="A643" s="841"/>
      <c r="B643" s="758"/>
      <c r="C643" s="759"/>
      <c r="D643" s="759"/>
      <c r="E643" s="759"/>
      <c r="F643" s="759"/>
      <c r="G643" s="759"/>
      <c r="H643" s="759"/>
      <c r="I643" s="759"/>
      <c r="J643" s="759"/>
      <c r="K643" s="759"/>
      <c r="L643" s="759"/>
      <c r="M643" s="759"/>
      <c r="N643" s="759"/>
      <c r="O643" s="762"/>
    </row>
    <row r="644">
      <c r="A644" s="841"/>
      <c r="B644" s="758"/>
      <c r="C644" s="759"/>
      <c r="D644" s="759"/>
      <c r="E644" s="759"/>
      <c r="F644" s="759"/>
      <c r="G644" s="759"/>
      <c r="H644" s="759"/>
      <c r="I644" s="759"/>
      <c r="J644" s="759"/>
      <c r="K644" s="759"/>
      <c r="L644" s="759"/>
      <c r="M644" s="759"/>
      <c r="N644" s="759"/>
      <c r="O644" s="762"/>
    </row>
    <row r="645">
      <c r="A645" s="841"/>
      <c r="B645" s="758"/>
      <c r="C645" s="759"/>
      <c r="D645" s="759"/>
      <c r="E645" s="759"/>
      <c r="F645" s="759"/>
      <c r="G645" s="759"/>
      <c r="H645" s="759"/>
      <c r="I645" s="759"/>
      <c r="J645" s="759"/>
      <c r="K645" s="759"/>
      <c r="L645" s="759"/>
      <c r="M645" s="759"/>
      <c r="N645" s="759"/>
      <c r="O645" s="762"/>
    </row>
    <row r="646">
      <c r="A646" s="841"/>
      <c r="B646" s="758"/>
      <c r="C646" s="759"/>
      <c r="D646" s="759"/>
      <c r="E646" s="759"/>
      <c r="F646" s="759"/>
      <c r="G646" s="759"/>
      <c r="H646" s="759"/>
      <c r="I646" s="759"/>
      <c r="J646" s="759"/>
      <c r="K646" s="759"/>
      <c r="L646" s="759"/>
      <c r="M646" s="759"/>
      <c r="N646" s="759"/>
      <c r="O646" s="762"/>
    </row>
    <row r="647">
      <c r="A647" s="841"/>
      <c r="B647" s="758"/>
      <c r="C647" s="759"/>
      <c r="D647" s="759"/>
      <c r="E647" s="759"/>
      <c r="F647" s="759"/>
      <c r="G647" s="759"/>
      <c r="H647" s="763"/>
      <c r="I647" s="986" t="s">
        <v>0</v>
      </c>
      <c r="J647" s="987"/>
      <c r="K647" s="987"/>
      <c r="L647" s="987"/>
      <c r="M647" s="987"/>
      <c r="N647" s="987"/>
      <c r="O647" s="1391"/>
    </row>
    <row r="648">
      <c r="A648" s="841"/>
      <c r="B648" s="758"/>
      <c r="C648" s="759"/>
      <c r="D648" s="759"/>
      <c r="E648" s="759"/>
      <c r="F648" s="759"/>
      <c r="G648" s="759"/>
      <c r="H648" s="763"/>
      <c r="I648" s="3"/>
      <c r="J648" s="3"/>
      <c r="K648" s="3"/>
      <c r="L648" s="3"/>
      <c r="M648" s="3"/>
      <c r="N648" s="3"/>
      <c r="O648" s="1392"/>
    </row>
    <row r="649">
      <c r="A649" s="841"/>
      <c r="B649" s="758"/>
      <c r="C649" s="759"/>
      <c r="D649" s="759"/>
      <c r="E649" s="759"/>
      <c r="F649" s="759"/>
      <c r="G649" s="759"/>
      <c r="H649" s="763"/>
      <c r="I649" s="3"/>
      <c r="J649" s="3"/>
      <c r="K649" s="3"/>
      <c r="L649" s="3"/>
      <c r="M649" s="3"/>
      <c r="N649" s="3"/>
      <c r="O649" s="1392"/>
    </row>
    <row r="650" ht="15.75">
      <c r="A650" s="842"/>
      <c r="B650" s="803"/>
      <c r="C650" s="804"/>
      <c r="D650" s="804"/>
      <c r="E650" s="804"/>
      <c r="F650" s="804"/>
      <c r="G650" s="804"/>
      <c r="H650" s="989"/>
      <c r="I650" s="990"/>
      <c r="J650" s="990"/>
      <c r="K650" s="990"/>
      <c r="L650" s="990"/>
      <c r="M650" s="990"/>
      <c r="N650" s="990"/>
      <c r="O650" s="1393"/>
    </row>
    <row r="651">
      <c r="A651" s="837" t="s">
        <v>291</v>
      </c>
      <c r="B651" s="992"/>
      <c r="C651" s="839"/>
      <c r="D651" s="839"/>
      <c r="E651" s="839"/>
      <c r="F651" s="839"/>
      <c r="G651" s="839"/>
      <c r="H651" s="839"/>
      <c r="I651" s="839"/>
      <c r="J651" s="839"/>
      <c r="K651" s="839"/>
      <c r="L651" s="839"/>
      <c r="M651" s="839"/>
      <c r="N651" s="839"/>
      <c r="O651" s="840"/>
    </row>
    <row r="652">
      <c r="A652" s="841"/>
      <c r="B652" s="760"/>
      <c r="C652" s="761"/>
      <c r="D652" s="761"/>
      <c r="E652" s="761"/>
      <c r="F652" s="761"/>
      <c r="G652" s="761"/>
      <c r="H652" s="761"/>
      <c r="I652" s="761"/>
      <c r="J652" s="761"/>
      <c r="K652" s="761"/>
      <c r="L652" s="761"/>
      <c r="M652" s="761"/>
      <c r="N652" s="761"/>
      <c r="O652" s="762"/>
    </row>
    <row r="653">
      <c r="A653" s="841"/>
      <c r="B653" s="760"/>
      <c r="C653" s="761"/>
      <c r="D653" s="761"/>
      <c r="E653" s="761"/>
      <c r="F653" s="761"/>
      <c r="G653" s="761"/>
      <c r="H653" s="761"/>
      <c r="I653" s="761"/>
      <c r="J653" s="761"/>
      <c r="K653" s="761"/>
      <c r="L653" s="761"/>
      <c r="M653" s="761"/>
      <c r="N653" s="761"/>
      <c r="O653" s="762"/>
    </row>
    <row r="654">
      <c r="A654" s="841"/>
      <c r="B654" s="760"/>
      <c r="C654" s="761"/>
      <c r="D654" s="761"/>
      <c r="E654" s="761"/>
      <c r="F654" s="761"/>
      <c r="G654" s="761"/>
      <c r="H654" s="761"/>
      <c r="I654" s="761"/>
      <c r="J654" s="761"/>
      <c r="K654" s="761"/>
      <c r="L654" s="761"/>
      <c r="M654" s="761"/>
      <c r="N654" s="761"/>
      <c r="O654" s="762"/>
    </row>
    <row r="655">
      <c r="A655" s="841"/>
      <c r="B655" s="760"/>
      <c r="C655" s="761"/>
      <c r="D655" s="761"/>
      <c r="E655" s="761"/>
      <c r="F655" s="761"/>
      <c r="G655" s="761"/>
      <c r="H655" s="761"/>
      <c r="I655" s="761"/>
      <c r="J655" s="761"/>
      <c r="K655" s="761"/>
      <c r="L655" s="761"/>
      <c r="M655" s="761"/>
      <c r="N655" s="761"/>
      <c r="O655" s="762"/>
    </row>
    <row r="656">
      <c r="A656" s="841"/>
      <c r="B656" s="760"/>
      <c r="C656" s="761"/>
      <c r="D656" s="761"/>
      <c r="E656" s="761"/>
      <c r="F656" s="761"/>
      <c r="G656" s="761"/>
      <c r="H656" s="761"/>
      <c r="I656" s="761"/>
      <c r="J656" s="761"/>
      <c r="K656" s="761"/>
      <c r="L656" s="761"/>
      <c r="M656" s="761"/>
      <c r="N656" s="761"/>
      <c r="O656" s="762"/>
    </row>
    <row r="657">
      <c r="A657" s="841"/>
      <c r="B657" s="760"/>
      <c r="C657" s="761"/>
      <c r="D657" s="761"/>
      <c r="E657" s="761"/>
      <c r="F657" s="761"/>
      <c r="G657" s="761"/>
      <c r="H657" s="761"/>
      <c r="I657" s="761"/>
      <c r="J657" s="761"/>
      <c r="K657" s="761"/>
      <c r="L657" s="761"/>
      <c r="M657" s="761"/>
      <c r="N657" s="761"/>
      <c r="O657" s="762"/>
    </row>
    <row r="658">
      <c r="A658" s="841"/>
      <c r="B658" s="758"/>
      <c r="C658" s="759"/>
      <c r="D658" s="759"/>
      <c r="E658" s="759"/>
      <c r="F658" s="759"/>
      <c r="G658" s="759"/>
      <c r="H658" s="763"/>
      <c r="I658" s="986" t="s">
        <v>292</v>
      </c>
      <c r="J658" s="987"/>
      <c r="K658" s="987"/>
      <c r="L658" s="987"/>
      <c r="M658" s="987"/>
      <c r="N658" s="987"/>
      <c r="O658" s="1391"/>
    </row>
    <row r="659">
      <c r="A659" s="841"/>
      <c r="B659" s="758"/>
      <c r="C659" s="759"/>
      <c r="D659" s="759"/>
      <c r="E659" s="759"/>
      <c r="F659" s="759"/>
      <c r="G659" s="759"/>
      <c r="H659" s="763"/>
      <c r="I659" s="3"/>
      <c r="J659" s="3"/>
      <c r="K659" s="3"/>
      <c r="L659" s="3"/>
      <c r="M659" s="3"/>
      <c r="N659" s="3"/>
      <c r="O659" s="1392"/>
    </row>
    <row r="660">
      <c r="A660" s="841"/>
      <c r="B660" s="758"/>
      <c r="C660" s="759"/>
      <c r="D660" s="759"/>
      <c r="E660" s="759"/>
      <c r="F660" s="759"/>
      <c r="G660" s="759"/>
      <c r="H660" s="763"/>
      <c r="I660" s="3"/>
      <c r="J660" s="3"/>
      <c r="K660" s="3"/>
      <c r="L660" s="3"/>
      <c r="M660" s="3"/>
      <c r="N660" s="3"/>
      <c r="O660" s="1392"/>
    </row>
    <row r="661" ht="15.75">
      <c r="A661" s="842"/>
      <c r="B661" s="803"/>
      <c r="C661" s="804"/>
      <c r="D661" s="804"/>
      <c r="E661" s="804"/>
      <c r="F661" s="804"/>
      <c r="G661" s="804"/>
      <c r="H661" s="989"/>
      <c r="I661" s="1223"/>
      <c r="J661" s="1223"/>
      <c r="K661" s="1223"/>
      <c r="L661" s="1223"/>
      <c r="M661" s="1223"/>
      <c r="N661" s="1223"/>
      <c r="O661" s="1394"/>
    </row>
    <row r="662" ht="25.5" customHeight="1">
      <c r="A662" s="131" t="s">
        <v>240</v>
      </c>
      <c r="B662" s="806" t="s">
        <v>1</v>
      </c>
      <c r="C662" s="807"/>
      <c r="D662" s="807"/>
      <c r="E662" s="807"/>
      <c r="F662" s="807"/>
      <c r="G662" s="807"/>
      <c r="H662" s="807"/>
      <c r="I662" s="807"/>
      <c r="J662" s="807"/>
      <c r="K662" s="807"/>
      <c r="L662" s="807"/>
      <c r="M662" s="807"/>
      <c r="N662" s="807"/>
      <c r="O662" s="1165"/>
    </row>
    <row r="663" ht="25.5">
      <c r="A663" s="1254" t="s">
        <v>3</v>
      </c>
      <c r="B663" s="811" t="s">
        <v>4</v>
      </c>
      <c r="C663" s="812"/>
      <c r="D663" s="812"/>
      <c r="E663" s="812"/>
      <c r="F663" s="812"/>
      <c r="G663" s="812"/>
      <c r="H663" s="812"/>
      <c r="I663" s="812"/>
      <c r="J663" s="812"/>
      <c r="K663" s="812"/>
      <c r="L663" s="812"/>
      <c r="M663" s="812"/>
      <c r="N663" s="812"/>
      <c r="O663" s="1178"/>
    </row>
    <row r="664">
      <c r="A664" s="814" t="s">
        <v>241</v>
      </c>
      <c r="B664" s="694"/>
      <c r="C664" s="694"/>
      <c r="D664" s="694"/>
      <c r="E664" s="694"/>
      <c r="F664" s="694"/>
      <c r="G664" s="694"/>
      <c r="H664" s="694"/>
      <c r="I664" s="694"/>
      <c r="J664" s="694"/>
      <c r="K664" s="694"/>
      <c r="L664" s="694"/>
      <c r="M664" s="694"/>
      <c r="N664" s="694"/>
      <c r="O664" s="1179"/>
    </row>
    <row r="665" ht="25.5">
      <c r="A665" s="1386" t="s">
        <v>7</v>
      </c>
      <c r="B665" s="720" t="s">
        <v>312</v>
      </c>
      <c r="C665" s="720" t="s">
        <v>216</v>
      </c>
      <c r="D665" s="816" t="str">
        <f>D618</f>
        <v xml:space="preserve">01/03/2026 a 31/03/2026</v>
      </c>
      <c r="E665" s="1168"/>
      <c r="F665" s="820"/>
      <c r="G665" s="819" t="s">
        <v>242</v>
      </c>
      <c r="H665" s="820"/>
      <c r="I665" s="723">
        <f>I618+1</f>
        <v>46096</v>
      </c>
      <c r="J665" s="724"/>
      <c r="K665" s="724"/>
      <c r="L665" s="724"/>
      <c r="M665" s="725"/>
      <c r="N665" s="726" t="s">
        <v>243</v>
      </c>
      <c r="O665" s="727">
        <f>O618+1</f>
        <v>15</v>
      </c>
    </row>
    <row r="666">
      <c r="A666" s="1387" t="s">
        <v>244</v>
      </c>
      <c r="B666" s="729" t="s">
        <v>6</v>
      </c>
      <c r="C666" s="730"/>
      <c r="D666" s="730"/>
      <c r="E666" s="730"/>
      <c r="F666" s="730"/>
      <c r="G666" s="730"/>
      <c r="H666" s="730"/>
      <c r="I666" s="730"/>
      <c r="J666" s="731"/>
      <c r="K666" s="732" t="s">
        <v>245</v>
      </c>
      <c r="L666" s="732" t="s">
        <v>246</v>
      </c>
      <c r="M666" s="821" t="s">
        <v>247</v>
      </c>
      <c r="N666" s="822"/>
      <c r="O666" s="733" t="s">
        <v>248</v>
      </c>
    </row>
    <row r="667">
      <c r="A667" s="1388"/>
      <c r="B667" s="735"/>
      <c r="C667" s="736"/>
      <c r="D667" s="1168"/>
      <c r="E667" s="1168"/>
      <c r="F667" s="1168"/>
      <c r="G667" s="736"/>
      <c r="H667" s="736"/>
      <c r="I667" s="736"/>
      <c r="J667" s="737"/>
      <c r="K667" s="732" t="s">
        <v>249</v>
      </c>
      <c r="L667" s="732" t="s">
        <v>203</v>
      </c>
      <c r="M667" s="823"/>
      <c r="N667" s="824"/>
      <c r="O667" s="739"/>
    </row>
    <row r="668" ht="38.25">
      <c r="A668" s="1389" t="s">
        <v>250</v>
      </c>
      <c r="B668" s="741"/>
      <c r="C668" s="742" t="s">
        <v>251</v>
      </c>
      <c r="D668" s="742">
        <f>D621</f>
        <v>270</v>
      </c>
      <c r="E668" s="742" t="s">
        <v>252</v>
      </c>
      <c r="F668" s="825" t="s">
        <v>253</v>
      </c>
      <c r="G668" s="826"/>
      <c r="H668" s="741">
        <f>H621+1</f>
        <v>162</v>
      </c>
      <c r="I668" s="742" t="s">
        <v>254</v>
      </c>
      <c r="J668" s="741">
        <f>D668-H668</f>
        <v>108</v>
      </c>
      <c r="K668" s="744" t="s">
        <v>255</v>
      </c>
      <c r="L668" s="744" t="s">
        <v>203</v>
      </c>
      <c r="M668" s="811"/>
      <c r="N668" s="827"/>
      <c r="O668" s="739"/>
    </row>
    <row r="669">
      <c r="A669" s="1395" t="s">
        <v>256</v>
      </c>
      <c r="B669" s="755" t="s">
        <v>257</v>
      </c>
      <c r="C669" s="756"/>
      <c r="D669" s="756"/>
      <c r="E669" s="756"/>
      <c r="F669" s="757"/>
      <c r="G669" s="758"/>
      <c r="H669" s="763"/>
      <c r="I669" s="760"/>
      <c r="J669" s="761"/>
      <c r="K669" s="761"/>
      <c r="L669" s="761"/>
      <c r="M669" s="761"/>
      <c r="N669" s="761"/>
      <c r="O669" s="762"/>
    </row>
    <row r="670">
      <c r="A670" s="841"/>
      <c r="B670" s="755" t="s">
        <v>258</v>
      </c>
      <c r="C670" s="756"/>
      <c r="D670" s="756"/>
      <c r="E670" s="756"/>
      <c r="F670" s="757"/>
      <c r="G670" s="758"/>
      <c r="H670" s="763"/>
      <c r="I670" s="760"/>
      <c r="J670" s="761"/>
      <c r="K670" s="761"/>
      <c r="L670" s="761"/>
      <c r="M670" s="761"/>
      <c r="N670" s="761"/>
      <c r="O670" s="762"/>
    </row>
    <row r="671">
      <c r="A671" s="841"/>
      <c r="B671" s="755" t="s">
        <v>259</v>
      </c>
      <c r="C671" s="756"/>
      <c r="D671" s="756"/>
      <c r="E671" s="756"/>
      <c r="F671" s="757"/>
      <c r="G671" s="758"/>
      <c r="H671" s="763"/>
      <c r="I671" s="760"/>
      <c r="J671" s="761"/>
      <c r="K671" s="761"/>
      <c r="L671" s="761"/>
      <c r="M671" s="761"/>
      <c r="N671" s="761"/>
      <c r="O671" s="762"/>
    </row>
    <row r="672">
      <c r="A672" s="841"/>
      <c r="B672" s="755" t="s">
        <v>260</v>
      </c>
      <c r="C672" s="756"/>
      <c r="D672" s="756"/>
      <c r="E672" s="756"/>
      <c r="F672" s="757"/>
      <c r="G672" s="758"/>
      <c r="H672" s="763"/>
      <c r="I672" s="760"/>
      <c r="J672" s="761"/>
      <c r="K672" s="761"/>
      <c r="L672" s="761"/>
      <c r="M672" s="761"/>
      <c r="N672" s="761"/>
      <c r="O672" s="762"/>
    </row>
    <row r="673">
      <c r="A673" s="841"/>
      <c r="B673" s="755" t="s">
        <v>261</v>
      </c>
      <c r="C673" s="756"/>
      <c r="D673" s="756"/>
      <c r="E673" s="756"/>
      <c r="F673" s="757"/>
      <c r="G673" s="758"/>
      <c r="H673" s="763"/>
      <c r="I673" s="758"/>
      <c r="J673" s="759"/>
      <c r="K673" s="759"/>
      <c r="L673" s="759"/>
      <c r="M673" s="759"/>
      <c r="N673" s="759"/>
      <c r="O673" s="762"/>
    </row>
    <row r="674" ht="15.75">
      <c r="A674" s="842"/>
      <c r="B674" s="999" t="s">
        <v>262</v>
      </c>
      <c r="C674" s="1000"/>
      <c r="D674" s="1000"/>
      <c r="E674" s="1000"/>
      <c r="F674" s="1001"/>
      <c r="G674" s="803"/>
      <c r="H674" s="989"/>
      <c r="I674" s="769"/>
      <c r="J674" s="770"/>
      <c r="K674" s="770"/>
      <c r="L674" s="770"/>
      <c r="M674" s="770"/>
      <c r="N674" s="770"/>
      <c r="O674" s="771"/>
    </row>
    <row r="675">
      <c r="A675" s="837" t="s">
        <v>263</v>
      </c>
      <c r="B675" s="773" t="s">
        <v>264</v>
      </c>
      <c r="C675" s="774"/>
      <c r="D675" s="774"/>
      <c r="E675" s="774"/>
      <c r="F675" s="775"/>
      <c r="G675" s="1171" t="s">
        <v>265</v>
      </c>
      <c r="H675" s="1172"/>
      <c r="I675" s="773" t="s">
        <v>264</v>
      </c>
      <c r="J675" s="774"/>
      <c r="K675" s="774"/>
      <c r="L675" s="774"/>
      <c r="M675" s="774"/>
      <c r="N675" s="775"/>
      <c r="O675" s="1173" t="s">
        <v>265</v>
      </c>
    </row>
    <row r="676">
      <c r="A676" s="841"/>
      <c r="B676" s="766" t="s">
        <v>266</v>
      </c>
      <c r="C676" s="767"/>
      <c r="D676" s="767"/>
      <c r="E676" s="767"/>
      <c r="F676" s="768"/>
      <c r="G676" s="779"/>
      <c r="H676" s="780"/>
      <c r="I676" s="766" t="s">
        <v>267</v>
      </c>
      <c r="J676" s="767"/>
      <c r="K676" s="767"/>
      <c r="L676" s="767"/>
      <c r="M676" s="767"/>
      <c r="N676" s="768"/>
      <c r="O676" s="781"/>
    </row>
    <row r="677">
      <c r="A677" s="841"/>
      <c r="B677" s="766" t="s">
        <v>268</v>
      </c>
      <c r="C677" s="767"/>
      <c r="D677" s="767"/>
      <c r="E677" s="767"/>
      <c r="F677" s="768"/>
      <c r="G677" s="779"/>
      <c r="H677" s="780"/>
      <c r="I677" s="766" t="s">
        <v>269</v>
      </c>
      <c r="J677" s="767"/>
      <c r="K677" s="767"/>
      <c r="L677" s="767"/>
      <c r="M677" s="767"/>
      <c r="N677" s="768"/>
      <c r="O677" s="781"/>
    </row>
    <row r="678">
      <c r="A678" s="841"/>
      <c r="B678" s="766" t="s">
        <v>270</v>
      </c>
      <c r="C678" s="767"/>
      <c r="D678" s="767"/>
      <c r="E678" s="767"/>
      <c r="F678" s="768"/>
      <c r="G678" s="779"/>
      <c r="H678" s="780"/>
      <c r="I678" s="766" t="s">
        <v>271</v>
      </c>
      <c r="J678" s="767"/>
      <c r="K678" s="767"/>
      <c r="L678" s="767"/>
      <c r="M678" s="767"/>
      <c r="N678" s="768"/>
      <c r="O678" s="781"/>
    </row>
    <row r="679">
      <c r="A679" s="841"/>
      <c r="B679" s="766" t="s">
        <v>272</v>
      </c>
      <c r="C679" s="767"/>
      <c r="D679" s="767"/>
      <c r="E679" s="767"/>
      <c r="F679" s="768"/>
      <c r="G679" s="779"/>
      <c r="H679" s="780"/>
      <c r="I679" s="766" t="s">
        <v>273</v>
      </c>
      <c r="J679" s="767"/>
      <c r="K679" s="767"/>
      <c r="L679" s="767"/>
      <c r="M679" s="767"/>
      <c r="N679" s="768"/>
      <c r="O679" s="781"/>
    </row>
    <row r="680">
      <c r="A680" s="841"/>
      <c r="B680" s="766" t="s">
        <v>274</v>
      </c>
      <c r="C680" s="767"/>
      <c r="D680" s="767"/>
      <c r="E680" s="767"/>
      <c r="F680" s="768"/>
      <c r="G680" s="779"/>
      <c r="H680" s="780"/>
      <c r="I680" s="766" t="s">
        <v>275</v>
      </c>
      <c r="J680" s="767"/>
      <c r="K680" s="767"/>
      <c r="L680" s="767"/>
      <c r="M680" s="767"/>
      <c r="N680" s="768"/>
      <c r="O680" s="781"/>
    </row>
    <row r="681">
      <c r="A681" s="841"/>
      <c r="B681" s="766" t="s">
        <v>276</v>
      </c>
      <c r="C681" s="767"/>
      <c r="D681" s="767"/>
      <c r="E681" s="767"/>
      <c r="F681" s="768"/>
      <c r="G681" s="779"/>
      <c r="H681" s="780"/>
      <c r="I681" s="766" t="s">
        <v>277</v>
      </c>
      <c r="J681" s="767"/>
      <c r="K681" s="767"/>
      <c r="L681" s="767"/>
      <c r="M681" s="767"/>
      <c r="N681" s="768"/>
      <c r="O681" s="781"/>
    </row>
    <row r="682">
      <c r="A682" s="841"/>
      <c r="B682" s="766" t="s">
        <v>278</v>
      </c>
      <c r="C682" s="767"/>
      <c r="D682" s="767"/>
      <c r="E682" s="767"/>
      <c r="F682" s="768"/>
      <c r="G682" s="779"/>
      <c r="H682" s="780"/>
      <c r="I682" s="766" t="s">
        <v>279</v>
      </c>
      <c r="J682" s="767"/>
      <c r="K682" s="767"/>
      <c r="L682" s="767"/>
      <c r="M682" s="767"/>
      <c r="N682" s="768"/>
      <c r="O682" s="781"/>
    </row>
    <row r="683">
      <c r="A683" s="841"/>
      <c r="B683" s="766" t="s">
        <v>280</v>
      </c>
      <c r="C683" s="767"/>
      <c r="D683" s="767"/>
      <c r="E683" s="767"/>
      <c r="F683" s="768"/>
      <c r="G683" s="779"/>
      <c r="H683" s="780"/>
      <c r="I683" s="766" t="s">
        <v>281</v>
      </c>
      <c r="J683" s="767"/>
      <c r="K683" s="767"/>
      <c r="L683" s="767"/>
      <c r="M683" s="767"/>
      <c r="N683" s="768"/>
      <c r="O683" s="781"/>
    </row>
    <row r="684">
      <c r="A684" s="841"/>
      <c r="B684" s="766" t="s">
        <v>282</v>
      </c>
      <c r="C684" s="767"/>
      <c r="D684" s="767"/>
      <c r="E684" s="767"/>
      <c r="F684" s="768"/>
      <c r="G684" s="779"/>
      <c r="H684" s="780"/>
      <c r="I684" s="766" t="s">
        <v>283</v>
      </c>
      <c r="J684" s="767"/>
      <c r="K684" s="767"/>
      <c r="L684" s="767"/>
      <c r="M684" s="767"/>
      <c r="N684" s="768"/>
      <c r="O684" s="781"/>
    </row>
    <row r="685">
      <c r="A685" s="841"/>
      <c r="B685" s="766" t="s">
        <v>284</v>
      </c>
      <c r="C685" s="767"/>
      <c r="D685" s="767"/>
      <c r="E685" s="767"/>
      <c r="F685" s="768"/>
      <c r="G685" s="779"/>
      <c r="H685" s="780"/>
      <c r="I685" s="766" t="s">
        <v>285</v>
      </c>
      <c r="J685" s="767"/>
      <c r="K685" s="767"/>
      <c r="L685" s="767"/>
      <c r="M685" s="767"/>
      <c r="N685" s="768"/>
      <c r="O685" s="790"/>
    </row>
    <row r="686" ht="15.75">
      <c r="A686" s="842"/>
      <c r="B686" s="793" t="s">
        <v>286</v>
      </c>
      <c r="C686" s="794"/>
      <c r="D686" s="794"/>
      <c r="E686" s="794"/>
      <c r="F686" s="795"/>
      <c r="G686" s="791"/>
      <c r="H686" s="792"/>
      <c r="I686" s="793" t="s">
        <v>287</v>
      </c>
      <c r="J686" s="794"/>
      <c r="K686" s="794"/>
      <c r="L686" s="794"/>
      <c r="M686" s="794"/>
      <c r="N686" s="795"/>
      <c r="O686" s="796">
        <f>SUM(G676:H686,O676:O685)</f>
        <v>0</v>
      </c>
    </row>
    <row r="687">
      <c r="A687" s="837" t="s">
        <v>288</v>
      </c>
      <c r="B687" s="838" t="s">
        <v>313</v>
      </c>
      <c r="C687" s="997"/>
      <c r="D687" s="997"/>
      <c r="E687" s="997"/>
      <c r="F687" s="997"/>
      <c r="G687" s="997"/>
      <c r="H687" s="997"/>
      <c r="I687" s="997"/>
      <c r="J687" s="997"/>
      <c r="K687" s="997"/>
      <c r="L687" s="997"/>
      <c r="M687" s="997"/>
      <c r="N687" s="997"/>
      <c r="O687" s="998"/>
    </row>
    <row r="688">
      <c r="A688" s="841"/>
      <c r="B688" s="758"/>
      <c r="C688" s="759"/>
      <c r="D688" s="759"/>
      <c r="E688" s="759"/>
      <c r="F688" s="759"/>
      <c r="G688" s="759"/>
      <c r="H688" s="759"/>
      <c r="I688" s="759"/>
      <c r="J688" s="759"/>
      <c r="K688" s="759"/>
      <c r="L688" s="759"/>
      <c r="M688" s="759"/>
      <c r="N688" s="759"/>
      <c r="O688" s="762"/>
    </row>
    <row r="689">
      <c r="A689" s="841"/>
      <c r="B689" s="758"/>
      <c r="C689" s="759"/>
      <c r="D689" s="759"/>
      <c r="E689" s="759"/>
      <c r="F689" s="759"/>
      <c r="G689" s="759"/>
      <c r="H689" s="759"/>
      <c r="I689" s="759"/>
      <c r="J689" s="759"/>
      <c r="K689" s="759"/>
      <c r="L689" s="759"/>
      <c r="M689" s="759"/>
      <c r="N689" s="759"/>
      <c r="O689" s="762"/>
    </row>
    <row r="690">
      <c r="A690" s="841"/>
      <c r="B690" s="758"/>
      <c r="C690" s="759"/>
      <c r="D690" s="759"/>
      <c r="E690" s="759"/>
      <c r="F690" s="759"/>
      <c r="G690" s="759"/>
      <c r="H690" s="759"/>
      <c r="I690" s="759"/>
      <c r="J690" s="759"/>
      <c r="K690" s="759"/>
      <c r="L690" s="759"/>
      <c r="M690" s="759"/>
      <c r="N690" s="759"/>
      <c r="O690" s="762"/>
    </row>
    <row r="691">
      <c r="A691" s="841"/>
      <c r="B691" s="758"/>
      <c r="C691" s="759"/>
      <c r="D691" s="759"/>
      <c r="E691" s="759"/>
      <c r="F691" s="759"/>
      <c r="G691" s="759"/>
      <c r="H691" s="759"/>
      <c r="I691" s="759"/>
      <c r="J691" s="759"/>
      <c r="K691" s="759"/>
      <c r="L691" s="759"/>
      <c r="M691" s="759"/>
      <c r="N691" s="759"/>
      <c r="O691" s="762"/>
    </row>
    <row r="692">
      <c r="A692" s="841"/>
      <c r="B692" s="758"/>
      <c r="C692" s="759"/>
      <c r="D692" s="759"/>
      <c r="E692" s="759"/>
      <c r="F692" s="759"/>
      <c r="G692" s="759"/>
      <c r="H692" s="759"/>
      <c r="I692" s="759"/>
      <c r="J692" s="759"/>
      <c r="K692" s="759"/>
      <c r="L692" s="759"/>
      <c r="M692" s="759"/>
      <c r="N692" s="759"/>
      <c r="O692" s="762"/>
    </row>
    <row r="693">
      <c r="A693" s="841"/>
      <c r="B693" s="758"/>
      <c r="C693" s="759"/>
      <c r="D693" s="759"/>
      <c r="E693" s="759"/>
      <c r="F693" s="759"/>
      <c r="G693" s="759"/>
      <c r="H693" s="759"/>
      <c r="I693" s="759"/>
      <c r="J693" s="759"/>
      <c r="K693" s="759"/>
      <c r="L693" s="759"/>
      <c r="M693" s="759"/>
      <c r="N693" s="759"/>
      <c r="O693" s="762"/>
    </row>
    <row r="694">
      <c r="A694" s="841"/>
      <c r="B694" s="758"/>
      <c r="C694" s="759"/>
      <c r="D694" s="759"/>
      <c r="E694" s="759"/>
      <c r="F694" s="759"/>
      <c r="G694" s="759"/>
      <c r="H694" s="763"/>
      <c r="I694" s="986" t="s">
        <v>0</v>
      </c>
      <c r="J694" s="987"/>
      <c r="K694" s="987"/>
      <c r="L694" s="987"/>
      <c r="M694" s="987"/>
      <c r="N694" s="987"/>
      <c r="O694" s="1391"/>
    </row>
    <row r="695">
      <c r="A695" s="841"/>
      <c r="B695" s="758"/>
      <c r="C695" s="759"/>
      <c r="D695" s="759"/>
      <c r="E695" s="759"/>
      <c r="F695" s="759"/>
      <c r="G695" s="759"/>
      <c r="H695" s="763"/>
      <c r="I695" s="3"/>
      <c r="J695" s="3"/>
      <c r="K695" s="3"/>
      <c r="L695" s="3"/>
      <c r="M695" s="3"/>
      <c r="N695" s="3"/>
      <c r="O695" s="1392"/>
    </row>
    <row r="696">
      <c r="A696" s="841"/>
      <c r="B696" s="758"/>
      <c r="C696" s="759"/>
      <c r="D696" s="759"/>
      <c r="E696" s="759"/>
      <c r="F696" s="759"/>
      <c r="G696" s="759"/>
      <c r="H696" s="763"/>
      <c r="I696" s="3"/>
      <c r="J696" s="3"/>
      <c r="K696" s="3"/>
      <c r="L696" s="3"/>
      <c r="M696" s="3"/>
      <c r="N696" s="3"/>
      <c r="O696" s="1392"/>
    </row>
    <row r="697" ht="15.75">
      <c r="A697" s="842"/>
      <c r="B697" s="803"/>
      <c r="C697" s="804"/>
      <c r="D697" s="804"/>
      <c r="E697" s="804"/>
      <c r="F697" s="804"/>
      <c r="G697" s="804"/>
      <c r="H697" s="989"/>
      <c r="I697" s="990"/>
      <c r="J697" s="990"/>
      <c r="K697" s="990"/>
      <c r="L697" s="990"/>
      <c r="M697" s="990"/>
      <c r="N697" s="990"/>
      <c r="O697" s="1393"/>
    </row>
    <row r="698">
      <c r="A698" s="837" t="s">
        <v>291</v>
      </c>
      <c r="B698" s="992"/>
      <c r="C698" s="839"/>
      <c r="D698" s="839"/>
      <c r="E698" s="839"/>
      <c r="F698" s="839"/>
      <c r="G698" s="839"/>
      <c r="H698" s="839"/>
      <c r="I698" s="839"/>
      <c r="J698" s="839"/>
      <c r="K698" s="839"/>
      <c r="L698" s="839"/>
      <c r="M698" s="839"/>
      <c r="N698" s="839"/>
      <c r="O698" s="840"/>
    </row>
    <row r="699">
      <c r="A699" s="841"/>
      <c r="B699" s="760"/>
      <c r="C699" s="761"/>
      <c r="D699" s="761"/>
      <c r="E699" s="761"/>
      <c r="F699" s="761"/>
      <c r="G699" s="761"/>
      <c r="H699" s="761"/>
      <c r="I699" s="761"/>
      <c r="J699" s="761"/>
      <c r="K699" s="761"/>
      <c r="L699" s="761"/>
      <c r="M699" s="761"/>
      <c r="N699" s="761"/>
      <c r="O699" s="762"/>
    </row>
    <row r="700">
      <c r="A700" s="841"/>
      <c r="B700" s="760"/>
      <c r="C700" s="761"/>
      <c r="D700" s="761"/>
      <c r="E700" s="761"/>
      <c r="F700" s="761"/>
      <c r="G700" s="761"/>
      <c r="H700" s="761"/>
      <c r="I700" s="761"/>
      <c r="J700" s="761"/>
      <c r="K700" s="761"/>
      <c r="L700" s="761"/>
      <c r="M700" s="761"/>
      <c r="N700" s="761"/>
      <c r="O700" s="762"/>
    </row>
    <row r="701">
      <c r="A701" s="841"/>
      <c r="B701" s="760"/>
      <c r="C701" s="761"/>
      <c r="D701" s="761"/>
      <c r="E701" s="761"/>
      <c r="F701" s="761"/>
      <c r="G701" s="761"/>
      <c r="H701" s="761"/>
      <c r="I701" s="761"/>
      <c r="J701" s="761"/>
      <c r="K701" s="761"/>
      <c r="L701" s="761"/>
      <c r="M701" s="761"/>
      <c r="N701" s="761"/>
      <c r="O701" s="762"/>
    </row>
    <row r="702">
      <c r="A702" s="841"/>
      <c r="B702" s="760"/>
      <c r="C702" s="761"/>
      <c r="D702" s="761"/>
      <c r="E702" s="761"/>
      <c r="F702" s="761"/>
      <c r="G702" s="761"/>
      <c r="H702" s="761"/>
      <c r="I702" s="761"/>
      <c r="J702" s="761"/>
      <c r="K702" s="761"/>
      <c r="L702" s="761"/>
      <c r="M702" s="761"/>
      <c r="N702" s="761"/>
      <c r="O702" s="762"/>
    </row>
    <row r="703">
      <c r="A703" s="841"/>
      <c r="B703" s="760"/>
      <c r="C703" s="761"/>
      <c r="D703" s="761"/>
      <c r="E703" s="761"/>
      <c r="F703" s="761"/>
      <c r="G703" s="761"/>
      <c r="H703" s="761"/>
      <c r="I703" s="761"/>
      <c r="J703" s="761"/>
      <c r="K703" s="761"/>
      <c r="L703" s="761"/>
      <c r="M703" s="761"/>
      <c r="N703" s="761"/>
      <c r="O703" s="762"/>
    </row>
    <row r="704">
      <c r="A704" s="841"/>
      <c r="B704" s="760"/>
      <c r="C704" s="761"/>
      <c r="D704" s="761"/>
      <c r="E704" s="761"/>
      <c r="F704" s="761"/>
      <c r="G704" s="761"/>
      <c r="H704" s="761"/>
      <c r="I704" s="761"/>
      <c r="J704" s="761"/>
      <c r="K704" s="761"/>
      <c r="L704" s="761"/>
      <c r="M704" s="761"/>
      <c r="N704" s="761"/>
      <c r="O704" s="762"/>
    </row>
    <row r="705">
      <c r="A705" s="841"/>
      <c r="B705" s="758"/>
      <c r="C705" s="759"/>
      <c r="D705" s="759"/>
      <c r="E705" s="759"/>
      <c r="F705" s="759"/>
      <c r="G705" s="759"/>
      <c r="H705" s="763"/>
      <c r="I705" s="986" t="s">
        <v>292</v>
      </c>
      <c r="J705" s="987"/>
      <c r="K705" s="987"/>
      <c r="L705" s="987"/>
      <c r="M705" s="987"/>
      <c r="N705" s="987"/>
      <c r="O705" s="1391"/>
    </row>
    <row r="706">
      <c r="A706" s="841"/>
      <c r="B706" s="758"/>
      <c r="C706" s="759"/>
      <c r="D706" s="759"/>
      <c r="E706" s="759"/>
      <c r="F706" s="759"/>
      <c r="G706" s="759"/>
      <c r="H706" s="763"/>
      <c r="I706" s="3"/>
      <c r="J706" s="3"/>
      <c r="K706" s="3"/>
      <c r="L706" s="3"/>
      <c r="M706" s="3"/>
      <c r="N706" s="3"/>
      <c r="O706" s="1392"/>
    </row>
    <row r="707">
      <c r="A707" s="841"/>
      <c r="B707" s="758"/>
      <c r="C707" s="759"/>
      <c r="D707" s="759"/>
      <c r="E707" s="759"/>
      <c r="F707" s="759"/>
      <c r="G707" s="759"/>
      <c r="H707" s="763"/>
      <c r="I707" s="3"/>
      <c r="J707" s="3"/>
      <c r="K707" s="3"/>
      <c r="L707" s="3"/>
      <c r="M707" s="3"/>
      <c r="N707" s="3"/>
      <c r="O707" s="1392"/>
    </row>
    <row r="708" ht="15.75">
      <c r="A708" s="842"/>
      <c r="B708" s="803"/>
      <c r="C708" s="804"/>
      <c r="D708" s="804"/>
      <c r="E708" s="804"/>
      <c r="F708" s="804"/>
      <c r="G708" s="804"/>
      <c r="H708" s="989"/>
      <c r="I708" s="1223"/>
      <c r="J708" s="1223"/>
      <c r="K708" s="1223"/>
      <c r="L708" s="1223"/>
      <c r="M708" s="1223"/>
      <c r="N708" s="1223"/>
      <c r="O708" s="1394"/>
    </row>
    <row r="709" ht="24.75" customHeight="1">
      <c r="A709" s="131" t="s">
        <v>240</v>
      </c>
      <c r="B709" s="806" t="s">
        <v>1</v>
      </c>
      <c r="C709" s="807"/>
      <c r="D709" s="807"/>
      <c r="E709" s="807"/>
      <c r="F709" s="807"/>
      <c r="G709" s="807"/>
      <c r="H709" s="807"/>
      <c r="I709" s="807"/>
      <c r="J709" s="807"/>
      <c r="K709" s="807"/>
      <c r="L709" s="807"/>
      <c r="M709" s="807"/>
      <c r="N709" s="807"/>
      <c r="O709" s="1165"/>
    </row>
    <row r="710" ht="25.5">
      <c r="A710" s="1254" t="s">
        <v>3</v>
      </c>
      <c r="B710" s="811" t="s">
        <v>4</v>
      </c>
      <c r="C710" s="812"/>
      <c r="D710" s="812"/>
      <c r="E710" s="812"/>
      <c r="F710" s="812"/>
      <c r="G710" s="812"/>
      <c r="H710" s="812"/>
      <c r="I710" s="812"/>
      <c r="J710" s="812"/>
      <c r="K710" s="812"/>
      <c r="L710" s="812"/>
      <c r="M710" s="812"/>
      <c r="N710" s="812"/>
      <c r="O710" s="1178"/>
    </row>
    <row r="711">
      <c r="A711" s="814" t="s">
        <v>241</v>
      </c>
      <c r="B711" s="694"/>
      <c r="C711" s="694"/>
      <c r="D711" s="694"/>
      <c r="E711" s="694"/>
      <c r="F711" s="694"/>
      <c r="G711" s="694"/>
      <c r="H711" s="694"/>
      <c r="I711" s="694"/>
      <c r="J711" s="694"/>
      <c r="K711" s="694"/>
      <c r="L711" s="694"/>
      <c r="M711" s="694"/>
      <c r="N711" s="694"/>
      <c r="O711" s="1179"/>
    </row>
    <row r="712" ht="29.25" customHeight="1">
      <c r="A712" s="1386" t="s">
        <v>7</v>
      </c>
      <c r="B712" s="720" t="s">
        <v>312</v>
      </c>
      <c r="C712" s="720" t="s">
        <v>216</v>
      </c>
      <c r="D712" s="816" t="str">
        <f>D665</f>
        <v xml:space="preserve">01/03/2026 a 31/03/2026</v>
      </c>
      <c r="E712" s="1168"/>
      <c r="F712" s="820"/>
      <c r="G712" s="819" t="s">
        <v>242</v>
      </c>
      <c r="H712" s="820"/>
      <c r="I712" s="723">
        <f>I665+1</f>
        <v>46097</v>
      </c>
      <c r="J712" s="724"/>
      <c r="K712" s="724"/>
      <c r="L712" s="724"/>
      <c r="M712" s="725"/>
      <c r="N712" s="726" t="s">
        <v>243</v>
      </c>
      <c r="O712" s="727">
        <f>O665+1</f>
        <v>16</v>
      </c>
    </row>
    <row r="713">
      <c r="A713" s="1387" t="s">
        <v>244</v>
      </c>
      <c r="B713" s="729" t="s">
        <v>6</v>
      </c>
      <c r="C713" s="730"/>
      <c r="D713" s="730"/>
      <c r="E713" s="730"/>
      <c r="F713" s="730"/>
      <c r="G713" s="730"/>
      <c r="H713" s="730"/>
      <c r="I713" s="730"/>
      <c r="J713" s="731"/>
      <c r="K713" s="732" t="s">
        <v>245</v>
      </c>
      <c r="L713" s="732" t="s">
        <v>246</v>
      </c>
      <c r="M713" s="821" t="s">
        <v>247</v>
      </c>
      <c r="N713" s="822"/>
      <c r="O713" s="733" t="s">
        <v>248</v>
      </c>
    </row>
    <row r="714">
      <c r="A714" s="1388"/>
      <c r="B714" s="735"/>
      <c r="C714" s="736"/>
      <c r="D714" s="1168"/>
      <c r="E714" s="1168"/>
      <c r="F714" s="1168"/>
      <c r="G714" s="736"/>
      <c r="H714" s="736"/>
      <c r="I714" s="736"/>
      <c r="J714" s="737"/>
      <c r="K714" s="732" t="s">
        <v>249</v>
      </c>
      <c r="L714" s="732" t="s">
        <v>203</v>
      </c>
      <c r="M714" s="823"/>
      <c r="N714" s="824"/>
      <c r="O714" s="739"/>
    </row>
    <row r="715" ht="38.25">
      <c r="A715" s="1389" t="s">
        <v>250</v>
      </c>
      <c r="B715" s="741"/>
      <c r="C715" s="742" t="s">
        <v>251</v>
      </c>
      <c r="D715" s="742">
        <f>D668</f>
        <v>270</v>
      </c>
      <c r="E715" s="742" t="s">
        <v>252</v>
      </c>
      <c r="F715" s="825" t="s">
        <v>253</v>
      </c>
      <c r="G715" s="826"/>
      <c r="H715" s="741">
        <f>H668+1</f>
        <v>163</v>
      </c>
      <c r="I715" s="742" t="s">
        <v>254</v>
      </c>
      <c r="J715" s="741">
        <f>D715-H715</f>
        <v>107</v>
      </c>
      <c r="K715" s="744" t="s">
        <v>255</v>
      </c>
      <c r="L715" s="744" t="s">
        <v>203</v>
      </c>
      <c r="M715" s="811"/>
      <c r="N715" s="827"/>
      <c r="O715" s="739"/>
    </row>
    <row r="716">
      <c r="A716" s="1395" t="s">
        <v>256</v>
      </c>
      <c r="B716" s="755" t="s">
        <v>257</v>
      </c>
      <c r="C716" s="756"/>
      <c r="D716" s="756"/>
      <c r="E716" s="756"/>
      <c r="F716" s="757"/>
      <c r="G716" s="758"/>
      <c r="H716" s="763"/>
      <c r="I716" s="760"/>
      <c r="J716" s="761"/>
      <c r="K716" s="761"/>
      <c r="L716" s="761"/>
      <c r="M716" s="761"/>
      <c r="N716" s="761"/>
      <c r="O716" s="762"/>
    </row>
    <row r="717">
      <c r="A717" s="841"/>
      <c r="B717" s="755" t="s">
        <v>258</v>
      </c>
      <c r="C717" s="756"/>
      <c r="D717" s="756"/>
      <c r="E717" s="756"/>
      <c r="F717" s="757"/>
      <c r="G717" s="758"/>
      <c r="H717" s="763"/>
      <c r="I717" s="760"/>
      <c r="J717" s="761"/>
      <c r="K717" s="761"/>
      <c r="L717" s="761"/>
      <c r="M717" s="761"/>
      <c r="N717" s="761"/>
      <c r="O717" s="762"/>
    </row>
    <row r="718">
      <c r="A718" s="841"/>
      <c r="B718" s="755" t="s">
        <v>259</v>
      </c>
      <c r="C718" s="756"/>
      <c r="D718" s="756"/>
      <c r="E718" s="756"/>
      <c r="F718" s="757"/>
      <c r="G718" s="758"/>
      <c r="H718" s="763"/>
      <c r="I718" s="760"/>
      <c r="J718" s="761"/>
      <c r="K718" s="761"/>
      <c r="L718" s="761"/>
      <c r="M718" s="761"/>
      <c r="N718" s="761"/>
      <c r="O718" s="762"/>
    </row>
    <row r="719">
      <c r="A719" s="841"/>
      <c r="B719" s="755" t="s">
        <v>260</v>
      </c>
      <c r="C719" s="756"/>
      <c r="D719" s="756"/>
      <c r="E719" s="756"/>
      <c r="F719" s="757"/>
      <c r="G719" s="758"/>
      <c r="H719" s="763"/>
      <c r="I719" s="760"/>
      <c r="J719" s="761"/>
      <c r="K719" s="761"/>
      <c r="L719" s="761"/>
      <c r="M719" s="761"/>
      <c r="N719" s="761"/>
      <c r="O719" s="762"/>
    </row>
    <row r="720">
      <c r="A720" s="841"/>
      <c r="B720" s="755" t="s">
        <v>261</v>
      </c>
      <c r="C720" s="756"/>
      <c r="D720" s="756"/>
      <c r="E720" s="756"/>
      <c r="F720" s="757"/>
      <c r="G720" s="758"/>
      <c r="H720" s="763"/>
      <c r="I720" s="758"/>
      <c r="J720" s="759"/>
      <c r="K720" s="759"/>
      <c r="L720" s="759"/>
      <c r="M720" s="759"/>
      <c r="N720" s="759"/>
      <c r="O720" s="762"/>
    </row>
    <row r="721" ht="15.75">
      <c r="A721" s="842"/>
      <c r="B721" s="994" t="s">
        <v>262</v>
      </c>
      <c r="C721" s="995"/>
      <c r="D721" s="995"/>
      <c r="E721" s="995"/>
      <c r="F721" s="996"/>
      <c r="G721" s="984"/>
      <c r="H721" s="985"/>
      <c r="I721" s="769"/>
      <c r="J721" s="770"/>
      <c r="K721" s="770"/>
      <c r="L721" s="770"/>
      <c r="M721" s="770"/>
      <c r="N721" s="770"/>
      <c r="O721" s="771"/>
    </row>
    <row r="722">
      <c r="A722" s="837" t="s">
        <v>263</v>
      </c>
      <c r="B722" s="773" t="s">
        <v>264</v>
      </c>
      <c r="C722" s="774"/>
      <c r="D722" s="774"/>
      <c r="E722" s="774"/>
      <c r="F722" s="775"/>
      <c r="G722" s="776" t="s">
        <v>265</v>
      </c>
      <c r="H722" s="777"/>
      <c r="I722" s="773" t="s">
        <v>264</v>
      </c>
      <c r="J722" s="774"/>
      <c r="K722" s="774"/>
      <c r="L722" s="774"/>
      <c r="M722" s="774"/>
      <c r="N722" s="775"/>
      <c r="O722" s="1173" t="s">
        <v>265</v>
      </c>
    </row>
    <row r="723">
      <c r="A723" s="841"/>
      <c r="B723" s="766" t="s">
        <v>266</v>
      </c>
      <c r="C723" s="767"/>
      <c r="D723" s="767"/>
      <c r="E723" s="767"/>
      <c r="F723" s="768"/>
      <c r="G723" s="779"/>
      <c r="H723" s="780"/>
      <c r="I723" s="766" t="s">
        <v>267</v>
      </c>
      <c r="J723" s="767"/>
      <c r="K723" s="767"/>
      <c r="L723" s="767"/>
      <c r="M723" s="767"/>
      <c r="N723" s="768"/>
      <c r="O723" s="781"/>
    </row>
    <row r="724">
      <c r="A724" s="841"/>
      <c r="B724" s="766" t="s">
        <v>268</v>
      </c>
      <c r="C724" s="767"/>
      <c r="D724" s="767"/>
      <c r="E724" s="767"/>
      <c r="F724" s="768"/>
      <c r="G724" s="779"/>
      <c r="H724" s="780"/>
      <c r="I724" s="766" t="s">
        <v>269</v>
      </c>
      <c r="J724" s="767"/>
      <c r="K724" s="767"/>
      <c r="L724" s="767"/>
      <c r="M724" s="767"/>
      <c r="N724" s="768"/>
      <c r="O724" s="781"/>
    </row>
    <row r="725">
      <c r="A725" s="841"/>
      <c r="B725" s="766" t="s">
        <v>270</v>
      </c>
      <c r="C725" s="767"/>
      <c r="D725" s="767"/>
      <c r="E725" s="767"/>
      <c r="F725" s="768"/>
      <c r="G725" s="779"/>
      <c r="H725" s="780"/>
      <c r="I725" s="766" t="s">
        <v>271</v>
      </c>
      <c r="J725" s="767"/>
      <c r="K725" s="767"/>
      <c r="L725" s="767"/>
      <c r="M725" s="767"/>
      <c r="N725" s="768"/>
      <c r="O725" s="781"/>
    </row>
    <row r="726">
      <c r="A726" s="841"/>
      <c r="B726" s="766" t="s">
        <v>272</v>
      </c>
      <c r="C726" s="767"/>
      <c r="D726" s="767"/>
      <c r="E726" s="767"/>
      <c r="F726" s="768"/>
      <c r="G726" s="779"/>
      <c r="H726" s="780"/>
      <c r="I726" s="766" t="s">
        <v>273</v>
      </c>
      <c r="J726" s="767"/>
      <c r="K726" s="767"/>
      <c r="L726" s="767"/>
      <c r="M726" s="767"/>
      <c r="N726" s="768"/>
      <c r="O726" s="781"/>
    </row>
    <row r="727">
      <c r="A727" s="841"/>
      <c r="B727" s="766" t="s">
        <v>274</v>
      </c>
      <c r="C727" s="767"/>
      <c r="D727" s="767"/>
      <c r="E727" s="767"/>
      <c r="F727" s="768"/>
      <c r="G727" s="779"/>
      <c r="H727" s="780"/>
      <c r="I727" s="766" t="s">
        <v>275</v>
      </c>
      <c r="J727" s="767"/>
      <c r="K727" s="767"/>
      <c r="L727" s="767"/>
      <c r="M727" s="767"/>
      <c r="N727" s="768"/>
      <c r="O727" s="781">
        <v>1</v>
      </c>
    </row>
    <row r="728">
      <c r="A728" s="841"/>
      <c r="B728" s="766" t="s">
        <v>276</v>
      </c>
      <c r="C728" s="767"/>
      <c r="D728" s="767"/>
      <c r="E728" s="767"/>
      <c r="F728" s="768"/>
      <c r="G728" s="779"/>
      <c r="H728" s="780"/>
      <c r="I728" s="766" t="s">
        <v>277</v>
      </c>
      <c r="J728" s="767"/>
      <c r="K728" s="767"/>
      <c r="L728" s="767"/>
      <c r="M728" s="767"/>
      <c r="N728" s="768"/>
      <c r="O728" s="781"/>
    </row>
    <row r="729">
      <c r="A729" s="841"/>
      <c r="B729" s="766" t="s">
        <v>278</v>
      </c>
      <c r="C729" s="767"/>
      <c r="D729" s="767"/>
      <c r="E729" s="767"/>
      <c r="F729" s="768"/>
      <c r="G729" s="779"/>
      <c r="H729" s="780"/>
      <c r="I729" s="766" t="s">
        <v>279</v>
      </c>
      <c r="J729" s="767"/>
      <c r="K729" s="767"/>
      <c r="L729" s="767"/>
      <c r="M729" s="767"/>
      <c r="N729" s="768"/>
      <c r="O729" s="781"/>
    </row>
    <row r="730">
      <c r="A730" s="841"/>
      <c r="B730" s="766" t="s">
        <v>280</v>
      </c>
      <c r="C730" s="767"/>
      <c r="D730" s="767"/>
      <c r="E730" s="767"/>
      <c r="F730" s="768"/>
      <c r="G730" s="779"/>
      <c r="H730" s="780"/>
      <c r="I730" s="766" t="s">
        <v>281</v>
      </c>
      <c r="J730" s="767"/>
      <c r="K730" s="767"/>
      <c r="L730" s="767"/>
      <c r="M730" s="767"/>
      <c r="N730" s="768"/>
      <c r="O730" s="781">
        <v>1</v>
      </c>
    </row>
    <row r="731">
      <c r="A731" s="841"/>
      <c r="B731" s="766" t="s">
        <v>282</v>
      </c>
      <c r="C731" s="767"/>
      <c r="D731" s="767"/>
      <c r="E731" s="767"/>
      <c r="F731" s="768"/>
      <c r="G731" s="779"/>
      <c r="H731" s="780"/>
      <c r="I731" s="766" t="s">
        <v>283</v>
      </c>
      <c r="J731" s="767"/>
      <c r="K731" s="767"/>
      <c r="L731" s="767"/>
      <c r="M731" s="767"/>
      <c r="N731" s="768"/>
      <c r="O731" s="781"/>
    </row>
    <row r="732">
      <c r="A732" s="841"/>
      <c r="B732" s="766" t="s">
        <v>284</v>
      </c>
      <c r="C732" s="767"/>
      <c r="D732" s="767"/>
      <c r="E732" s="767"/>
      <c r="F732" s="768"/>
      <c r="G732" s="779"/>
      <c r="H732" s="780"/>
      <c r="I732" s="766" t="s">
        <v>285</v>
      </c>
      <c r="J732" s="767"/>
      <c r="K732" s="767"/>
      <c r="L732" s="767"/>
      <c r="M732" s="767"/>
      <c r="N732" s="768"/>
      <c r="O732" s="790">
        <v>1</v>
      </c>
    </row>
    <row r="733" ht="15.75">
      <c r="A733" s="842"/>
      <c r="B733" s="783" t="s">
        <v>286</v>
      </c>
      <c r="C733" s="784"/>
      <c r="D733" s="784"/>
      <c r="E733" s="784"/>
      <c r="F733" s="785"/>
      <c r="G733" s="791"/>
      <c r="H733" s="792"/>
      <c r="I733" s="793" t="s">
        <v>287</v>
      </c>
      <c r="J733" s="794"/>
      <c r="K733" s="794"/>
      <c r="L733" s="794"/>
      <c r="M733" s="794"/>
      <c r="N733" s="795"/>
      <c r="O733" s="796">
        <f>SUM(G723:H733,O723:O732)</f>
        <v>3</v>
      </c>
    </row>
    <row r="734">
      <c r="A734" s="837" t="s">
        <v>288</v>
      </c>
      <c r="B734" s="838" t="s">
        <v>364</v>
      </c>
      <c r="C734" s="997"/>
      <c r="D734" s="997"/>
      <c r="E734" s="997"/>
      <c r="F734" s="997"/>
      <c r="G734" s="997"/>
      <c r="H734" s="997"/>
      <c r="I734" s="997"/>
      <c r="J734" s="997"/>
      <c r="K734" s="997"/>
      <c r="L734" s="997"/>
      <c r="M734" s="997"/>
      <c r="N734" s="997"/>
      <c r="O734" s="998"/>
    </row>
    <row r="735">
      <c r="A735" s="841"/>
      <c r="B735" s="758"/>
      <c r="C735" s="759"/>
      <c r="D735" s="759"/>
      <c r="E735" s="759"/>
      <c r="F735" s="759"/>
      <c r="G735" s="759"/>
      <c r="H735" s="759"/>
      <c r="I735" s="759"/>
      <c r="J735" s="759"/>
      <c r="K735" s="759"/>
      <c r="L735" s="759"/>
      <c r="M735" s="759"/>
      <c r="N735" s="759"/>
      <c r="O735" s="762"/>
    </row>
    <row r="736">
      <c r="A736" s="841"/>
      <c r="B736" s="758"/>
      <c r="C736" s="759"/>
      <c r="D736" s="759"/>
      <c r="E736" s="759"/>
      <c r="F736" s="759"/>
      <c r="G736" s="759"/>
      <c r="H736" s="759"/>
      <c r="I736" s="759"/>
      <c r="J736" s="759"/>
      <c r="K736" s="759"/>
      <c r="L736" s="759"/>
      <c r="M736" s="759"/>
      <c r="N736" s="759"/>
      <c r="O736" s="762"/>
    </row>
    <row r="737">
      <c r="A737" s="841"/>
      <c r="B737" s="758"/>
      <c r="C737" s="759"/>
      <c r="D737" s="759"/>
      <c r="E737" s="759"/>
      <c r="F737" s="759"/>
      <c r="G737" s="759"/>
      <c r="H737" s="759"/>
      <c r="I737" s="759"/>
      <c r="J737" s="759"/>
      <c r="K737" s="759"/>
      <c r="L737" s="759"/>
      <c r="M737" s="759"/>
      <c r="N737" s="759"/>
      <c r="O737" s="762"/>
    </row>
    <row r="738">
      <c r="A738" s="841"/>
      <c r="B738" s="758"/>
      <c r="C738" s="759"/>
      <c r="D738" s="759"/>
      <c r="E738" s="759"/>
      <c r="F738" s="759"/>
      <c r="G738" s="759"/>
      <c r="H738" s="759"/>
      <c r="I738" s="759"/>
      <c r="J738" s="759"/>
      <c r="K738" s="759"/>
      <c r="L738" s="759"/>
      <c r="M738" s="759"/>
      <c r="N738" s="759"/>
      <c r="O738" s="762"/>
    </row>
    <row r="739">
      <c r="A739" s="841"/>
      <c r="B739" s="758"/>
      <c r="C739" s="759"/>
      <c r="D739" s="759"/>
      <c r="E739" s="759"/>
      <c r="F739" s="759"/>
      <c r="G739" s="759"/>
      <c r="H739" s="759"/>
      <c r="I739" s="759"/>
      <c r="J739" s="759"/>
      <c r="K739" s="759"/>
      <c r="L739" s="759"/>
      <c r="M739" s="759"/>
      <c r="N739" s="759"/>
      <c r="O739" s="762"/>
    </row>
    <row r="740">
      <c r="A740" s="841"/>
      <c r="B740" s="758"/>
      <c r="C740" s="759"/>
      <c r="D740" s="759"/>
      <c r="E740" s="759"/>
      <c r="F740" s="759"/>
      <c r="G740" s="759"/>
      <c r="H740" s="759"/>
      <c r="I740" s="759"/>
      <c r="J740" s="759"/>
      <c r="K740" s="759"/>
      <c r="L740" s="759"/>
      <c r="M740" s="759"/>
      <c r="N740" s="759"/>
      <c r="O740" s="762"/>
    </row>
    <row r="741">
      <c r="A741" s="841"/>
      <c r="B741" s="758"/>
      <c r="C741" s="759"/>
      <c r="D741" s="759"/>
      <c r="E741" s="759"/>
      <c r="F741" s="759"/>
      <c r="G741" s="759"/>
      <c r="H741" s="763"/>
      <c r="I741" s="986" t="s">
        <v>0</v>
      </c>
      <c r="J741" s="987"/>
      <c r="K741" s="987"/>
      <c r="L741" s="987"/>
      <c r="M741" s="987"/>
      <c r="N741" s="987"/>
      <c r="O741" s="1391"/>
    </row>
    <row r="742">
      <c r="A742" s="841"/>
      <c r="B742" s="758"/>
      <c r="C742" s="759"/>
      <c r="D742" s="759"/>
      <c r="E742" s="759"/>
      <c r="F742" s="759"/>
      <c r="G742" s="759"/>
      <c r="H742" s="763"/>
      <c r="I742" s="3"/>
      <c r="J742" s="3"/>
      <c r="K742" s="3"/>
      <c r="L742" s="3"/>
      <c r="M742" s="3"/>
      <c r="N742" s="3"/>
      <c r="O742" s="1392"/>
    </row>
    <row r="743">
      <c r="A743" s="841"/>
      <c r="B743" s="758"/>
      <c r="C743" s="759"/>
      <c r="D743" s="759"/>
      <c r="E743" s="759"/>
      <c r="F743" s="759"/>
      <c r="G743" s="759"/>
      <c r="H743" s="763"/>
      <c r="I743" s="3"/>
      <c r="J743" s="3"/>
      <c r="K743" s="3"/>
      <c r="L743" s="3"/>
      <c r="M743" s="3"/>
      <c r="N743" s="3"/>
      <c r="O743" s="1392"/>
    </row>
    <row r="744" ht="15.75">
      <c r="A744" s="842"/>
      <c r="B744" s="803"/>
      <c r="C744" s="804"/>
      <c r="D744" s="804"/>
      <c r="E744" s="804"/>
      <c r="F744" s="804"/>
      <c r="G744" s="804"/>
      <c r="H744" s="989"/>
      <c r="I744" s="990"/>
      <c r="J744" s="990"/>
      <c r="K744" s="990"/>
      <c r="L744" s="990"/>
      <c r="M744" s="990"/>
      <c r="N744" s="990"/>
      <c r="O744" s="1393"/>
    </row>
    <row r="745">
      <c r="A745" s="837" t="s">
        <v>291</v>
      </c>
      <c r="B745" s="992"/>
      <c r="C745" s="839"/>
      <c r="D745" s="839"/>
      <c r="E745" s="839"/>
      <c r="F745" s="839"/>
      <c r="G745" s="839"/>
      <c r="H745" s="839"/>
      <c r="I745" s="839"/>
      <c r="J745" s="839"/>
      <c r="K745" s="839"/>
      <c r="L745" s="839"/>
      <c r="M745" s="839"/>
      <c r="N745" s="839"/>
      <c r="O745" s="840"/>
    </row>
    <row r="746">
      <c r="A746" s="841"/>
      <c r="B746" s="760"/>
      <c r="C746" s="761"/>
      <c r="D746" s="761"/>
      <c r="E746" s="761"/>
      <c r="F746" s="761"/>
      <c r="G746" s="761"/>
      <c r="H746" s="761"/>
      <c r="I746" s="761"/>
      <c r="J746" s="761"/>
      <c r="K746" s="761"/>
      <c r="L746" s="761"/>
      <c r="M746" s="761"/>
      <c r="N746" s="761"/>
      <c r="O746" s="762"/>
    </row>
    <row r="747">
      <c r="A747" s="841"/>
      <c r="B747" s="760"/>
      <c r="C747" s="761"/>
      <c r="D747" s="761"/>
      <c r="E747" s="761"/>
      <c r="F747" s="761"/>
      <c r="G747" s="761"/>
      <c r="H747" s="761"/>
      <c r="I747" s="761"/>
      <c r="J747" s="761"/>
      <c r="K747" s="761"/>
      <c r="L747" s="761"/>
      <c r="M747" s="761"/>
      <c r="N747" s="761"/>
      <c r="O747" s="762"/>
    </row>
    <row r="748">
      <c r="A748" s="841"/>
      <c r="B748" s="760"/>
      <c r="C748" s="761"/>
      <c r="D748" s="761"/>
      <c r="E748" s="761"/>
      <c r="F748" s="761"/>
      <c r="G748" s="761"/>
      <c r="H748" s="761"/>
      <c r="I748" s="761"/>
      <c r="J748" s="761"/>
      <c r="K748" s="761"/>
      <c r="L748" s="761"/>
      <c r="M748" s="761"/>
      <c r="N748" s="761"/>
      <c r="O748" s="762"/>
    </row>
    <row r="749">
      <c r="A749" s="841"/>
      <c r="B749" s="760"/>
      <c r="C749" s="761"/>
      <c r="D749" s="761"/>
      <c r="E749" s="761"/>
      <c r="F749" s="761"/>
      <c r="G749" s="761"/>
      <c r="H749" s="761"/>
      <c r="I749" s="761"/>
      <c r="J749" s="761"/>
      <c r="K749" s="761"/>
      <c r="L749" s="761"/>
      <c r="M749" s="761"/>
      <c r="N749" s="761"/>
      <c r="O749" s="762"/>
    </row>
    <row r="750">
      <c r="A750" s="841"/>
      <c r="B750" s="760"/>
      <c r="C750" s="761"/>
      <c r="D750" s="761"/>
      <c r="E750" s="761"/>
      <c r="F750" s="761"/>
      <c r="G750" s="761"/>
      <c r="H750" s="761"/>
      <c r="I750" s="761"/>
      <c r="J750" s="761"/>
      <c r="K750" s="761"/>
      <c r="L750" s="761"/>
      <c r="M750" s="761"/>
      <c r="N750" s="761"/>
      <c r="O750" s="762"/>
    </row>
    <row r="751">
      <c r="A751" s="841"/>
      <c r="B751" s="760"/>
      <c r="C751" s="761"/>
      <c r="D751" s="761"/>
      <c r="E751" s="761"/>
      <c r="F751" s="761"/>
      <c r="G751" s="761"/>
      <c r="H751" s="761"/>
      <c r="I751" s="761"/>
      <c r="J751" s="761"/>
      <c r="K751" s="761"/>
      <c r="L751" s="761"/>
      <c r="M751" s="761"/>
      <c r="N751" s="761"/>
      <c r="O751" s="762"/>
    </row>
    <row r="752">
      <c r="A752" s="841"/>
      <c r="B752" s="758"/>
      <c r="C752" s="759"/>
      <c r="D752" s="759"/>
      <c r="E752" s="759"/>
      <c r="F752" s="759"/>
      <c r="G752" s="759"/>
      <c r="H752" s="763"/>
      <c r="I752" s="986" t="s">
        <v>292</v>
      </c>
      <c r="J752" s="987"/>
      <c r="K752" s="987"/>
      <c r="L752" s="987"/>
      <c r="M752" s="987"/>
      <c r="N752" s="987"/>
      <c r="O752" s="1391"/>
    </row>
    <row r="753">
      <c r="A753" s="841"/>
      <c r="B753" s="758"/>
      <c r="C753" s="759"/>
      <c r="D753" s="759"/>
      <c r="E753" s="759"/>
      <c r="F753" s="759"/>
      <c r="G753" s="759"/>
      <c r="H753" s="763"/>
      <c r="I753" s="3"/>
      <c r="J753" s="3"/>
      <c r="K753" s="3"/>
      <c r="L753" s="3"/>
      <c r="M753" s="3"/>
      <c r="N753" s="3"/>
      <c r="O753" s="1392"/>
    </row>
    <row r="754">
      <c r="A754" s="841"/>
      <c r="B754" s="758"/>
      <c r="C754" s="759"/>
      <c r="D754" s="759"/>
      <c r="E754" s="759"/>
      <c r="F754" s="759"/>
      <c r="G754" s="759"/>
      <c r="H754" s="763"/>
      <c r="I754" s="3"/>
      <c r="J754" s="3"/>
      <c r="K754" s="3"/>
      <c r="L754" s="3"/>
      <c r="M754" s="3"/>
      <c r="N754" s="3"/>
      <c r="O754" s="1392"/>
    </row>
    <row r="755" ht="15.75">
      <c r="A755" s="842"/>
      <c r="B755" s="803"/>
      <c r="C755" s="804"/>
      <c r="D755" s="804"/>
      <c r="E755" s="804"/>
      <c r="F755" s="804"/>
      <c r="G755" s="804"/>
      <c r="H755" s="989"/>
      <c r="I755" s="1223"/>
      <c r="J755" s="1223"/>
      <c r="K755" s="1223"/>
      <c r="L755" s="1223"/>
      <c r="M755" s="1223"/>
      <c r="N755" s="1223"/>
      <c r="O755" s="1394"/>
    </row>
    <row r="756" ht="30" customHeight="1">
      <c r="A756" s="131" t="s">
        <v>240</v>
      </c>
      <c r="B756" s="806" t="s">
        <v>1</v>
      </c>
      <c r="C756" s="807"/>
      <c r="D756" s="807"/>
      <c r="E756" s="807"/>
      <c r="F756" s="807"/>
      <c r="G756" s="807"/>
      <c r="H756" s="807"/>
      <c r="I756" s="807"/>
      <c r="J756" s="807"/>
      <c r="K756" s="807"/>
      <c r="L756" s="807"/>
      <c r="M756" s="807"/>
      <c r="N756" s="807"/>
      <c r="O756" s="1165"/>
    </row>
    <row r="757" ht="25.5">
      <c r="A757" s="1254" t="s">
        <v>3</v>
      </c>
      <c r="B757" s="811" t="s">
        <v>4</v>
      </c>
      <c r="C757" s="812"/>
      <c r="D757" s="812"/>
      <c r="E757" s="812"/>
      <c r="F757" s="812"/>
      <c r="G757" s="812"/>
      <c r="H757" s="812"/>
      <c r="I757" s="812"/>
      <c r="J757" s="812"/>
      <c r="K757" s="812"/>
      <c r="L757" s="812"/>
      <c r="M757" s="812"/>
      <c r="N757" s="812"/>
      <c r="O757" s="1178"/>
    </row>
    <row r="758">
      <c r="A758" s="814" t="s">
        <v>241</v>
      </c>
      <c r="B758" s="694"/>
      <c r="C758" s="694"/>
      <c r="D758" s="694"/>
      <c r="E758" s="694"/>
      <c r="F758" s="694"/>
      <c r="G758" s="694"/>
      <c r="H758" s="694"/>
      <c r="I758" s="694"/>
      <c r="J758" s="694"/>
      <c r="K758" s="694"/>
      <c r="L758" s="694"/>
      <c r="M758" s="694"/>
      <c r="N758" s="694"/>
      <c r="O758" s="1179"/>
    </row>
    <row r="759" ht="25.5">
      <c r="A759" s="1386" t="s">
        <v>7</v>
      </c>
      <c r="B759" s="720" t="s">
        <v>312</v>
      </c>
      <c r="C759" s="720" t="s">
        <v>216</v>
      </c>
      <c r="D759" s="816" t="str">
        <f>D712</f>
        <v xml:space="preserve">01/03/2026 a 31/03/2026</v>
      </c>
      <c r="E759" s="1168"/>
      <c r="F759" s="820"/>
      <c r="G759" s="819" t="s">
        <v>242</v>
      </c>
      <c r="H759" s="820"/>
      <c r="I759" s="723">
        <f>I712+1</f>
        <v>46098</v>
      </c>
      <c r="J759" s="724"/>
      <c r="K759" s="724"/>
      <c r="L759" s="724"/>
      <c r="M759" s="725"/>
      <c r="N759" s="726" t="s">
        <v>243</v>
      </c>
      <c r="O759" s="727">
        <f>O712+1</f>
        <v>17</v>
      </c>
    </row>
    <row r="760">
      <c r="A760" s="1387" t="s">
        <v>244</v>
      </c>
      <c r="B760" s="729" t="s">
        <v>6</v>
      </c>
      <c r="C760" s="730"/>
      <c r="D760" s="730"/>
      <c r="E760" s="730"/>
      <c r="F760" s="730"/>
      <c r="G760" s="730"/>
      <c r="H760" s="730"/>
      <c r="I760" s="730"/>
      <c r="J760" s="731"/>
      <c r="K760" s="732" t="s">
        <v>245</v>
      </c>
      <c r="L760" s="732" t="s">
        <v>246</v>
      </c>
      <c r="M760" s="821" t="s">
        <v>247</v>
      </c>
      <c r="N760" s="822"/>
      <c r="O760" s="733" t="s">
        <v>248</v>
      </c>
    </row>
    <row r="761">
      <c r="A761" s="1388"/>
      <c r="B761" s="735"/>
      <c r="C761" s="736"/>
      <c r="D761" s="1168"/>
      <c r="E761" s="1168"/>
      <c r="F761" s="1168"/>
      <c r="G761" s="736"/>
      <c r="H761" s="736"/>
      <c r="I761" s="736"/>
      <c r="J761" s="737"/>
      <c r="K761" s="732" t="s">
        <v>249</v>
      </c>
      <c r="L761" s="732" t="s">
        <v>203</v>
      </c>
      <c r="M761" s="823"/>
      <c r="N761" s="824"/>
      <c r="O761" s="739"/>
    </row>
    <row r="762" ht="38.25">
      <c r="A762" s="1389" t="s">
        <v>250</v>
      </c>
      <c r="B762" s="741"/>
      <c r="C762" s="742" t="s">
        <v>251</v>
      </c>
      <c r="D762" s="742">
        <f>D715</f>
        <v>270</v>
      </c>
      <c r="E762" s="742" t="s">
        <v>252</v>
      </c>
      <c r="F762" s="825" t="s">
        <v>253</v>
      </c>
      <c r="G762" s="826"/>
      <c r="H762" s="741">
        <f>H715+1</f>
        <v>164</v>
      </c>
      <c r="I762" s="742" t="s">
        <v>254</v>
      </c>
      <c r="J762" s="741">
        <f>D762-H762</f>
        <v>106</v>
      </c>
      <c r="K762" s="744" t="s">
        <v>255</v>
      </c>
      <c r="L762" s="744" t="s">
        <v>203</v>
      </c>
      <c r="M762" s="811"/>
      <c r="N762" s="827"/>
      <c r="O762" s="739"/>
    </row>
    <row r="763">
      <c r="A763" s="1395" t="s">
        <v>256</v>
      </c>
      <c r="B763" s="755" t="s">
        <v>257</v>
      </c>
      <c r="C763" s="756"/>
      <c r="D763" s="756"/>
      <c r="E763" s="756"/>
      <c r="F763" s="757"/>
      <c r="G763" s="758"/>
      <c r="H763" s="763"/>
      <c r="I763" s="760"/>
      <c r="J763" s="761"/>
      <c r="K763" s="761"/>
      <c r="L763" s="761"/>
      <c r="M763" s="761"/>
      <c r="N763" s="761"/>
      <c r="O763" s="762"/>
    </row>
    <row r="764">
      <c r="A764" s="841"/>
      <c r="B764" s="755" t="s">
        <v>258</v>
      </c>
      <c r="C764" s="756"/>
      <c r="D764" s="756"/>
      <c r="E764" s="756"/>
      <c r="F764" s="757"/>
      <c r="G764" s="758"/>
      <c r="H764" s="763"/>
      <c r="I764" s="760"/>
      <c r="J764" s="761"/>
      <c r="K764" s="761"/>
      <c r="L764" s="761"/>
      <c r="M764" s="761"/>
      <c r="N764" s="761"/>
      <c r="O764" s="762"/>
    </row>
    <row r="765">
      <c r="A765" s="841"/>
      <c r="B765" s="755" t="s">
        <v>259</v>
      </c>
      <c r="C765" s="756"/>
      <c r="D765" s="756"/>
      <c r="E765" s="756"/>
      <c r="F765" s="757"/>
      <c r="G765" s="758"/>
      <c r="H765" s="763"/>
      <c r="I765" s="760"/>
      <c r="J765" s="761"/>
      <c r="K765" s="761"/>
      <c r="L765" s="761"/>
      <c r="M765" s="761"/>
      <c r="N765" s="761"/>
      <c r="O765" s="762"/>
    </row>
    <row r="766">
      <c r="A766" s="841"/>
      <c r="B766" s="755" t="s">
        <v>260</v>
      </c>
      <c r="C766" s="756"/>
      <c r="D766" s="756"/>
      <c r="E766" s="756"/>
      <c r="F766" s="757"/>
      <c r="G766" s="758"/>
      <c r="H766" s="763"/>
      <c r="I766" s="760"/>
      <c r="J766" s="761"/>
      <c r="K766" s="761"/>
      <c r="L766" s="761"/>
      <c r="M766" s="761"/>
      <c r="N766" s="761"/>
      <c r="O766" s="762"/>
    </row>
    <row r="767">
      <c r="A767" s="841"/>
      <c r="B767" s="755" t="s">
        <v>261</v>
      </c>
      <c r="C767" s="756"/>
      <c r="D767" s="756"/>
      <c r="E767" s="756"/>
      <c r="F767" s="757"/>
      <c r="G767" s="758"/>
      <c r="H767" s="763"/>
      <c r="I767" s="758"/>
      <c r="J767" s="759"/>
      <c r="K767" s="759"/>
      <c r="L767" s="759"/>
      <c r="M767" s="759"/>
      <c r="N767" s="759"/>
      <c r="O767" s="762"/>
    </row>
    <row r="768" ht="15.75">
      <c r="A768" s="842"/>
      <c r="B768" s="999" t="s">
        <v>262</v>
      </c>
      <c r="C768" s="1000"/>
      <c r="D768" s="1000"/>
      <c r="E768" s="1000"/>
      <c r="F768" s="1001"/>
      <c r="G768" s="803"/>
      <c r="H768" s="989"/>
      <c r="I768" s="769"/>
      <c r="J768" s="770"/>
      <c r="K768" s="770"/>
      <c r="L768" s="770"/>
      <c r="M768" s="770"/>
      <c r="N768" s="770"/>
      <c r="O768" s="771"/>
    </row>
    <row r="769">
      <c r="A769" s="837" t="s">
        <v>263</v>
      </c>
      <c r="B769" s="773" t="s">
        <v>264</v>
      </c>
      <c r="C769" s="774"/>
      <c r="D769" s="774"/>
      <c r="E769" s="774"/>
      <c r="F769" s="775"/>
      <c r="G769" s="776" t="s">
        <v>265</v>
      </c>
      <c r="H769" s="777"/>
      <c r="I769" s="773" t="s">
        <v>264</v>
      </c>
      <c r="J769" s="774"/>
      <c r="K769" s="774"/>
      <c r="L769" s="774"/>
      <c r="M769" s="774"/>
      <c r="N769" s="775"/>
      <c r="O769" s="1173" t="s">
        <v>265</v>
      </c>
    </row>
    <row r="770">
      <c r="A770" s="841"/>
      <c r="B770" s="766" t="s">
        <v>266</v>
      </c>
      <c r="C770" s="767"/>
      <c r="D770" s="767"/>
      <c r="E770" s="767"/>
      <c r="F770" s="768"/>
      <c r="G770" s="779"/>
      <c r="H770" s="780"/>
      <c r="I770" s="766" t="s">
        <v>267</v>
      </c>
      <c r="J770" s="767"/>
      <c r="K770" s="767"/>
      <c r="L770" s="767"/>
      <c r="M770" s="767"/>
      <c r="N770" s="768"/>
      <c r="O770" s="781"/>
    </row>
    <row r="771">
      <c r="A771" s="841"/>
      <c r="B771" s="766" t="s">
        <v>268</v>
      </c>
      <c r="C771" s="767"/>
      <c r="D771" s="767"/>
      <c r="E771" s="767"/>
      <c r="F771" s="768"/>
      <c r="G771" s="779"/>
      <c r="H771" s="780"/>
      <c r="I771" s="766" t="s">
        <v>269</v>
      </c>
      <c r="J771" s="767"/>
      <c r="K771" s="767"/>
      <c r="L771" s="767"/>
      <c r="M771" s="767"/>
      <c r="N771" s="768"/>
      <c r="O771" s="781"/>
    </row>
    <row r="772">
      <c r="A772" s="841"/>
      <c r="B772" s="766" t="s">
        <v>270</v>
      </c>
      <c r="C772" s="767"/>
      <c r="D772" s="767"/>
      <c r="E772" s="767"/>
      <c r="F772" s="768"/>
      <c r="G772" s="779"/>
      <c r="H772" s="780"/>
      <c r="I772" s="766" t="s">
        <v>271</v>
      </c>
      <c r="J772" s="767"/>
      <c r="K772" s="767"/>
      <c r="L772" s="767"/>
      <c r="M772" s="767"/>
      <c r="N772" s="768"/>
      <c r="O772" s="781"/>
    </row>
    <row r="773">
      <c r="A773" s="841"/>
      <c r="B773" s="766" t="s">
        <v>272</v>
      </c>
      <c r="C773" s="767"/>
      <c r="D773" s="767"/>
      <c r="E773" s="767"/>
      <c r="F773" s="768"/>
      <c r="G773" s="779"/>
      <c r="H773" s="780"/>
      <c r="I773" s="766" t="s">
        <v>273</v>
      </c>
      <c r="J773" s="767"/>
      <c r="K773" s="767"/>
      <c r="L773" s="767"/>
      <c r="M773" s="767"/>
      <c r="N773" s="768"/>
      <c r="O773" s="781"/>
    </row>
    <row r="774">
      <c r="A774" s="841"/>
      <c r="B774" s="766" t="s">
        <v>274</v>
      </c>
      <c r="C774" s="767"/>
      <c r="D774" s="767"/>
      <c r="E774" s="767"/>
      <c r="F774" s="768"/>
      <c r="G774" s="779"/>
      <c r="H774" s="780"/>
      <c r="I774" s="766" t="s">
        <v>275</v>
      </c>
      <c r="J774" s="767"/>
      <c r="K774" s="767"/>
      <c r="L774" s="767"/>
      <c r="M774" s="767"/>
      <c r="N774" s="768"/>
      <c r="O774" s="781">
        <v>1</v>
      </c>
    </row>
    <row r="775">
      <c r="A775" s="841"/>
      <c r="B775" s="766" t="s">
        <v>276</v>
      </c>
      <c r="C775" s="767"/>
      <c r="D775" s="767"/>
      <c r="E775" s="767"/>
      <c r="F775" s="768"/>
      <c r="G775" s="779"/>
      <c r="H775" s="780"/>
      <c r="I775" s="766" t="s">
        <v>277</v>
      </c>
      <c r="J775" s="767"/>
      <c r="K775" s="767"/>
      <c r="L775" s="767"/>
      <c r="M775" s="767"/>
      <c r="N775" s="768"/>
      <c r="O775" s="781"/>
    </row>
    <row r="776">
      <c r="A776" s="841"/>
      <c r="B776" s="766" t="s">
        <v>278</v>
      </c>
      <c r="C776" s="767"/>
      <c r="D776" s="767"/>
      <c r="E776" s="767"/>
      <c r="F776" s="768"/>
      <c r="G776" s="779"/>
      <c r="H776" s="780"/>
      <c r="I776" s="766" t="s">
        <v>279</v>
      </c>
      <c r="J776" s="767"/>
      <c r="K776" s="767"/>
      <c r="L776" s="767"/>
      <c r="M776" s="767"/>
      <c r="N776" s="768"/>
      <c r="O776" s="781"/>
    </row>
    <row r="777">
      <c r="A777" s="841"/>
      <c r="B777" s="766" t="s">
        <v>280</v>
      </c>
      <c r="C777" s="767"/>
      <c r="D777" s="767"/>
      <c r="E777" s="767"/>
      <c r="F777" s="768"/>
      <c r="G777" s="779"/>
      <c r="H777" s="780"/>
      <c r="I777" s="766" t="s">
        <v>281</v>
      </c>
      <c r="J777" s="767"/>
      <c r="K777" s="767"/>
      <c r="L777" s="767"/>
      <c r="M777" s="767"/>
      <c r="N777" s="768"/>
      <c r="O777" s="781">
        <v>1</v>
      </c>
    </row>
    <row r="778">
      <c r="A778" s="841"/>
      <c r="B778" s="766" t="s">
        <v>282</v>
      </c>
      <c r="C778" s="767"/>
      <c r="D778" s="767"/>
      <c r="E778" s="767"/>
      <c r="F778" s="768"/>
      <c r="G778" s="779"/>
      <c r="H778" s="780"/>
      <c r="I778" s="766" t="s">
        <v>283</v>
      </c>
      <c r="J778" s="767"/>
      <c r="K778" s="767"/>
      <c r="L778" s="767"/>
      <c r="M778" s="767"/>
      <c r="N778" s="768"/>
      <c r="O778" s="781"/>
    </row>
    <row r="779">
      <c r="A779" s="841"/>
      <c r="B779" s="766" t="s">
        <v>284</v>
      </c>
      <c r="C779" s="767"/>
      <c r="D779" s="767"/>
      <c r="E779" s="767"/>
      <c r="F779" s="768"/>
      <c r="G779" s="779"/>
      <c r="H779" s="780"/>
      <c r="I779" s="766" t="s">
        <v>285</v>
      </c>
      <c r="J779" s="767"/>
      <c r="K779" s="767"/>
      <c r="L779" s="767"/>
      <c r="M779" s="767"/>
      <c r="N779" s="768"/>
      <c r="O779" s="790">
        <v>1</v>
      </c>
    </row>
    <row r="780" ht="15.75">
      <c r="A780" s="842"/>
      <c r="B780" s="793" t="s">
        <v>286</v>
      </c>
      <c r="C780" s="794"/>
      <c r="D780" s="794"/>
      <c r="E780" s="794"/>
      <c r="F780" s="795"/>
      <c r="G780" s="791"/>
      <c r="H780" s="792"/>
      <c r="I780" s="793" t="s">
        <v>287</v>
      </c>
      <c r="J780" s="794"/>
      <c r="K780" s="794"/>
      <c r="L780" s="794"/>
      <c r="M780" s="794"/>
      <c r="N780" s="795"/>
      <c r="O780" s="796">
        <f>SUM(G770:H780,O770:O779)</f>
        <v>3</v>
      </c>
    </row>
    <row r="781" ht="15" customHeight="1">
      <c r="A781" s="837" t="s">
        <v>288</v>
      </c>
      <c r="B781" s="838" t="s">
        <v>364</v>
      </c>
      <c r="C781" s="997"/>
      <c r="D781" s="997"/>
      <c r="E781" s="997"/>
      <c r="F781" s="997"/>
      <c r="G781" s="997"/>
      <c r="H781" s="997"/>
      <c r="I781" s="997"/>
      <c r="J781" s="997"/>
      <c r="K781" s="997"/>
      <c r="L781" s="997"/>
      <c r="M781" s="997"/>
      <c r="N781" s="997"/>
      <c r="O781" s="998"/>
    </row>
    <row r="782">
      <c r="A782" s="841"/>
      <c r="B782" s="758"/>
      <c r="C782" s="759"/>
      <c r="D782" s="759"/>
      <c r="E782" s="759"/>
      <c r="F782" s="759"/>
      <c r="G782" s="759"/>
      <c r="H782" s="759"/>
      <c r="I782" s="759"/>
      <c r="J782" s="759"/>
      <c r="K782" s="759"/>
      <c r="L782" s="759"/>
      <c r="M782" s="759"/>
      <c r="N782" s="759"/>
      <c r="O782" s="762"/>
    </row>
    <row r="783">
      <c r="A783" s="841"/>
      <c r="B783" s="758"/>
      <c r="C783" s="759"/>
      <c r="D783" s="759"/>
      <c r="E783" s="759"/>
      <c r="F783" s="759"/>
      <c r="G783" s="759"/>
      <c r="H783" s="759"/>
      <c r="I783" s="759"/>
      <c r="J783" s="759"/>
      <c r="K783" s="759"/>
      <c r="L783" s="759"/>
      <c r="M783" s="759"/>
      <c r="N783" s="759"/>
      <c r="O783" s="762"/>
    </row>
    <row r="784">
      <c r="A784" s="841"/>
      <c r="B784" s="758"/>
      <c r="C784" s="759"/>
      <c r="D784" s="759"/>
      <c r="E784" s="759"/>
      <c r="F784" s="759"/>
      <c r="G784" s="759"/>
      <c r="H784" s="759"/>
      <c r="I784" s="759"/>
      <c r="J784" s="759"/>
      <c r="K784" s="759"/>
      <c r="L784" s="759"/>
      <c r="M784" s="759"/>
      <c r="N784" s="759"/>
      <c r="O784" s="762"/>
    </row>
    <row r="785">
      <c r="A785" s="841"/>
      <c r="B785" s="758"/>
      <c r="C785" s="759"/>
      <c r="D785" s="759"/>
      <c r="E785" s="759"/>
      <c r="F785" s="759"/>
      <c r="G785" s="759"/>
      <c r="H785" s="759"/>
      <c r="I785" s="759"/>
      <c r="J785" s="759"/>
      <c r="K785" s="759"/>
      <c r="L785" s="759"/>
      <c r="M785" s="759"/>
      <c r="N785" s="759"/>
      <c r="O785" s="762"/>
    </row>
    <row r="786">
      <c r="A786" s="841"/>
      <c r="B786" s="758"/>
      <c r="C786" s="759"/>
      <c r="D786" s="759"/>
      <c r="E786" s="759"/>
      <c r="F786" s="759"/>
      <c r="G786" s="759"/>
      <c r="H786" s="759"/>
      <c r="I786" s="759"/>
      <c r="J786" s="759"/>
      <c r="K786" s="759"/>
      <c r="L786" s="759"/>
      <c r="M786" s="759"/>
      <c r="N786" s="759"/>
      <c r="O786" s="762"/>
    </row>
    <row r="787">
      <c r="A787" s="841"/>
      <c r="B787" s="758"/>
      <c r="C787" s="759"/>
      <c r="D787" s="759"/>
      <c r="E787" s="759"/>
      <c r="F787" s="759"/>
      <c r="G787" s="759"/>
      <c r="H787" s="759"/>
      <c r="I787" s="759"/>
      <c r="J787" s="759"/>
      <c r="K787" s="759"/>
      <c r="L787" s="759"/>
      <c r="M787" s="759"/>
      <c r="N787" s="759"/>
      <c r="O787" s="762"/>
    </row>
    <row r="788">
      <c r="A788" s="841"/>
      <c r="B788" s="758"/>
      <c r="C788" s="759"/>
      <c r="D788" s="759"/>
      <c r="E788" s="759"/>
      <c r="F788" s="759"/>
      <c r="G788" s="759"/>
      <c r="H788" s="763"/>
      <c r="I788" s="986" t="s">
        <v>0</v>
      </c>
      <c r="J788" s="987"/>
      <c r="K788" s="987"/>
      <c r="L788" s="987"/>
      <c r="M788" s="987"/>
      <c r="N788" s="987"/>
      <c r="O788" s="1391"/>
    </row>
    <row r="789">
      <c r="A789" s="841"/>
      <c r="B789" s="758"/>
      <c r="C789" s="759"/>
      <c r="D789" s="759"/>
      <c r="E789" s="759"/>
      <c r="F789" s="759"/>
      <c r="G789" s="759"/>
      <c r="H789" s="763"/>
      <c r="I789" s="3"/>
      <c r="J789" s="3"/>
      <c r="K789" s="3"/>
      <c r="L789" s="3"/>
      <c r="M789" s="3"/>
      <c r="N789" s="3"/>
      <c r="O789" s="1392"/>
    </row>
    <row r="790">
      <c r="A790" s="841"/>
      <c r="B790" s="758"/>
      <c r="C790" s="759"/>
      <c r="D790" s="759"/>
      <c r="E790" s="759"/>
      <c r="F790" s="759"/>
      <c r="G790" s="759"/>
      <c r="H790" s="763"/>
      <c r="I790" s="3"/>
      <c r="J790" s="3"/>
      <c r="K790" s="3"/>
      <c r="L790" s="3"/>
      <c r="M790" s="3"/>
      <c r="N790" s="3"/>
      <c r="O790" s="1392"/>
    </row>
    <row r="791" ht="15.75">
      <c r="A791" s="842"/>
      <c r="B791" s="803"/>
      <c r="C791" s="804"/>
      <c r="D791" s="804"/>
      <c r="E791" s="804"/>
      <c r="F791" s="804"/>
      <c r="G791" s="804"/>
      <c r="H791" s="989"/>
      <c r="I791" s="990"/>
      <c r="J791" s="990"/>
      <c r="K791" s="990"/>
      <c r="L791" s="990"/>
      <c r="M791" s="990"/>
      <c r="N791" s="990"/>
      <c r="O791" s="1393"/>
    </row>
    <row r="792">
      <c r="A792" s="837" t="s">
        <v>291</v>
      </c>
      <c r="B792" s="992"/>
      <c r="C792" s="839"/>
      <c r="D792" s="839"/>
      <c r="E792" s="839"/>
      <c r="F792" s="839"/>
      <c r="G792" s="839"/>
      <c r="H792" s="839"/>
      <c r="I792" s="839"/>
      <c r="J792" s="839"/>
      <c r="K792" s="839"/>
      <c r="L792" s="839"/>
      <c r="M792" s="839"/>
      <c r="N792" s="839"/>
      <c r="O792" s="840"/>
    </row>
    <row r="793">
      <c r="A793" s="841"/>
      <c r="B793" s="760"/>
      <c r="C793" s="761"/>
      <c r="D793" s="761"/>
      <c r="E793" s="761"/>
      <c r="F793" s="761"/>
      <c r="G793" s="761"/>
      <c r="H793" s="761"/>
      <c r="I793" s="761"/>
      <c r="J793" s="761"/>
      <c r="K793" s="761"/>
      <c r="L793" s="761"/>
      <c r="M793" s="761"/>
      <c r="N793" s="761"/>
      <c r="O793" s="762"/>
    </row>
    <row r="794">
      <c r="A794" s="841"/>
      <c r="B794" s="760"/>
      <c r="C794" s="761"/>
      <c r="D794" s="761"/>
      <c r="E794" s="761"/>
      <c r="F794" s="761"/>
      <c r="G794" s="761"/>
      <c r="H794" s="761"/>
      <c r="I794" s="761"/>
      <c r="J794" s="761"/>
      <c r="K794" s="761"/>
      <c r="L794" s="761"/>
      <c r="M794" s="761"/>
      <c r="N794" s="761"/>
      <c r="O794" s="762"/>
    </row>
    <row r="795">
      <c r="A795" s="841"/>
      <c r="B795" s="760"/>
      <c r="C795" s="761"/>
      <c r="D795" s="761"/>
      <c r="E795" s="761"/>
      <c r="F795" s="761"/>
      <c r="G795" s="761"/>
      <c r="H795" s="761"/>
      <c r="I795" s="761"/>
      <c r="J795" s="761"/>
      <c r="K795" s="761"/>
      <c r="L795" s="761"/>
      <c r="M795" s="761"/>
      <c r="N795" s="761"/>
      <c r="O795" s="762"/>
    </row>
    <row r="796">
      <c r="A796" s="841"/>
      <c r="B796" s="760"/>
      <c r="C796" s="761"/>
      <c r="D796" s="761"/>
      <c r="E796" s="761"/>
      <c r="F796" s="761"/>
      <c r="G796" s="761"/>
      <c r="H796" s="761"/>
      <c r="I796" s="761"/>
      <c r="J796" s="761"/>
      <c r="K796" s="761"/>
      <c r="L796" s="761"/>
      <c r="M796" s="761"/>
      <c r="N796" s="761"/>
      <c r="O796" s="762"/>
    </row>
    <row r="797">
      <c r="A797" s="841"/>
      <c r="B797" s="760"/>
      <c r="C797" s="761"/>
      <c r="D797" s="761"/>
      <c r="E797" s="761"/>
      <c r="F797" s="761"/>
      <c r="G797" s="761"/>
      <c r="H797" s="761"/>
      <c r="I797" s="761"/>
      <c r="J797" s="761"/>
      <c r="K797" s="761"/>
      <c r="L797" s="761"/>
      <c r="M797" s="761"/>
      <c r="N797" s="761"/>
      <c r="O797" s="762"/>
    </row>
    <row r="798">
      <c r="A798" s="841"/>
      <c r="B798" s="760"/>
      <c r="C798" s="761"/>
      <c r="D798" s="761"/>
      <c r="E798" s="761"/>
      <c r="F798" s="761"/>
      <c r="G798" s="761"/>
      <c r="H798" s="761"/>
      <c r="I798" s="761"/>
      <c r="J798" s="761"/>
      <c r="K798" s="761"/>
      <c r="L798" s="761"/>
      <c r="M798" s="761"/>
      <c r="N798" s="761"/>
      <c r="O798" s="762"/>
    </row>
    <row r="799">
      <c r="A799" s="841"/>
      <c r="B799" s="758"/>
      <c r="C799" s="759"/>
      <c r="D799" s="759"/>
      <c r="E799" s="759"/>
      <c r="F799" s="759"/>
      <c r="G799" s="759"/>
      <c r="H799" s="763"/>
      <c r="I799" s="986" t="s">
        <v>292</v>
      </c>
      <c r="J799" s="987"/>
      <c r="K799" s="987"/>
      <c r="L799" s="987"/>
      <c r="M799" s="987"/>
      <c r="N799" s="987"/>
      <c r="O799" s="1391"/>
    </row>
    <row r="800">
      <c r="A800" s="841"/>
      <c r="B800" s="758"/>
      <c r="C800" s="759"/>
      <c r="D800" s="759"/>
      <c r="E800" s="759"/>
      <c r="F800" s="759"/>
      <c r="G800" s="759"/>
      <c r="H800" s="763"/>
      <c r="I800" s="3"/>
      <c r="J800" s="3"/>
      <c r="K800" s="3"/>
      <c r="L800" s="3"/>
      <c r="M800" s="3"/>
      <c r="N800" s="3"/>
      <c r="O800" s="1392"/>
    </row>
    <row r="801">
      <c r="A801" s="841"/>
      <c r="B801" s="758"/>
      <c r="C801" s="759"/>
      <c r="D801" s="759"/>
      <c r="E801" s="759"/>
      <c r="F801" s="759"/>
      <c r="G801" s="759"/>
      <c r="H801" s="763"/>
      <c r="I801" s="3"/>
      <c r="J801" s="3"/>
      <c r="K801" s="3"/>
      <c r="L801" s="3"/>
      <c r="M801" s="3"/>
      <c r="N801" s="3"/>
      <c r="O801" s="1392"/>
    </row>
    <row r="802" ht="15.75">
      <c r="A802" s="842"/>
      <c r="B802" s="803"/>
      <c r="C802" s="804"/>
      <c r="D802" s="804"/>
      <c r="E802" s="804"/>
      <c r="F802" s="804"/>
      <c r="G802" s="804"/>
      <c r="H802" s="989"/>
      <c r="I802" s="1223"/>
      <c r="J802" s="1223"/>
      <c r="K802" s="1223"/>
      <c r="L802" s="1223"/>
      <c r="M802" s="1223"/>
      <c r="N802" s="1223"/>
      <c r="O802" s="1394"/>
    </row>
    <row r="803" ht="25.5" customHeight="1">
      <c r="A803" s="131" t="s">
        <v>240</v>
      </c>
      <c r="B803" s="806" t="s">
        <v>1</v>
      </c>
      <c r="C803" s="807"/>
      <c r="D803" s="807"/>
      <c r="E803" s="807"/>
      <c r="F803" s="807"/>
      <c r="G803" s="807"/>
      <c r="H803" s="807"/>
      <c r="I803" s="807"/>
      <c r="J803" s="807"/>
      <c r="K803" s="807"/>
      <c r="L803" s="807"/>
      <c r="M803" s="807"/>
      <c r="N803" s="807"/>
      <c r="O803" s="1165"/>
    </row>
    <row r="804" ht="25.5">
      <c r="A804" s="1254" t="s">
        <v>3</v>
      </c>
      <c r="B804" s="811" t="s">
        <v>4</v>
      </c>
      <c r="C804" s="812"/>
      <c r="D804" s="812"/>
      <c r="E804" s="812"/>
      <c r="F804" s="812"/>
      <c r="G804" s="812"/>
      <c r="H804" s="812"/>
      <c r="I804" s="812"/>
      <c r="J804" s="812"/>
      <c r="K804" s="812"/>
      <c r="L804" s="812"/>
      <c r="M804" s="812"/>
      <c r="N804" s="812"/>
      <c r="O804" s="1178"/>
    </row>
    <row r="805">
      <c r="A805" s="814" t="s">
        <v>241</v>
      </c>
      <c r="B805" s="694"/>
      <c r="C805" s="694"/>
      <c r="D805" s="694"/>
      <c r="E805" s="694"/>
      <c r="F805" s="694"/>
      <c r="G805" s="694"/>
      <c r="H805" s="694"/>
      <c r="I805" s="694"/>
      <c r="J805" s="694"/>
      <c r="K805" s="694"/>
      <c r="L805" s="694"/>
      <c r="M805" s="694"/>
      <c r="N805" s="694"/>
      <c r="O805" s="1179"/>
    </row>
    <row r="806" ht="25.5">
      <c r="A806" s="1386" t="s">
        <v>7</v>
      </c>
      <c r="B806" s="720" t="s">
        <v>312</v>
      </c>
      <c r="C806" s="720" t="s">
        <v>216</v>
      </c>
      <c r="D806" s="816" t="str">
        <f>D759</f>
        <v xml:space="preserve">01/03/2026 a 31/03/2026</v>
      </c>
      <c r="E806" s="1168"/>
      <c r="F806" s="820"/>
      <c r="G806" s="819" t="s">
        <v>242</v>
      </c>
      <c r="H806" s="820"/>
      <c r="I806" s="723">
        <f>I759+1</f>
        <v>46099</v>
      </c>
      <c r="J806" s="724"/>
      <c r="K806" s="724"/>
      <c r="L806" s="724"/>
      <c r="M806" s="725"/>
      <c r="N806" s="726" t="s">
        <v>243</v>
      </c>
      <c r="O806" s="727">
        <f>O759+1</f>
        <v>18</v>
      </c>
    </row>
    <row r="807">
      <c r="A807" s="1387" t="s">
        <v>244</v>
      </c>
      <c r="B807" s="729" t="s">
        <v>6</v>
      </c>
      <c r="C807" s="730"/>
      <c r="D807" s="730"/>
      <c r="E807" s="730"/>
      <c r="F807" s="730"/>
      <c r="G807" s="730"/>
      <c r="H807" s="730"/>
      <c r="I807" s="730"/>
      <c r="J807" s="731"/>
      <c r="K807" s="732" t="s">
        <v>245</v>
      </c>
      <c r="L807" s="732" t="s">
        <v>246</v>
      </c>
      <c r="M807" s="821" t="s">
        <v>247</v>
      </c>
      <c r="N807" s="822"/>
      <c r="O807" s="733" t="s">
        <v>248</v>
      </c>
    </row>
    <row r="808">
      <c r="A808" s="1388"/>
      <c r="B808" s="735"/>
      <c r="C808" s="736"/>
      <c r="D808" s="1168"/>
      <c r="E808" s="1168"/>
      <c r="F808" s="1168"/>
      <c r="G808" s="736"/>
      <c r="H808" s="736"/>
      <c r="I808" s="736"/>
      <c r="J808" s="737"/>
      <c r="K808" s="732" t="s">
        <v>249</v>
      </c>
      <c r="L808" s="732" t="s">
        <v>203</v>
      </c>
      <c r="M808" s="823"/>
      <c r="N808" s="824"/>
      <c r="O808" s="739"/>
    </row>
    <row r="809" ht="38.25">
      <c r="A809" s="1389" t="s">
        <v>250</v>
      </c>
      <c r="B809" s="741"/>
      <c r="C809" s="742" t="s">
        <v>251</v>
      </c>
      <c r="D809" s="742">
        <f>D762</f>
        <v>270</v>
      </c>
      <c r="E809" s="742" t="s">
        <v>252</v>
      </c>
      <c r="F809" s="825" t="s">
        <v>253</v>
      </c>
      <c r="G809" s="826"/>
      <c r="H809" s="741">
        <f>H762+1</f>
        <v>165</v>
      </c>
      <c r="I809" s="742" t="s">
        <v>254</v>
      </c>
      <c r="J809" s="741">
        <f>D809-H809</f>
        <v>105</v>
      </c>
      <c r="K809" s="744" t="s">
        <v>255</v>
      </c>
      <c r="L809" s="744" t="s">
        <v>203</v>
      </c>
      <c r="M809" s="811"/>
      <c r="N809" s="827"/>
      <c r="O809" s="739"/>
    </row>
    <row r="810">
      <c r="A810" s="1395" t="s">
        <v>256</v>
      </c>
      <c r="B810" s="755" t="s">
        <v>257</v>
      </c>
      <c r="C810" s="756"/>
      <c r="D810" s="756"/>
      <c r="E810" s="756"/>
      <c r="F810" s="757"/>
      <c r="G810" s="758"/>
      <c r="H810" s="763"/>
      <c r="I810" s="760"/>
      <c r="J810" s="761"/>
      <c r="K810" s="761"/>
      <c r="L810" s="761"/>
      <c r="M810" s="761"/>
      <c r="N810" s="761"/>
      <c r="O810" s="762"/>
    </row>
    <row r="811">
      <c r="A811" s="841"/>
      <c r="B811" s="755" t="s">
        <v>258</v>
      </c>
      <c r="C811" s="756"/>
      <c r="D811" s="756"/>
      <c r="E811" s="756"/>
      <c r="F811" s="757"/>
      <c r="G811" s="758"/>
      <c r="H811" s="763"/>
      <c r="I811" s="760"/>
      <c r="J811" s="761"/>
      <c r="K811" s="761"/>
      <c r="L811" s="761"/>
      <c r="M811" s="761"/>
      <c r="N811" s="761"/>
      <c r="O811" s="762"/>
    </row>
    <row r="812">
      <c r="A812" s="841"/>
      <c r="B812" s="755" t="s">
        <v>259</v>
      </c>
      <c r="C812" s="756"/>
      <c r="D812" s="756"/>
      <c r="E812" s="756"/>
      <c r="F812" s="757"/>
      <c r="G812" s="758"/>
      <c r="H812" s="763"/>
      <c r="I812" s="760"/>
      <c r="J812" s="761"/>
      <c r="K812" s="761"/>
      <c r="L812" s="761"/>
      <c r="M812" s="761"/>
      <c r="N812" s="761"/>
      <c r="O812" s="762"/>
    </row>
    <row r="813">
      <c r="A813" s="841"/>
      <c r="B813" s="755" t="s">
        <v>260</v>
      </c>
      <c r="C813" s="756"/>
      <c r="D813" s="756"/>
      <c r="E813" s="756"/>
      <c r="F813" s="757"/>
      <c r="G813" s="758"/>
      <c r="H813" s="763"/>
      <c r="I813" s="760"/>
      <c r="J813" s="761"/>
      <c r="K813" s="761"/>
      <c r="L813" s="761"/>
      <c r="M813" s="761"/>
      <c r="N813" s="761"/>
      <c r="O813" s="762"/>
    </row>
    <row r="814">
      <c r="A814" s="841"/>
      <c r="B814" s="755" t="s">
        <v>261</v>
      </c>
      <c r="C814" s="756"/>
      <c r="D814" s="756"/>
      <c r="E814" s="756"/>
      <c r="F814" s="757"/>
      <c r="G814" s="758"/>
      <c r="H814" s="763"/>
      <c r="I814" s="758"/>
      <c r="J814" s="759"/>
      <c r="K814" s="759"/>
      <c r="L814" s="759"/>
      <c r="M814" s="759"/>
      <c r="N814" s="759"/>
      <c r="O814" s="762"/>
    </row>
    <row r="815" ht="15.75">
      <c r="A815" s="842"/>
      <c r="B815" s="999" t="s">
        <v>262</v>
      </c>
      <c r="C815" s="1000"/>
      <c r="D815" s="1000"/>
      <c r="E815" s="1000"/>
      <c r="F815" s="1001"/>
      <c r="G815" s="803"/>
      <c r="H815" s="989"/>
      <c r="I815" s="769"/>
      <c r="J815" s="770"/>
      <c r="K815" s="770"/>
      <c r="L815" s="770"/>
      <c r="M815" s="770"/>
      <c r="N815" s="770"/>
      <c r="O815" s="771"/>
    </row>
    <row r="816">
      <c r="A816" s="837" t="s">
        <v>263</v>
      </c>
      <c r="B816" s="773" t="s">
        <v>264</v>
      </c>
      <c r="C816" s="774"/>
      <c r="D816" s="774"/>
      <c r="E816" s="774"/>
      <c r="F816" s="775"/>
      <c r="G816" s="776" t="s">
        <v>265</v>
      </c>
      <c r="H816" s="777"/>
      <c r="I816" s="773" t="s">
        <v>264</v>
      </c>
      <c r="J816" s="774"/>
      <c r="K816" s="774"/>
      <c r="L816" s="774"/>
      <c r="M816" s="774"/>
      <c r="N816" s="775"/>
      <c r="O816" s="1173" t="s">
        <v>265</v>
      </c>
    </row>
    <row r="817">
      <c r="A817" s="841"/>
      <c r="B817" s="766" t="s">
        <v>266</v>
      </c>
      <c r="C817" s="767"/>
      <c r="D817" s="767"/>
      <c r="E817" s="767"/>
      <c r="F817" s="768"/>
      <c r="G817" s="779"/>
      <c r="H817" s="780"/>
      <c r="I817" s="766" t="s">
        <v>267</v>
      </c>
      <c r="J817" s="767"/>
      <c r="K817" s="767"/>
      <c r="L817" s="767"/>
      <c r="M817" s="767"/>
      <c r="N817" s="768"/>
      <c r="O817" s="781"/>
    </row>
    <row r="818">
      <c r="A818" s="841"/>
      <c r="B818" s="766" t="s">
        <v>268</v>
      </c>
      <c r="C818" s="767"/>
      <c r="D818" s="767"/>
      <c r="E818" s="767"/>
      <c r="F818" s="768"/>
      <c r="G818" s="779"/>
      <c r="H818" s="780"/>
      <c r="I818" s="766" t="s">
        <v>269</v>
      </c>
      <c r="J818" s="767"/>
      <c r="K818" s="767"/>
      <c r="L818" s="767"/>
      <c r="M818" s="767"/>
      <c r="N818" s="768"/>
      <c r="O818" s="781"/>
    </row>
    <row r="819">
      <c r="A819" s="841"/>
      <c r="B819" s="766" t="s">
        <v>270</v>
      </c>
      <c r="C819" s="767"/>
      <c r="D819" s="767"/>
      <c r="E819" s="767"/>
      <c r="F819" s="768"/>
      <c r="G819" s="779"/>
      <c r="H819" s="780"/>
      <c r="I819" s="766" t="s">
        <v>271</v>
      </c>
      <c r="J819" s="767"/>
      <c r="K819" s="767"/>
      <c r="L819" s="767"/>
      <c r="M819" s="767"/>
      <c r="N819" s="768"/>
      <c r="O819" s="781"/>
    </row>
    <row r="820">
      <c r="A820" s="841"/>
      <c r="B820" s="766" t="s">
        <v>272</v>
      </c>
      <c r="C820" s="767"/>
      <c r="D820" s="767"/>
      <c r="E820" s="767"/>
      <c r="F820" s="768"/>
      <c r="G820" s="779"/>
      <c r="H820" s="780"/>
      <c r="I820" s="766" t="s">
        <v>273</v>
      </c>
      <c r="J820" s="767"/>
      <c r="K820" s="767"/>
      <c r="L820" s="767"/>
      <c r="M820" s="767"/>
      <c r="N820" s="768"/>
      <c r="O820" s="781"/>
    </row>
    <row r="821">
      <c r="A821" s="841"/>
      <c r="B821" s="766" t="s">
        <v>274</v>
      </c>
      <c r="C821" s="767"/>
      <c r="D821" s="767"/>
      <c r="E821" s="767"/>
      <c r="F821" s="768"/>
      <c r="G821" s="779"/>
      <c r="H821" s="780"/>
      <c r="I821" s="766" t="s">
        <v>275</v>
      </c>
      <c r="J821" s="767"/>
      <c r="K821" s="767"/>
      <c r="L821" s="767"/>
      <c r="M821" s="767"/>
      <c r="N821" s="768"/>
      <c r="O821" s="781">
        <v>1</v>
      </c>
    </row>
    <row r="822">
      <c r="A822" s="841"/>
      <c r="B822" s="766" t="s">
        <v>276</v>
      </c>
      <c r="C822" s="767"/>
      <c r="D822" s="767"/>
      <c r="E822" s="767"/>
      <c r="F822" s="768"/>
      <c r="G822" s="779"/>
      <c r="H822" s="780"/>
      <c r="I822" s="766" t="s">
        <v>277</v>
      </c>
      <c r="J822" s="767"/>
      <c r="K822" s="767"/>
      <c r="L822" s="767"/>
      <c r="M822" s="767"/>
      <c r="N822" s="768"/>
      <c r="O822" s="781"/>
    </row>
    <row r="823">
      <c r="A823" s="841"/>
      <c r="B823" s="766" t="s">
        <v>278</v>
      </c>
      <c r="C823" s="767"/>
      <c r="D823" s="767"/>
      <c r="E823" s="767"/>
      <c r="F823" s="768"/>
      <c r="G823" s="779"/>
      <c r="H823" s="780"/>
      <c r="I823" s="766" t="s">
        <v>279</v>
      </c>
      <c r="J823" s="767"/>
      <c r="K823" s="767"/>
      <c r="L823" s="767"/>
      <c r="M823" s="767"/>
      <c r="N823" s="768"/>
      <c r="O823" s="781"/>
    </row>
    <row r="824">
      <c r="A824" s="841"/>
      <c r="B824" s="766" t="s">
        <v>280</v>
      </c>
      <c r="C824" s="767"/>
      <c r="D824" s="767"/>
      <c r="E824" s="767"/>
      <c r="F824" s="768"/>
      <c r="G824" s="779"/>
      <c r="H824" s="780"/>
      <c r="I824" s="766" t="s">
        <v>281</v>
      </c>
      <c r="J824" s="767"/>
      <c r="K824" s="767"/>
      <c r="L824" s="767"/>
      <c r="M824" s="767"/>
      <c r="N824" s="768"/>
      <c r="O824" s="781">
        <v>1</v>
      </c>
    </row>
    <row r="825">
      <c r="A825" s="841"/>
      <c r="B825" s="766" t="s">
        <v>282</v>
      </c>
      <c r="C825" s="767"/>
      <c r="D825" s="767"/>
      <c r="E825" s="767"/>
      <c r="F825" s="768"/>
      <c r="G825" s="779"/>
      <c r="H825" s="780"/>
      <c r="I825" s="766" t="s">
        <v>283</v>
      </c>
      <c r="J825" s="767"/>
      <c r="K825" s="767"/>
      <c r="L825" s="767"/>
      <c r="M825" s="767"/>
      <c r="N825" s="768"/>
      <c r="O825" s="781"/>
    </row>
    <row r="826">
      <c r="A826" s="841"/>
      <c r="B826" s="766" t="s">
        <v>284</v>
      </c>
      <c r="C826" s="767"/>
      <c r="D826" s="767"/>
      <c r="E826" s="767"/>
      <c r="F826" s="768"/>
      <c r="G826" s="779"/>
      <c r="H826" s="780"/>
      <c r="I826" s="766" t="s">
        <v>285</v>
      </c>
      <c r="J826" s="767"/>
      <c r="K826" s="767"/>
      <c r="L826" s="767"/>
      <c r="M826" s="767"/>
      <c r="N826" s="768"/>
      <c r="O826" s="790">
        <v>1</v>
      </c>
    </row>
    <row r="827" ht="15.75">
      <c r="A827" s="842"/>
      <c r="B827" s="793" t="s">
        <v>286</v>
      </c>
      <c r="C827" s="794"/>
      <c r="D827" s="794"/>
      <c r="E827" s="794"/>
      <c r="F827" s="795"/>
      <c r="G827" s="791"/>
      <c r="H827" s="792"/>
      <c r="I827" s="793" t="s">
        <v>287</v>
      </c>
      <c r="J827" s="794"/>
      <c r="K827" s="794"/>
      <c r="L827" s="794"/>
      <c r="M827" s="794"/>
      <c r="N827" s="795"/>
      <c r="O827" s="796">
        <f>SUM(G817:H827,O817:O826)</f>
        <v>3</v>
      </c>
    </row>
    <row r="828">
      <c r="A828" s="837" t="s">
        <v>288</v>
      </c>
      <c r="B828" s="798" t="s">
        <v>364</v>
      </c>
      <c r="C828" s="799"/>
      <c r="D828" s="799"/>
      <c r="E828" s="799"/>
      <c r="F828" s="799"/>
      <c r="G828" s="799"/>
      <c r="H828" s="799"/>
      <c r="I828" s="799"/>
      <c r="J828" s="799"/>
      <c r="K828" s="799"/>
      <c r="L828" s="799"/>
      <c r="M828" s="799"/>
      <c r="N828" s="799"/>
      <c r="O828" s="998"/>
    </row>
    <row r="829">
      <c r="A829" s="841"/>
      <c r="B829" s="758"/>
      <c r="C829" s="759"/>
      <c r="D829" s="759"/>
      <c r="E829" s="759"/>
      <c r="F829" s="759"/>
      <c r="G829" s="759"/>
      <c r="H829" s="759"/>
      <c r="I829" s="759"/>
      <c r="J829" s="759"/>
      <c r="K829" s="759"/>
      <c r="L829" s="759"/>
      <c r="M829" s="759"/>
      <c r="N829" s="759"/>
      <c r="O829" s="762"/>
    </row>
    <row r="830">
      <c r="A830" s="841"/>
      <c r="B830" s="758"/>
      <c r="C830" s="759"/>
      <c r="D830" s="759"/>
      <c r="E830" s="759"/>
      <c r="F830" s="759"/>
      <c r="G830" s="759"/>
      <c r="H830" s="759"/>
      <c r="I830" s="759"/>
      <c r="J830" s="759"/>
      <c r="K830" s="759"/>
      <c r="L830" s="759"/>
      <c r="M830" s="759"/>
      <c r="N830" s="759"/>
      <c r="O830" s="762"/>
    </row>
    <row r="831">
      <c r="A831" s="841"/>
      <c r="B831" s="758"/>
      <c r="C831" s="759"/>
      <c r="D831" s="759"/>
      <c r="E831" s="759"/>
      <c r="F831" s="759"/>
      <c r="G831" s="759"/>
      <c r="H831" s="759"/>
      <c r="I831" s="759"/>
      <c r="J831" s="759"/>
      <c r="K831" s="759"/>
      <c r="L831" s="759"/>
      <c r="M831" s="759"/>
      <c r="N831" s="759"/>
      <c r="O831" s="762"/>
    </row>
    <row r="832">
      <c r="A832" s="841"/>
      <c r="B832" s="758"/>
      <c r="C832" s="759"/>
      <c r="D832" s="759"/>
      <c r="E832" s="759"/>
      <c r="F832" s="759"/>
      <c r="G832" s="759"/>
      <c r="H832" s="759"/>
      <c r="I832" s="759"/>
      <c r="J832" s="759"/>
      <c r="K832" s="759"/>
      <c r="L832" s="759"/>
      <c r="M832" s="759"/>
      <c r="N832" s="759"/>
      <c r="O832" s="762"/>
    </row>
    <row r="833">
      <c r="A833" s="841"/>
      <c r="B833" s="758"/>
      <c r="C833" s="759"/>
      <c r="D833" s="759"/>
      <c r="E833" s="759"/>
      <c r="F833" s="759"/>
      <c r="G833" s="759"/>
      <c r="H833" s="759"/>
      <c r="I833" s="759"/>
      <c r="J833" s="759"/>
      <c r="K833" s="759"/>
      <c r="L833" s="759"/>
      <c r="M833" s="759"/>
      <c r="N833" s="759"/>
      <c r="O833" s="762"/>
    </row>
    <row r="834">
      <c r="A834" s="841"/>
      <c r="B834" s="758"/>
      <c r="C834" s="759"/>
      <c r="D834" s="759"/>
      <c r="E834" s="759"/>
      <c r="F834" s="759"/>
      <c r="G834" s="759"/>
      <c r="H834" s="759"/>
      <c r="I834" s="759"/>
      <c r="J834" s="759"/>
      <c r="K834" s="759"/>
      <c r="L834" s="759"/>
      <c r="M834" s="759"/>
      <c r="N834" s="759"/>
      <c r="O834" s="762"/>
    </row>
    <row r="835">
      <c r="A835" s="841"/>
      <c r="B835" s="758"/>
      <c r="C835" s="759"/>
      <c r="D835" s="759"/>
      <c r="E835" s="759"/>
      <c r="F835" s="759"/>
      <c r="G835" s="759"/>
      <c r="H835" s="763"/>
      <c r="I835" s="986" t="s">
        <v>0</v>
      </c>
      <c r="J835" s="987"/>
      <c r="K835" s="987"/>
      <c r="L835" s="987"/>
      <c r="M835" s="987"/>
      <c r="N835" s="987"/>
      <c r="O835" s="1391"/>
    </row>
    <row r="836">
      <c r="A836" s="841"/>
      <c r="B836" s="758"/>
      <c r="C836" s="759"/>
      <c r="D836" s="759"/>
      <c r="E836" s="759"/>
      <c r="F836" s="759"/>
      <c r="G836" s="759"/>
      <c r="H836" s="763"/>
      <c r="I836" s="3"/>
      <c r="J836" s="3"/>
      <c r="K836" s="3"/>
      <c r="L836" s="3"/>
      <c r="M836" s="3"/>
      <c r="N836" s="3"/>
      <c r="O836" s="1392"/>
    </row>
    <row r="837">
      <c r="A837" s="841"/>
      <c r="B837" s="758"/>
      <c r="C837" s="759"/>
      <c r="D837" s="759"/>
      <c r="E837" s="759"/>
      <c r="F837" s="759"/>
      <c r="G837" s="759"/>
      <c r="H837" s="763"/>
      <c r="I837" s="3"/>
      <c r="J837" s="3"/>
      <c r="K837" s="3"/>
      <c r="L837" s="3"/>
      <c r="M837" s="3"/>
      <c r="N837" s="3"/>
      <c r="O837" s="1392"/>
    </row>
    <row r="838" ht="15.75">
      <c r="A838" s="842"/>
      <c r="B838" s="803"/>
      <c r="C838" s="804"/>
      <c r="D838" s="804"/>
      <c r="E838" s="804"/>
      <c r="F838" s="804"/>
      <c r="G838" s="804"/>
      <c r="H838" s="989"/>
      <c r="I838" s="990"/>
      <c r="J838" s="990"/>
      <c r="K838" s="990"/>
      <c r="L838" s="990"/>
      <c r="M838" s="990"/>
      <c r="N838" s="990"/>
      <c r="O838" s="1393"/>
    </row>
    <row r="839">
      <c r="A839" s="837" t="s">
        <v>291</v>
      </c>
      <c r="B839" s="992"/>
      <c r="C839" s="839"/>
      <c r="D839" s="839"/>
      <c r="E839" s="839"/>
      <c r="F839" s="839"/>
      <c r="G839" s="839"/>
      <c r="H839" s="839"/>
      <c r="I839" s="839"/>
      <c r="J839" s="839"/>
      <c r="K839" s="839"/>
      <c r="L839" s="839"/>
      <c r="M839" s="839"/>
      <c r="N839" s="839"/>
      <c r="O839" s="840"/>
    </row>
    <row r="840">
      <c r="A840" s="841"/>
      <c r="B840" s="760"/>
      <c r="C840" s="761"/>
      <c r="D840" s="761"/>
      <c r="E840" s="761"/>
      <c r="F840" s="761"/>
      <c r="G840" s="761"/>
      <c r="H840" s="761"/>
      <c r="I840" s="761"/>
      <c r="J840" s="761"/>
      <c r="K840" s="761"/>
      <c r="L840" s="761"/>
      <c r="M840" s="761"/>
      <c r="N840" s="761"/>
      <c r="O840" s="762"/>
    </row>
    <row r="841">
      <c r="A841" s="841"/>
      <c r="B841" s="760"/>
      <c r="C841" s="761"/>
      <c r="D841" s="761"/>
      <c r="E841" s="761"/>
      <c r="F841" s="761"/>
      <c r="G841" s="761"/>
      <c r="H841" s="761"/>
      <c r="I841" s="761"/>
      <c r="J841" s="761"/>
      <c r="K841" s="761"/>
      <c r="L841" s="761"/>
      <c r="M841" s="761"/>
      <c r="N841" s="761"/>
      <c r="O841" s="762"/>
    </row>
    <row r="842">
      <c r="A842" s="841"/>
      <c r="B842" s="760"/>
      <c r="C842" s="761"/>
      <c r="D842" s="761"/>
      <c r="E842" s="761"/>
      <c r="F842" s="761"/>
      <c r="G842" s="761"/>
      <c r="H842" s="761"/>
      <c r="I842" s="761"/>
      <c r="J842" s="761"/>
      <c r="K842" s="761"/>
      <c r="L842" s="761"/>
      <c r="M842" s="761"/>
      <c r="N842" s="761"/>
      <c r="O842" s="762"/>
    </row>
    <row r="843">
      <c r="A843" s="841"/>
      <c r="B843" s="760"/>
      <c r="C843" s="761"/>
      <c r="D843" s="761"/>
      <c r="E843" s="761"/>
      <c r="F843" s="761"/>
      <c r="G843" s="761"/>
      <c r="H843" s="761"/>
      <c r="I843" s="761"/>
      <c r="J843" s="761"/>
      <c r="K843" s="761"/>
      <c r="L843" s="761"/>
      <c r="M843" s="761"/>
      <c r="N843" s="761"/>
      <c r="O843" s="762"/>
    </row>
    <row r="844">
      <c r="A844" s="841"/>
      <c r="B844" s="760"/>
      <c r="C844" s="761"/>
      <c r="D844" s="761"/>
      <c r="E844" s="761"/>
      <c r="F844" s="761"/>
      <c r="G844" s="761"/>
      <c r="H844" s="761"/>
      <c r="I844" s="761"/>
      <c r="J844" s="761"/>
      <c r="K844" s="761"/>
      <c r="L844" s="761"/>
      <c r="M844" s="761"/>
      <c r="N844" s="761"/>
      <c r="O844" s="762"/>
    </row>
    <row r="845">
      <c r="A845" s="841"/>
      <c r="B845" s="760"/>
      <c r="C845" s="761"/>
      <c r="D845" s="761"/>
      <c r="E845" s="761"/>
      <c r="F845" s="761"/>
      <c r="G845" s="761"/>
      <c r="H845" s="761"/>
      <c r="I845" s="761"/>
      <c r="J845" s="761"/>
      <c r="K845" s="761"/>
      <c r="L845" s="761"/>
      <c r="M845" s="761"/>
      <c r="N845" s="761"/>
      <c r="O845" s="762"/>
    </row>
    <row r="846">
      <c r="A846" s="841"/>
      <c r="B846" s="758"/>
      <c r="C846" s="759"/>
      <c r="D846" s="759"/>
      <c r="E846" s="759"/>
      <c r="F846" s="759"/>
      <c r="G846" s="759"/>
      <c r="H846" s="763"/>
      <c r="I846" s="986" t="s">
        <v>292</v>
      </c>
      <c r="J846" s="987"/>
      <c r="K846" s="987"/>
      <c r="L846" s="987"/>
      <c r="M846" s="987"/>
      <c r="N846" s="987"/>
      <c r="O846" s="1391"/>
    </row>
    <row r="847">
      <c r="A847" s="841"/>
      <c r="B847" s="758"/>
      <c r="C847" s="759"/>
      <c r="D847" s="759"/>
      <c r="E847" s="759"/>
      <c r="F847" s="759"/>
      <c r="G847" s="759"/>
      <c r="H847" s="763"/>
      <c r="I847" s="3"/>
      <c r="J847" s="3"/>
      <c r="K847" s="3"/>
      <c r="L847" s="3"/>
      <c r="M847" s="3"/>
      <c r="N847" s="3"/>
      <c r="O847" s="1392"/>
    </row>
    <row r="848">
      <c r="A848" s="841"/>
      <c r="B848" s="758"/>
      <c r="C848" s="759"/>
      <c r="D848" s="759"/>
      <c r="E848" s="759"/>
      <c r="F848" s="759"/>
      <c r="G848" s="759"/>
      <c r="H848" s="763"/>
      <c r="I848" s="3"/>
      <c r="J848" s="3"/>
      <c r="K848" s="3"/>
      <c r="L848" s="3"/>
      <c r="M848" s="3"/>
      <c r="N848" s="3"/>
      <c r="O848" s="1392"/>
    </row>
    <row r="849" ht="15.75">
      <c r="A849" s="842"/>
      <c r="B849" s="803"/>
      <c r="C849" s="804"/>
      <c r="D849" s="804"/>
      <c r="E849" s="804"/>
      <c r="F849" s="804"/>
      <c r="G849" s="804"/>
      <c r="H849" s="989"/>
      <c r="I849" s="1223"/>
      <c r="J849" s="1223"/>
      <c r="K849" s="1223"/>
      <c r="L849" s="1223"/>
      <c r="M849" s="1223"/>
      <c r="N849" s="1223"/>
      <c r="O849" s="1394"/>
    </row>
    <row r="850" ht="30" customHeight="1">
      <c r="A850" s="131" t="s">
        <v>240</v>
      </c>
      <c r="B850" s="806" t="s">
        <v>1</v>
      </c>
      <c r="C850" s="807"/>
      <c r="D850" s="807"/>
      <c r="E850" s="807"/>
      <c r="F850" s="807"/>
      <c r="G850" s="807"/>
      <c r="H850" s="807"/>
      <c r="I850" s="807"/>
      <c r="J850" s="807"/>
      <c r="K850" s="807"/>
      <c r="L850" s="807"/>
      <c r="M850" s="807"/>
      <c r="N850" s="807"/>
      <c r="O850" s="1165"/>
    </row>
    <row r="851" ht="25.5">
      <c r="A851" s="1254" t="s">
        <v>3</v>
      </c>
      <c r="B851" s="811" t="s">
        <v>4</v>
      </c>
      <c r="C851" s="812"/>
      <c r="D851" s="812"/>
      <c r="E851" s="812"/>
      <c r="F851" s="812"/>
      <c r="G851" s="812"/>
      <c r="H851" s="812"/>
      <c r="I851" s="812"/>
      <c r="J851" s="812"/>
      <c r="K851" s="812"/>
      <c r="L851" s="812"/>
      <c r="M851" s="812"/>
      <c r="N851" s="812"/>
      <c r="O851" s="1178"/>
    </row>
    <row r="852">
      <c r="A852" s="814" t="s">
        <v>241</v>
      </c>
      <c r="B852" s="694"/>
      <c r="C852" s="694"/>
      <c r="D852" s="694"/>
      <c r="E852" s="694"/>
      <c r="F852" s="694"/>
      <c r="G852" s="694"/>
      <c r="H852" s="694"/>
      <c r="I852" s="694"/>
      <c r="J852" s="694"/>
      <c r="K852" s="694"/>
      <c r="L852" s="694"/>
      <c r="M852" s="694"/>
      <c r="N852" s="694"/>
      <c r="O852" s="1179"/>
    </row>
    <row r="853" ht="25.5">
      <c r="A853" s="1386" t="s">
        <v>7</v>
      </c>
      <c r="B853" s="720" t="s">
        <v>312</v>
      </c>
      <c r="C853" s="720" t="s">
        <v>216</v>
      </c>
      <c r="D853" s="816" t="str">
        <f>D806</f>
        <v xml:space="preserve">01/03/2026 a 31/03/2026</v>
      </c>
      <c r="E853" s="1168"/>
      <c r="F853" s="820"/>
      <c r="G853" s="819" t="s">
        <v>242</v>
      </c>
      <c r="H853" s="820"/>
      <c r="I853" s="723">
        <f>I806+1</f>
        <v>46100</v>
      </c>
      <c r="J853" s="724"/>
      <c r="K853" s="724"/>
      <c r="L853" s="724"/>
      <c r="M853" s="725"/>
      <c r="N853" s="726" t="s">
        <v>243</v>
      </c>
      <c r="O853" s="727">
        <f>O806+1</f>
        <v>19</v>
      </c>
    </row>
    <row r="854">
      <c r="A854" s="1387" t="s">
        <v>244</v>
      </c>
      <c r="B854" s="729" t="s">
        <v>6</v>
      </c>
      <c r="C854" s="730"/>
      <c r="D854" s="730"/>
      <c r="E854" s="730"/>
      <c r="F854" s="730"/>
      <c r="G854" s="730"/>
      <c r="H854" s="730"/>
      <c r="I854" s="730"/>
      <c r="J854" s="731"/>
      <c r="K854" s="732" t="s">
        <v>245</v>
      </c>
      <c r="L854" s="732" t="s">
        <v>246</v>
      </c>
      <c r="M854" s="821" t="s">
        <v>247</v>
      </c>
      <c r="N854" s="822"/>
      <c r="O854" s="733" t="s">
        <v>248</v>
      </c>
    </row>
    <row r="855">
      <c r="A855" s="1388"/>
      <c r="B855" s="735"/>
      <c r="C855" s="736"/>
      <c r="D855" s="1168"/>
      <c r="E855" s="1168"/>
      <c r="F855" s="1168"/>
      <c r="G855" s="736"/>
      <c r="H855" s="736"/>
      <c r="I855" s="736"/>
      <c r="J855" s="737"/>
      <c r="K855" s="732" t="s">
        <v>249</v>
      </c>
      <c r="L855" s="732" t="s">
        <v>203</v>
      </c>
      <c r="M855" s="823"/>
      <c r="N855" s="824"/>
      <c r="O855" s="739"/>
    </row>
    <row r="856" ht="38.25">
      <c r="A856" s="1389" t="s">
        <v>250</v>
      </c>
      <c r="B856" s="741"/>
      <c r="C856" s="742" t="s">
        <v>251</v>
      </c>
      <c r="D856" s="742">
        <f>D809</f>
        <v>270</v>
      </c>
      <c r="E856" s="742" t="s">
        <v>252</v>
      </c>
      <c r="F856" s="825" t="s">
        <v>253</v>
      </c>
      <c r="G856" s="826"/>
      <c r="H856" s="741">
        <f>H809+1</f>
        <v>166</v>
      </c>
      <c r="I856" s="742" t="s">
        <v>254</v>
      </c>
      <c r="J856" s="741">
        <f>D856-H856</f>
        <v>104</v>
      </c>
      <c r="K856" s="744" t="s">
        <v>255</v>
      </c>
      <c r="L856" s="744" t="s">
        <v>203</v>
      </c>
      <c r="M856" s="811"/>
      <c r="N856" s="827"/>
      <c r="O856" s="739"/>
    </row>
    <row r="857">
      <c r="A857" s="1395" t="s">
        <v>256</v>
      </c>
      <c r="B857" s="755" t="s">
        <v>257</v>
      </c>
      <c r="C857" s="756"/>
      <c r="D857" s="756"/>
      <c r="E857" s="756"/>
      <c r="F857" s="757"/>
      <c r="G857" s="758"/>
      <c r="H857" s="763"/>
      <c r="I857" s="760"/>
      <c r="J857" s="761"/>
      <c r="K857" s="761"/>
      <c r="L857" s="761"/>
      <c r="M857" s="761"/>
      <c r="N857" s="761"/>
      <c r="O857" s="762"/>
    </row>
    <row r="858">
      <c r="A858" s="841"/>
      <c r="B858" s="755" t="s">
        <v>258</v>
      </c>
      <c r="C858" s="756"/>
      <c r="D858" s="756"/>
      <c r="E858" s="756"/>
      <c r="F858" s="757"/>
      <c r="G858" s="758"/>
      <c r="H858" s="763"/>
      <c r="I858" s="760"/>
      <c r="J858" s="761"/>
      <c r="K858" s="761"/>
      <c r="L858" s="761"/>
      <c r="M858" s="761"/>
      <c r="N858" s="761"/>
      <c r="O858" s="762"/>
    </row>
    <row r="859">
      <c r="A859" s="841"/>
      <c r="B859" s="755" t="s">
        <v>259</v>
      </c>
      <c r="C859" s="756"/>
      <c r="D859" s="756"/>
      <c r="E859" s="756"/>
      <c r="F859" s="757"/>
      <c r="G859" s="758"/>
      <c r="H859" s="763"/>
      <c r="I859" s="760"/>
      <c r="J859" s="761"/>
      <c r="K859" s="761"/>
      <c r="L859" s="761"/>
      <c r="M859" s="761"/>
      <c r="N859" s="761"/>
      <c r="O859" s="762"/>
    </row>
    <row r="860">
      <c r="A860" s="841"/>
      <c r="B860" s="755" t="s">
        <v>260</v>
      </c>
      <c r="C860" s="756"/>
      <c r="D860" s="756"/>
      <c r="E860" s="756"/>
      <c r="F860" s="757"/>
      <c r="G860" s="758"/>
      <c r="H860" s="763"/>
      <c r="I860" s="760"/>
      <c r="J860" s="761"/>
      <c r="K860" s="761"/>
      <c r="L860" s="761"/>
      <c r="M860" s="761"/>
      <c r="N860" s="761"/>
      <c r="O860" s="762"/>
    </row>
    <row r="861">
      <c r="A861" s="841"/>
      <c r="B861" s="755" t="s">
        <v>261</v>
      </c>
      <c r="C861" s="756"/>
      <c r="D861" s="756"/>
      <c r="E861" s="756"/>
      <c r="F861" s="757"/>
      <c r="G861" s="758"/>
      <c r="H861" s="763"/>
      <c r="I861" s="758"/>
      <c r="J861" s="759"/>
      <c r="K861" s="759"/>
      <c r="L861" s="759"/>
      <c r="M861" s="759"/>
      <c r="N861" s="759"/>
      <c r="O861" s="762"/>
    </row>
    <row r="862" ht="15.75">
      <c r="A862" s="842"/>
      <c r="B862" s="999" t="s">
        <v>262</v>
      </c>
      <c r="C862" s="1000"/>
      <c r="D862" s="1000"/>
      <c r="E862" s="1000"/>
      <c r="F862" s="1001"/>
      <c r="G862" s="803"/>
      <c r="H862" s="989"/>
      <c r="I862" s="769"/>
      <c r="J862" s="770"/>
      <c r="K862" s="770"/>
      <c r="L862" s="770"/>
      <c r="M862" s="770"/>
      <c r="N862" s="770"/>
      <c r="O862" s="771"/>
    </row>
    <row r="863">
      <c r="A863" s="837" t="s">
        <v>263</v>
      </c>
      <c r="B863" s="773" t="s">
        <v>264</v>
      </c>
      <c r="C863" s="774"/>
      <c r="D863" s="774"/>
      <c r="E863" s="774"/>
      <c r="F863" s="775"/>
      <c r="G863" s="776" t="s">
        <v>265</v>
      </c>
      <c r="H863" s="777"/>
      <c r="I863" s="773" t="s">
        <v>264</v>
      </c>
      <c r="J863" s="774"/>
      <c r="K863" s="774"/>
      <c r="L863" s="774"/>
      <c r="M863" s="774"/>
      <c r="N863" s="775"/>
      <c r="O863" s="1219" t="s">
        <v>265</v>
      </c>
    </row>
    <row r="864">
      <c r="A864" s="841"/>
      <c r="B864" s="766" t="s">
        <v>266</v>
      </c>
      <c r="C864" s="767"/>
      <c r="D864" s="767"/>
      <c r="E864" s="767"/>
      <c r="F864" s="768"/>
      <c r="G864" s="779"/>
      <c r="H864" s="780"/>
      <c r="I864" s="766" t="s">
        <v>267</v>
      </c>
      <c r="J864" s="767"/>
      <c r="K864" s="767"/>
      <c r="L864" s="767"/>
      <c r="M864" s="767"/>
      <c r="N864" s="768"/>
      <c r="O864" s="781"/>
    </row>
    <row r="865">
      <c r="A865" s="841"/>
      <c r="B865" s="766" t="s">
        <v>268</v>
      </c>
      <c r="C865" s="767"/>
      <c r="D865" s="767"/>
      <c r="E865" s="767"/>
      <c r="F865" s="768"/>
      <c r="G865" s="779"/>
      <c r="H865" s="780"/>
      <c r="I865" s="766" t="s">
        <v>269</v>
      </c>
      <c r="J865" s="767"/>
      <c r="K865" s="767"/>
      <c r="L865" s="767"/>
      <c r="M865" s="767"/>
      <c r="N865" s="768"/>
      <c r="O865" s="781"/>
    </row>
    <row r="866">
      <c r="A866" s="841"/>
      <c r="B866" s="766" t="s">
        <v>270</v>
      </c>
      <c r="C866" s="767"/>
      <c r="D866" s="767"/>
      <c r="E866" s="767"/>
      <c r="F866" s="768"/>
      <c r="G866" s="779"/>
      <c r="H866" s="780"/>
      <c r="I866" s="766" t="s">
        <v>271</v>
      </c>
      <c r="J866" s="767"/>
      <c r="K866" s="767"/>
      <c r="L866" s="767"/>
      <c r="M866" s="767"/>
      <c r="N866" s="768"/>
      <c r="O866" s="781"/>
    </row>
    <row r="867">
      <c r="A867" s="841"/>
      <c r="B867" s="766" t="s">
        <v>272</v>
      </c>
      <c r="C867" s="767"/>
      <c r="D867" s="767"/>
      <c r="E867" s="767"/>
      <c r="F867" s="768"/>
      <c r="G867" s="779"/>
      <c r="H867" s="780"/>
      <c r="I867" s="766" t="s">
        <v>273</v>
      </c>
      <c r="J867" s="767"/>
      <c r="K867" s="767"/>
      <c r="L867" s="767"/>
      <c r="M867" s="767"/>
      <c r="N867" s="768"/>
      <c r="O867" s="781"/>
    </row>
    <row r="868">
      <c r="A868" s="841"/>
      <c r="B868" s="766" t="s">
        <v>274</v>
      </c>
      <c r="C868" s="767"/>
      <c r="D868" s="767"/>
      <c r="E868" s="767"/>
      <c r="F868" s="768"/>
      <c r="G868" s="779"/>
      <c r="H868" s="780"/>
      <c r="I868" s="766" t="s">
        <v>275</v>
      </c>
      <c r="J868" s="767"/>
      <c r="K868" s="767"/>
      <c r="L868" s="767"/>
      <c r="M868" s="767"/>
      <c r="N868" s="768"/>
      <c r="O868" s="781">
        <v>1</v>
      </c>
    </row>
    <row r="869">
      <c r="A869" s="841"/>
      <c r="B869" s="766" t="s">
        <v>276</v>
      </c>
      <c r="C869" s="767"/>
      <c r="D869" s="767"/>
      <c r="E869" s="767"/>
      <c r="F869" s="768"/>
      <c r="G869" s="779"/>
      <c r="H869" s="780"/>
      <c r="I869" s="766" t="s">
        <v>277</v>
      </c>
      <c r="J869" s="767"/>
      <c r="K869" s="767"/>
      <c r="L869" s="767"/>
      <c r="M869" s="767"/>
      <c r="N869" s="768"/>
      <c r="O869" s="781"/>
    </row>
    <row r="870">
      <c r="A870" s="841"/>
      <c r="B870" s="766" t="s">
        <v>278</v>
      </c>
      <c r="C870" s="767"/>
      <c r="D870" s="767"/>
      <c r="E870" s="767"/>
      <c r="F870" s="768"/>
      <c r="G870" s="779"/>
      <c r="H870" s="780"/>
      <c r="I870" s="766" t="s">
        <v>279</v>
      </c>
      <c r="J870" s="767"/>
      <c r="K870" s="767"/>
      <c r="L870" s="767"/>
      <c r="M870" s="767"/>
      <c r="N870" s="768"/>
      <c r="O870" s="781"/>
    </row>
    <row r="871">
      <c r="A871" s="841"/>
      <c r="B871" s="766" t="s">
        <v>280</v>
      </c>
      <c r="C871" s="767"/>
      <c r="D871" s="767"/>
      <c r="E871" s="767"/>
      <c r="F871" s="768"/>
      <c r="G871" s="779"/>
      <c r="H871" s="780"/>
      <c r="I871" s="766" t="s">
        <v>281</v>
      </c>
      <c r="J871" s="767"/>
      <c r="K871" s="767"/>
      <c r="L871" s="767"/>
      <c r="M871" s="767"/>
      <c r="N871" s="768"/>
      <c r="O871" s="781">
        <v>1</v>
      </c>
    </row>
    <row r="872">
      <c r="A872" s="841"/>
      <c r="B872" s="766" t="s">
        <v>282</v>
      </c>
      <c r="C872" s="767"/>
      <c r="D872" s="767"/>
      <c r="E872" s="767"/>
      <c r="F872" s="768"/>
      <c r="G872" s="779"/>
      <c r="H872" s="780"/>
      <c r="I872" s="766" t="s">
        <v>283</v>
      </c>
      <c r="J872" s="767"/>
      <c r="K872" s="767"/>
      <c r="L872" s="767"/>
      <c r="M872" s="767"/>
      <c r="N872" s="768"/>
      <c r="O872" s="781"/>
    </row>
    <row r="873">
      <c r="A873" s="841"/>
      <c r="B873" s="766" t="s">
        <v>284</v>
      </c>
      <c r="C873" s="767"/>
      <c r="D873" s="767"/>
      <c r="E873" s="767"/>
      <c r="F873" s="768"/>
      <c r="G873" s="779"/>
      <c r="H873" s="780"/>
      <c r="I873" s="766" t="s">
        <v>285</v>
      </c>
      <c r="J873" s="767"/>
      <c r="K873" s="767"/>
      <c r="L873" s="767"/>
      <c r="M873" s="767"/>
      <c r="N873" s="768"/>
      <c r="O873" s="790">
        <v>1</v>
      </c>
    </row>
    <row r="874" ht="15.75">
      <c r="A874" s="842"/>
      <c r="B874" s="793" t="s">
        <v>286</v>
      </c>
      <c r="C874" s="794"/>
      <c r="D874" s="794"/>
      <c r="E874" s="794"/>
      <c r="F874" s="795"/>
      <c r="G874" s="791"/>
      <c r="H874" s="792"/>
      <c r="I874" s="793" t="s">
        <v>287</v>
      </c>
      <c r="J874" s="794"/>
      <c r="K874" s="794"/>
      <c r="L874" s="794"/>
      <c r="M874" s="794"/>
      <c r="N874" s="795"/>
      <c r="O874" s="796">
        <f>SUM(G864:H874,O864:O873)</f>
        <v>3</v>
      </c>
    </row>
    <row r="875">
      <c r="A875" s="837" t="s">
        <v>288</v>
      </c>
      <c r="B875" s="838" t="s">
        <v>364</v>
      </c>
      <c r="C875" s="997"/>
      <c r="D875" s="997"/>
      <c r="E875" s="997"/>
      <c r="F875" s="997"/>
      <c r="G875" s="997"/>
      <c r="H875" s="997"/>
      <c r="I875" s="997"/>
      <c r="J875" s="997"/>
      <c r="K875" s="997"/>
      <c r="L875" s="997"/>
      <c r="M875" s="997"/>
      <c r="N875" s="997"/>
      <c r="O875" s="998"/>
    </row>
    <row r="876">
      <c r="A876" s="841"/>
      <c r="B876" s="758"/>
      <c r="C876" s="759"/>
      <c r="D876" s="759"/>
      <c r="E876" s="759"/>
      <c r="F876" s="759"/>
      <c r="G876" s="759"/>
      <c r="H876" s="759"/>
      <c r="I876" s="759"/>
      <c r="J876" s="759"/>
      <c r="K876" s="759"/>
      <c r="L876" s="759"/>
      <c r="M876" s="759"/>
      <c r="N876" s="759"/>
      <c r="O876" s="762"/>
    </row>
    <row r="877">
      <c r="A877" s="841"/>
      <c r="B877" s="758"/>
      <c r="C877" s="759"/>
      <c r="D877" s="759"/>
      <c r="E877" s="759"/>
      <c r="F877" s="759"/>
      <c r="G877" s="759"/>
      <c r="H877" s="759"/>
      <c r="I877" s="759"/>
      <c r="J877" s="759"/>
      <c r="K877" s="759"/>
      <c r="L877" s="759"/>
      <c r="M877" s="759"/>
      <c r="N877" s="759"/>
      <c r="O877" s="762"/>
    </row>
    <row r="878">
      <c r="A878" s="841"/>
      <c r="B878" s="758"/>
      <c r="C878" s="759"/>
      <c r="D878" s="759"/>
      <c r="E878" s="759"/>
      <c r="F878" s="759"/>
      <c r="G878" s="759"/>
      <c r="H878" s="759"/>
      <c r="I878" s="759"/>
      <c r="J878" s="759"/>
      <c r="K878" s="759"/>
      <c r="L878" s="759"/>
      <c r="M878" s="759"/>
      <c r="N878" s="759"/>
      <c r="O878" s="762"/>
    </row>
    <row r="879">
      <c r="A879" s="841"/>
      <c r="B879" s="758"/>
      <c r="C879" s="759"/>
      <c r="D879" s="759"/>
      <c r="E879" s="759"/>
      <c r="F879" s="759"/>
      <c r="G879" s="759"/>
      <c r="H879" s="759"/>
      <c r="I879" s="759"/>
      <c r="J879" s="759"/>
      <c r="K879" s="759"/>
      <c r="L879" s="759"/>
      <c r="M879" s="759"/>
      <c r="N879" s="759"/>
      <c r="O879" s="762"/>
    </row>
    <row r="880">
      <c r="A880" s="841"/>
      <c r="B880" s="758"/>
      <c r="C880" s="759"/>
      <c r="D880" s="759"/>
      <c r="E880" s="759"/>
      <c r="F880" s="759"/>
      <c r="G880" s="759"/>
      <c r="H880" s="759"/>
      <c r="I880" s="759"/>
      <c r="J880" s="759"/>
      <c r="K880" s="759"/>
      <c r="L880" s="759"/>
      <c r="M880" s="759"/>
      <c r="N880" s="759"/>
      <c r="O880" s="762"/>
    </row>
    <row r="881">
      <c r="A881" s="841"/>
      <c r="B881" s="758"/>
      <c r="C881" s="759"/>
      <c r="D881" s="759"/>
      <c r="E881" s="759"/>
      <c r="F881" s="759"/>
      <c r="G881" s="759"/>
      <c r="H881" s="759"/>
      <c r="I881" s="759"/>
      <c r="J881" s="759"/>
      <c r="K881" s="759"/>
      <c r="L881" s="759"/>
      <c r="M881" s="759"/>
      <c r="N881" s="759"/>
      <c r="O881" s="762"/>
    </row>
    <row r="882">
      <c r="A882" s="841"/>
      <c r="B882" s="758"/>
      <c r="C882" s="759"/>
      <c r="D882" s="759"/>
      <c r="E882" s="759"/>
      <c r="F882" s="759"/>
      <c r="G882" s="759"/>
      <c r="H882" s="763"/>
      <c r="I882" s="986" t="s">
        <v>0</v>
      </c>
      <c r="J882" s="987"/>
      <c r="K882" s="987"/>
      <c r="L882" s="987"/>
      <c r="M882" s="987"/>
      <c r="N882" s="987"/>
      <c r="O882" s="1391"/>
    </row>
    <row r="883">
      <c r="A883" s="841"/>
      <c r="B883" s="758"/>
      <c r="C883" s="759"/>
      <c r="D883" s="759"/>
      <c r="E883" s="759"/>
      <c r="F883" s="759"/>
      <c r="G883" s="759"/>
      <c r="H883" s="763"/>
      <c r="I883" s="3"/>
      <c r="J883" s="3"/>
      <c r="K883" s="3"/>
      <c r="L883" s="3"/>
      <c r="M883" s="3"/>
      <c r="N883" s="3"/>
      <c r="O883" s="1392"/>
    </row>
    <row r="884">
      <c r="A884" s="841"/>
      <c r="B884" s="758"/>
      <c r="C884" s="759"/>
      <c r="D884" s="759"/>
      <c r="E884" s="759"/>
      <c r="F884" s="759"/>
      <c r="G884" s="759"/>
      <c r="H884" s="763"/>
      <c r="I884" s="3"/>
      <c r="J884" s="3"/>
      <c r="K884" s="3"/>
      <c r="L884" s="3"/>
      <c r="M884" s="3"/>
      <c r="N884" s="3"/>
      <c r="O884" s="1392"/>
    </row>
    <row r="885" ht="15.75">
      <c r="A885" s="842"/>
      <c r="B885" s="803"/>
      <c r="C885" s="804"/>
      <c r="D885" s="804"/>
      <c r="E885" s="804"/>
      <c r="F885" s="804"/>
      <c r="G885" s="804"/>
      <c r="H885" s="989"/>
      <c r="I885" s="990"/>
      <c r="J885" s="990"/>
      <c r="K885" s="990"/>
      <c r="L885" s="990"/>
      <c r="M885" s="990"/>
      <c r="N885" s="990"/>
      <c r="O885" s="1393"/>
    </row>
    <row r="886">
      <c r="A886" s="837" t="s">
        <v>291</v>
      </c>
      <c r="B886" s="992"/>
      <c r="C886" s="839"/>
      <c r="D886" s="839"/>
      <c r="E886" s="839"/>
      <c r="F886" s="839"/>
      <c r="G886" s="839"/>
      <c r="H886" s="839"/>
      <c r="I886" s="839"/>
      <c r="J886" s="839"/>
      <c r="K886" s="839"/>
      <c r="L886" s="839"/>
      <c r="M886" s="839"/>
      <c r="N886" s="839"/>
      <c r="O886" s="840"/>
    </row>
    <row r="887">
      <c r="A887" s="841"/>
      <c r="B887" s="760"/>
      <c r="C887" s="761"/>
      <c r="D887" s="761"/>
      <c r="E887" s="761"/>
      <c r="F887" s="761"/>
      <c r="G887" s="761"/>
      <c r="H887" s="761"/>
      <c r="I887" s="761"/>
      <c r="J887" s="761"/>
      <c r="K887" s="761"/>
      <c r="L887" s="761"/>
      <c r="M887" s="761"/>
      <c r="N887" s="761"/>
      <c r="O887" s="762"/>
    </row>
    <row r="888">
      <c r="A888" s="841"/>
      <c r="B888" s="760"/>
      <c r="C888" s="761"/>
      <c r="D888" s="761"/>
      <c r="E888" s="761"/>
      <c r="F888" s="761"/>
      <c r="G888" s="761"/>
      <c r="H888" s="761"/>
      <c r="I888" s="761"/>
      <c r="J888" s="761"/>
      <c r="K888" s="761"/>
      <c r="L888" s="761"/>
      <c r="M888" s="761"/>
      <c r="N888" s="761"/>
      <c r="O888" s="762"/>
    </row>
    <row r="889">
      <c r="A889" s="841"/>
      <c r="B889" s="760"/>
      <c r="C889" s="761"/>
      <c r="D889" s="761"/>
      <c r="E889" s="761"/>
      <c r="F889" s="761"/>
      <c r="G889" s="761"/>
      <c r="H889" s="761"/>
      <c r="I889" s="761"/>
      <c r="J889" s="761"/>
      <c r="K889" s="761"/>
      <c r="L889" s="761"/>
      <c r="M889" s="761"/>
      <c r="N889" s="761"/>
      <c r="O889" s="762"/>
    </row>
    <row r="890">
      <c r="A890" s="841"/>
      <c r="B890" s="760"/>
      <c r="C890" s="761"/>
      <c r="D890" s="761"/>
      <c r="E890" s="761"/>
      <c r="F890" s="761"/>
      <c r="G890" s="761"/>
      <c r="H890" s="761"/>
      <c r="I890" s="761"/>
      <c r="J890" s="761"/>
      <c r="K890" s="761"/>
      <c r="L890" s="761"/>
      <c r="M890" s="761"/>
      <c r="N890" s="761"/>
      <c r="O890" s="762"/>
    </row>
    <row r="891">
      <c r="A891" s="841"/>
      <c r="B891" s="760"/>
      <c r="C891" s="761"/>
      <c r="D891" s="761"/>
      <c r="E891" s="761"/>
      <c r="F891" s="761"/>
      <c r="G891" s="761"/>
      <c r="H891" s="761"/>
      <c r="I891" s="761"/>
      <c r="J891" s="761"/>
      <c r="K891" s="761"/>
      <c r="L891" s="761"/>
      <c r="M891" s="761"/>
      <c r="N891" s="761"/>
      <c r="O891" s="762"/>
    </row>
    <row r="892">
      <c r="A892" s="841"/>
      <c r="B892" s="760"/>
      <c r="C892" s="761"/>
      <c r="D892" s="761"/>
      <c r="E892" s="761"/>
      <c r="F892" s="761"/>
      <c r="G892" s="761"/>
      <c r="H892" s="761"/>
      <c r="I892" s="761"/>
      <c r="J892" s="761"/>
      <c r="K892" s="761"/>
      <c r="L892" s="761"/>
      <c r="M892" s="761"/>
      <c r="N892" s="761"/>
      <c r="O892" s="762"/>
    </row>
    <row r="893">
      <c r="A893" s="841"/>
      <c r="B893" s="758"/>
      <c r="C893" s="759"/>
      <c r="D893" s="759"/>
      <c r="E893" s="759"/>
      <c r="F893" s="759"/>
      <c r="G893" s="759"/>
      <c r="H893" s="763"/>
      <c r="I893" s="986" t="s">
        <v>292</v>
      </c>
      <c r="J893" s="987"/>
      <c r="K893" s="987"/>
      <c r="L893" s="987"/>
      <c r="M893" s="987"/>
      <c r="N893" s="987"/>
      <c r="O893" s="1391"/>
    </row>
    <row r="894">
      <c r="A894" s="841"/>
      <c r="B894" s="758"/>
      <c r="C894" s="759"/>
      <c r="D894" s="759"/>
      <c r="E894" s="759"/>
      <c r="F894" s="759"/>
      <c r="G894" s="759"/>
      <c r="H894" s="763"/>
      <c r="I894" s="3"/>
      <c r="J894" s="3"/>
      <c r="K894" s="3"/>
      <c r="L894" s="3"/>
      <c r="M894" s="3"/>
      <c r="N894" s="3"/>
      <c r="O894" s="1392"/>
    </row>
    <row r="895">
      <c r="A895" s="841"/>
      <c r="B895" s="758"/>
      <c r="C895" s="759"/>
      <c r="D895" s="759"/>
      <c r="E895" s="759"/>
      <c r="F895" s="759"/>
      <c r="G895" s="759"/>
      <c r="H895" s="763"/>
      <c r="I895" s="3"/>
      <c r="J895" s="3"/>
      <c r="K895" s="3"/>
      <c r="L895" s="3"/>
      <c r="M895" s="3"/>
      <c r="N895" s="3"/>
      <c r="O895" s="1392"/>
    </row>
    <row r="896" ht="15.75">
      <c r="A896" s="842"/>
      <c r="B896" s="803"/>
      <c r="C896" s="804"/>
      <c r="D896" s="804"/>
      <c r="E896" s="804"/>
      <c r="F896" s="804"/>
      <c r="G896" s="804"/>
      <c r="H896" s="989"/>
      <c r="I896" s="1223"/>
      <c r="J896" s="1223"/>
      <c r="K896" s="1223"/>
      <c r="L896" s="1223"/>
      <c r="M896" s="1223"/>
      <c r="N896" s="1223"/>
      <c r="O896" s="1394"/>
    </row>
    <row r="897" ht="30" customHeight="1">
      <c r="A897" s="131" t="s">
        <v>240</v>
      </c>
      <c r="B897" s="806" t="s">
        <v>1</v>
      </c>
      <c r="C897" s="807"/>
      <c r="D897" s="807"/>
      <c r="E897" s="807"/>
      <c r="F897" s="807"/>
      <c r="G897" s="807"/>
      <c r="H897" s="807"/>
      <c r="I897" s="807"/>
      <c r="J897" s="807"/>
      <c r="K897" s="807"/>
      <c r="L897" s="807"/>
      <c r="M897" s="807"/>
      <c r="N897" s="807"/>
      <c r="O897" s="1165"/>
    </row>
    <row r="898" ht="25.5">
      <c r="A898" s="1254" t="s">
        <v>3</v>
      </c>
      <c r="B898" s="811" t="s">
        <v>4</v>
      </c>
      <c r="C898" s="812"/>
      <c r="D898" s="812"/>
      <c r="E898" s="812"/>
      <c r="F898" s="812"/>
      <c r="G898" s="812"/>
      <c r="H898" s="812"/>
      <c r="I898" s="812"/>
      <c r="J898" s="812"/>
      <c r="K898" s="812"/>
      <c r="L898" s="812"/>
      <c r="M898" s="812"/>
      <c r="N898" s="812"/>
      <c r="O898" s="1178"/>
    </row>
    <row r="899">
      <c r="A899" s="814" t="s">
        <v>241</v>
      </c>
      <c r="B899" s="694"/>
      <c r="C899" s="694"/>
      <c r="D899" s="694"/>
      <c r="E899" s="694"/>
      <c r="F899" s="694"/>
      <c r="G899" s="694"/>
      <c r="H899" s="694"/>
      <c r="I899" s="694"/>
      <c r="J899" s="694"/>
      <c r="K899" s="694"/>
      <c r="L899" s="694"/>
      <c r="M899" s="694"/>
      <c r="N899" s="694"/>
      <c r="O899" s="1179"/>
    </row>
    <row r="900" ht="25.5">
      <c r="A900" s="1386" t="s">
        <v>7</v>
      </c>
      <c r="B900" s="720" t="s">
        <v>312</v>
      </c>
      <c r="C900" s="720" t="s">
        <v>216</v>
      </c>
      <c r="D900" s="816" t="str">
        <f>D853</f>
        <v xml:space="preserve">01/03/2026 a 31/03/2026</v>
      </c>
      <c r="E900" s="1168"/>
      <c r="F900" s="820"/>
      <c r="G900" s="819" t="s">
        <v>242</v>
      </c>
      <c r="H900" s="820"/>
      <c r="I900" s="723">
        <f>I853+1</f>
        <v>46101</v>
      </c>
      <c r="J900" s="724"/>
      <c r="K900" s="724"/>
      <c r="L900" s="724"/>
      <c r="M900" s="725"/>
      <c r="N900" s="726" t="s">
        <v>243</v>
      </c>
      <c r="O900" s="727">
        <f>O853+1</f>
        <v>20</v>
      </c>
    </row>
    <row r="901">
      <c r="A901" s="1387" t="s">
        <v>244</v>
      </c>
      <c r="B901" s="729" t="s">
        <v>6</v>
      </c>
      <c r="C901" s="730"/>
      <c r="D901" s="730"/>
      <c r="E901" s="730"/>
      <c r="F901" s="730"/>
      <c r="G901" s="730"/>
      <c r="H901" s="730"/>
      <c r="I901" s="730"/>
      <c r="J901" s="731"/>
      <c r="K901" s="732" t="s">
        <v>245</v>
      </c>
      <c r="L901" s="732" t="s">
        <v>246</v>
      </c>
      <c r="M901" s="821" t="s">
        <v>247</v>
      </c>
      <c r="N901" s="822"/>
      <c r="O901" s="733" t="s">
        <v>248</v>
      </c>
    </row>
    <row r="902">
      <c r="A902" s="1388"/>
      <c r="B902" s="735"/>
      <c r="C902" s="736"/>
      <c r="D902" s="1168"/>
      <c r="E902" s="1168"/>
      <c r="F902" s="1168"/>
      <c r="G902" s="736"/>
      <c r="H902" s="736"/>
      <c r="I902" s="736"/>
      <c r="J902" s="737"/>
      <c r="K902" s="732" t="s">
        <v>249</v>
      </c>
      <c r="L902" s="732" t="s">
        <v>203</v>
      </c>
      <c r="M902" s="823"/>
      <c r="N902" s="824"/>
      <c r="O902" s="739"/>
    </row>
    <row r="903" ht="38.25">
      <c r="A903" s="1389" t="s">
        <v>250</v>
      </c>
      <c r="B903" s="741"/>
      <c r="C903" s="742" t="s">
        <v>251</v>
      </c>
      <c r="D903" s="742">
        <f>D856</f>
        <v>270</v>
      </c>
      <c r="E903" s="742" t="s">
        <v>252</v>
      </c>
      <c r="F903" s="825" t="s">
        <v>253</v>
      </c>
      <c r="G903" s="826"/>
      <c r="H903" s="741">
        <f>H856+1</f>
        <v>167</v>
      </c>
      <c r="I903" s="742" t="s">
        <v>254</v>
      </c>
      <c r="J903" s="741">
        <f>D903-H903</f>
        <v>103</v>
      </c>
      <c r="K903" s="744" t="s">
        <v>255</v>
      </c>
      <c r="L903" s="744" t="s">
        <v>203</v>
      </c>
      <c r="M903" s="811"/>
      <c r="N903" s="827"/>
      <c r="O903" s="739"/>
    </row>
    <row r="904">
      <c r="A904" s="1395" t="s">
        <v>256</v>
      </c>
      <c r="B904" s="755" t="s">
        <v>257</v>
      </c>
      <c r="C904" s="756"/>
      <c r="D904" s="756"/>
      <c r="E904" s="756"/>
      <c r="F904" s="757"/>
      <c r="G904" s="758"/>
      <c r="H904" s="763"/>
      <c r="I904" s="760"/>
      <c r="J904" s="761"/>
      <c r="K904" s="761"/>
      <c r="L904" s="761"/>
      <c r="M904" s="761"/>
      <c r="N904" s="761"/>
      <c r="O904" s="762"/>
    </row>
    <row r="905">
      <c r="A905" s="841"/>
      <c r="B905" s="755" t="s">
        <v>258</v>
      </c>
      <c r="C905" s="756"/>
      <c r="D905" s="756"/>
      <c r="E905" s="756"/>
      <c r="F905" s="757"/>
      <c r="G905" s="758"/>
      <c r="H905" s="763"/>
      <c r="I905" s="760"/>
      <c r="J905" s="761"/>
      <c r="K905" s="761"/>
      <c r="L905" s="761"/>
      <c r="M905" s="761"/>
      <c r="N905" s="761"/>
      <c r="O905" s="762"/>
    </row>
    <row r="906">
      <c r="A906" s="841"/>
      <c r="B906" s="755" t="s">
        <v>259</v>
      </c>
      <c r="C906" s="756"/>
      <c r="D906" s="756"/>
      <c r="E906" s="756"/>
      <c r="F906" s="757"/>
      <c r="G906" s="758"/>
      <c r="H906" s="763"/>
      <c r="I906" s="760"/>
      <c r="J906" s="761"/>
      <c r="K906" s="761"/>
      <c r="L906" s="761"/>
      <c r="M906" s="761"/>
      <c r="N906" s="761"/>
      <c r="O906" s="762"/>
    </row>
    <row r="907">
      <c r="A907" s="841"/>
      <c r="B907" s="755" t="s">
        <v>260</v>
      </c>
      <c r="C907" s="756"/>
      <c r="D907" s="756"/>
      <c r="E907" s="756"/>
      <c r="F907" s="757"/>
      <c r="G907" s="758"/>
      <c r="H907" s="763"/>
      <c r="I907" s="760"/>
      <c r="J907" s="761"/>
      <c r="K907" s="761"/>
      <c r="L907" s="761"/>
      <c r="M907" s="761"/>
      <c r="N907" s="761"/>
      <c r="O907" s="762"/>
    </row>
    <row r="908">
      <c r="A908" s="841"/>
      <c r="B908" s="755" t="s">
        <v>261</v>
      </c>
      <c r="C908" s="756"/>
      <c r="D908" s="756"/>
      <c r="E908" s="756"/>
      <c r="F908" s="757"/>
      <c r="G908" s="758"/>
      <c r="H908" s="763"/>
      <c r="I908" s="758"/>
      <c r="J908" s="759"/>
      <c r="K908" s="759"/>
      <c r="L908" s="759"/>
      <c r="M908" s="759"/>
      <c r="N908" s="759"/>
      <c r="O908" s="762"/>
    </row>
    <row r="909" ht="15.75">
      <c r="A909" s="842"/>
      <c r="B909" s="999" t="s">
        <v>262</v>
      </c>
      <c r="C909" s="1000"/>
      <c r="D909" s="1000"/>
      <c r="E909" s="1000"/>
      <c r="F909" s="1001"/>
      <c r="G909" s="803"/>
      <c r="H909" s="989"/>
      <c r="I909" s="769"/>
      <c r="J909" s="770"/>
      <c r="K909" s="770"/>
      <c r="L909" s="770"/>
      <c r="M909" s="770"/>
      <c r="N909" s="770"/>
      <c r="O909" s="771"/>
    </row>
    <row r="910">
      <c r="A910" s="837" t="s">
        <v>263</v>
      </c>
      <c r="B910" s="773" t="s">
        <v>264</v>
      </c>
      <c r="C910" s="774"/>
      <c r="D910" s="774"/>
      <c r="E910" s="774"/>
      <c r="F910" s="775"/>
      <c r="G910" s="776" t="s">
        <v>265</v>
      </c>
      <c r="H910" s="777"/>
      <c r="I910" s="773" t="s">
        <v>264</v>
      </c>
      <c r="J910" s="774"/>
      <c r="K910" s="774"/>
      <c r="L910" s="774"/>
      <c r="M910" s="774"/>
      <c r="N910" s="775"/>
      <c r="O910" s="1219" t="s">
        <v>265</v>
      </c>
    </row>
    <row r="911">
      <c r="A911" s="841"/>
      <c r="B911" s="766" t="s">
        <v>266</v>
      </c>
      <c r="C911" s="767"/>
      <c r="D911" s="767"/>
      <c r="E911" s="767"/>
      <c r="F911" s="768"/>
      <c r="G911" s="779"/>
      <c r="H911" s="780"/>
      <c r="I911" s="766" t="s">
        <v>267</v>
      </c>
      <c r="J911" s="767"/>
      <c r="K911" s="767"/>
      <c r="L911" s="767"/>
      <c r="M911" s="767"/>
      <c r="N911" s="768"/>
      <c r="O911" s="781"/>
    </row>
    <row r="912">
      <c r="A912" s="841"/>
      <c r="B912" s="766" t="s">
        <v>268</v>
      </c>
      <c r="C912" s="767"/>
      <c r="D912" s="767"/>
      <c r="E912" s="767"/>
      <c r="F912" s="768"/>
      <c r="G912" s="779"/>
      <c r="H912" s="780"/>
      <c r="I912" s="766" t="s">
        <v>269</v>
      </c>
      <c r="J912" s="767"/>
      <c r="K912" s="767"/>
      <c r="L912" s="767"/>
      <c r="M912" s="767"/>
      <c r="N912" s="768"/>
      <c r="O912" s="781"/>
    </row>
    <row r="913">
      <c r="A913" s="841"/>
      <c r="B913" s="766" t="s">
        <v>270</v>
      </c>
      <c r="C913" s="767"/>
      <c r="D913" s="767"/>
      <c r="E913" s="767"/>
      <c r="F913" s="768"/>
      <c r="G913" s="779"/>
      <c r="H913" s="780"/>
      <c r="I913" s="766" t="s">
        <v>271</v>
      </c>
      <c r="J913" s="767"/>
      <c r="K913" s="767"/>
      <c r="L913" s="767"/>
      <c r="M913" s="767"/>
      <c r="N913" s="768"/>
      <c r="O913" s="781"/>
    </row>
    <row r="914">
      <c r="A914" s="841"/>
      <c r="B914" s="766" t="s">
        <v>272</v>
      </c>
      <c r="C914" s="767"/>
      <c r="D914" s="767"/>
      <c r="E914" s="767"/>
      <c r="F914" s="768"/>
      <c r="G914" s="779"/>
      <c r="H914" s="780"/>
      <c r="I914" s="766" t="s">
        <v>273</v>
      </c>
      <c r="J914" s="767"/>
      <c r="K914" s="767"/>
      <c r="L914" s="767"/>
      <c r="M914" s="767"/>
      <c r="N914" s="768"/>
      <c r="O914" s="781"/>
    </row>
    <row r="915">
      <c r="A915" s="841"/>
      <c r="B915" s="766" t="s">
        <v>274</v>
      </c>
      <c r="C915" s="767"/>
      <c r="D915" s="767"/>
      <c r="E915" s="767"/>
      <c r="F915" s="768"/>
      <c r="G915" s="779"/>
      <c r="H915" s="780"/>
      <c r="I915" s="766" t="s">
        <v>275</v>
      </c>
      <c r="J915" s="767"/>
      <c r="K915" s="767"/>
      <c r="L915" s="767"/>
      <c r="M915" s="767"/>
      <c r="N915" s="768"/>
      <c r="O915" s="781">
        <v>1</v>
      </c>
    </row>
    <row r="916">
      <c r="A916" s="841"/>
      <c r="B916" s="766" t="s">
        <v>276</v>
      </c>
      <c r="C916" s="767"/>
      <c r="D916" s="767"/>
      <c r="E916" s="767"/>
      <c r="F916" s="768"/>
      <c r="G916" s="779"/>
      <c r="H916" s="780"/>
      <c r="I916" s="766" t="s">
        <v>277</v>
      </c>
      <c r="J916" s="767"/>
      <c r="K916" s="767"/>
      <c r="L916" s="767"/>
      <c r="M916" s="767"/>
      <c r="N916" s="768"/>
      <c r="O916" s="781"/>
    </row>
    <row r="917">
      <c r="A917" s="841"/>
      <c r="B917" s="766" t="s">
        <v>278</v>
      </c>
      <c r="C917" s="767"/>
      <c r="D917" s="767"/>
      <c r="E917" s="767"/>
      <c r="F917" s="768"/>
      <c r="G917" s="779"/>
      <c r="H917" s="780"/>
      <c r="I917" s="766" t="s">
        <v>279</v>
      </c>
      <c r="J917" s="767"/>
      <c r="K917" s="767"/>
      <c r="L917" s="767"/>
      <c r="M917" s="767"/>
      <c r="N917" s="768"/>
      <c r="O917" s="781"/>
    </row>
    <row r="918">
      <c r="A918" s="841"/>
      <c r="B918" s="766" t="s">
        <v>280</v>
      </c>
      <c r="C918" s="767"/>
      <c r="D918" s="767"/>
      <c r="E918" s="767"/>
      <c r="F918" s="768"/>
      <c r="G918" s="779"/>
      <c r="H918" s="780"/>
      <c r="I918" s="766" t="s">
        <v>281</v>
      </c>
      <c r="J918" s="767"/>
      <c r="K918" s="767"/>
      <c r="L918" s="767"/>
      <c r="M918" s="767"/>
      <c r="N918" s="768"/>
      <c r="O918" s="781">
        <v>1</v>
      </c>
    </row>
    <row r="919">
      <c r="A919" s="841"/>
      <c r="B919" s="766" t="s">
        <v>282</v>
      </c>
      <c r="C919" s="767"/>
      <c r="D919" s="767"/>
      <c r="E919" s="767"/>
      <c r="F919" s="768"/>
      <c r="G919" s="779"/>
      <c r="H919" s="780"/>
      <c r="I919" s="766" t="s">
        <v>283</v>
      </c>
      <c r="J919" s="767"/>
      <c r="K919" s="767"/>
      <c r="L919" s="767"/>
      <c r="M919" s="767"/>
      <c r="N919" s="768"/>
      <c r="O919" s="781"/>
    </row>
    <row r="920">
      <c r="A920" s="841"/>
      <c r="B920" s="766" t="s">
        <v>284</v>
      </c>
      <c r="C920" s="767"/>
      <c r="D920" s="767"/>
      <c r="E920" s="767"/>
      <c r="F920" s="768"/>
      <c r="G920" s="779"/>
      <c r="H920" s="780"/>
      <c r="I920" s="766" t="s">
        <v>285</v>
      </c>
      <c r="J920" s="767"/>
      <c r="K920" s="767"/>
      <c r="L920" s="767"/>
      <c r="M920" s="767"/>
      <c r="N920" s="768"/>
      <c r="O920" s="790">
        <v>1</v>
      </c>
    </row>
    <row r="921" ht="15.75">
      <c r="A921" s="842"/>
      <c r="B921" s="793" t="s">
        <v>286</v>
      </c>
      <c r="C921" s="794"/>
      <c r="D921" s="794"/>
      <c r="E921" s="794"/>
      <c r="F921" s="795"/>
      <c r="G921" s="791"/>
      <c r="H921" s="792"/>
      <c r="I921" s="793" t="s">
        <v>287</v>
      </c>
      <c r="J921" s="794"/>
      <c r="K921" s="794"/>
      <c r="L921" s="794"/>
      <c r="M921" s="794"/>
      <c r="N921" s="795"/>
      <c r="O921" s="796">
        <f>SUM(G911:H921,O911:O920)</f>
        <v>3</v>
      </c>
    </row>
    <row r="922">
      <c r="A922" s="837" t="s">
        <v>288</v>
      </c>
      <c r="B922" s="838" t="s">
        <v>364</v>
      </c>
      <c r="C922" s="997"/>
      <c r="D922" s="997"/>
      <c r="E922" s="997"/>
      <c r="F922" s="997"/>
      <c r="G922" s="997"/>
      <c r="H922" s="997"/>
      <c r="I922" s="997"/>
      <c r="J922" s="997"/>
      <c r="K922" s="997"/>
      <c r="L922" s="997"/>
      <c r="M922" s="997"/>
      <c r="N922" s="997"/>
      <c r="O922" s="998"/>
    </row>
    <row r="923">
      <c r="A923" s="841"/>
      <c r="B923" s="758"/>
      <c r="C923" s="759"/>
      <c r="D923" s="759"/>
      <c r="E923" s="759"/>
      <c r="F923" s="759"/>
      <c r="G923" s="759"/>
      <c r="H923" s="759"/>
      <c r="I923" s="759"/>
      <c r="J923" s="759"/>
      <c r="K923" s="759"/>
      <c r="L923" s="759"/>
      <c r="M923" s="759"/>
      <c r="N923" s="759"/>
      <c r="O923" s="762"/>
    </row>
    <row r="924">
      <c r="A924" s="841"/>
      <c r="B924" s="758"/>
      <c r="C924" s="759"/>
      <c r="D924" s="759"/>
      <c r="E924" s="759"/>
      <c r="F924" s="759"/>
      <c r="G924" s="759"/>
      <c r="H924" s="759"/>
      <c r="I924" s="759"/>
      <c r="J924" s="759"/>
      <c r="K924" s="759"/>
      <c r="L924" s="759"/>
      <c r="M924" s="759"/>
      <c r="N924" s="759"/>
      <c r="O924" s="762"/>
    </row>
    <row r="925">
      <c r="A925" s="841"/>
      <c r="B925" s="758"/>
      <c r="C925" s="759"/>
      <c r="D925" s="759"/>
      <c r="E925" s="759"/>
      <c r="F925" s="759"/>
      <c r="G925" s="759"/>
      <c r="H925" s="759"/>
      <c r="I925" s="759"/>
      <c r="J925" s="759"/>
      <c r="K925" s="759"/>
      <c r="L925" s="759"/>
      <c r="M925" s="759"/>
      <c r="N925" s="759"/>
      <c r="O925" s="762"/>
    </row>
    <row r="926">
      <c r="A926" s="841"/>
      <c r="B926" s="758"/>
      <c r="C926" s="759"/>
      <c r="D926" s="759"/>
      <c r="E926" s="759"/>
      <c r="F926" s="759"/>
      <c r="G926" s="759"/>
      <c r="H926" s="759"/>
      <c r="I926" s="759"/>
      <c r="J926" s="759"/>
      <c r="K926" s="759"/>
      <c r="L926" s="759"/>
      <c r="M926" s="759"/>
      <c r="N926" s="759"/>
      <c r="O926" s="762"/>
    </row>
    <row r="927">
      <c r="A927" s="841"/>
      <c r="B927" s="758"/>
      <c r="C927" s="759"/>
      <c r="D927" s="759"/>
      <c r="E927" s="759"/>
      <c r="F927" s="759"/>
      <c r="G927" s="759"/>
      <c r="H927" s="759"/>
      <c r="I927" s="759"/>
      <c r="J927" s="759"/>
      <c r="K927" s="759"/>
      <c r="L927" s="759"/>
      <c r="M927" s="759"/>
      <c r="N927" s="759"/>
      <c r="O927" s="762"/>
    </row>
    <row r="928">
      <c r="A928" s="841"/>
      <c r="B928" s="758"/>
      <c r="C928" s="759"/>
      <c r="D928" s="759"/>
      <c r="E928" s="759"/>
      <c r="F928" s="759"/>
      <c r="G928" s="759"/>
      <c r="H928" s="759"/>
      <c r="I928" s="759"/>
      <c r="J928" s="759"/>
      <c r="K928" s="759"/>
      <c r="L928" s="759"/>
      <c r="M928" s="759"/>
      <c r="N928" s="759"/>
      <c r="O928" s="762"/>
    </row>
    <row r="929">
      <c r="A929" s="841"/>
      <c r="B929" s="758"/>
      <c r="C929" s="759"/>
      <c r="D929" s="759"/>
      <c r="E929" s="759"/>
      <c r="F929" s="759"/>
      <c r="G929" s="759"/>
      <c r="H929" s="763"/>
      <c r="I929" s="986" t="s">
        <v>0</v>
      </c>
      <c r="J929" s="987"/>
      <c r="K929" s="987"/>
      <c r="L929" s="987"/>
      <c r="M929" s="987"/>
      <c r="N929" s="987"/>
      <c r="O929" s="1391"/>
    </row>
    <row r="930">
      <c r="A930" s="841"/>
      <c r="B930" s="758"/>
      <c r="C930" s="759"/>
      <c r="D930" s="759"/>
      <c r="E930" s="759"/>
      <c r="F930" s="759"/>
      <c r="G930" s="759"/>
      <c r="H930" s="763"/>
      <c r="I930" s="3"/>
      <c r="J930" s="3"/>
      <c r="K930" s="3"/>
      <c r="L930" s="3"/>
      <c r="M930" s="3"/>
      <c r="N930" s="3"/>
      <c r="O930" s="1392"/>
    </row>
    <row r="931">
      <c r="A931" s="841"/>
      <c r="B931" s="758"/>
      <c r="C931" s="759"/>
      <c r="D931" s="759"/>
      <c r="E931" s="759"/>
      <c r="F931" s="759"/>
      <c r="G931" s="759"/>
      <c r="H931" s="763"/>
      <c r="I931" s="3"/>
      <c r="J931" s="3"/>
      <c r="K931" s="3"/>
      <c r="L931" s="3"/>
      <c r="M931" s="3"/>
      <c r="N931" s="3"/>
      <c r="O931" s="1392"/>
    </row>
    <row r="932" ht="15.75">
      <c r="A932" s="842"/>
      <c r="B932" s="803"/>
      <c r="C932" s="804"/>
      <c r="D932" s="804"/>
      <c r="E932" s="804"/>
      <c r="F932" s="804"/>
      <c r="G932" s="804"/>
      <c r="H932" s="989"/>
      <c r="I932" s="990"/>
      <c r="J932" s="990"/>
      <c r="K932" s="990"/>
      <c r="L932" s="990"/>
      <c r="M932" s="990"/>
      <c r="N932" s="990"/>
      <c r="O932" s="1393"/>
    </row>
    <row r="933">
      <c r="A933" s="837" t="s">
        <v>291</v>
      </c>
      <c r="B933" s="992"/>
      <c r="C933" s="839"/>
      <c r="D933" s="839"/>
      <c r="E933" s="839"/>
      <c r="F933" s="839"/>
      <c r="G933" s="839"/>
      <c r="H933" s="839"/>
      <c r="I933" s="839"/>
      <c r="J933" s="839"/>
      <c r="K933" s="839"/>
      <c r="L933" s="839"/>
      <c r="M933" s="839"/>
      <c r="N933" s="839"/>
      <c r="O933" s="840"/>
    </row>
    <row r="934">
      <c r="A934" s="841"/>
      <c r="B934" s="760"/>
      <c r="C934" s="761"/>
      <c r="D934" s="761"/>
      <c r="E934" s="761"/>
      <c r="F934" s="761"/>
      <c r="G934" s="761"/>
      <c r="H934" s="761"/>
      <c r="I934" s="761"/>
      <c r="J934" s="761"/>
      <c r="K934" s="761"/>
      <c r="L934" s="761"/>
      <c r="M934" s="761"/>
      <c r="N934" s="761"/>
      <c r="O934" s="762"/>
    </row>
    <row r="935">
      <c r="A935" s="841"/>
      <c r="B935" s="760"/>
      <c r="C935" s="761"/>
      <c r="D935" s="761"/>
      <c r="E935" s="761"/>
      <c r="F935" s="761"/>
      <c r="G935" s="761"/>
      <c r="H935" s="761"/>
      <c r="I935" s="761"/>
      <c r="J935" s="761"/>
      <c r="K935" s="761"/>
      <c r="L935" s="761"/>
      <c r="M935" s="761"/>
      <c r="N935" s="761"/>
      <c r="O935" s="762"/>
    </row>
    <row r="936">
      <c r="A936" s="841"/>
      <c r="B936" s="760"/>
      <c r="C936" s="761"/>
      <c r="D936" s="761"/>
      <c r="E936" s="761"/>
      <c r="F936" s="761"/>
      <c r="G936" s="761"/>
      <c r="H936" s="761"/>
      <c r="I936" s="761"/>
      <c r="J936" s="761"/>
      <c r="K936" s="761"/>
      <c r="L936" s="761"/>
      <c r="M936" s="761"/>
      <c r="N936" s="761"/>
      <c r="O936" s="762"/>
    </row>
    <row r="937">
      <c r="A937" s="841"/>
      <c r="B937" s="760"/>
      <c r="C937" s="761"/>
      <c r="D937" s="761"/>
      <c r="E937" s="761"/>
      <c r="F937" s="761"/>
      <c r="G937" s="761"/>
      <c r="H937" s="761"/>
      <c r="I937" s="761"/>
      <c r="J937" s="761"/>
      <c r="K937" s="761"/>
      <c r="L937" s="761"/>
      <c r="M937" s="761"/>
      <c r="N937" s="761"/>
      <c r="O937" s="762"/>
    </row>
    <row r="938">
      <c r="A938" s="841"/>
      <c r="B938" s="760"/>
      <c r="C938" s="761"/>
      <c r="D938" s="761"/>
      <c r="E938" s="761"/>
      <c r="F938" s="761"/>
      <c r="G938" s="761"/>
      <c r="H938" s="761"/>
      <c r="I938" s="761"/>
      <c r="J938" s="761"/>
      <c r="K938" s="761"/>
      <c r="L938" s="761"/>
      <c r="M938" s="761"/>
      <c r="N938" s="761"/>
      <c r="O938" s="762"/>
    </row>
    <row r="939">
      <c r="A939" s="841"/>
      <c r="B939" s="760"/>
      <c r="C939" s="761"/>
      <c r="D939" s="761"/>
      <c r="E939" s="761"/>
      <c r="F939" s="761"/>
      <c r="G939" s="761"/>
      <c r="H939" s="761"/>
      <c r="I939" s="761"/>
      <c r="J939" s="761"/>
      <c r="K939" s="761"/>
      <c r="L939" s="761"/>
      <c r="M939" s="761"/>
      <c r="N939" s="761"/>
      <c r="O939" s="762"/>
    </row>
    <row r="940">
      <c r="A940" s="841"/>
      <c r="B940" s="758"/>
      <c r="C940" s="759"/>
      <c r="D940" s="759"/>
      <c r="E940" s="759"/>
      <c r="F940" s="759"/>
      <c r="G940" s="759"/>
      <c r="H940" s="763"/>
      <c r="I940" s="986" t="s">
        <v>292</v>
      </c>
      <c r="J940" s="987"/>
      <c r="K940" s="987"/>
      <c r="L940" s="987"/>
      <c r="M940" s="987"/>
      <c r="N940" s="987"/>
      <c r="O940" s="1391"/>
    </row>
    <row r="941">
      <c r="A941" s="841"/>
      <c r="B941" s="758"/>
      <c r="C941" s="759"/>
      <c r="D941" s="759"/>
      <c r="E941" s="759"/>
      <c r="F941" s="759"/>
      <c r="G941" s="759"/>
      <c r="H941" s="763"/>
      <c r="I941" s="3"/>
      <c r="J941" s="3"/>
      <c r="K941" s="3"/>
      <c r="L941" s="3"/>
      <c r="M941" s="3"/>
      <c r="N941" s="3"/>
      <c r="O941" s="1392"/>
    </row>
    <row r="942">
      <c r="A942" s="841"/>
      <c r="B942" s="758"/>
      <c r="C942" s="759"/>
      <c r="D942" s="759"/>
      <c r="E942" s="759"/>
      <c r="F942" s="759"/>
      <c r="G942" s="759"/>
      <c r="H942" s="763"/>
      <c r="I942" s="3"/>
      <c r="J942" s="3"/>
      <c r="K942" s="3"/>
      <c r="L942" s="3"/>
      <c r="M942" s="3"/>
      <c r="N942" s="3"/>
      <c r="O942" s="1392"/>
    </row>
    <row r="943" ht="15.75">
      <c r="A943" s="842"/>
      <c r="B943" s="803"/>
      <c r="C943" s="804"/>
      <c r="D943" s="804"/>
      <c r="E943" s="804"/>
      <c r="F943" s="804"/>
      <c r="G943" s="804"/>
      <c r="H943" s="989"/>
      <c r="I943" s="1223"/>
      <c r="J943" s="1223"/>
      <c r="K943" s="1223"/>
      <c r="L943" s="1223"/>
      <c r="M943" s="1223"/>
      <c r="N943" s="1223"/>
      <c r="O943" s="1394"/>
    </row>
    <row r="944" ht="22.5" customHeight="1">
      <c r="A944" s="131" t="s">
        <v>240</v>
      </c>
      <c r="B944" s="806" t="s">
        <v>1</v>
      </c>
      <c r="C944" s="807"/>
      <c r="D944" s="807"/>
      <c r="E944" s="807"/>
      <c r="F944" s="807"/>
      <c r="G944" s="807"/>
      <c r="H944" s="807"/>
      <c r="I944" s="807"/>
      <c r="J944" s="807"/>
      <c r="K944" s="807"/>
      <c r="L944" s="807"/>
      <c r="M944" s="807"/>
      <c r="N944" s="807"/>
      <c r="O944" s="1165"/>
    </row>
    <row r="945" ht="25.5">
      <c r="A945" s="1254" t="s">
        <v>3</v>
      </c>
      <c r="B945" s="811" t="s">
        <v>4</v>
      </c>
      <c r="C945" s="812"/>
      <c r="D945" s="812"/>
      <c r="E945" s="812"/>
      <c r="F945" s="812"/>
      <c r="G945" s="812"/>
      <c r="H945" s="812"/>
      <c r="I945" s="812"/>
      <c r="J945" s="812"/>
      <c r="K945" s="812"/>
      <c r="L945" s="812"/>
      <c r="M945" s="812"/>
      <c r="N945" s="812"/>
      <c r="O945" s="1178"/>
    </row>
    <row r="946">
      <c r="A946" s="814" t="s">
        <v>241</v>
      </c>
      <c r="B946" s="694"/>
      <c r="C946" s="694"/>
      <c r="D946" s="694"/>
      <c r="E946" s="694"/>
      <c r="F946" s="694"/>
      <c r="G946" s="694"/>
      <c r="H946" s="694"/>
      <c r="I946" s="694"/>
      <c r="J946" s="694"/>
      <c r="K946" s="694"/>
      <c r="L946" s="694"/>
      <c r="M946" s="694"/>
      <c r="N946" s="694"/>
      <c r="O946" s="1179"/>
    </row>
    <row r="947" ht="25.5">
      <c r="A947" s="1386" t="s">
        <v>7</v>
      </c>
      <c r="B947" s="720" t="s">
        <v>312</v>
      </c>
      <c r="C947" s="720" t="s">
        <v>216</v>
      </c>
      <c r="D947" s="816" t="str">
        <f>D900</f>
        <v xml:space="preserve">01/03/2026 a 31/03/2026</v>
      </c>
      <c r="E947" s="1168"/>
      <c r="F947" s="820"/>
      <c r="G947" s="819" t="s">
        <v>242</v>
      </c>
      <c r="H947" s="820"/>
      <c r="I947" s="723">
        <f>I900+1</f>
        <v>46102</v>
      </c>
      <c r="J947" s="724"/>
      <c r="K947" s="724"/>
      <c r="L947" s="724"/>
      <c r="M947" s="725"/>
      <c r="N947" s="726" t="s">
        <v>243</v>
      </c>
      <c r="O947" s="727">
        <f>O900+1</f>
        <v>21</v>
      </c>
    </row>
    <row r="948">
      <c r="A948" s="1387" t="s">
        <v>244</v>
      </c>
      <c r="B948" s="729" t="s">
        <v>6</v>
      </c>
      <c r="C948" s="730"/>
      <c r="D948" s="730"/>
      <c r="E948" s="730"/>
      <c r="F948" s="730"/>
      <c r="G948" s="730"/>
      <c r="H948" s="730"/>
      <c r="I948" s="730"/>
      <c r="J948" s="731"/>
      <c r="K948" s="732" t="s">
        <v>245</v>
      </c>
      <c r="L948" s="732" t="s">
        <v>246</v>
      </c>
      <c r="M948" s="821" t="s">
        <v>247</v>
      </c>
      <c r="N948" s="822"/>
      <c r="O948" s="733" t="s">
        <v>248</v>
      </c>
    </row>
    <row r="949">
      <c r="A949" s="1388"/>
      <c r="B949" s="735"/>
      <c r="C949" s="736"/>
      <c r="D949" s="1168"/>
      <c r="E949" s="1168"/>
      <c r="F949" s="1168"/>
      <c r="G949" s="736"/>
      <c r="H949" s="736"/>
      <c r="I949" s="736"/>
      <c r="J949" s="737"/>
      <c r="K949" s="732" t="s">
        <v>249</v>
      </c>
      <c r="L949" s="732" t="s">
        <v>203</v>
      </c>
      <c r="M949" s="823"/>
      <c r="N949" s="824"/>
      <c r="O949" s="739"/>
    </row>
    <row r="950" ht="38.25">
      <c r="A950" s="1389" t="s">
        <v>250</v>
      </c>
      <c r="B950" s="741"/>
      <c r="C950" s="742" t="s">
        <v>251</v>
      </c>
      <c r="D950" s="742">
        <f>D903</f>
        <v>270</v>
      </c>
      <c r="E950" s="742" t="s">
        <v>252</v>
      </c>
      <c r="F950" s="825" t="s">
        <v>253</v>
      </c>
      <c r="G950" s="826"/>
      <c r="H950" s="741">
        <f>H903+1</f>
        <v>168</v>
      </c>
      <c r="I950" s="742" t="s">
        <v>254</v>
      </c>
      <c r="J950" s="741">
        <f>D950-H950</f>
        <v>102</v>
      </c>
      <c r="K950" s="744" t="s">
        <v>255</v>
      </c>
      <c r="L950" s="744" t="s">
        <v>203</v>
      </c>
      <c r="M950" s="811"/>
      <c r="N950" s="827"/>
      <c r="O950" s="739"/>
    </row>
    <row r="951">
      <c r="A951" s="1395" t="s">
        <v>256</v>
      </c>
      <c r="B951" s="755" t="s">
        <v>257</v>
      </c>
      <c r="C951" s="756"/>
      <c r="D951" s="756"/>
      <c r="E951" s="756"/>
      <c r="F951" s="757"/>
      <c r="G951" s="758"/>
      <c r="H951" s="763"/>
      <c r="I951" s="760"/>
      <c r="J951" s="761"/>
      <c r="K951" s="761"/>
      <c r="L951" s="761"/>
      <c r="M951" s="761"/>
      <c r="N951" s="761"/>
      <c r="O951" s="762"/>
    </row>
    <row r="952">
      <c r="A952" s="841"/>
      <c r="B952" s="755" t="s">
        <v>258</v>
      </c>
      <c r="C952" s="756"/>
      <c r="D952" s="756"/>
      <c r="E952" s="756"/>
      <c r="F952" s="757"/>
      <c r="G952" s="758"/>
      <c r="H952" s="763"/>
      <c r="I952" s="760"/>
      <c r="J952" s="761"/>
      <c r="K952" s="761"/>
      <c r="L952" s="761"/>
      <c r="M952" s="761"/>
      <c r="N952" s="761"/>
      <c r="O952" s="762"/>
    </row>
    <row r="953">
      <c r="A953" s="841"/>
      <c r="B953" s="755" t="s">
        <v>259</v>
      </c>
      <c r="C953" s="756"/>
      <c r="D953" s="756"/>
      <c r="E953" s="756"/>
      <c r="F953" s="757"/>
      <c r="G953" s="758"/>
      <c r="H953" s="763"/>
      <c r="I953" s="760"/>
      <c r="J953" s="761"/>
      <c r="K953" s="761"/>
      <c r="L953" s="761"/>
      <c r="M953" s="761"/>
      <c r="N953" s="761"/>
      <c r="O953" s="762"/>
    </row>
    <row r="954">
      <c r="A954" s="841"/>
      <c r="B954" s="755" t="s">
        <v>260</v>
      </c>
      <c r="C954" s="756"/>
      <c r="D954" s="756"/>
      <c r="E954" s="756"/>
      <c r="F954" s="757"/>
      <c r="G954" s="758"/>
      <c r="H954" s="763"/>
      <c r="I954" s="760"/>
      <c r="J954" s="761"/>
      <c r="K954" s="761"/>
      <c r="L954" s="761"/>
      <c r="M954" s="761"/>
      <c r="N954" s="761"/>
      <c r="O954" s="762"/>
    </row>
    <row r="955">
      <c r="A955" s="841"/>
      <c r="B955" s="755" t="s">
        <v>261</v>
      </c>
      <c r="C955" s="756"/>
      <c r="D955" s="756"/>
      <c r="E955" s="756"/>
      <c r="F955" s="757"/>
      <c r="G955" s="758"/>
      <c r="H955" s="763"/>
      <c r="I955" s="758"/>
      <c r="J955" s="759"/>
      <c r="K955" s="759"/>
      <c r="L955" s="759"/>
      <c r="M955" s="759"/>
      <c r="N955" s="759"/>
      <c r="O955" s="762"/>
    </row>
    <row r="956" ht="15.75">
      <c r="A956" s="842"/>
      <c r="B956" s="999" t="s">
        <v>262</v>
      </c>
      <c r="C956" s="1000"/>
      <c r="D956" s="1000"/>
      <c r="E956" s="1000"/>
      <c r="F956" s="1001"/>
      <c r="G956" s="803"/>
      <c r="H956" s="989"/>
      <c r="I956" s="769"/>
      <c r="J956" s="770"/>
      <c r="K956" s="770"/>
      <c r="L956" s="770"/>
      <c r="M956" s="770"/>
      <c r="N956" s="770"/>
      <c r="O956" s="771"/>
    </row>
    <row r="957">
      <c r="A957" s="837" t="s">
        <v>263</v>
      </c>
      <c r="B957" s="773" t="s">
        <v>264</v>
      </c>
      <c r="C957" s="774"/>
      <c r="D957" s="774"/>
      <c r="E957" s="774"/>
      <c r="F957" s="775"/>
      <c r="G957" s="776" t="s">
        <v>265</v>
      </c>
      <c r="H957" s="777"/>
      <c r="I957" s="773" t="s">
        <v>264</v>
      </c>
      <c r="J957" s="774"/>
      <c r="K957" s="774"/>
      <c r="L957" s="774"/>
      <c r="M957" s="774"/>
      <c r="N957" s="775"/>
      <c r="O957" s="1219" t="s">
        <v>265</v>
      </c>
    </row>
    <row r="958">
      <c r="A958" s="841"/>
      <c r="B958" s="766" t="s">
        <v>266</v>
      </c>
      <c r="C958" s="767"/>
      <c r="D958" s="767"/>
      <c r="E958" s="767"/>
      <c r="F958" s="768"/>
      <c r="G958" s="779"/>
      <c r="H958" s="780"/>
      <c r="I958" s="766" t="s">
        <v>267</v>
      </c>
      <c r="J958" s="767"/>
      <c r="K958" s="767"/>
      <c r="L958" s="767"/>
      <c r="M958" s="767"/>
      <c r="N958" s="768"/>
      <c r="O958" s="781"/>
    </row>
    <row r="959">
      <c r="A959" s="841"/>
      <c r="B959" s="766" t="s">
        <v>268</v>
      </c>
      <c r="C959" s="767"/>
      <c r="D959" s="767"/>
      <c r="E959" s="767"/>
      <c r="F959" s="768"/>
      <c r="G959" s="779"/>
      <c r="H959" s="780"/>
      <c r="I959" s="766" t="s">
        <v>269</v>
      </c>
      <c r="J959" s="767"/>
      <c r="K959" s="767"/>
      <c r="L959" s="767"/>
      <c r="M959" s="767"/>
      <c r="N959" s="768"/>
      <c r="O959" s="781"/>
    </row>
    <row r="960">
      <c r="A960" s="841"/>
      <c r="B960" s="766" t="s">
        <v>270</v>
      </c>
      <c r="C960" s="767"/>
      <c r="D960" s="767"/>
      <c r="E960" s="767"/>
      <c r="F960" s="768"/>
      <c r="G960" s="779"/>
      <c r="H960" s="780"/>
      <c r="I960" s="766" t="s">
        <v>271</v>
      </c>
      <c r="J960" s="767"/>
      <c r="K960" s="767"/>
      <c r="L960" s="767"/>
      <c r="M960" s="767"/>
      <c r="N960" s="768"/>
      <c r="O960" s="781"/>
    </row>
    <row r="961">
      <c r="A961" s="841"/>
      <c r="B961" s="766" t="s">
        <v>272</v>
      </c>
      <c r="C961" s="767"/>
      <c r="D961" s="767"/>
      <c r="E961" s="767"/>
      <c r="F961" s="768"/>
      <c r="G961" s="779"/>
      <c r="H961" s="780"/>
      <c r="I961" s="766" t="s">
        <v>273</v>
      </c>
      <c r="J961" s="767"/>
      <c r="K961" s="767"/>
      <c r="L961" s="767"/>
      <c r="M961" s="767"/>
      <c r="N961" s="768"/>
      <c r="O961" s="781"/>
    </row>
    <row r="962">
      <c r="A962" s="841"/>
      <c r="B962" s="766" t="s">
        <v>274</v>
      </c>
      <c r="C962" s="767"/>
      <c r="D962" s="767"/>
      <c r="E962" s="767"/>
      <c r="F962" s="768"/>
      <c r="G962" s="779"/>
      <c r="H962" s="780"/>
      <c r="I962" s="766" t="s">
        <v>275</v>
      </c>
      <c r="J962" s="767"/>
      <c r="K962" s="767"/>
      <c r="L962" s="767"/>
      <c r="M962" s="767"/>
      <c r="N962" s="768"/>
      <c r="O962" s="781"/>
    </row>
    <row r="963">
      <c r="A963" s="841"/>
      <c r="B963" s="766" t="s">
        <v>276</v>
      </c>
      <c r="C963" s="767"/>
      <c r="D963" s="767"/>
      <c r="E963" s="767"/>
      <c r="F963" s="768"/>
      <c r="G963" s="779"/>
      <c r="H963" s="780"/>
      <c r="I963" s="766" t="s">
        <v>277</v>
      </c>
      <c r="J963" s="767"/>
      <c r="K963" s="767"/>
      <c r="L963" s="767"/>
      <c r="M963" s="767"/>
      <c r="N963" s="768"/>
      <c r="O963" s="781"/>
    </row>
    <row r="964">
      <c r="A964" s="841"/>
      <c r="B964" s="766" t="s">
        <v>278</v>
      </c>
      <c r="C964" s="767"/>
      <c r="D964" s="767"/>
      <c r="E964" s="767"/>
      <c r="F964" s="768"/>
      <c r="G964" s="779"/>
      <c r="H964" s="780"/>
      <c r="I964" s="766" t="s">
        <v>279</v>
      </c>
      <c r="J964" s="767"/>
      <c r="K964" s="767"/>
      <c r="L964" s="767"/>
      <c r="M964" s="767"/>
      <c r="N964" s="768"/>
      <c r="O964" s="781"/>
    </row>
    <row r="965">
      <c r="A965" s="841"/>
      <c r="B965" s="766" t="s">
        <v>280</v>
      </c>
      <c r="C965" s="767"/>
      <c r="D965" s="767"/>
      <c r="E965" s="767"/>
      <c r="F965" s="768"/>
      <c r="G965" s="779"/>
      <c r="H965" s="780"/>
      <c r="I965" s="766" t="s">
        <v>281</v>
      </c>
      <c r="J965" s="767"/>
      <c r="K965" s="767"/>
      <c r="L965" s="767"/>
      <c r="M965" s="767"/>
      <c r="N965" s="768"/>
      <c r="O965" s="781"/>
    </row>
    <row r="966">
      <c r="A966" s="841"/>
      <c r="B966" s="766" t="s">
        <v>282</v>
      </c>
      <c r="C966" s="767"/>
      <c r="D966" s="767"/>
      <c r="E966" s="767"/>
      <c r="F966" s="768"/>
      <c r="G966" s="779"/>
      <c r="H966" s="780"/>
      <c r="I966" s="766" t="s">
        <v>283</v>
      </c>
      <c r="J966" s="767"/>
      <c r="K966" s="767"/>
      <c r="L966" s="767"/>
      <c r="M966" s="767"/>
      <c r="N966" s="768"/>
      <c r="O966" s="781"/>
    </row>
    <row r="967">
      <c r="A967" s="841"/>
      <c r="B967" s="766" t="s">
        <v>284</v>
      </c>
      <c r="C967" s="767"/>
      <c r="D967" s="767"/>
      <c r="E967" s="767"/>
      <c r="F967" s="768"/>
      <c r="G967" s="779"/>
      <c r="H967" s="780"/>
      <c r="I967" s="766" t="s">
        <v>285</v>
      </c>
      <c r="J967" s="767"/>
      <c r="K967" s="767"/>
      <c r="L967" s="767"/>
      <c r="M967" s="767"/>
      <c r="N967" s="768"/>
      <c r="O967" s="790"/>
    </row>
    <row r="968" ht="15.75">
      <c r="A968" s="842"/>
      <c r="B968" s="793" t="s">
        <v>286</v>
      </c>
      <c r="C968" s="794"/>
      <c r="D968" s="794"/>
      <c r="E968" s="794"/>
      <c r="F968" s="795"/>
      <c r="G968" s="791"/>
      <c r="H968" s="792"/>
      <c r="I968" s="793" t="s">
        <v>287</v>
      </c>
      <c r="J968" s="794"/>
      <c r="K968" s="794"/>
      <c r="L968" s="794"/>
      <c r="M968" s="794"/>
      <c r="N968" s="795"/>
      <c r="O968" s="796">
        <f>SUM(G958:H968,O958:O967)</f>
        <v>0</v>
      </c>
    </row>
    <row r="969">
      <c r="A969" s="837" t="s">
        <v>288</v>
      </c>
      <c r="B969" s="838" t="s">
        <v>313</v>
      </c>
      <c r="C969" s="997"/>
      <c r="D969" s="997"/>
      <c r="E969" s="997"/>
      <c r="F969" s="997"/>
      <c r="G969" s="997"/>
      <c r="H969" s="997"/>
      <c r="I969" s="997"/>
      <c r="J969" s="997"/>
      <c r="K969" s="997"/>
      <c r="L969" s="997"/>
      <c r="M969" s="997"/>
      <c r="N969" s="997"/>
      <c r="O969" s="998"/>
    </row>
    <row r="970">
      <c r="A970" s="841"/>
      <c r="B970" s="758"/>
      <c r="C970" s="759"/>
      <c r="D970" s="759"/>
      <c r="E970" s="759"/>
      <c r="F970" s="759"/>
      <c r="G970" s="759"/>
      <c r="H970" s="759"/>
      <c r="I970" s="759"/>
      <c r="J970" s="759"/>
      <c r="K970" s="759"/>
      <c r="L970" s="759"/>
      <c r="M970" s="759"/>
      <c r="N970" s="759"/>
      <c r="O970" s="762"/>
    </row>
    <row r="971">
      <c r="A971" s="841"/>
      <c r="B971" s="758"/>
      <c r="C971" s="759"/>
      <c r="D971" s="759"/>
      <c r="E971" s="759"/>
      <c r="F971" s="759"/>
      <c r="G971" s="759"/>
      <c r="H971" s="759"/>
      <c r="I971" s="759"/>
      <c r="J971" s="759"/>
      <c r="K971" s="759"/>
      <c r="L971" s="759"/>
      <c r="M971" s="759"/>
      <c r="N971" s="759"/>
      <c r="O971" s="762"/>
    </row>
    <row r="972">
      <c r="A972" s="841"/>
      <c r="B972" s="758"/>
      <c r="C972" s="759"/>
      <c r="D972" s="759"/>
      <c r="E972" s="759"/>
      <c r="F972" s="759"/>
      <c r="G972" s="759"/>
      <c r="H972" s="759"/>
      <c r="I972" s="759"/>
      <c r="J972" s="759"/>
      <c r="K972" s="759"/>
      <c r="L972" s="759"/>
      <c r="M972" s="759"/>
      <c r="N972" s="759"/>
      <c r="O972" s="762"/>
    </row>
    <row r="973">
      <c r="A973" s="841"/>
      <c r="B973" s="758"/>
      <c r="C973" s="759"/>
      <c r="D973" s="759"/>
      <c r="E973" s="759"/>
      <c r="F973" s="759"/>
      <c r="G973" s="759"/>
      <c r="H973" s="759"/>
      <c r="I973" s="759"/>
      <c r="J973" s="759"/>
      <c r="K973" s="759"/>
      <c r="L973" s="759"/>
      <c r="M973" s="759"/>
      <c r="N973" s="759"/>
      <c r="O973" s="762"/>
    </row>
    <row r="974">
      <c r="A974" s="841"/>
      <c r="B974" s="758"/>
      <c r="C974" s="759"/>
      <c r="D974" s="759"/>
      <c r="E974" s="759"/>
      <c r="F974" s="759"/>
      <c r="G974" s="759"/>
      <c r="H974" s="759"/>
      <c r="I974" s="759"/>
      <c r="J974" s="759"/>
      <c r="K974" s="759"/>
      <c r="L974" s="759"/>
      <c r="M974" s="759"/>
      <c r="N974" s="759"/>
      <c r="O974" s="762"/>
    </row>
    <row r="975">
      <c r="A975" s="841"/>
      <c r="B975" s="758"/>
      <c r="C975" s="759"/>
      <c r="D975" s="759"/>
      <c r="E975" s="759"/>
      <c r="F975" s="759"/>
      <c r="G975" s="759"/>
      <c r="H975" s="759"/>
      <c r="I975" s="759"/>
      <c r="J975" s="759"/>
      <c r="K975" s="759"/>
      <c r="L975" s="759"/>
      <c r="M975" s="759"/>
      <c r="N975" s="759"/>
      <c r="O975" s="762"/>
    </row>
    <row r="976">
      <c r="A976" s="841"/>
      <c r="B976" s="758"/>
      <c r="C976" s="759"/>
      <c r="D976" s="759"/>
      <c r="E976" s="759"/>
      <c r="F976" s="759"/>
      <c r="G976" s="759"/>
      <c r="H976" s="763"/>
      <c r="I976" s="986" t="s">
        <v>0</v>
      </c>
      <c r="J976" s="987"/>
      <c r="K976" s="987"/>
      <c r="L976" s="987"/>
      <c r="M976" s="987"/>
      <c r="N976" s="987"/>
      <c r="O976" s="1391"/>
    </row>
    <row r="977">
      <c r="A977" s="841"/>
      <c r="B977" s="758"/>
      <c r="C977" s="759"/>
      <c r="D977" s="759"/>
      <c r="E977" s="759"/>
      <c r="F977" s="759"/>
      <c r="G977" s="759"/>
      <c r="H977" s="763"/>
      <c r="I977" s="3"/>
      <c r="J977" s="3"/>
      <c r="K977" s="3"/>
      <c r="L977" s="3"/>
      <c r="M977" s="3"/>
      <c r="N977" s="3"/>
      <c r="O977" s="1392"/>
    </row>
    <row r="978">
      <c r="A978" s="841"/>
      <c r="B978" s="758"/>
      <c r="C978" s="759"/>
      <c r="D978" s="759"/>
      <c r="E978" s="759"/>
      <c r="F978" s="759"/>
      <c r="G978" s="759"/>
      <c r="H978" s="763"/>
      <c r="I978" s="3"/>
      <c r="J978" s="3"/>
      <c r="K978" s="3"/>
      <c r="L978" s="3"/>
      <c r="M978" s="3"/>
      <c r="N978" s="3"/>
      <c r="O978" s="1392"/>
    </row>
    <row r="979" ht="15.75">
      <c r="A979" s="842"/>
      <c r="B979" s="803"/>
      <c r="C979" s="804"/>
      <c r="D979" s="804"/>
      <c r="E979" s="804"/>
      <c r="F979" s="804"/>
      <c r="G979" s="804"/>
      <c r="H979" s="989"/>
      <c r="I979" s="990"/>
      <c r="J979" s="990"/>
      <c r="K979" s="990"/>
      <c r="L979" s="990"/>
      <c r="M979" s="990"/>
      <c r="N979" s="990"/>
      <c r="O979" s="1393"/>
    </row>
    <row r="980">
      <c r="A980" s="837" t="s">
        <v>291</v>
      </c>
      <c r="B980" s="992"/>
      <c r="C980" s="839"/>
      <c r="D980" s="839"/>
      <c r="E980" s="839"/>
      <c r="F980" s="839"/>
      <c r="G980" s="839"/>
      <c r="H980" s="839"/>
      <c r="I980" s="839"/>
      <c r="J980" s="839"/>
      <c r="K980" s="839"/>
      <c r="L980" s="839"/>
      <c r="M980" s="839"/>
      <c r="N980" s="839"/>
      <c r="O980" s="840"/>
    </row>
    <row r="981">
      <c r="A981" s="841"/>
      <c r="B981" s="760"/>
      <c r="C981" s="761"/>
      <c r="D981" s="761"/>
      <c r="E981" s="761"/>
      <c r="F981" s="761"/>
      <c r="G981" s="761"/>
      <c r="H981" s="761"/>
      <c r="I981" s="761"/>
      <c r="J981" s="761"/>
      <c r="K981" s="761"/>
      <c r="L981" s="761"/>
      <c r="M981" s="761"/>
      <c r="N981" s="761"/>
      <c r="O981" s="762"/>
    </row>
    <row r="982">
      <c r="A982" s="841"/>
      <c r="B982" s="760"/>
      <c r="C982" s="761"/>
      <c r="D982" s="761"/>
      <c r="E982" s="761"/>
      <c r="F982" s="761"/>
      <c r="G982" s="761"/>
      <c r="H982" s="761"/>
      <c r="I982" s="761"/>
      <c r="J982" s="761"/>
      <c r="K982" s="761"/>
      <c r="L982" s="761"/>
      <c r="M982" s="761"/>
      <c r="N982" s="761"/>
      <c r="O982" s="762"/>
    </row>
    <row r="983">
      <c r="A983" s="841"/>
      <c r="B983" s="760"/>
      <c r="C983" s="761"/>
      <c r="D983" s="761"/>
      <c r="E983" s="761"/>
      <c r="F983" s="761"/>
      <c r="G983" s="761"/>
      <c r="H983" s="761"/>
      <c r="I983" s="761"/>
      <c r="J983" s="761"/>
      <c r="K983" s="761"/>
      <c r="L983" s="761"/>
      <c r="M983" s="761"/>
      <c r="N983" s="761"/>
      <c r="O983" s="762"/>
    </row>
    <row r="984">
      <c r="A984" s="841"/>
      <c r="B984" s="760"/>
      <c r="C984" s="761"/>
      <c r="D984" s="761"/>
      <c r="E984" s="761"/>
      <c r="F984" s="761"/>
      <c r="G984" s="761"/>
      <c r="H984" s="761"/>
      <c r="I984" s="761"/>
      <c r="J984" s="761"/>
      <c r="K984" s="761"/>
      <c r="L984" s="761"/>
      <c r="M984" s="761"/>
      <c r="N984" s="761"/>
      <c r="O984" s="762"/>
    </row>
    <row r="985">
      <c r="A985" s="841"/>
      <c r="B985" s="760"/>
      <c r="C985" s="761"/>
      <c r="D985" s="761"/>
      <c r="E985" s="761"/>
      <c r="F985" s="761"/>
      <c r="G985" s="761"/>
      <c r="H985" s="761"/>
      <c r="I985" s="761"/>
      <c r="J985" s="761"/>
      <c r="K985" s="761"/>
      <c r="L985" s="761"/>
      <c r="M985" s="761"/>
      <c r="N985" s="761"/>
      <c r="O985" s="762"/>
    </row>
    <row r="986">
      <c r="A986" s="841"/>
      <c r="B986" s="760"/>
      <c r="C986" s="761"/>
      <c r="D986" s="761"/>
      <c r="E986" s="761"/>
      <c r="F986" s="761"/>
      <c r="G986" s="761"/>
      <c r="H986" s="761"/>
      <c r="I986" s="761"/>
      <c r="J986" s="761"/>
      <c r="K986" s="761"/>
      <c r="L986" s="761"/>
      <c r="M986" s="761"/>
      <c r="N986" s="761"/>
      <c r="O986" s="762"/>
    </row>
    <row r="987">
      <c r="A987" s="841"/>
      <c r="B987" s="758"/>
      <c r="C987" s="759"/>
      <c r="D987" s="759"/>
      <c r="E987" s="759"/>
      <c r="F987" s="759"/>
      <c r="G987" s="759"/>
      <c r="H987" s="763"/>
      <c r="I987" s="986" t="s">
        <v>292</v>
      </c>
      <c r="J987" s="987"/>
      <c r="K987" s="987"/>
      <c r="L987" s="987"/>
      <c r="M987" s="987"/>
      <c r="N987" s="987"/>
      <c r="O987" s="1391"/>
    </row>
    <row r="988">
      <c r="A988" s="841"/>
      <c r="B988" s="758"/>
      <c r="C988" s="759"/>
      <c r="D988" s="759"/>
      <c r="E988" s="759"/>
      <c r="F988" s="759"/>
      <c r="G988" s="759"/>
      <c r="H988" s="763"/>
      <c r="I988" s="3"/>
      <c r="J988" s="3"/>
      <c r="K988" s="3"/>
      <c r="L988" s="3"/>
      <c r="M988" s="3"/>
      <c r="N988" s="3"/>
      <c r="O988" s="1392"/>
    </row>
    <row r="989">
      <c r="A989" s="841"/>
      <c r="B989" s="758"/>
      <c r="C989" s="759"/>
      <c r="D989" s="759"/>
      <c r="E989" s="759"/>
      <c r="F989" s="759"/>
      <c r="G989" s="759"/>
      <c r="H989" s="763"/>
      <c r="I989" s="3"/>
      <c r="J989" s="3"/>
      <c r="K989" s="3"/>
      <c r="L989" s="3"/>
      <c r="M989" s="3"/>
      <c r="N989" s="3"/>
      <c r="O989" s="1392"/>
    </row>
    <row r="990" ht="15.75">
      <c r="A990" s="842"/>
      <c r="B990" s="803"/>
      <c r="C990" s="804"/>
      <c r="D990" s="804"/>
      <c r="E990" s="804"/>
      <c r="F990" s="804"/>
      <c r="G990" s="804"/>
      <c r="H990" s="989"/>
      <c r="I990" s="1223"/>
      <c r="J990" s="1223"/>
      <c r="K990" s="1223"/>
      <c r="L990" s="1223"/>
      <c r="M990" s="1223"/>
      <c r="N990" s="1223"/>
      <c r="O990" s="1394"/>
    </row>
    <row r="991" ht="27" customHeight="1">
      <c r="A991" s="131" t="s">
        <v>240</v>
      </c>
      <c r="B991" s="806" t="s">
        <v>1</v>
      </c>
      <c r="C991" s="807"/>
      <c r="D991" s="807"/>
      <c r="E991" s="807"/>
      <c r="F991" s="807"/>
      <c r="G991" s="807"/>
      <c r="H991" s="807"/>
      <c r="I991" s="807"/>
      <c r="J991" s="807"/>
      <c r="K991" s="807"/>
      <c r="L991" s="807"/>
      <c r="M991" s="807"/>
      <c r="N991" s="807"/>
      <c r="O991" s="1165"/>
    </row>
    <row r="992" ht="25.5">
      <c r="A992" s="1254" t="s">
        <v>3</v>
      </c>
      <c r="B992" s="811" t="s">
        <v>4</v>
      </c>
      <c r="C992" s="812"/>
      <c r="D992" s="812"/>
      <c r="E992" s="812"/>
      <c r="F992" s="812"/>
      <c r="G992" s="812"/>
      <c r="H992" s="812"/>
      <c r="I992" s="812"/>
      <c r="J992" s="812"/>
      <c r="K992" s="812"/>
      <c r="L992" s="812"/>
      <c r="M992" s="812"/>
      <c r="N992" s="812"/>
      <c r="O992" s="1178"/>
    </row>
    <row r="993">
      <c r="A993" s="814" t="s">
        <v>241</v>
      </c>
      <c r="B993" s="694"/>
      <c r="C993" s="694"/>
      <c r="D993" s="694"/>
      <c r="E993" s="694"/>
      <c r="F993" s="694"/>
      <c r="G993" s="694"/>
      <c r="H993" s="694"/>
      <c r="I993" s="694"/>
      <c r="J993" s="694"/>
      <c r="K993" s="694"/>
      <c r="L993" s="694"/>
      <c r="M993" s="694"/>
      <c r="N993" s="694"/>
      <c r="O993" s="1179"/>
    </row>
    <row r="994" ht="25.5">
      <c r="A994" s="1386" t="s">
        <v>7</v>
      </c>
      <c r="B994" s="720" t="s">
        <v>312</v>
      </c>
      <c r="C994" s="720" t="s">
        <v>216</v>
      </c>
      <c r="D994" s="816" t="str">
        <f>D947</f>
        <v xml:space="preserve">01/03/2026 a 31/03/2026</v>
      </c>
      <c r="E994" s="1168"/>
      <c r="F994" s="820"/>
      <c r="G994" s="819" t="s">
        <v>242</v>
      </c>
      <c r="H994" s="820"/>
      <c r="I994" s="723">
        <f>I947+1</f>
        <v>46103</v>
      </c>
      <c r="J994" s="724"/>
      <c r="K994" s="724"/>
      <c r="L994" s="724"/>
      <c r="M994" s="725"/>
      <c r="N994" s="726" t="s">
        <v>243</v>
      </c>
      <c r="O994" s="727">
        <f>O947+1</f>
        <v>22</v>
      </c>
    </row>
    <row r="995">
      <c r="A995" s="1387" t="s">
        <v>244</v>
      </c>
      <c r="B995" s="729" t="s">
        <v>6</v>
      </c>
      <c r="C995" s="730"/>
      <c r="D995" s="730"/>
      <c r="E995" s="730"/>
      <c r="F995" s="730"/>
      <c r="G995" s="730"/>
      <c r="H995" s="730"/>
      <c r="I995" s="730"/>
      <c r="J995" s="731"/>
      <c r="K995" s="732" t="s">
        <v>245</v>
      </c>
      <c r="L995" s="732" t="s">
        <v>246</v>
      </c>
      <c r="M995" s="821" t="s">
        <v>247</v>
      </c>
      <c r="N995" s="822"/>
      <c r="O995" s="733" t="s">
        <v>248</v>
      </c>
    </row>
    <row r="996">
      <c r="A996" s="1388"/>
      <c r="B996" s="735"/>
      <c r="C996" s="736"/>
      <c r="D996" s="1168"/>
      <c r="E996" s="1168"/>
      <c r="F996" s="1168"/>
      <c r="G996" s="736"/>
      <c r="H996" s="736"/>
      <c r="I996" s="736"/>
      <c r="J996" s="737"/>
      <c r="K996" s="732" t="s">
        <v>249</v>
      </c>
      <c r="L996" s="732" t="s">
        <v>203</v>
      </c>
      <c r="M996" s="823"/>
      <c r="N996" s="824"/>
      <c r="O996" s="739"/>
    </row>
    <row r="997" ht="38.25">
      <c r="A997" s="1389" t="s">
        <v>250</v>
      </c>
      <c r="B997" s="741"/>
      <c r="C997" s="742" t="s">
        <v>251</v>
      </c>
      <c r="D997" s="742">
        <f>D950</f>
        <v>270</v>
      </c>
      <c r="E997" s="742" t="s">
        <v>252</v>
      </c>
      <c r="F997" s="825" t="s">
        <v>253</v>
      </c>
      <c r="G997" s="826"/>
      <c r="H997" s="741">
        <f>H950+1</f>
        <v>169</v>
      </c>
      <c r="I997" s="742" t="s">
        <v>254</v>
      </c>
      <c r="J997" s="741">
        <f>D997-H997</f>
        <v>101</v>
      </c>
      <c r="K997" s="744" t="s">
        <v>255</v>
      </c>
      <c r="L997" s="744" t="s">
        <v>203</v>
      </c>
      <c r="M997" s="811"/>
      <c r="N997" s="827"/>
      <c r="O997" s="739"/>
    </row>
    <row r="998">
      <c r="A998" s="1395" t="s">
        <v>256</v>
      </c>
      <c r="B998" s="755" t="s">
        <v>257</v>
      </c>
      <c r="C998" s="756"/>
      <c r="D998" s="756"/>
      <c r="E998" s="756"/>
      <c r="F998" s="757"/>
      <c r="G998" s="758"/>
      <c r="H998" s="763"/>
      <c r="I998" s="760"/>
      <c r="J998" s="761"/>
      <c r="K998" s="761"/>
      <c r="L998" s="761"/>
      <c r="M998" s="761"/>
      <c r="N998" s="761"/>
      <c r="O998" s="762"/>
    </row>
    <row r="999">
      <c r="A999" s="841"/>
      <c r="B999" s="755" t="s">
        <v>258</v>
      </c>
      <c r="C999" s="756"/>
      <c r="D999" s="756"/>
      <c r="E999" s="756"/>
      <c r="F999" s="757"/>
      <c r="G999" s="758"/>
      <c r="H999" s="763"/>
      <c r="I999" s="760"/>
      <c r="J999" s="761"/>
      <c r="K999" s="761"/>
      <c r="L999" s="761"/>
      <c r="M999" s="761"/>
      <c r="N999" s="761"/>
      <c r="O999" s="762"/>
    </row>
    <row r="1000">
      <c r="A1000" s="841"/>
      <c r="B1000" s="755" t="s">
        <v>259</v>
      </c>
      <c r="C1000" s="756"/>
      <c r="D1000" s="756"/>
      <c r="E1000" s="756"/>
      <c r="F1000" s="757"/>
      <c r="G1000" s="758"/>
      <c r="H1000" s="763"/>
      <c r="I1000" s="760"/>
      <c r="J1000" s="761"/>
      <c r="K1000" s="761"/>
      <c r="L1000" s="761"/>
      <c r="M1000" s="761"/>
      <c r="N1000" s="761"/>
      <c r="O1000" s="762"/>
    </row>
    <row r="1001">
      <c r="A1001" s="841"/>
      <c r="B1001" s="755" t="s">
        <v>260</v>
      </c>
      <c r="C1001" s="756"/>
      <c r="D1001" s="756"/>
      <c r="E1001" s="756"/>
      <c r="F1001" s="757"/>
      <c r="G1001" s="758"/>
      <c r="H1001" s="763"/>
      <c r="I1001" s="760"/>
      <c r="J1001" s="761"/>
      <c r="K1001" s="761"/>
      <c r="L1001" s="761"/>
      <c r="M1001" s="761"/>
      <c r="N1001" s="761"/>
      <c r="O1001" s="762"/>
    </row>
    <row r="1002">
      <c r="A1002" s="841"/>
      <c r="B1002" s="755" t="s">
        <v>261</v>
      </c>
      <c r="C1002" s="756"/>
      <c r="D1002" s="756"/>
      <c r="E1002" s="756"/>
      <c r="F1002" s="757"/>
      <c r="G1002" s="758"/>
      <c r="H1002" s="763"/>
      <c r="I1002" s="758"/>
      <c r="J1002" s="759"/>
      <c r="K1002" s="759"/>
      <c r="L1002" s="759"/>
      <c r="M1002" s="759"/>
      <c r="N1002" s="759"/>
      <c r="O1002" s="762"/>
    </row>
    <row r="1003" ht="15.75">
      <c r="A1003" s="842"/>
      <c r="B1003" s="999" t="s">
        <v>262</v>
      </c>
      <c r="C1003" s="1000"/>
      <c r="D1003" s="1000"/>
      <c r="E1003" s="1000"/>
      <c r="F1003" s="1001"/>
      <c r="G1003" s="803"/>
      <c r="H1003" s="989"/>
      <c r="I1003" s="769"/>
      <c r="J1003" s="770"/>
      <c r="K1003" s="770"/>
      <c r="L1003" s="770"/>
      <c r="M1003" s="770"/>
      <c r="N1003" s="770"/>
      <c r="O1003" s="771"/>
    </row>
    <row r="1004">
      <c r="A1004" s="837" t="s">
        <v>263</v>
      </c>
      <c r="B1004" s="773" t="s">
        <v>264</v>
      </c>
      <c r="C1004" s="774"/>
      <c r="D1004" s="774"/>
      <c r="E1004" s="774"/>
      <c r="F1004" s="775"/>
      <c r="G1004" s="776" t="s">
        <v>265</v>
      </c>
      <c r="H1004" s="777"/>
      <c r="I1004" s="773" t="s">
        <v>264</v>
      </c>
      <c r="J1004" s="774"/>
      <c r="K1004" s="774"/>
      <c r="L1004" s="774"/>
      <c r="M1004" s="774"/>
      <c r="N1004" s="775"/>
      <c r="O1004" s="1219" t="s">
        <v>265</v>
      </c>
    </row>
    <row r="1005">
      <c r="A1005" s="841"/>
      <c r="B1005" s="766" t="s">
        <v>266</v>
      </c>
      <c r="C1005" s="767"/>
      <c r="D1005" s="767"/>
      <c r="E1005" s="767"/>
      <c r="F1005" s="768"/>
      <c r="G1005" s="779"/>
      <c r="H1005" s="780"/>
      <c r="I1005" s="766" t="s">
        <v>267</v>
      </c>
      <c r="J1005" s="767"/>
      <c r="K1005" s="767"/>
      <c r="L1005" s="767"/>
      <c r="M1005" s="767"/>
      <c r="N1005" s="768"/>
      <c r="O1005" s="781"/>
    </row>
    <row r="1006">
      <c r="A1006" s="841"/>
      <c r="B1006" s="766" t="s">
        <v>268</v>
      </c>
      <c r="C1006" s="767"/>
      <c r="D1006" s="767"/>
      <c r="E1006" s="767"/>
      <c r="F1006" s="768"/>
      <c r="G1006" s="779"/>
      <c r="H1006" s="780"/>
      <c r="I1006" s="766" t="s">
        <v>269</v>
      </c>
      <c r="J1006" s="767"/>
      <c r="K1006" s="767"/>
      <c r="L1006" s="767"/>
      <c r="M1006" s="767"/>
      <c r="N1006" s="768"/>
      <c r="O1006" s="781"/>
    </row>
    <row r="1007">
      <c r="A1007" s="841"/>
      <c r="B1007" s="766" t="s">
        <v>270</v>
      </c>
      <c r="C1007" s="767"/>
      <c r="D1007" s="767"/>
      <c r="E1007" s="767"/>
      <c r="F1007" s="768"/>
      <c r="G1007" s="779"/>
      <c r="H1007" s="780"/>
      <c r="I1007" s="766" t="s">
        <v>271</v>
      </c>
      <c r="J1007" s="767"/>
      <c r="K1007" s="767"/>
      <c r="L1007" s="767"/>
      <c r="M1007" s="767"/>
      <c r="N1007" s="768"/>
      <c r="O1007" s="781"/>
    </row>
    <row r="1008">
      <c r="A1008" s="841"/>
      <c r="B1008" s="766" t="s">
        <v>272</v>
      </c>
      <c r="C1008" s="767"/>
      <c r="D1008" s="767"/>
      <c r="E1008" s="767"/>
      <c r="F1008" s="768"/>
      <c r="G1008" s="779"/>
      <c r="H1008" s="780"/>
      <c r="I1008" s="766" t="s">
        <v>273</v>
      </c>
      <c r="J1008" s="767"/>
      <c r="K1008" s="767"/>
      <c r="L1008" s="767"/>
      <c r="M1008" s="767"/>
      <c r="N1008" s="768"/>
      <c r="O1008" s="781"/>
    </row>
    <row r="1009">
      <c r="A1009" s="841"/>
      <c r="B1009" s="766" t="s">
        <v>274</v>
      </c>
      <c r="C1009" s="767"/>
      <c r="D1009" s="767"/>
      <c r="E1009" s="767"/>
      <c r="F1009" s="768"/>
      <c r="G1009" s="779"/>
      <c r="H1009" s="780"/>
      <c r="I1009" s="766" t="s">
        <v>275</v>
      </c>
      <c r="J1009" s="767"/>
      <c r="K1009" s="767"/>
      <c r="L1009" s="767"/>
      <c r="M1009" s="767"/>
      <c r="N1009" s="768"/>
      <c r="O1009" s="781"/>
    </row>
    <row r="1010">
      <c r="A1010" s="841"/>
      <c r="B1010" s="766" t="s">
        <v>276</v>
      </c>
      <c r="C1010" s="767"/>
      <c r="D1010" s="767"/>
      <c r="E1010" s="767"/>
      <c r="F1010" s="768"/>
      <c r="G1010" s="779"/>
      <c r="H1010" s="780"/>
      <c r="I1010" s="766" t="s">
        <v>277</v>
      </c>
      <c r="J1010" s="767"/>
      <c r="K1010" s="767"/>
      <c r="L1010" s="767"/>
      <c r="M1010" s="767"/>
      <c r="N1010" s="768"/>
      <c r="O1010" s="781"/>
    </row>
    <row r="1011">
      <c r="A1011" s="841"/>
      <c r="B1011" s="766" t="s">
        <v>278</v>
      </c>
      <c r="C1011" s="767"/>
      <c r="D1011" s="767"/>
      <c r="E1011" s="767"/>
      <c r="F1011" s="768"/>
      <c r="G1011" s="779"/>
      <c r="H1011" s="780"/>
      <c r="I1011" s="766" t="s">
        <v>279</v>
      </c>
      <c r="J1011" s="767"/>
      <c r="K1011" s="767"/>
      <c r="L1011" s="767"/>
      <c r="M1011" s="767"/>
      <c r="N1011" s="768"/>
      <c r="O1011" s="781"/>
    </row>
    <row r="1012">
      <c r="A1012" s="841"/>
      <c r="B1012" s="766" t="s">
        <v>280</v>
      </c>
      <c r="C1012" s="767"/>
      <c r="D1012" s="767"/>
      <c r="E1012" s="767"/>
      <c r="F1012" s="768"/>
      <c r="G1012" s="779"/>
      <c r="H1012" s="780"/>
      <c r="I1012" s="766" t="s">
        <v>281</v>
      </c>
      <c r="J1012" s="767"/>
      <c r="K1012" s="767"/>
      <c r="L1012" s="767"/>
      <c r="M1012" s="767"/>
      <c r="N1012" s="768"/>
      <c r="O1012" s="781"/>
    </row>
    <row r="1013">
      <c r="A1013" s="841"/>
      <c r="B1013" s="766" t="s">
        <v>282</v>
      </c>
      <c r="C1013" s="767"/>
      <c r="D1013" s="767"/>
      <c r="E1013" s="767"/>
      <c r="F1013" s="768"/>
      <c r="G1013" s="779"/>
      <c r="H1013" s="780"/>
      <c r="I1013" s="766" t="s">
        <v>283</v>
      </c>
      <c r="J1013" s="767"/>
      <c r="K1013" s="767"/>
      <c r="L1013" s="767"/>
      <c r="M1013" s="767"/>
      <c r="N1013" s="768"/>
      <c r="O1013" s="781"/>
    </row>
    <row r="1014">
      <c r="A1014" s="841"/>
      <c r="B1014" s="766" t="s">
        <v>284</v>
      </c>
      <c r="C1014" s="767"/>
      <c r="D1014" s="767"/>
      <c r="E1014" s="767"/>
      <c r="F1014" s="768"/>
      <c r="G1014" s="779"/>
      <c r="H1014" s="780"/>
      <c r="I1014" s="766" t="s">
        <v>285</v>
      </c>
      <c r="J1014" s="767"/>
      <c r="K1014" s="767"/>
      <c r="L1014" s="767"/>
      <c r="M1014" s="767"/>
      <c r="N1014" s="768"/>
      <c r="O1014" s="790"/>
    </row>
    <row r="1015" ht="15.75">
      <c r="A1015" s="842"/>
      <c r="B1015" s="793" t="s">
        <v>286</v>
      </c>
      <c r="C1015" s="794"/>
      <c r="D1015" s="794"/>
      <c r="E1015" s="794"/>
      <c r="F1015" s="795"/>
      <c r="G1015" s="791"/>
      <c r="H1015" s="792"/>
      <c r="I1015" s="793" t="s">
        <v>287</v>
      </c>
      <c r="J1015" s="794"/>
      <c r="K1015" s="794"/>
      <c r="L1015" s="794"/>
      <c r="M1015" s="794"/>
      <c r="N1015" s="795"/>
      <c r="O1015" s="796">
        <f>SUM(G1005:H1015,O1005:O1014)</f>
        <v>0</v>
      </c>
    </row>
    <row r="1016">
      <c r="A1016" s="837" t="s">
        <v>288</v>
      </c>
      <c r="B1016" s="838" t="s">
        <v>313</v>
      </c>
      <c r="C1016" s="997"/>
      <c r="D1016" s="997"/>
      <c r="E1016" s="997"/>
      <c r="F1016" s="997"/>
      <c r="G1016" s="997"/>
      <c r="H1016" s="997"/>
      <c r="I1016" s="997"/>
      <c r="J1016" s="997"/>
      <c r="K1016" s="997"/>
      <c r="L1016" s="997"/>
      <c r="M1016" s="997"/>
      <c r="N1016" s="997"/>
      <c r="O1016" s="998"/>
    </row>
    <row r="1017">
      <c r="A1017" s="841"/>
      <c r="B1017" s="758"/>
      <c r="C1017" s="759"/>
      <c r="D1017" s="759"/>
      <c r="E1017" s="759"/>
      <c r="F1017" s="759"/>
      <c r="G1017" s="759"/>
      <c r="H1017" s="759"/>
      <c r="I1017" s="759"/>
      <c r="J1017" s="759"/>
      <c r="K1017" s="759"/>
      <c r="L1017" s="759"/>
      <c r="M1017" s="759"/>
      <c r="N1017" s="759"/>
      <c r="O1017" s="762"/>
    </row>
    <row r="1018">
      <c r="A1018" s="841"/>
      <c r="B1018" s="758"/>
      <c r="C1018" s="759"/>
      <c r="D1018" s="759"/>
      <c r="E1018" s="759"/>
      <c r="F1018" s="759"/>
      <c r="G1018" s="759"/>
      <c r="H1018" s="759"/>
      <c r="I1018" s="759"/>
      <c r="J1018" s="759"/>
      <c r="K1018" s="759"/>
      <c r="L1018" s="759"/>
      <c r="M1018" s="759"/>
      <c r="N1018" s="759"/>
      <c r="O1018" s="762"/>
    </row>
    <row r="1019">
      <c r="A1019" s="841"/>
      <c r="B1019" s="758"/>
      <c r="C1019" s="759"/>
      <c r="D1019" s="759"/>
      <c r="E1019" s="759"/>
      <c r="F1019" s="759"/>
      <c r="G1019" s="759"/>
      <c r="H1019" s="759"/>
      <c r="I1019" s="759"/>
      <c r="J1019" s="759"/>
      <c r="K1019" s="759"/>
      <c r="L1019" s="759"/>
      <c r="M1019" s="759"/>
      <c r="N1019" s="759"/>
      <c r="O1019" s="762"/>
    </row>
    <row r="1020">
      <c r="A1020" s="841"/>
      <c r="B1020" s="758"/>
      <c r="C1020" s="759"/>
      <c r="D1020" s="759"/>
      <c r="E1020" s="759"/>
      <c r="F1020" s="759"/>
      <c r="G1020" s="759"/>
      <c r="H1020" s="759"/>
      <c r="I1020" s="759"/>
      <c r="J1020" s="759"/>
      <c r="K1020" s="759"/>
      <c r="L1020" s="759"/>
      <c r="M1020" s="759"/>
      <c r="N1020" s="759"/>
      <c r="O1020" s="762"/>
    </row>
    <row r="1021">
      <c r="A1021" s="841"/>
      <c r="B1021" s="758"/>
      <c r="C1021" s="759"/>
      <c r="D1021" s="759"/>
      <c r="E1021" s="759"/>
      <c r="F1021" s="759"/>
      <c r="G1021" s="759"/>
      <c r="H1021" s="759"/>
      <c r="I1021" s="759"/>
      <c r="J1021" s="759"/>
      <c r="K1021" s="759"/>
      <c r="L1021" s="759"/>
      <c r="M1021" s="759"/>
      <c r="N1021" s="759"/>
      <c r="O1021" s="762"/>
    </row>
    <row r="1022">
      <c r="A1022" s="841"/>
      <c r="B1022" s="758"/>
      <c r="C1022" s="759"/>
      <c r="D1022" s="759"/>
      <c r="E1022" s="759"/>
      <c r="F1022" s="759"/>
      <c r="G1022" s="759"/>
      <c r="H1022" s="759"/>
      <c r="I1022" s="759"/>
      <c r="J1022" s="759"/>
      <c r="K1022" s="759"/>
      <c r="L1022" s="759"/>
      <c r="M1022" s="759"/>
      <c r="N1022" s="759"/>
      <c r="O1022" s="762"/>
    </row>
    <row r="1023">
      <c r="A1023" s="841"/>
      <c r="B1023" s="758"/>
      <c r="C1023" s="759"/>
      <c r="D1023" s="759"/>
      <c r="E1023" s="759"/>
      <c r="F1023" s="759"/>
      <c r="G1023" s="759"/>
      <c r="H1023" s="763"/>
      <c r="I1023" s="986" t="s">
        <v>0</v>
      </c>
      <c r="J1023" s="987"/>
      <c r="K1023" s="987"/>
      <c r="L1023" s="987"/>
      <c r="M1023" s="987"/>
      <c r="N1023" s="987"/>
      <c r="O1023" s="1391"/>
    </row>
    <row r="1024">
      <c r="A1024" s="841"/>
      <c r="B1024" s="758"/>
      <c r="C1024" s="759"/>
      <c r="D1024" s="759"/>
      <c r="E1024" s="759"/>
      <c r="F1024" s="759"/>
      <c r="G1024" s="759"/>
      <c r="H1024" s="763"/>
      <c r="I1024" s="3"/>
      <c r="J1024" s="3"/>
      <c r="K1024" s="3"/>
      <c r="L1024" s="3"/>
      <c r="M1024" s="3"/>
      <c r="N1024" s="3"/>
      <c r="O1024" s="1392"/>
    </row>
    <row r="1025">
      <c r="A1025" s="841"/>
      <c r="B1025" s="758"/>
      <c r="C1025" s="759"/>
      <c r="D1025" s="759"/>
      <c r="E1025" s="759"/>
      <c r="F1025" s="759"/>
      <c r="G1025" s="759"/>
      <c r="H1025" s="763"/>
      <c r="I1025" s="3"/>
      <c r="J1025" s="3"/>
      <c r="K1025" s="3"/>
      <c r="L1025" s="3"/>
      <c r="M1025" s="3"/>
      <c r="N1025" s="3"/>
      <c r="O1025" s="1392"/>
    </row>
    <row r="1026" ht="15.75">
      <c r="A1026" s="842"/>
      <c r="B1026" s="803"/>
      <c r="C1026" s="804"/>
      <c r="D1026" s="804"/>
      <c r="E1026" s="804"/>
      <c r="F1026" s="804"/>
      <c r="G1026" s="804"/>
      <c r="H1026" s="989"/>
      <c r="I1026" s="990"/>
      <c r="J1026" s="990"/>
      <c r="K1026" s="990"/>
      <c r="L1026" s="990"/>
      <c r="M1026" s="990"/>
      <c r="N1026" s="990"/>
      <c r="O1026" s="1393"/>
    </row>
    <row r="1027">
      <c r="A1027" s="837" t="s">
        <v>291</v>
      </c>
      <c r="B1027" s="992"/>
      <c r="C1027" s="839"/>
      <c r="D1027" s="839"/>
      <c r="E1027" s="839"/>
      <c r="F1027" s="839"/>
      <c r="G1027" s="839"/>
      <c r="H1027" s="839"/>
      <c r="I1027" s="839"/>
      <c r="J1027" s="839"/>
      <c r="K1027" s="839"/>
      <c r="L1027" s="839"/>
      <c r="M1027" s="839"/>
      <c r="N1027" s="839"/>
      <c r="O1027" s="840"/>
    </row>
    <row r="1028">
      <c r="A1028" s="841"/>
      <c r="B1028" s="760"/>
      <c r="C1028" s="761"/>
      <c r="D1028" s="761"/>
      <c r="E1028" s="761"/>
      <c r="F1028" s="761"/>
      <c r="G1028" s="761"/>
      <c r="H1028" s="761"/>
      <c r="I1028" s="761"/>
      <c r="J1028" s="761"/>
      <c r="K1028" s="761"/>
      <c r="L1028" s="761"/>
      <c r="M1028" s="761"/>
      <c r="N1028" s="761"/>
      <c r="O1028" s="762"/>
    </row>
    <row r="1029">
      <c r="A1029" s="841"/>
      <c r="B1029" s="760"/>
      <c r="C1029" s="761"/>
      <c r="D1029" s="761"/>
      <c r="E1029" s="761"/>
      <c r="F1029" s="761"/>
      <c r="G1029" s="761"/>
      <c r="H1029" s="761"/>
      <c r="I1029" s="761"/>
      <c r="J1029" s="761"/>
      <c r="K1029" s="761"/>
      <c r="L1029" s="761"/>
      <c r="M1029" s="761"/>
      <c r="N1029" s="761"/>
      <c r="O1029" s="762"/>
    </row>
    <row r="1030">
      <c r="A1030" s="841"/>
      <c r="B1030" s="760"/>
      <c r="C1030" s="761"/>
      <c r="D1030" s="761"/>
      <c r="E1030" s="761"/>
      <c r="F1030" s="761"/>
      <c r="G1030" s="761"/>
      <c r="H1030" s="761"/>
      <c r="I1030" s="761"/>
      <c r="J1030" s="761"/>
      <c r="K1030" s="761"/>
      <c r="L1030" s="761"/>
      <c r="M1030" s="761"/>
      <c r="N1030" s="761"/>
      <c r="O1030" s="762"/>
    </row>
    <row r="1031">
      <c r="A1031" s="841"/>
      <c r="B1031" s="760"/>
      <c r="C1031" s="761"/>
      <c r="D1031" s="761"/>
      <c r="E1031" s="761"/>
      <c r="F1031" s="761"/>
      <c r="G1031" s="761"/>
      <c r="H1031" s="761"/>
      <c r="I1031" s="761"/>
      <c r="J1031" s="761"/>
      <c r="K1031" s="761"/>
      <c r="L1031" s="761"/>
      <c r="M1031" s="761"/>
      <c r="N1031" s="761"/>
      <c r="O1031" s="762"/>
    </row>
    <row r="1032">
      <c r="A1032" s="841"/>
      <c r="B1032" s="760"/>
      <c r="C1032" s="761"/>
      <c r="D1032" s="761"/>
      <c r="E1032" s="761"/>
      <c r="F1032" s="761"/>
      <c r="G1032" s="761"/>
      <c r="H1032" s="761"/>
      <c r="I1032" s="761"/>
      <c r="J1032" s="761"/>
      <c r="K1032" s="761"/>
      <c r="L1032" s="761"/>
      <c r="M1032" s="761"/>
      <c r="N1032" s="761"/>
      <c r="O1032" s="762"/>
    </row>
    <row r="1033">
      <c r="A1033" s="841"/>
      <c r="B1033" s="760"/>
      <c r="C1033" s="761"/>
      <c r="D1033" s="761"/>
      <c r="E1033" s="761"/>
      <c r="F1033" s="761"/>
      <c r="G1033" s="761"/>
      <c r="H1033" s="761"/>
      <c r="I1033" s="761"/>
      <c r="J1033" s="761"/>
      <c r="K1033" s="761"/>
      <c r="L1033" s="761"/>
      <c r="M1033" s="761"/>
      <c r="N1033" s="761"/>
      <c r="O1033" s="762"/>
    </row>
    <row r="1034">
      <c r="A1034" s="841"/>
      <c r="B1034" s="758"/>
      <c r="C1034" s="759"/>
      <c r="D1034" s="759"/>
      <c r="E1034" s="759"/>
      <c r="F1034" s="759"/>
      <c r="G1034" s="759"/>
      <c r="H1034" s="763"/>
      <c r="I1034" s="986" t="s">
        <v>292</v>
      </c>
      <c r="J1034" s="987"/>
      <c r="K1034" s="987"/>
      <c r="L1034" s="987"/>
      <c r="M1034" s="987"/>
      <c r="N1034" s="987"/>
      <c r="O1034" s="1391"/>
    </row>
    <row r="1035">
      <c r="A1035" s="841"/>
      <c r="B1035" s="758"/>
      <c r="C1035" s="759"/>
      <c r="D1035" s="759"/>
      <c r="E1035" s="759"/>
      <c r="F1035" s="759"/>
      <c r="G1035" s="759"/>
      <c r="H1035" s="763"/>
      <c r="I1035" s="3"/>
      <c r="J1035" s="3"/>
      <c r="K1035" s="3"/>
      <c r="L1035" s="3"/>
      <c r="M1035" s="3"/>
      <c r="N1035" s="3"/>
      <c r="O1035" s="1392"/>
    </row>
    <row r="1036">
      <c r="A1036" s="841"/>
      <c r="B1036" s="758"/>
      <c r="C1036" s="759"/>
      <c r="D1036" s="759"/>
      <c r="E1036" s="759"/>
      <c r="F1036" s="759"/>
      <c r="G1036" s="759"/>
      <c r="H1036" s="763"/>
      <c r="I1036" s="3"/>
      <c r="J1036" s="3"/>
      <c r="K1036" s="3"/>
      <c r="L1036" s="3"/>
      <c r="M1036" s="3"/>
      <c r="N1036" s="3"/>
      <c r="O1036" s="1392"/>
    </row>
    <row r="1037" ht="15.75">
      <c r="A1037" s="842"/>
      <c r="B1037" s="803"/>
      <c r="C1037" s="804"/>
      <c r="D1037" s="804"/>
      <c r="E1037" s="804"/>
      <c r="F1037" s="804"/>
      <c r="G1037" s="804"/>
      <c r="H1037" s="989"/>
      <c r="I1037" s="1223"/>
      <c r="J1037" s="1223"/>
      <c r="K1037" s="1223"/>
      <c r="L1037" s="1223"/>
      <c r="M1037" s="1223"/>
      <c r="N1037" s="1223"/>
      <c r="O1037" s="1394"/>
    </row>
    <row r="1038" ht="24.75" customHeight="1">
      <c r="A1038" s="131" t="s">
        <v>240</v>
      </c>
      <c r="B1038" s="806" t="s">
        <v>1</v>
      </c>
      <c r="C1038" s="807"/>
      <c r="D1038" s="807"/>
      <c r="E1038" s="807"/>
      <c r="F1038" s="807"/>
      <c r="G1038" s="807"/>
      <c r="H1038" s="807"/>
      <c r="I1038" s="807"/>
      <c r="J1038" s="807"/>
      <c r="K1038" s="807"/>
      <c r="L1038" s="807"/>
      <c r="M1038" s="807"/>
      <c r="N1038" s="807"/>
      <c r="O1038" s="1165"/>
    </row>
    <row r="1039" ht="25.5">
      <c r="A1039" s="1254" t="s">
        <v>3</v>
      </c>
      <c r="B1039" s="811" t="s">
        <v>4</v>
      </c>
      <c r="C1039" s="812"/>
      <c r="D1039" s="812"/>
      <c r="E1039" s="812"/>
      <c r="F1039" s="812"/>
      <c r="G1039" s="812"/>
      <c r="H1039" s="812"/>
      <c r="I1039" s="812"/>
      <c r="J1039" s="812"/>
      <c r="K1039" s="812"/>
      <c r="L1039" s="812"/>
      <c r="M1039" s="812"/>
      <c r="N1039" s="812"/>
      <c r="O1039" s="1178"/>
    </row>
    <row r="1040">
      <c r="A1040" s="814" t="s">
        <v>241</v>
      </c>
      <c r="B1040" s="694"/>
      <c r="C1040" s="694"/>
      <c r="D1040" s="694"/>
      <c r="E1040" s="694"/>
      <c r="F1040" s="694"/>
      <c r="G1040" s="694"/>
      <c r="H1040" s="694"/>
      <c r="I1040" s="694"/>
      <c r="J1040" s="694"/>
      <c r="K1040" s="694"/>
      <c r="L1040" s="694"/>
      <c r="M1040" s="694"/>
      <c r="N1040" s="694"/>
      <c r="O1040" s="1179"/>
    </row>
    <row r="1041" ht="25.5">
      <c r="A1041" s="1386" t="s">
        <v>7</v>
      </c>
      <c r="B1041" s="720" t="s">
        <v>312</v>
      </c>
      <c r="C1041" s="720" t="s">
        <v>216</v>
      </c>
      <c r="D1041" s="816" t="str">
        <f>D994</f>
        <v xml:space="preserve">01/03/2026 a 31/03/2026</v>
      </c>
      <c r="E1041" s="1168"/>
      <c r="F1041" s="820"/>
      <c r="G1041" s="819" t="s">
        <v>242</v>
      </c>
      <c r="H1041" s="820"/>
      <c r="I1041" s="723">
        <f>I994+1</f>
        <v>46104</v>
      </c>
      <c r="J1041" s="724"/>
      <c r="K1041" s="724"/>
      <c r="L1041" s="724"/>
      <c r="M1041" s="725"/>
      <c r="N1041" s="726" t="s">
        <v>243</v>
      </c>
      <c r="O1041" s="727">
        <f>O994+1</f>
        <v>23</v>
      </c>
    </row>
    <row r="1042">
      <c r="A1042" s="1387" t="s">
        <v>244</v>
      </c>
      <c r="B1042" s="729" t="s">
        <v>6</v>
      </c>
      <c r="C1042" s="730"/>
      <c r="D1042" s="730"/>
      <c r="E1042" s="730"/>
      <c r="F1042" s="730"/>
      <c r="G1042" s="730"/>
      <c r="H1042" s="730"/>
      <c r="I1042" s="730"/>
      <c r="J1042" s="731"/>
      <c r="K1042" s="732" t="s">
        <v>245</v>
      </c>
      <c r="L1042" s="732" t="s">
        <v>246</v>
      </c>
      <c r="M1042" s="821" t="s">
        <v>247</v>
      </c>
      <c r="N1042" s="822"/>
      <c r="O1042" s="733" t="s">
        <v>248</v>
      </c>
    </row>
    <row r="1043">
      <c r="A1043" s="1388"/>
      <c r="B1043" s="735"/>
      <c r="C1043" s="736"/>
      <c r="D1043" s="1168"/>
      <c r="E1043" s="1168"/>
      <c r="F1043" s="1168"/>
      <c r="G1043" s="736"/>
      <c r="H1043" s="736"/>
      <c r="I1043" s="736"/>
      <c r="J1043" s="737"/>
      <c r="K1043" s="732" t="s">
        <v>249</v>
      </c>
      <c r="L1043" s="732" t="s">
        <v>203</v>
      </c>
      <c r="M1043" s="823"/>
      <c r="N1043" s="824"/>
      <c r="O1043" s="739"/>
    </row>
    <row r="1044" ht="38.25">
      <c r="A1044" s="1389" t="s">
        <v>250</v>
      </c>
      <c r="B1044" s="741"/>
      <c r="C1044" s="742" t="s">
        <v>251</v>
      </c>
      <c r="D1044" s="742">
        <f>D997</f>
        <v>270</v>
      </c>
      <c r="E1044" s="742" t="s">
        <v>252</v>
      </c>
      <c r="F1044" s="825" t="s">
        <v>253</v>
      </c>
      <c r="G1044" s="826"/>
      <c r="H1044" s="741">
        <f>H997+1</f>
        <v>170</v>
      </c>
      <c r="I1044" s="742" t="s">
        <v>254</v>
      </c>
      <c r="J1044" s="741">
        <f>D1044-H1044</f>
        <v>100</v>
      </c>
      <c r="K1044" s="744" t="s">
        <v>255</v>
      </c>
      <c r="L1044" s="744" t="s">
        <v>203</v>
      </c>
      <c r="M1044" s="811"/>
      <c r="N1044" s="827"/>
      <c r="O1044" s="739"/>
    </row>
    <row r="1045">
      <c r="A1045" s="1395" t="s">
        <v>256</v>
      </c>
      <c r="B1045" s="755" t="s">
        <v>257</v>
      </c>
      <c r="C1045" s="756"/>
      <c r="D1045" s="756"/>
      <c r="E1045" s="756"/>
      <c r="F1045" s="757"/>
      <c r="G1045" s="758"/>
      <c r="H1045" s="763"/>
      <c r="I1045" s="760"/>
      <c r="J1045" s="761"/>
      <c r="K1045" s="761"/>
      <c r="L1045" s="761"/>
      <c r="M1045" s="761"/>
      <c r="N1045" s="761"/>
      <c r="O1045" s="762"/>
    </row>
    <row r="1046">
      <c r="A1046" s="841"/>
      <c r="B1046" s="755" t="s">
        <v>258</v>
      </c>
      <c r="C1046" s="756"/>
      <c r="D1046" s="756"/>
      <c r="E1046" s="756"/>
      <c r="F1046" s="757"/>
      <c r="G1046" s="758"/>
      <c r="H1046" s="763"/>
      <c r="I1046" s="760"/>
      <c r="J1046" s="761"/>
      <c r="K1046" s="761"/>
      <c r="L1046" s="761"/>
      <c r="M1046" s="761"/>
      <c r="N1046" s="761"/>
      <c r="O1046" s="762"/>
    </row>
    <row r="1047">
      <c r="A1047" s="841"/>
      <c r="B1047" s="755" t="s">
        <v>259</v>
      </c>
      <c r="C1047" s="756"/>
      <c r="D1047" s="756"/>
      <c r="E1047" s="756"/>
      <c r="F1047" s="757"/>
      <c r="G1047" s="758"/>
      <c r="H1047" s="763"/>
      <c r="I1047" s="760"/>
      <c r="J1047" s="761"/>
      <c r="K1047" s="761"/>
      <c r="L1047" s="761"/>
      <c r="M1047" s="761"/>
      <c r="N1047" s="761"/>
      <c r="O1047" s="762"/>
    </row>
    <row r="1048">
      <c r="A1048" s="841"/>
      <c r="B1048" s="755" t="s">
        <v>260</v>
      </c>
      <c r="C1048" s="756"/>
      <c r="D1048" s="756"/>
      <c r="E1048" s="756"/>
      <c r="F1048" s="757"/>
      <c r="G1048" s="758"/>
      <c r="H1048" s="763"/>
      <c r="I1048" s="760"/>
      <c r="J1048" s="761"/>
      <c r="K1048" s="761"/>
      <c r="L1048" s="761"/>
      <c r="M1048" s="761"/>
      <c r="N1048" s="761"/>
      <c r="O1048" s="762"/>
    </row>
    <row r="1049">
      <c r="A1049" s="841"/>
      <c r="B1049" s="755" t="s">
        <v>261</v>
      </c>
      <c r="C1049" s="756"/>
      <c r="D1049" s="756"/>
      <c r="E1049" s="756"/>
      <c r="F1049" s="757"/>
      <c r="G1049" s="758"/>
      <c r="H1049" s="763"/>
      <c r="I1049" s="758"/>
      <c r="J1049" s="759"/>
      <c r="K1049" s="759"/>
      <c r="L1049" s="759"/>
      <c r="M1049" s="759"/>
      <c r="N1049" s="759"/>
      <c r="O1049" s="762"/>
    </row>
    <row r="1050" ht="15.75">
      <c r="A1050" s="842"/>
      <c r="B1050" s="999" t="s">
        <v>262</v>
      </c>
      <c r="C1050" s="1000"/>
      <c r="D1050" s="1000"/>
      <c r="E1050" s="1000"/>
      <c r="F1050" s="1001"/>
      <c r="G1050" s="803"/>
      <c r="H1050" s="989"/>
      <c r="I1050" s="769"/>
      <c r="J1050" s="770"/>
      <c r="K1050" s="770"/>
      <c r="L1050" s="770"/>
      <c r="M1050" s="770"/>
      <c r="N1050" s="770"/>
      <c r="O1050" s="771"/>
    </row>
    <row r="1051">
      <c r="A1051" s="837" t="s">
        <v>263</v>
      </c>
      <c r="B1051" s="773" t="s">
        <v>264</v>
      </c>
      <c r="C1051" s="774"/>
      <c r="D1051" s="774"/>
      <c r="E1051" s="774"/>
      <c r="F1051" s="775"/>
      <c r="G1051" s="776" t="s">
        <v>265</v>
      </c>
      <c r="H1051" s="777"/>
      <c r="I1051" s="773" t="s">
        <v>264</v>
      </c>
      <c r="J1051" s="774"/>
      <c r="K1051" s="774"/>
      <c r="L1051" s="774"/>
      <c r="M1051" s="774"/>
      <c r="N1051" s="775"/>
      <c r="O1051" s="1219" t="s">
        <v>265</v>
      </c>
    </row>
    <row r="1052">
      <c r="A1052" s="841"/>
      <c r="B1052" s="766" t="s">
        <v>266</v>
      </c>
      <c r="C1052" s="767"/>
      <c r="D1052" s="767"/>
      <c r="E1052" s="767"/>
      <c r="F1052" s="768"/>
      <c r="G1052" s="779"/>
      <c r="H1052" s="780"/>
      <c r="I1052" s="766" t="s">
        <v>267</v>
      </c>
      <c r="J1052" s="767"/>
      <c r="K1052" s="767"/>
      <c r="L1052" s="767"/>
      <c r="M1052" s="767"/>
      <c r="N1052" s="768"/>
      <c r="O1052" s="781"/>
    </row>
    <row r="1053">
      <c r="A1053" s="841"/>
      <c r="B1053" s="766" t="s">
        <v>268</v>
      </c>
      <c r="C1053" s="767"/>
      <c r="D1053" s="767"/>
      <c r="E1053" s="767"/>
      <c r="F1053" s="768"/>
      <c r="G1053" s="779"/>
      <c r="H1053" s="780"/>
      <c r="I1053" s="766" t="s">
        <v>269</v>
      </c>
      <c r="J1053" s="767"/>
      <c r="K1053" s="767"/>
      <c r="L1053" s="767"/>
      <c r="M1053" s="767"/>
      <c r="N1053" s="768"/>
      <c r="O1053" s="781"/>
    </row>
    <row r="1054">
      <c r="A1054" s="841"/>
      <c r="B1054" s="766" t="s">
        <v>270</v>
      </c>
      <c r="C1054" s="767"/>
      <c r="D1054" s="767"/>
      <c r="E1054" s="767"/>
      <c r="F1054" s="768"/>
      <c r="G1054" s="779"/>
      <c r="H1054" s="780"/>
      <c r="I1054" s="766" t="s">
        <v>271</v>
      </c>
      <c r="J1054" s="767"/>
      <c r="K1054" s="767"/>
      <c r="L1054" s="767"/>
      <c r="M1054" s="767"/>
      <c r="N1054" s="768"/>
      <c r="O1054" s="781"/>
    </row>
    <row r="1055">
      <c r="A1055" s="841"/>
      <c r="B1055" s="766" t="s">
        <v>272</v>
      </c>
      <c r="C1055" s="767"/>
      <c r="D1055" s="767"/>
      <c r="E1055" s="767"/>
      <c r="F1055" s="768"/>
      <c r="G1055" s="779"/>
      <c r="H1055" s="780"/>
      <c r="I1055" s="766" t="s">
        <v>273</v>
      </c>
      <c r="J1055" s="767"/>
      <c r="K1055" s="767"/>
      <c r="L1055" s="767"/>
      <c r="M1055" s="767"/>
      <c r="N1055" s="768"/>
      <c r="O1055" s="781"/>
    </row>
    <row r="1056">
      <c r="A1056" s="841"/>
      <c r="B1056" s="766" t="s">
        <v>274</v>
      </c>
      <c r="C1056" s="767"/>
      <c r="D1056" s="767"/>
      <c r="E1056" s="767"/>
      <c r="F1056" s="768"/>
      <c r="G1056" s="779"/>
      <c r="H1056" s="780"/>
      <c r="I1056" s="766" t="s">
        <v>275</v>
      </c>
      <c r="J1056" s="767"/>
      <c r="K1056" s="767"/>
      <c r="L1056" s="767"/>
      <c r="M1056" s="767"/>
      <c r="N1056" s="768"/>
      <c r="O1056" s="781">
        <v>1</v>
      </c>
    </row>
    <row r="1057">
      <c r="A1057" s="841"/>
      <c r="B1057" s="766" t="s">
        <v>276</v>
      </c>
      <c r="C1057" s="767"/>
      <c r="D1057" s="767"/>
      <c r="E1057" s="767"/>
      <c r="F1057" s="768"/>
      <c r="G1057" s="779"/>
      <c r="H1057" s="780"/>
      <c r="I1057" s="766" t="s">
        <v>277</v>
      </c>
      <c r="J1057" s="767"/>
      <c r="K1057" s="767"/>
      <c r="L1057" s="767"/>
      <c r="M1057" s="767"/>
      <c r="N1057" s="768"/>
      <c r="O1057" s="781"/>
    </row>
    <row r="1058">
      <c r="A1058" s="841"/>
      <c r="B1058" s="766" t="s">
        <v>278</v>
      </c>
      <c r="C1058" s="767"/>
      <c r="D1058" s="767"/>
      <c r="E1058" s="767"/>
      <c r="F1058" s="768"/>
      <c r="G1058" s="779"/>
      <c r="H1058" s="780"/>
      <c r="I1058" s="766" t="s">
        <v>279</v>
      </c>
      <c r="J1058" s="767"/>
      <c r="K1058" s="767"/>
      <c r="L1058" s="767"/>
      <c r="M1058" s="767"/>
      <c r="N1058" s="768"/>
      <c r="O1058" s="781"/>
    </row>
    <row r="1059">
      <c r="A1059" s="841"/>
      <c r="B1059" s="766" t="s">
        <v>280</v>
      </c>
      <c r="C1059" s="767"/>
      <c r="D1059" s="767"/>
      <c r="E1059" s="767"/>
      <c r="F1059" s="768"/>
      <c r="G1059" s="779"/>
      <c r="H1059" s="780"/>
      <c r="I1059" s="766" t="s">
        <v>281</v>
      </c>
      <c r="J1059" s="767"/>
      <c r="K1059" s="767"/>
      <c r="L1059" s="767"/>
      <c r="M1059" s="767"/>
      <c r="N1059" s="768"/>
      <c r="O1059" s="781">
        <v>1</v>
      </c>
    </row>
    <row r="1060">
      <c r="A1060" s="841"/>
      <c r="B1060" s="766" t="s">
        <v>282</v>
      </c>
      <c r="C1060" s="767"/>
      <c r="D1060" s="767"/>
      <c r="E1060" s="767"/>
      <c r="F1060" s="768"/>
      <c r="G1060" s="779"/>
      <c r="H1060" s="780"/>
      <c r="I1060" s="766" t="s">
        <v>283</v>
      </c>
      <c r="J1060" s="767"/>
      <c r="K1060" s="767"/>
      <c r="L1060" s="767"/>
      <c r="M1060" s="767"/>
      <c r="N1060" s="768"/>
      <c r="O1060" s="781"/>
    </row>
    <row r="1061">
      <c r="A1061" s="841"/>
      <c r="B1061" s="766" t="s">
        <v>284</v>
      </c>
      <c r="C1061" s="767"/>
      <c r="D1061" s="767"/>
      <c r="E1061" s="767"/>
      <c r="F1061" s="768"/>
      <c r="G1061" s="779"/>
      <c r="H1061" s="780"/>
      <c r="I1061" s="766" t="s">
        <v>285</v>
      </c>
      <c r="J1061" s="767"/>
      <c r="K1061" s="767"/>
      <c r="L1061" s="767"/>
      <c r="M1061" s="767"/>
      <c r="N1061" s="768"/>
      <c r="O1061" s="790">
        <v>1</v>
      </c>
    </row>
    <row r="1062" ht="15.75">
      <c r="A1062" s="842"/>
      <c r="B1062" s="793" t="s">
        <v>286</v>
      </c>
      <c r="C1062" s="794"/>
      <c r="D1062" s="794"/>
      <c r="E1062" s="794"/>
      <c r="F1062" s="795"/>
      <c r="G1062" s="791"/>
      <c r="H1062" s="792"/>
      <c r="I1062" s="793" t="s">
        <v>287</v>
      </c>
      <c r="J1062" s="794"/>
      <c r="K1062" s="794"/>
      <c r="L1062" s="794"/>
      <c r="M1062" s="794"/>
      <c r="N1062" s="795"/>
      <c r="O1062" s="796">
        <f>SUM(G1052:H1062,O1052:O1061)</f>
        <v>3</v>
      </c>
    </row>
    <row r="1063">
      <c r="A1063" s="837" t="s">
        <v>288</v>
      </c>
      <c r="B1063" s="838" t="s">
        <v>364</v>
      </c>
      <c r="C1063" s="997"/>
      <c r="D1063" s="997"/>
      <c r="E1063" s="997"/>
      <c r="F1063" s="997"/>
      <c r="G1063" s="997"/>
      <c r="H1063" s="997"/>
      <c r="I1063" s="997"/>
      <c r="J1063" s="997"/>
      <c r="K1063" s="997"/>
      <c r="L1063" s="997"/>
      <c r="M1063" s="997"/>
      <c r="N1063" s="997"/>
      <c r="O1063" s="998"/>
    </row>
    <row r="1064">
      <c r="A1064" s="841"/>
      <c r="B1064" s="758"/>
      <c r="C1064" s="759"/>
      <c r="D1064" s="759"/>
      <c r="E1064" s="759"/>
      <c r="F1064" s="759"/>
      <c r="G1064" s="759"/>
      <c r="H1064" s="759"/>
      <c r="I1064" s="759"/>
      <c r="J1064" s="759"/>
      <c r="K1064" s="759"/>
      <c r="L1064" s="759"/>
      <c r="M1064" s="759"/>
      <c r="N1064" s="759"/>
      <c r="O1064" s="762"/>
    </row>
    <row r="1065">
      <c r="A1065" s="841"/>
      <c r="B1065" s="758"/>
      <c r="C1065" s="759"/>
      <c r="D1065" s="759"/>
      <c r="E1065" s="759"/>
      <c r="F1065" s="759"/>
      <c r="G1065" s="759"/>
      <c r="H1065" s="759"/>
      <c r="I1065" s="759"/>
      <c r="J1065" s="759"/>
      <c r="K1065" s="759"/>
      <c r="L1065" s="759"/>
      <c r="M1065" s="759"/>
      <c r="N1065" s="759"/>
      <c r="O1065" s="762"/>
    </row>
    <row r="1066">
      <c r="A1066" s="841"/>
      <c r="B1066" s="758"/>
      <c r="C1066" s="759"/>
      <c r="D1066" s="759"/>
      <c r="E1066" s="759"/>
      <c r="F1066" s="759"/>
      <c r="G1066" s="759"/>
      <c r="H1066" s="759"/>
      <c r="I1066" s="759"/>
      <c r="J1066" s="759"/>
      <c r="K1066" s="759"/>
      <c r="L1066" s="759"/>
      <c r="M1066" s="759"/>
      <c r="N1066" s="759"/>
      <c r="O1066" s="762"/>
    </row>
    <row r="1067">
      <c r="A1067" s="841"/>
      <c r="B1067" s="758"/>
      <c r="C1067" s="759"/>
      <c r="D1067" s="759"/>
      <c r="E1067" s="759"/>
      <c r="F1067" s="759"/>
      <c r="G1067" s="759"/>
      <c r="H1067" s="759"/>
      <c r="I1067" s="759"/>
      <c r="J1067" s="759"/>
      <c r="K1067" s="759"/>
      <c r="L1067" s="759"/>
      <c r="M1067" s="759"/>
      <c r="N1067" s="759"/>
      <c r="O1067" s="762"/>
    </row>
    <row r="1068">
      <c r="A1068" s="841"/>
      <c r="B1068" s="758"/>
      <c r="C1068" s="759"/>
      <c r="D1068" s="759"/>
      <c r="E1068" s="759"/>
      <c r="F1068" s="759"/>
      <c r="G1068" s="759"/>
      <c r="H1068" s="759"/>
      <c r="I1068" s="759"/>
      <c r="J1068" s="759"/>
      <c r="K1068" s="759"/>
      <c r="L1068" s="759"/>
      <c r="M1068" s="759"/>
      <c r="N1068" s="759"/>
      <c r="O1068" s="762"/>
    </row>
    <row r="1069">
      <c r="A1069" s="841"/>
      <c r="B1069" s="758"/>
      <c r="C1069" s="759"/>
      <c r="D1069" s="759"/>
      <c r="E1069" s="759"/>
      <c r="F1069" s="759"/>
      <c r="G1069" s="759"/>
      <c r="H1069" s="759"/>
      <c r="I1069" s="759"/>
      <c r="J1069" s="759"/>
      <c r="K1069" s="759"/>
      <c r="L1069" s="759"/>
      <c r="M1069" s="759"/>
      <c r="N1069" s="759"/>
      <c r="O1069" s="762"/>
    </row>
    <row r="1070">
      <c r="A1070" s="841"/>
      <c r="B1070" s="758"/>
      <c r="C1070" s="759"/>
      <c r="D1070" s="759"/>
      <c r="E1070" s="759"/>
      <c r="F1070" s="759"/>
      <c r="G1070" s="759"/>
      <c r="H1070" s="763"/>
      <c r="I1070" s="986" t="s">
        <v>0</v>
      </c>
      <c r="J1070" s="987"/>
      <c r="K1070" s="987"/>
      <c r="L1070" s="987"/>
      <c r="M1070" s="987"/>
      <c r="N1070" s="987"/>
      <c r="O1070" s="1391"/>
    </row>
    <row r="1071">
      <c r="A1071" s="841"/>
      <c r="B1071" s="758"/>
      <c r="C1071" s="759"/>
      <c r="D1071" s="759"/>
      <c r="E1071" s="759"/>
      <c r="F1071" s="759"/>
      <c r="G1071" s="759"/>
      <c r="H1071" s="763"/>
      <c r="I1071" s="3"/>
      <c r="J1071" s="3"/>
      <c r="K1071" s="3"/>
      <c r="L1071" s="3"/>
      <c r="M1071" s="3"/>
      <c r="N1071" s="3"/>
      <c r="O1071" s="1392"/>
    </row>
    <row r="1072">
      <c r="A1072" s="841"/>
      <c r="B1072" s="758"/>
      <c r="C1072" s="759"/>
      <c r="D1072" s="759"/>
      <c r="E1072" s="759"/>
      <c r="F1072" s="759"/>
      <c r="G1072" s="759"/>
      <c r="H1072" s="763"/>
      <c r="I1072" s="3"/>
      <c r="J1072" s="3"/>
      <c r="K1072" s="3"/>
      <c r="L1072" s="3"/>
      <c r="M1072" s="3"/>
      <c r="N1072" s="3"/>
      <c r="O1072" s="1392"/>
    </row>
    <row r="1073" ht="15.75">
      <c r="A1073" s="842"/>
      <c r="B1073" s="803"/>
      <c r="C1073" s="804"/>
      <c r="D1073" s="804"/>
      <c r="E1073" s="804"/>
      <c r="F1073" s="804"/>
      <c r="G1073" s="804"/>
      <c r="H1073" s="989"/>
      <c r="I1073" s="990"/>
      <c r="J1073" s="990"/>
      <c r="K1073" s="990"/>
      <c r="L1073" s="990"/>
      <c r="M1073" s="990"/>
      <c r="N1073" s="990"/>
      <c r="O1073" s="1393"/>
    </row>
    <row r="1074">
      <c r="A1074" s="837" t="s">
        <v>291</v>
      </c>
      <c r="B1074" s="992"/>
      <c r="C1074" s="839"/>
      <c r="D1074" s="839"/>
      <c r="E1074" s="839"/>
      <c r="F1074" s="839"/>
      <c r="G1074" s="839"/>
      <c r="H1074" s="839"/>
      <c r="I1074" s="839"/>
      <c r="J1074" s="839"/>
      <c r="K1074" s="839"/>
      <c r="L1074" s="839"/>
      <c r="M1074" s="839"/>
      <c r="N1074" s="839"/>
      <c r="O1074" s="840"/>
    </row>
    <row r="1075">
      <c r="A1075" s="841"/>
      <c r="B1075" s="760"/>
      <c r="C1075" s="761"/>
      <c r="D1075" s="761"/>
      <c r="E1075" s="761"/>
      <c r="F1075" s="761"/>
      <c r="G1075" s="761"/>
      <c r="H1075" s="761"/>
      <c r="I1075" s="761"/>
      <c r="J1075" s="761"/>
      <c r="K1075" s="761"/>
      <c r="L1075" s="761"/>
      <c r="M1075" s="761"/>
      <c r="N1075" s="761"/>
      <c r="O1075" s="762"/>
    </row>
    <row r="1076">
      <c r="A1076" s="841"/>
      <c r="B1076" s="760"/>
      <c r="C1076" s="761"/>
      <c r="D1076" s="761"/>
      <c r="E1076" s="761"/>
      <c r="F1076" s="761"/>
      <c r="G1076" s="761"/>
      <c r="H1076" s="761"/>
      <c r="I1076" s="761"/>
      <c r="J1076" s="761"/>
      <c r="K1076" s="761"/>
      <c r="L1076" s="761"/>
      <c r="M1076" s="761"/>
      <c r="N1076" s="761"/>
      <c r="O1076" s="762"/>
    </row>
    <row r="1077">
      <c r="A1077" s="841"/>
      <c r="B1077" s="760"/>
      <c r="C1077" s="761"/>
      <c r="D1077" s="761"/>
      <c r="E1077" s="761"/>
      <c r="F1077" s="761"/>
      <c r="G1077" s="761"/>
      <c r="H1077" s="761"/>
      <c r="I1077" s="761"/>
      <c r="J1077" s="761"/>
      <c r="K1077" s="761"/>
      <c r="L1077" s="761"/>
      <c r="M1077" s="761"/>
      <c r="N1077" s="761"/>
      <c r="O1077" s="762"/>
    </row>
    <row r="1078">
      <c r="A1078" s="841"/>
      <c r="B1078" s="760"/>
      <c r="C1078" s="761"/>
      <c r="D1078" s="761"/>
      <c r="E1078" s="761"/>
      <c r="F1078" s="761"/>
      <c r="G1078" s="761"/>
      <c r="H1078" s="761"/>
      <c r="I1078" s="761"/>
      <c r="J1078" s="761"/>
      <c r="K1078" s="761"/>
      <c r="L1078" s="761"/>
      <c r="M1078" s="761"/>
      <c r="N1078" s="761"/>
      <c r="O1078" s="762"/>
    </row>
    <row r="1079">
      <c r="A1079" s="841"/>
      <c r="B1079" s="760"/>
      <c r="C1079" s="761"/>
      <c r="D1079" s="761"/>
      <c r="E1079" s="761"/>
      <c r="F1079" s="761"/>
      <c r="G1079" s="761"/>
      <c r="H1079" s="761"/>
      <c r="I1079" s="761"/>
      <c r="J1079" s="761"/>
      <c r="K1079" s="761"/>
      <c r="L1079" s="761"/>
      <c r="M1079" s="761"/>
      <c r="N1079" s="761"/>
      <c r="O1079" s="762"/>
    </row>
    <row r="1080">
      <c r="A1080" s="841"/>
      <c r="B1080" s="760"/>
      <c r="C1080" s="761"/>
      <c r="D1080" s="761"/>
      <c r="E1080" s="761"/>
      <c r="F1080" s="761"/>
      <c r="G1080" s="761"/>
      <c r="H1080" s="761"/>
      <c r="I1080" s="761"/>
      <c r="J1080" s="761"/>
      <c r="K1080" s="761"/>
      <c r="L1080" s="761"/>
      <c r="M1080" s="761"/>
      <c r="N1080" s="761"/>
      <c r="O1080" s="762"/>
    </row>
    <row r="1081">
      <c r="A1081" s="841"/>
      <c r="B1081" s="758"/>
      <c r="C1081" s="759"/>
      <c r="D1081" s="759"/>
      <c r="E1081" s="759"/>
      <c r="F1081" s="759"/>
      <c r="G1081" s="759"/>
      <c r="H1081" s="763"/>
      <c r="I1081" s="986" t="s">
        <v>292</v>
      </c>
      <c r="J1081" s="987"/>
      <c r="K1081" s="987"/>
      <c r="L1081" s="987"/>
      <c r="M1081" s="987"/>
      <c r="N1081" s="987"/>
      <c r="O1081" s="1391"/>
    </row>
    <row r="1082">
      <c r="A1082" s="841"/>
      <c r="B1082" s="758"/>
      <c r="C1082" s="759"/>
      <c r="D1082" s="759"/>
      <c r="E1082" s="759"/>
      <c r="F1082" s="759"/>
      <c r="G1082" s="759"/>
      <c r="H1082" s="763"/>
      <c r="I1082" s="3"/>
      <c r="J1082" s="3"/>
      <c r="K1082" s="3"/>
      <c r="L1082" s="3"/>
      <c r="M1082" s="3"/>
      <c r="N1082" s="3"/>
      <c r="O1082" s="1392"/>
    </row>
    <row r="1083">
      <c r="A1083" s="841"/>
      <c r="B1083" s="758"/>
      <c r="C1083" s="759"/>
      <c r="D1083" s="759"/>
      <c r="E1083" s="759"/>
      <c r="F1083" s="759"/>
      <c r="G1083" s="759"/>
      <c r="H1083" s="763"/>
      <c r="I1083" s="3"/>
      <c r="J1083" s="3"/>
      <c r="K1083" s="3"/>
      <c r="L1083" s="3"/>
      <c r="M1083" s="3"/>
      <c r="N1083" s="3"/>
      <c r="O1083" s="1392"/>
    </row>
    <row r="1084" ht="15.75">
      <c r="A1084" s="842"/>
      <c r="B1084" s="803"/>
      <c r="C1084" s="804"/>
      <c r="D1084" s="804"/>
      <c r="E1084" s="804"/>
      <c r="F1084" s="804"/>
      <c r="G1084" s="804"/>
      <c r="H1084" s="989"/>
      <c r="I1084" s="1223"/>
      <c r="J1084" s="1223"/>
      <c r="K1084" s="1223"/>
      <c r="L1084" s="1223"/>
      <c r="M1084" s="1223"/>
      <c r="N1084" s="1223"/>
      <c r="O1084" s="1394"/>
    </row>
    <row r="1085" ht="32.25" customHeight="1">
      <c r="A1085" s="131" t="s">
        <v>240</v>
      </c>
      <c r="B1085" s="806" t="s">
        <v>1</v>
      </c>
      <c r="C1085" s="807"/>
      <c r="D1085" s="807"/>
      <c r="E1085" s="807"/>
      <c r="F1085" s="807"/>
      <c r="G1085" s="807"/>
      <c r="H1085" s="807"/>
      <c r="I1085" s="807"/>
      <c r="J1085" s="807"/>
      <c r="K1085" s="807"/>
      <c r="L1085" s="807"/>
      <c r="M1085" s="807"/>
      <c r="N1085" s="807"/>
      <c r="O1085" s="1165"/>
    </row>
    <row r="1086" ht="25.5">
      <c r="A1086" s="1254" t="s">
        <v>3</v>
      </c>
      <c r="B1086" s="811" t="s">
        <v>4</v>
      </c>
      <c r="C1086" s="812"/>
      <c r="D1086" s="812"/>
      <c r="E1086" s="812"/>
      <c r="F1086" s="812"/>
      <c r="G1086" s="812"/>
      <c r="H1086" s="812"/>
      <c r="I1086" s="812"/>
      <c r="J1086" s="812"/>
      <c r="K1086" s="812"/>
      <c r="L1086" s="812"/>
      <c r="M1086" s="812"/>
      <c r="N1086" s="812"/>
      <c r="O1086" s="1178"/>
    </row>
    <row r="1087">
      <c r="A1087" s="814" t="s">
        <v>241</v>
      </c>
      <c r="B1087" s="694"/>
      <c r="C1087" s="694"/>
      <c r="D1087" s="694"/>
      <c r="E1087" s="694"/>
      <c r="F1087" s="694"/>
      <c r="G1087" s="694"/>
      <c r="H1087" s="694"/>
      <c r="I1087" s="694"/>
      <c r="J1087" s="694"/>
      <c r="K1087" s="694"/>
      <c r="L1087" s="694"/>
      <c r="M1087" s="694"/>
      <c r="N1087" s="694"/>
      <c r="O1087" s="1179"/>
    </row>
    <row r="1088" ht="25.5">
      <c r="A1088" s="1386" t="s">
        <v>7</v>
      </c>
      <c r="B1088" s="720" t="s">
        <v>312</v>
      </c>
      <c r="C1088" s="720" t="s">
        <v>216</v>
      </c>
      <c r="D1088" s="816" t="str">
        <f>D1041</f>
        <v xml:space="preserve">01/03/2026 a 31/03/2026</v>
      </c>
      <c r="E1088" s="1168"/>
      <c r="F1088" s="820"/>
      <c r="G1088" s="819" t="s">
        <v>242</v>
      </c>
      <c r="H1088" s="820"/>
      <c r="I1088" s="723">
        <f>I1041+1</f>
        <v>46105</v>
      </c>
      <c r="J1088" s="724"/>
      <c r="K1088" s="724"/>
      <c r="L1088" s="724"/>
      <c r="M1088" s="725"/>
      <c r="N1088" s="726" t="s">
        <v>243</v>
      </c>
      <c r="O1088" s="727">
        <f>O1041+1</f>
        <v>24</v>
      </c>
    </row>
    <row r="1089">
      <c r="A1089" s="1387" t="s">
        <v>244</v>
      </c>
      <c r="B1089" s="729" t="s">
        <v>6</v>
      </c>
      <c r="C1089" s="730"/>
      <c r="D1089" s="730"/>
      <c r="E1089" s="730"/>
      <c r="F1089" s="730"/>
      <c r="G1089" s="730"/>
      <c r="H1089" s="730"/>
      <c r="I1089" s="730"/>
      <c r="J1089" s="731"/>
      <c r="K1089" s="732" t="s">
        <v>245</v>
      </c>
      <c r="L1089" s="732" t="s">
        <v>246</v>
      </c>
      <c r="M1089" s="821" t="s">
        <v>247</v>
      </c>
      <c r="N1089" s="822"/>
      <c r="O1089" s="733" t="s">
        <v>248</v>
      </c>
    </row>
    <row r="1090">
      <c r="A1090" s="1388"/>
      <c r="B1090" s="735"/>
      <c r="C1090" s="736"/>
      <c r="D1090" s="1168"/>
      <c r="E1090" s="1168"/>
      <c r="F1090" s="1168"/>
      <c r="G1090" s="736"/>
      <c r="H1090" s="736"/>
      <c r="I1090" s="736"/>
      <c r="J1090" s="737"/>
      <c r="K1090" s="732" t="s">
        <v>249</v>
      </c>
      <c r="L1090" s="732" t="s">
        <v>203</v>
      </c>
      <c r="M1090" s="823"/>
      <c r="N1090" s="824"/>
      <c r="O1090" s="739"/>
    </row>
    <row r="1091" ht="38.25">
      <c r="A1091" s="1389" t="s">
        <v>250</v>
      </c>
      <c r="B1091" s="741"/>
      <c r="C1091" s="742" t="s">
        <v>251</v>
      </c>
      <c r="D1091" s="742">
        <f>D1044</f>
        <v>270</v>
      </c>
      <c r="E1091" s="742" t="s">
        <v>252</v>
      </c>
      <c r="F1091" s="825" t="s">
        <v>253</v>
      </c>
      <c r="G1091" s="826"/>
      <c r="H1091" s="741">
        <f>H1044+1</f>
        <v>171</v>
      </c>
      <c r="I1091" s="742" t="s">
        <v>254</v>
      </c>
      <c r="J1091" s="741">
        <f>D1091-H1091</f>
        <v>99</v>
      </c>
      <c r="K1091" s="744" t="s">
        <v>255</v>
      </c>
      <c r="L1091" s="744" t="s">
        <v>203</v>
      </c>
      <c r="M1091" s="811"/>
      <c r="N1091" s="827"/>
      <c r="O1091" s="739"/>
    </row>
    <row r="1092">
      <c r="A1092" s="1395" t="s">
        <v>256</v>
      </c>
      <c r="B1092" s="755" t="s">
        <v>257</v>
      </c>
      <c r="C1092" s="756"/>
      <c r="D1092" s="756"/>
      <c r="E1092" s="756"/>
      <c r="F1092" s="757"/>
      <c r="G1092" s="758"/>
      <c r="H1092" s="763"/>
      <c r="I1092" s="760"/>
      <c r="J1092" s="761"/>
      <c r="K1092" s="761"/>
      <c r="L1092" s="761"/>
      <c r="M1092" s="761"/>
      <c r="N1092" s="761"/>
      <c r="O1092" s="762"/>
    </row>
    <row r="1093">
      <c r="A1093" s="841"/>
      <c r="B1093" s="755" t="s">
        <v>258</v>
      </c>
      <c r="C1093" s="756"/>
      <c r="D1093" s="756"/>
      <c r="E1093" s="756"/>
      <c r="F1093" s="757"/>
      <c r="G1093" s="758"/>
      <c r="H1093" s="763"/>
      <c r="I1093" s="760"/>
      <c r="J1093" s="761"/>
      <c r="K1093" s="761"/>
      <c r="L1093" s="761"/>
      <c r="M1093" s="761"/>
      <c r="N1093" s="761"/>
      <c r="O1093" s="762"/>
    </row>
    <row r="1094">
      <c r="A1094" s="841"/>
      <c r="B1094" s="755" t="s">
        <v>259</v>
      </c>
      <c r="C1094" s="756"/>
      <c r="D1094" s="756"/>
      <c r="E1094" s="756"/>
      <c r="F1094" s="757"/>
      <c r="G1094" s="758"/>
      <c r="H1094" s="763"/>
      <c r="I1094" s="760"/>
      <c r="J1094" s="761"/>
      <c r="K1094" s="761"/>
      <c r="L1094" s="761"/>
      <c r="M1094" s="761"/>
      <c r="N1094" s="761"/>
      <c r="O1094" s="762"/>
    </row>
    <row r="1095">
      <c r="A1095" s="841"/>
      <c r="B1095" s="755" t="s">
        <v>260</v>
      </c>
      <c r="C1095" s="756"/>
      <c r="D1095" s="756"/>
      <c r="E1095" s="756"/>
      <c r="F1095" s="757"/>
      <c r="G1095" s="758"/>
      <c r="H1095" s="763"/>
      <c r="I1095" s="760"/>
      <c r="J1095" s="761"/>
      <c r="K1095" s="761"/>
      <c r="L1095" s="761"/>
      <c r="M1095" s="761"/>
      <c r="N1095" s="761"/>
      <c r="O1095" s="762"/>
    </row>
    <row r="1096">
      <c r="A1096" s="841"/>
      <c r="B1096" s="755" t="s">
        <v>261</v>
      </c>
      <c r="C1096" s="756"/>
      <c r="D1096" s="756"/>
      <c r="E1096" s="756"/>
      <c r="F1096" s="757"/>
      <c r="G1096" s="758"/>
      <c r="H1096" s="763"/>
      <c r="I1096" s="758"/>
      <c r="J1096" s="759"/>
      <c r="K1096" s="759"/>
      <c r="L1096" s="759"/>
      <c r="M1096" s="759"/>
      <c r="N1096" s="759"/>
      <c r="O1096" s="762"/>
    </row>
    <row r="1097" ht="15.75">
      <c r="A1097" s="842"/>
      <c r="B1097" s="999" t="s">
        <v>262</v>
      </c>
      <c r="C1097" s="1000"/>
      <c r="D1097" s="1000"/>
      <c r="E1097" s="1000"/>
      <c r="F1097" s="1001"/>
      <c r="G1097" s="803"/>
      <c r="H1097" s="989"/>
      <c r="I1097" s="769"/>
      <c r="J1097" s="770"/>
      <c r="K1097" s="770"/>
      <c r="L1097" s="770"/>
      <c r="M1097" s="770"/>
      <c r="N1097" s="770"/>
      <c r="O1097" s="771"/>
    </row>
    <row r="1098">
      <c r="A1098" s="837" t="s">
        <v>263</v>
      </c>
      <c r="B1098" s="773" t="s">
        <v>264</v>
      </c>
      <c r="C1098" s="774"/>
      <c r="D1098" s="774"/>
      <c r="E1098" s="774"/>
      <c r="F1098" s="775"/>
      <c r="G1098" s="776" t="s">
        <v>265</v>
      </c>
      <c r="H1098" s="777"/>
      <c r="I1098" s="773" t="s">
        <v>264</v>
      </c>
      <c r="J1098" s="774"/>
      <c r="K1098" s="774"/>
      <c r="L1098" s="774"/>
      <c r="M1098" s="774"/>
      <c r="N1098" s="775"/>
      <c r="O1098" s="1219" t="s">
        <v>265</v>
      </c>
    </row>
    <row r="1099">
      <c r="A1099" s="841"/>
      <c r="B1099" s="766" t="s">
        <v>266</v>
      </c>
      <c r="C1099" s="767"/>
      <c r="D1099" s="767"/>
      <c r="E1099" s="767"/>
      <c r="F1099" s="768"/>
      <c r="G1099" s="779"/>
      <c r="H1099" s="780"/>
      <c r="I1099" s="766" t="s">
        <v>267</v>
      </c>
      <c r="J1099" s="767"/>
      <c r="K1099" s="767"/>
      <c r="L1099" s="767"/>
      <c r="M1099" s="767"/>
      <c r="N1099" s="768"/>
      <c r="O1099" s="781"/>
    </row>
    <row r="1100">
      <c r="A1100" s="841"/>
      <c r="B1100" s="766" t="s">
        <v>268</v>
      </c>
      <c r="C1100" s="767"/>
      <c r="D1100" s="767"/>
      <c r="E1100" s="767"/>
      <c r="F1100" s="768"/>
      <c r="G1100" s="779"/>
      <c r="H1100" s="780"/>
      <c r="I1100" s="766" t="s">
        <v>269</v>
      </c>
      <c r="J1100" s="767"/>
      <c r="K1100" s="767"/>
      <c r="L1100" s="767"/>
      <c r="M1100" s="767"/>
      <c r="N1100" s="768"/>
      <c r="O1100" s="781"/>
    </row>
    <row r="1101">
      <c r="A1101" s="841"/>
      <c r="B1101" s="766" t="s">
        <v>270</v>
      </c>
      <c r="C1101" s="767"/>
      <c r="D1101" s="767"/>
      <c r="E1101" s="767"/>
      <c r="F1101" s="768"/>
      <c r="G1101" s="779"/>
      <c r="H1101" s="780"/>
      <c r="I1101" s="766" t="s">
        <v>271</v>
      </c>
      <c r="J1101" s="767"/>
      <c r="K1101" s="767"/>
      <c r="L1101" s="767"/>
      <c r="M1101" s="767"/>
      <c r="N1101" s="768"/>
      <c r="O1101" s="781"/>
    </row>
    <row r="1102">
      <c r="A1102" s="841"/>
      <c r="B1102" s="766" t="s">
        <v>272</v>
      </c>
      <c r="C1102" s="767"/>
      <c r="D1102" s="767"/>
      <c r="E1102" s="767"/>
      <c r="F1102" s="768"/>
      <c r="G1102" s="779"/>
      <c r="H1102" s="780"/>
      <c r="I1102" s="766" t="s">
        <v>273</v>
      </c>
      <c r="J1102" s="767"/>
      <c r="K1102" s="767"/>
      <c r="L1102" s="767"/>
      <c r="M1102" s="767"/>
      <c r="N1102" s="768"/>
      <c r="O1102" s="781"/>
    </row>
    <row r="1103">
      <c r="A1103" s="841"/>
      <c r="B1103" s="766" t="s">
        <v>274</v>
      </c>
      <c r="C1103" s="767"/>
      <c r="D1103" s="767"/>
      <c r="E1103" s="767"/>
      <c r="F1103" s="768"/>
      <c r="G1103" s="779"/>
      <c r="H1103" s="780"/>
      <c r="I1103" s="766" t="s">
        <v>275</v>
      </c>
      <c r="J1103" s="767"/>
      <c r="K1103" s="767"/>
      <c r="L1103" s="767"/>
      <c r="M1103" s="767"/>
      <c r="N1103" s="768"/>
      <c r="O1103" s="781">
        <v>1</v>
      </c>
    </row>
    <row r="1104">
      <c r="A1104" s="841"/>
      <c r="B1104" s="766" t="s">
        <v>276</v>
      </c>
      <c r="C1104" s="767"/>
      <c r="D1104" s="767"/>
      <c r="E1104" s="767"/>
      <c r="F1104" s="768"/>
      <c r="G1104" s="779"/>
      <c r="H1104" s="780"/>
      <c r="I1104" s="766" t="s">
        <v>277</v>
      </c>
      <c r="J1104" s="767"/>
      <c r="K1104" s="767"/>
      <c r="L1104" s="767"/>
      <c r="M1104" s="767"/>
      <c r="N1104" s="768"/>
      <c r="O1104" s="781"/>
    </row>
    <row r="1105">
      <c r="A1105" s="841"/>
      <c r="B1105" s="766" t="s">
        <v>278</v>
      </c>
      <c r="C1105" s="767"/>
      <c r="D1105" s="767"/>
      <c r="E1105" s="767"/>
      <c r="F1105" s="768"/>
      <c r="G1105" s="779"/>
      <c r="H1105" s="780"/>
      <c r="I1105" s="766" t="s">
        <v>279</v>
      </c>
      <c r="J1105" s="767"/>
      <c r="K1105" s="767"/>
      <c r="L1105" s="767"/>
      <c r="M1105" s="767"/>
      <c r="N1105" s="768"/>
      <c r="O1105" s="781"/>
    </row>
    <row r="1106">
      <c r="A1106" s="841"/>
      <c r="B1106" s="766" t="s">
        <v>280</v>
      </c>
      <c r="C1106" s="767"/>
      <c r="D1106" s="767"/>
      <c r="E1106" s="767"/>
      <c r="F1106" s="768"/>
      <c r="G1106" s="779"/>
      <c r="H1106" s="780"/>
      <c r="I1106" s="766" t="s">
        <v>281</v>
      </c>
      <c r="J1106" s="767"/>
      <c r="K1106" s="767"/>
      <c r="L1106" s="767"/>
      <c r="M1106" s="767"/>
      <c r="N1106" s="768"/>
      <c r="O1106" s="781">
        <v>1</v>
      </c>
    </row>
    <row r="1107">
      <c r="A1107" s="841"/>
      <c r="B1107" s="766" t="s">
        <v>282</v>
      </c>
      <c r="C1107" s="767"/>
      <c r="D1107" s="767"/>
      <c r="E1107" s="767"/>
      <c r="F1107" s="768"/>
      <c r="G1107" s="779"/>
      <c r="H1107" s="780"/>
      <c r="I1107" s="766" t="s">
        <v>283</v>
      </c>
      <c r="J1107" s="767"/>
      <c r="K1107" s="767"/>
      <c r="L1107" s="767"/>
      <c r="M1107" s="767"/>
      <c r="N1107" s="768"/>
      <c r="O1107" s="781"/>
    </row>
    <row r="1108">
      <c r="A1108" s="841"/>
      <c r="B1108" s="766" t="s">
        <v>284</v>
      </c>
      <c r="C1108" s="767"/>
      <c r="D1108" s="767"/>
      <c r="E1108" s="767"/>
      <c r="F1108" s="768"/>
      <c r="G1108" s="779"/>
      <c r="H1108" s="780"/>
      <c r="I1108" s="766" t="s">
        <v>285</v>
      </c>
      <c r="J1108" s="767"/>
      <c r="K1108" s="767"/>
      <c r="L1108" s="767"/>
      <c r="M1108" s="767"/>
      <c r="N1108" s="768"/>
      <c r="O1108" s="790">
        <v>1</v>
      </c>
    </row>
    <row r="1109" ht="15.75">
      <c r="A1109" s="842"/>
      <c r="B1109" s="793" t="s">
        <v>286</v>
      </c>
      <c r="C1109" s="794"/>
      <c r="D1109" s="794"/>
      <c r="E1109" s="794"/>
      <c r="F1109" s="795"/>
      <c r="G1109" s="791"/>
      <c r="H1109" s="792"/>
      <c r="I1109" s="793" t="s">
        <v>287</v>
      </c>
      <c r="J1109" s="794"/>
      <c r="K1109" s="794"/>
      <c r="L1109" s="794"/>
      <c r="M1109" s="794"/>
      <c r="N1109" s="795"/>
      <c r="O1109" s="796">
        <f>SUM(G1099:H1109,O1099:O1108)</f>
        <v>3</v>
      </c>
    </row>
    <row r="1110">
      <c r="A1110" s="837" t="s">
        <v>288</v>
      </c>
      <c r="B1110" s="838" t="s">
        <v>364</v>
      </c>
      <c r="C1110" s="997"/>
      <c r="D1110" s="997"/>
      <c r="E1110" s="997"/>
      <c r="F1110" s="997"/>
      <c r="G1110" s="997"/>
      <c r="H1110" s="997"/>
      <c r="I1110" s="997"/>
      <c r="J1110" s="997"/>
      <c r="K1110" s="997"/>
      <c r="L1110" s="997"/>
      <c r="M1110" s="997"/>
      <c r="N1110" s="997"/>
      <c r="O1110" s="998"/>
    </row>
    <row r="1111">
      <c r="A1111" s="841"/>
      <c r="B1111" s="758"/>
      <c r="C1111" s="759"/>
      <c r="D1111" s="759"/>
      <c r="E1111" s="759"/>
      <c r="F1111" s="759"/>
      <c r="G1111" s="759"/>
      <c r="H1111" s="759"/>
      <c r="I1111" s="759"/>
      <c r="J1111" s="759"/>
      <c r="K1111" s="759"/>
      <c r="L1111" s="759"/>
      <c r="M1111" s="759"/>
      <c r="N1111" s="759"/>
      <c r="O1111" s="762"/>
    </row>
    <row r="1112">
      <c r="A1112" s="841"/>
      <c r="B1112" s="758"/>
      <c r="C1112" s="759"/>
      <c r="D1112" s="759"/>
      <c r="E1112" s="759"/>
      <c r="F1112" s="759"/>
      <c r="G1112" s="759"/>
      <c r="H1112" s="759"/>
      <c r="I1112" s="759"/>
      <c r="J1112" s="759"/>
      <c r="K1112" s="759"/>
      <c r="L1112" s="759"/>
      <c r="M1112" s="759"/>
      <c r="N1112" s="759"/>
      <c r="O1112" s="762"/>
    </row>
    <row r="1113">
      <c r="A1113" s="841"/>
      <c r="B1113" s="758"/>
      <c r="C1113" s="759"/>
      <c r="D1113" s="759"/>
      <c r="E1113" s="759"/>
      <c r="F1113" s="759"/>
      <c r="G1113" s="759"/>
      <c r="H1113" s="759"/>
      <c r="I1113" s="759"/>
      <c r="J1113" s="759"/>
      <c r="K1113" s="759"/>
      <c r="L1113" s="759"/>
      <c r="M1113" s="759"/>
      <c r="N1113" s="759"/>
      <c r="O1113" s="762"/>
    </row>
    <row r="1114">
      <c r="A1114" s="841"/>
      <c r="B1114" s="758"/>
      <c r="C1114" s="759"/>
      <c r="D1114" s="759"/>
      <c r="E1114" s="759"/>
      <c r="F1114" s="759"/>
      <c r="G1114" s="759"/>
      <c r="H1114" s="759"/>
      <c r="I1114" s="759"/>
      <c r="J1114" s="759"/>
      <c r="K1114" s="759"/>
      <c r="L1114" s="759"/>
      <c r="M1114" s="759"/>
      <c r="N1114" s="759"/>
      <c r="O1114" s="762"/>
    </row>
    <row r="1115">
      <c r="A1115" s="841"/>
      <c r="B1115" s="758"/>
      <c r="C1115" s="759"/>
      <c r="D1115" s="759"/>
      <c r="E1115" s="759"/>
      <c r="F1115" s="759"/>
      <c r="G1115" s="759"/>
      <c r="H1115" s="759"/>
      <c r="I1115" s="759"/>
      <c r="J1115" s="759"/>
      <c r="K1115" s="759"/>
      <c r="L1115" s="759"/>
      <c r="M1115" s="759"/>
      <c r="N1115" s="759"/>
      <c r="O1115" s="762"/>
    </row>
    <row r="1116">
      <c r="A1116" s="841"/>
      <c r="B1116" s="758"/>
      <c r="C1116" s="759"/>
      <c r="D1116" s="759"/>
      <c r="E1116" s="759"/>
      <c r="F1116" s="759"/>
      <c r="G1116" s="759"/>
      <c r="H1116" s="763"/>
      <c r="I1116" s="986" t="s">
        <v>0</v>
      </c>
      <c r="J1116" s="987"/>
      <c r="K1116" s="987"/>
      <c r="L1116" s="987"/>
      <c r="M1116" s="987"/>
      <c r="N1116" s="987"/>
      <c r="O1116" s="1391"/>
    </row>
    <row r="1117">
      <c r="A1117" s="841"/>
      <c r="B1117" s="758"/>
      <c r="C1117" s="759"/>
      <c r="D1117" s="759"/>
      <c r="E1117" s="759"/>
      <c r="F1117" s="759"/>
      <c r="G1117" s="759"/>
      <c r="H1117" s="763"/>
      <c r="I1117" s="3"/>
      <c r="J1117" s="3"/>
      <c r="K1117" s="3"/>
      <c r="L1117" s="3"/>
      <c r="M1117" s="3"/>
      <c r="N1117" s="3"/>
      <c r="O1117" s="1392"/>
    </row>
    <row r="1118">
      <c r="A1118" s="841"/>
      <c r="B1118" s="758"/>
      <c r="C1118" s="759"/>
      <c r="D1118" s="759"/>
      <c r="E1118" s="759"/>
      <c r="F1118" s="759"/>
      <c r="G1118" s="759"/>
      <c r="H1118" s="763"/>
      <c r="I1118" s="3"/>
      <c r="J1118" s="3"/>
      <c r="K1118" s="3"/>
      <c r="L1118" s="3"/>
      <c r="M1118" s="3"/>
      <c r="N1118" s="3"/>
      <c r="O1118" s="1392"/>
    </row>
    <row r="1119" ht="15.75">
      <c r="A1119" s="842"/>
      <c r="B1119" s="803"/>
      <c r="C1119" s="804"/>
      <c r="D1119" s="804"/>
      <c r="E1119" s="804"/>
      <c r="F1119" s="804"/>
      <c r="G1119" s="804"/>
      <c r="H1119" s="989"/>
      <c r="I1119" s="1223"/>
      <c r="J1119" s="1223"/>
      <c r="K1119" s="1223"/>
      <c r="L1119" s="1223"/>
      <c r="M1119" s="1223"/>
      <c r="N1119" s="1223"/>
      <c r="O1119" s="1394"/>
    </row>
    <row r="1120">
      <c r="A1120" s="837" t="s">
        <v>291</v>
      </c>
      <c r="B1120" s="992"/>
      <c r="C1120" s="839"/>
      <c r="D1120" s="839"/>
      <c r="E1120" s="839"/>
      <c r="F1120" s="839"/>
      <c r="G1120" s="839"/>
      <c r="H1120" s="839"/>
      <c r="I1120" s="839"/>
      <c r="J1120" s="839"/>
      <c r="K1120" s="839"/>
      <c r="L1120" s="839"/>
      <c r="M1120" s="839"/>
      <c r="N1120" s="839"/>
      <c r="O1120" s="840"/>
    </row>
    <row r="1121">
      <c r="A1121" s="841"/>
      <c r="B1121" s="760"/>
      <c r="C1121" s="761"/>
      <c r="D1121" s="761"/>
      <c r="E1121" s="761"/>
      <c r="F1121" s="761"/>
      <c r="G1121" s="761"/>
      <c r="H1121" s="761"/>
      <c r="I1121" s="761"/>
      <c r="J1121" s="761"/>
      <c r="K1121" s="761"/>
      <c r="L1121" s="761"/>
      <c r="M1121" s="761"/>
      <c r="N1121" s="761"/>
      <c r="O1121" s="762"/>
    </row>
    <row r="1122">
      <c r="A1122" s="841"/>
      <c r="B1122" s="760"/>
      <c r="C1122" s="761"/>
      <c r="D1122" s="761"/>
      <c r="E1122" s="761"/>
      <c r="F1122" s="761"/>
      <c r="G1122" s="761"/>
      <c r="H1122" s="761"/>
      <c r="I1122" s="761"/>
      <c r="J1122" s="761"/>
      <c r="K1122" s="761"/>
      <c r="L1122" s="761"/>
      <c r="M1122" s="761"/>
      <c r="N1122" s="761"/>
      <c r="O1122" s="762"/>
    </row>
    <row r="1123">
      <c r="A1123" s="841"/>
      <c r="B1123" s="760"/>
      <c r="C1123" s="761"/>
      <c r="D1123" s="761"/>
      <c r="E1123" s="761"/>
      <c r="F1123" s="761"/>
      <c r="G1123" s="761"/>
      <c r="H1123" s="761"/>
      <c r="I1123" s="761"/>
      <c r="J1123" s="761"/>
      <c r="K1123" s="761"/>
      <c r="L1123" s="761"/>
      <c r="M1123" s="761"/>
      <c r="N1123" s="761"/>
      <c r="O1123" s="762"/>
    </row>
    <row r="1124">
      <c r="A1124" s="841"/>
      <c r="B1124" s="760"/>
      <c r="C1124" s="761"/>
      <c r="D1124" s="761"/>
      <c r="E1124" s="761"/>
      <c r="F1124" s="761"/>
      <c r="G1124" s="761"/>
      <c r="H1124" s="761"/>
      <c r="I1124" s="761"/>
      <c r="J1124" s="761"/>
      <c r="K1124" s="761"/>
      <c r="L1124" s="761"/>
      <c r="M1124" s="761"/>
      <c r="N1124" s="761"/>
      <c r="O1124" s="762"/>
    </row>
    <row r="1125">
      <c r="A1125" s="841"/>
      <c r="B1125" s="760"/>
      <c r="C1125" s="761"/>
      <c r="D1125" s="761"/>
      <c r="E1125" s="761"/>
      <c r="F1125" s="761"/>
      <c r="G1125" s="761"/>
      <c r="H1125" s="761"/>
      <c r="I1125" s="761"/>
      <c r="J1125" s="761"/>
      <c r="K1125" s="761"/>
      <c r="L1125" s="761"/>
      <c r="M1125" s="761"/>
      <c r="N1125" s="761"/>
      <c r="O1125" s="762"/>
    </row>
    <row r="1126">
      <c r="A1126" s="841"/>
      <c r="B1126" s="760"/>
      <c r="C1126" s="761"/>
      <c r="D1126" s="761"/>
      <c r="E1126" s="761"/>
      <c r="F1126" s="761"/>
      <c r="G1126" s="761"/>
      <c r="H1126" s="761"/>
      <c r="I1126" s="761"/>
      <c r="J1126" s="761"/>
      <c r="K1126" s="761"/>
      <c r="L1126" s="761"/>
      <c r="M1126" s="761"/>
      <c r="N1126" s="761"/>
      <c r="O1126" s="762"/>
    </row>
    <row r="1127">
      <c r="A1127" s="841"/>
      <c r="B1127" s="758"/>
      <c r="C1127" s="759"/>
      <c r="D1127" s="759"/>
      <c r="E1127" s="759"/>
      <c r="F1127" s="759"/>
      <c r="G1127" s="759"/>
      <c r="H1127" s="763"/>
      <c r="I1127" s="986" t="s">
        <v>292</v>
      </c>
      <c r="J1127" s="987"/>
      <c r="K1127" s="987"/>
      <c r="L1127" s="987"/>
      <c r="M1127" s="987"/>
      <c r="N1127" s="987"/>
      <c r="O1127" s="1391"/>
    </row>
    <row r="1128">
      <c r="A1128" s="841"/>
      <c r="B1128" s="758"/>
      <c r="C1128" s="759"/>
      <c r="D1128" s="759"/>
      <c r="E1128" s="759"/>
      <c r="F1128" s="759"/>
      <c r="G1128" s="759"/>
      <c r="H1128" s="763"/>
      <c r="I1128" s="3"/>
      <c r="J1128" s="3"/>
      <c r="K1128" s="3"/>
      <c r="L1128" s="3"/>
      <c r="M1128" s="3"/>
      <c r="N1128" s="3"/>
      <c r="O1128" s="1392"/>
    </row>
    <row r="1129">
      <c r="A1129" s="841"/>
      <c r="B1129" s="758"/>
      <c r="C1129" s="759"/>
      <c r="D1129" s="759"/>
      <c r="E1129" s="759"/>
      <c r="F1129" s="759"/>
      <c r="G1129" s="759"/>
      <c r="H1129" s="763"/>
      <c r="I1129" s="3"/>
      <c r="J1129" s="3"/>
      <c r="K1129" s="3"/>
      <c r="L1129" s="3"/>
      <c r="M1129" s="3"/>
      <c r="N1129" s="3"/>
      <c r="O1129" s="1392"/>
    </row>
    <row r="1130" ht="15.75">
      <c r="A1130" s="842"/>
      <c r="B1130" s="803"/>
      <c r="C1130" s="804"/>
      <c r="D1130" s="804"/>
      <c r="E1130" s="804"/>
      <c r="F1130" s="804"/>
      <c r="G1130" s="804"/>
      <c r="H1130" s="989"/>
      <c r="I1130" s="1223"/>
      <c r="J1130" s="1223"/>
      <c r="K1130" s="1223"/>
      <c r="L1130" s="1223"/>
      <c r="M1130" s="1223"/>
      <c r="N1130" s="1223"/>
      <c r="O1130" s="1394"/>
    </row>
    <row r="1131" ht="26.25" customHeight="1">
      <c r="A1131" s="131" t="s">
        <v>240</v>
      </c>
      <c r="B1131" s="806" t="s">
        <v>1</v>
      </c>
      <c r="C1131" s="807"/>
      <c r="D1131" s="807"/>
      <c r="E1131" s="807"/>
      <c r="F1131" s="807"/>
      <c r="G1131" s="807"/>
      <c r="H1131" s="807"/>
      <c r="I1131" s="807"/>
      <c r="J1131" s="807"/>
      <c r="K1131" s="807"/>
      <c r="L1131" s="807"/>
      <c r="M1131" s="807"/>
      <c r="N1131" s="807"/>
      <c r="O1131" s="1165"/>
    </row>
    <row r="1132" ht="25.5">
      <c r="A1132" s="1254" t="s">
        <v>3</v>
      </c>
      <c r="B1132" s="811" t="s">
        <v>4</v>
      </c>
      <c r="C1132" s="812"/>
      <c r="D1132" s="812"/>
      <c r="E1132" s="812"/>
      <c r="F1132" s="812"/>
      <c r="G1132" s="812"/>
      <c r="H1132" s="812"/>
      <c r="I1132" s="812"/>
      <c r="J1132" s="812"/>
      <c r="K1132" s="812"/>
      <c r="L1132" s="812"/>
      <c r="M1132" s="812"/>
      <c r="N1132" s="812"/>
      <c r="O1132" s="1178"/>
    </row>
    <row r="1133">
      <c r="A1133" s="814" t="s">
        <v>241</v>
      </c>
      <c r="B1133" s="694"/>
      <c r="C1133" s="694"/>
      <c r="D1133" s="694"/>
      <c r="E1133" s="694"/>
      <c r="F1133" s="694"/>
      <c r="G1133" s="694"/>
      <c r="H1133" s="694"/>
      <c r="I1133" s="694"/>
      <c r="J1133" s="694"/>
      <c r="K1133" s="694"/>
      <c r="L1133" s="694"/>
      <c r="M1133" s="694"/>
      <c r="N1133" s="694"/>
      <c r="O1133" s="1179"/>
    </row>
    <row r="1134" ht="25.5">
      <c r="A1134" s="1386" t="s">
        <v>7</v>
      </c>
      <c r="B1134" s="720" t="s">
        <v>312</v>
      </c>
      <c r="C1134" s="720" t="s">
        <v>216</v>
      </c>
      <c r="D1134" s="816" t="str">
        <f>D1088</f>
        <v xml:space="preserve">01/03/2026 a 31/03/2026</v>
      </c>
      <c r="E1134" s="1168"/>
      <c r="F1134" s="820"/>
      <c r="G1134" s="819" t="s">
        <v>242</v>
      </c>
      <c r="H1134" s="820"/>
      <c r="I1134" s="723">
        <f>I1088+1</f>
        <v>46106</v>
      </c>
      <c r="J1134" s="724"/>
      <c r="K1134" s="724"/>
      <c r="L1134" s="724"/>
      <c r="M1134" s="725"/>
      <c r="N1134" s="726" t="s">
        <v>243</v>
      </c>
      <c r="O1134" s="727">
        <f>O1088+1</f>
        <v>25</v>
      </c>
    </row>
    <row r="1135">
      <c r="A1135" s="1387" t="s">
        <v>244</v>
      </c>
      <c r="B1135" s="729" t="s">
        <v>6</v>
      </c>
      <c r="C1135" s="730"/>
      <c r="D1135" s="730"/>
      <c r="E1135" s="730"/>
      <c r="F1135" s="730"/>
      <c r="G1135" s="730"/>
      <c r="H1135" s="730"/>
      <c r="I1135" s="730"/>
      <c r="J1135" s="731"/>
      <c r="K1135" s="732" t="s">
        <v>245</v>
      </c>
      <c r="L1135" s="732" t="s">
        <v>246</v>
      </c>
      <c r="M1135" s="821" t="s">
        <v>247</v>
      </c>
      <c r="N1135" s="822"/>
      <c r="O1135" s="733" t="s">
        <v>248</v>
      </c>
    </row>
    <row r="1136">
      <c r="A1136" s="1388"/>
      <c r="B1136" s="735"/>
      <c r="C1136" s="736"/>
      <c r="D1136" s="1168"/>
      <c r="E1136" s="1168"/>
      <c r="F1136" s="1168"/>
      <c r="G1136" s="736"/>
      <c r="H1136" s="736"/>
      <c r="I1136" s="736"/>
      <c r="J1136" s="737"/>
      <c r="K1136" s="732" t="s">
        <v>249</v>
      </c>
      <c r="L1136" s="732" t="s">
        <v>203</v>
      </c>
      <c r="M1136" s="823"/>
      <c r="N1136" s="824"/>
      <c r="O1136" s="739"/>
    </row>
    <row r="1137" ht="38.25">
      <c r="A1137" s="1389" t="s">
        <v>250</v>
      </c>
      <c r="B1137" s="741"/>
      <c r="C1137" s="742" t="s">
        <v>251</v>
      </c>
      <c r="D1137" s="742">
        <f>D1091</f>
        <v>270</v>
      </c>
      <c r="E1137" s="742" t="s">
        <v>252</v>
      </c>
      <c r="F1137" s="825" t="s">
        <v>253</v>
      </c>
      <c r="G1137" s="826"/>
      <c r="H1137" s="741">
        <f>H1091+1</f>
        <v>172</v>
      </c>
      <c r="I1137" s="742" t="s">
        <v>254</v>
      </c>
      <c r="J1137" s="741">
        <f>D1137-H1137</f>
        <v>98</v>
      </c>
      <c r="K1137" s="744" t="s">
        <v>255</v>
      </c>
      <c r="L1137" s="744" t="s">
        <v>203</v>
      </c>
      <c r="M1137" s="811"/>
      <c r="N1137" s="827"/>
      <c r="O1137" s="739"/>
    </row>
    <row r="1138">
      <c r="A1138" s="1395" t="s">
        <v>256</v>
      </c>
      <c r="B1138" s="755" t="s">
        <v>257</v>
      </c>
      <c r="C1138" s="756"/>
      <c r="D1138" s="756"/>
      <c r="E1138" s="756"/>
      <c r="F1138" s="757"/>
      <c r="G1138" s="758"/>
      <c r="H1138" s="763"/>
      <c r="I1138" s="760"/>
      <c r="J1138" s="761"/>
      <c r="K1138" s="761"/>
      <c r="L1138" s="761"/>
      <c r="M1138" s="761"/>
      <c r="N1138" s="761"/>
      <c r="O1138" s="762"/>
    </row>
    <row r="1139">
      <c r="A1139" s="841"/>
      <c r="B1139" s="755" t="s">
        <v>258</v>
      </c>
      <c r="C1139" s="756"/>
      <c r="D1139" s="756"/>
      <c r="E1139" s="756"/>
      <c r="F1139" s="757"/>
      <c r="G1139" s="758"/>
      <c r="H1139" s="763"/>
      <c r="I1139" s="760"/>
      <c r="J1139" s="761"/>
      <c r="K1139" s="761"/>
      <c r="L1139" s="761"/>
      <c r="M1139" s="761"/>
      <c r="N1139" s="761"/>
      <c r="O1139" s="762"/>
    </row>
    <row r="1140">
      <c r="A1140" s="841"/>
      <c r="B1140" s="755" t="s">
        <v>259</v>
      </c>
      <c r="C1140" s="756"/>
      <c r="D1140" s="756"/>
      <c r="E1140" s="756"/>
      <c r="F1140" s="757"/>
      <c r="G1140" s="758"/>
      <c r="H1140" s="763"/>
      <c r="I1140" s="760"/>
      <c r="J1140" s="761"/>
      <c r="K1140" s="761"/>
      <c r="L1140" s="761"/>
      <c r="M1140" s="761"/>
      <c r="N1140" s="761"/>
      <c r="O1140" s="762"/>
    </row>
    <row r="1141">
      <c r="A1141" s="841"/>
      <c r="B1141" s="755" t="s">
        <v>260</v>
      </c>
      <c r="C1141" s="756"/>
      <c r="D1141" s="756"/>
      <c r="E1141" s="756"/>
      <c r="F1141" s="757"/>
      <c r="G1141" s="758"/>
      <c r="H1141" s="763"/>
      <c r="I1141" s="760"/>
      <c r="J1141" s="761"/>
      <c r="K1141" s="761"/>
      <c r="L1141" s="761"/>
      <c r="M1141" s="761"/>
      <c r="N1141" s="761"/>
      <c r="O1141" s="762"/>
    </row>
    <row r="1142">
      <c r="A1142" s="841"/>
      <c r="B1142" s="755" t="s">
        <v>261</v>
      </c>
      <c r="C1142" s="756"/>
      <c r="D1142" s="756"/>
      <c r="E1142" s="756"/>
      <c r="F1142" s="757"/>
      <c r="G1142" s="758"/>
      <c r="H1142" s="763"/>
      <c r="I1142" s="758"/>
      <c r="J1142" s="759"/>
      <c r="K1142" s="759"/>
      <c r="L1142" s="759"/>
      <c r="M1142" s="759"/>
      <c r="N1142" s="759"/>
      <c r="O1142" s="762"/>
    </row>
    <row r="1143" ht="15.75">
      <c r="A1143" s="842"/>
      <c r="B1143" s="999" t="s">
        <v>262</v>
      </c>
      <c r="C1143" s="1000"/>
      <c r="D1143" s="1000"/>
      <c r="E1143" s="1000"/>
      <c r="F1143" s="1001"/>
      <c r="G1143" s="803"/>
      <c r="H1143" s="989"/>
      <c r="I1143" s="769"/>
      <c r="J1143" s="770"/>
      <c r="K1143" s="770"/>
      <c r="L1143" s="770"/>
      <c r="M1143" s="770"/>
      <c r="N1143" s="770"/>
      <c r="O1143" s="771"/>
    </row>
    <row r="1144">
      <c r="A1144" s="837" t="s">
        <v>263</v>
      </c>
      <c r="B1144" s="773" t="s">
        <v>264</v>
      </c>
      <c r="C1144" s="774"/>
      <c r="D1144" s="774"/>
      <c r="E1144" s="774"/>
      <c r="F1144" s="775"/>
      <c r="G1144" s="776" t="s">
        <v>265</v>
      </c>
      <c r="H1144" s="777"/>
      <c r="I1144" s="773" t="s">
        <v>264</v>
      </c>
      <c r="J1144" s="774"/>
      <c r="K1144" s="774"/>
      <c r="L1144" s="774"/>
      <c r="M1144" s="774"/>
      <c r="N1144" s="775"/>
      <c r="O1144" s="1219" t="s">
        <v>265</v>
      </c>
    </row>
    <row r="1145">
      <c r="A1145" s="841"/>
      <c r="B1145" s="766" t="s">
        <v>266</v>
      </c>
      <c r="C1145" s="767"/>
      <c r="D1145" s="767"/>
      <c r="E1145" s="767"/>
      <c r="F1145" s="768"/>
      <c r="G1145" s="779"/>
      <c r="H1145" s="780"/>
      <c r="I1145" s="766" t="s">
        <v>267</v>
      </c>
      <c r="J1145" s="767"/>
      <c r="K1145" s="767"/>
      <c r="L1145" s="767"/>
      <c r="M1145" s="767"/>
      <c r="N1145" s="768"/>
      <c r="O1145" s="781"/>
    </row>
    <row r="1146">
      <c r="A1146" s="841"/>
      <c r="B1146" s="766" t="s">
        <v>268</v>
      </c>
      <c r="C1146" s="767"/>
      <c r="D1146" s="767"/>
      <c r="E1146" s="767"/>
      <c r="F1146" s="768"/>
      <c r="G1146" s="779"/>
      <c r="H1146" s="780"/>
      <c r="I1146" s="766" t="s">
        <v>269</v>
      </c>
      <c r="J1146" s="767"/>
      <c r="K1146" s="767"/>
      <c r="L1146" s="767"/>
      <c r="M1146" s="767"/>
      <c r="N1146" s="768"/>
      <c r="O1146" s="781"/>
    </row>
    <row r="1147">
      <c r="A1147" s="841"/>
      <c r="B1147" s="766" t="s">
        <v>270</v>
      </c>
      <c r="C1147" s="767"/>
      <c r="D1147" s="767"/>
      <c r="E1147" s="767"/>
      <c r="F1147" s="768"/>
      <c r="G1147" s="779"/>
      <c r="H1147" s="780"/>
      <c r="I1147" s="766" t="s">
        <v>271</v>
      </c>
      <c r="J1147" s="767"/>
      <c r="K1147" s="767"/>
      <c r="L1147" s="767"/>
      <c r="M1147" s="767"/>
      <c r="N1147" s="768"/>
      <c r="O1147" s="781"/>
    </row>
    <row r="1148">
      <c r="A1148" s="841"/>
      <c r="B1148" s="766" t="s">
        <v>272</v>
      </c>
      <c r="C1148" s="767"/>
      <c r="D1148" s="767"/>
      <c r="E1148" s="767"/>
      <c r="F1148" s="768"/>
      <c r="G1148" s="779"/>
      <c r="H1148" s="780"/>
      <c r="I1148" s="766" t="s">
        <v>273</v>
      </c>
      <c r="J1148" s="767"/>
      <c r="K1148" s="767"/>
      <c r="L1148" s="767"/>
      <c r="M1148" s="767"/>
      <c r="N1148" s="768"/>
      <c r="O1148" s="781"/>
    </row>
    <row r="1149">
      <c r="A1149" s="841"/>
      <c r="B1149" s="766" t="s">
        <v>274</v>
      </c>
      <c r="C1149" s="767"/>
      <c r="D1149" s="767"/>
      <c r="E1149" s="767"/>
      <c r="F1149" s="768"/>
      <c r="G1149" s="779"/>
      <c r="H1149" s="780"/>
      <c r="I1149" s="766" t="s">
        <v>275</v>
      </c>
      <c r="J1149" s="767"/>
      <c r="K1149" s="767"/>
      <c r="L1149" s="767"/>
      <c r="M1149" s="767"/>
      <c r="N1149" s="768"/>
      <c r="O1149" s="781">
        <v>1</v>
      </c>
    </row>
    <row r="1150">
      <c r="A1150" s="841"/>
      <c r="B1150" s="766" t="s">
        <v>276</v>
      </c>
      <c r="C1150" s="767"/>
      <c r="D1150" s="767"/>
      <c r="E1150" s="767"/>
      <c r="F1150" s="768"/>
      <c r="G1150" s="779"/>
      <c r="H1150" s="780"/>
      <c r="I1150" s="766" t="s">
        <v>277</v>
      </c>
      <c r="J1150" s="767"/>
      <c r="K1150" s="767"/>
      <c r="L1150" s="767"/>
      <c r="M1150" s="767"/>
      <c r="N1150" s="768"/>
      <c r="O1150" s="781"/>
    </row>
    <row r="1151">
      <c r="A1151" s="841"/>
      <c r="B1151" s="766" t="s">
        <v>278</v>
      </c>
      <c r="C1151" s="767"/>
      <c r="D1151" s="767"/>
      <c r="E1151" s="767"/>
      <c r="F1151" s="768"/>
      <c r="G1151" s="779"/>
      <c r="H1151" s="780"/>
      <c r="I1151" s="766" t="s">
        <v>279</v>
      </c>
      <c r="J1151" s="767"/>
      <c r="K1151" s="767"/>
      <c r="L1151" s="767"/>
      <c r="M1151" s="767"/>
      <c r="N1151" s="768"/>
      <c r="O1151" s="781"/>
    </row>
    <row r="1152">
      <c r="A1152" s="841"/>
      <c r="B1152" s="766" t="s">
        <v>280</v>
      </c>
      <c r="C1152" s="767"/>
      <c r="D1152" s="767"/>
      <c r="E1152" s="767"/>
      <c r="F1152" s="768"/>
      <c r="G1152" s="779"/>
      <c r="H1152" s="780"/>
      <c r="I1152" s="766" t="s">
        <v>281</v>
      </c>
      <c r="J1152" s="767"/>
      <c r="K1152" s="767"/>
      <c r="L1152" s="767"/>
      <c r="M1152" s="767"/>
      <c r="N1152" s="768"/>
      <c r="O1152" s="781">
        <v>1</v>
      </c>
    </row>
    <row r="1153">
      <c r="A1153" s="841"/>
      <c r="B1153" s="766" t="s">
        <v>282</v>
      </c>
      <c r="C1153" s="767"/>
      <c r="D1153" s="767"/>
      <c r="E1153" s="767"/>
      <c r="F1153" s="768"/>
      <c r="G1153" s="779"/>
      <c r="H1153" s="780"/>
      <c r="I1153" s="766" t="s">
        <v>283</v>
      </c>
      <c r="J1153" s="767"/>
      <c r="K1153" s="767"/>
      <c r="L1153" s="767"/>
      <c r="M1153" s="767"/>
      <c r="N1153" s="768"/>
      <c r="O1153" s="781"/>
    </row>
    <row r="1154">
      <c r="A1154" s="841"/>
      <c r="B1154" s="766" t="s">
        <v>284</v>
      </c>
      <c r="C1154" s="767"/>
      <c r="D1154" s="767"/>
      <c r="E1154" s="767"/>
      <c r="F1154" s="768"/>
      <c r="G1154" s="779"/>
      <c r="H1154" s="780"/>
      <c r="I1154" s="766" t="s">
        <v>285</v>
      </c>
      <c r="J1154" s="767"/>
      <c r="K1154" s="767"/>
      <c r="L1154" s="767"/>
      <c r="M1154" s="767"/>
      <c r="N1154" s="768"/>
      <c r="O1154" s="790">
        <v>1</v>
      </c>
    </row>
    <row r="1155" ht="15.75">
      <c r="A1155" s="842"/>
      <c r="B1155" s="793" t="s">
        <v>286</v>
      </c>
      <c r="C1155" s="794"/>
      <c r="D1155" s="794"/>
      <c r="E1155" s="794"/>
      <c r="F1155" s="795"/>
      <c r="G1155" s="791"/>
      <c r="H1155" s="792"/>
      <c r="I1155" s="793" t="s">
        <v>287</v>
      </c>
      <c r="J1155" s="794"/>
      <c r="K1155" s="794"/>
      <c r="L1155" s="794"/>
      <c r="M1155" s="794"/>
      <c r="N1155" s="795"/>
      <c r="O1155" s="796">
        <f>SUM(G1145:H1155,O1145:O1154)</f>
        <v>3</v>
      </c>
    </row>
    <row r="1156">
      <c r="A1156" s="837" t="s">
        <v>288</v>
      </c>
      <c r="B1156" s="838" t="s">
        <v>364</v>
      </c>
      <c r="C1156" s="997"/>
      <c r="D1156" s="997"/>
      <c r="E1156" s="997"/>
      <c r="F1156" s="997"/>
      <c r="G1156" s="997"/>
      <c r="H1156" s="997"/>
      <c r="I1156" s="997"/>
      <c r="J1156" s="997"/>
      <c r="K1156" s="997"/>
      <c r="L1156" s="997"/>
      <c r="M1156" s="997"/>
      <c r="N1156" s="997"/>
      <c r="O1156" s="998"/>
    </row>
    <row r="1157">
      <c r="A1157" s="841"/>
      <c r="B1157" s="758"/>
      <c r="C1157" s="759"/>
      <c r="D1157" s="759"/>
      <c r="E1157" s="759"/>
      <c r="F1157" s="759"/>
      <c r="G1157" s="759"/>
      <c r="H1157" s="759"/>
      <c r="I1157" s="759"/>
      <c r="J1157" s="759"/>
      <c r="K1157" s="759"/>
      <c r="L1157" s="759"/>
      <c r="M1157" s="759"/>
      <c r="N1157" s="759"/>
      <c r="O1157" s="762"/>
    </row>
    <row r="1158">
      <c r="A1158" s="841"/>
      <c r="B1158" s="758"/>
      <c r="C1158" s="759"/>
      <c r="D1158" s="759"/>
      <c r="E1158" s="759"/>
      <c r="F1158" s="759"/>
      <c r="G1158" s="759"/>
      <c r="H1158" s="759"/>
      <c r="I1158" s="759"/>
      <c r="J1158" s="759"/>
      <c r="K1158" s="759"/>
      <c r="L1158" s="759"/>
      <c r="M1158" s="759"/>
      <c r="N1158" s="759"/>
      <c r="O1158" s="762"/>
    </row>
    <row r="1159">
      <c r="A1159" s="841"/>
      <c r="B1159" s="758"/>
      <c r="C1159" s="759"/>
      <c r="D1159" s="759"/>
      <c r="E1159" s="759"/>
      <c r="F1159" s="759"/>
      <c r="G1159" s="759"/>
      <c r="H1159" s="759"/>
      <c r="I1159" s="759"/>
      <c r="J1159" s="759"/>
      <c r="K1159" s="759"/>
      <c r="L1159" s="759"/>
      <c r="M1159" s="759"/>
      <c r="N1159" s="759"/>
      <c r="O1159" s="762"/>
    </row>
    <row r="1160">
      <c r="A1160" s="841"/>
      <c r="B1160" s="758"/>
      <c r="C1160" s="759"/>
      <c r="D1160" s="759"/>
      <c r="E1160" s="759"/>
      <c r="F1160" s="759"/>
      <c r="G1160" s="759"/>
      <c r="H1160" s="759"/>
      <c r="I1160" s="759"/>
      <c r="J1160" s="759"/>
      <c r="K1160" s="759"/>
      <c r="L1160" s="759"/>
      <c r="M1160" s="759"/>
      <c r="N1160" s="759"/>
      <c r="O1160" s="762"/>
    </row>
    <row r="1161">
      <c r="A1161" s="841"/>
      <c r="B1161" s="758"/>
      <c r="C1161" s="759"/>
      <c r="D1161" s="759"/>
      <c r="E1161" s="759"/>
      <c r="F1161" s="759"/>
      <c r="G1161" s="759"/>
      <c r="H1161" s="759"/>
      <c r="I1161" s="759"/>
      <c r="J1161" s="759"/>
      <c r="K1161" s="759"/>
      <c r="L1161" s="759"/>
      <c r="M1161" s="759"/>
      <c r="N1161" s="759"/>
      <c r="O1161" s="762"/>
    </row>
    <row r="1162">
      <c r="A1162" s="841"/>
      <c r="B1162" s="758"/>
      <c r="C1162" s="759"/>
      <c r="D1162" s="759"/>
      <c r="E1162" s="759"/>
      <c r="F1162" s="759"/>
      <c r="G1162" s="759"/>
      <c r="H1162" s="759"/>
      <c r="I1162" s="759"/>
      <c r="J1162" s="759"/>
      <c r="K1162" s="759"/>
      <c r="L1162" s="759"/>
      <c r="M1162" s="759"/>
      <c r="N1162" s="759"/>
      <c r="O1162" s="762"/>
    </row>
    <row r="1163">
      <c r="A1163" s="841"/>
      <c r="B1163" s="758"/>
      <c r="C1163" s="759"/>
      <c r="D1163" s="759"/>
      <c r="E1163" s="759"/>
      <c r="F1163" s="759"/>
      <c r="G1163" s="759"/>
      <c r="H1163" s="763"/>
      <c r="I1163" s="986" t="s">
        <v>0</v>
      </c>
      <c r="J1163" s="987"/>
      <c r="K1163" s="987"/>
      <c r="L1163" s="987"/>
      <c r="M1163" s="987"/>
      <c r="N1163" s="987"/>
      <c r="O1163" s="1391"/>
    </row>
    <row r="1164">
      <c r="A1164" s="841"/>
      <c r="B1164" s="758"/>
      <c r="C1164" s="759"/>
      <c r="D1164" s="759"/>
      <c r="E1164" s="759"/>
      <c r="F1164" s="759"/>
      <c r="G1164" s="759"/>
      <c r="H1164" s="763"/>
      <c r="I1164" s="3"/>
      <c r="J1164" s="3"/>
      <c r="K1164" s="3"/>
      <c r="L1164" s="3"/>
      <c r="M1164" s="3"/>
      <c r="N1164" s="3"/>
      <c r="O1164" s="1392"/>
    </row>
    <row r="1165">
      <c r="A1165" s="841"/>
      <c r="B1165" s="758"/>
      <c r="C1165" s="759"/>
      <c r="D1165" s="759"/>
      <c r="E1165" s="759"/>
      <c r="F1165" s="759"/>
      <c r="G1165" s="759"/>
      <c r="H1165" s="763"/>
      <c r="I1165" s="3"/>
      <c r="J1165" s="3"/>
      <c r="K1165" s="3"/>
      <c r="L1165" s="3"/>
      <c r="M1165" s="3"/>
      <c r="N1165" s="3"/>
      <c r="O1165" s="1392"/>
    </row>
    <row r="1166" ht="15.75">
      <c r="A1166" s="842"/>
      <c r="B1166" s="803"/>
      <c r="C1166" s="804"/>
      <c r="D1166" s="804"/>
      <c r="E1166" s="804"/>
      <c r="F1166" s="804"/>
      <c r="G1166" s="804"/>
      <c r="H1166" s="989"/>
      <c r="I1166" s="990"/>
      <c r="J1166" s="990"/>
      <c r="K1166" s="990"/>
      <c r="L1166" s="990"/>
      <c r="M1166" s="990"/>
      <c r="N1166" s="990"/>
      <c r="O1166" s="1393"/>
    </row>
    <row r="1167">
      <c r="A1167" s="837" t="s">
        <v>291</v>
      </c>
      <c r="B1167" s="992"/>
      <c r="C1167" s="839"/>
      <c r="D1167" s="839"/>
      <c r="E1167" s="839"/>
      <c r="F1167" s="839"/>
      <c r="G1167" s="839"/>
      <c r="H1167" s="839"/>
      <c r="I1167" s="839"/>
      <c r="J1167" s="839"/>
      <c r="K1167" s="839"/>
      <c r="L1167" s="839"/>
      <c r="M1167" s="839"/>
      <c r="N1167" s="839"/>
      <c r="O1167" s="840"/>
    </row>
    <row r="1168">
      <c r="A1168" s="841"/>
      <c r="B1168" s="760"/>
      <c r="C1168" s="761"/>
      <c r="D1168" s="761"/>
      <c r="E1168" s="761"/>
      <c r="F1168" s="761"/>
      <c r="G1168" s="761"/>
      <c r="H1168" s="761"/>
      <c r="I1168" s="761"/>
      <c r="J1168" s="761"/>
      <c r="K1168" s="761"/>
      <c r="L1168" s="761"/>
      <c r="M1168" s="761"/>
      <c r="N1168" s="761"/>
      <c r="O1168" s="762"/>
    </row>
    <row r="1169">
      <c r="A1169" s="841"/>
      <c r="B1169" s="760"/>
      <c r="C1169" s="761"/>
      <c r="D1169" s="761"/>
      <c r="E1169" s="761"/>
      <c r="F1169" s="761"/>
      <c r="G1169" s="761"/>
      <c r="H1169" s="761"/>
      <c r="I1169" s="761"/>
      <c r="J1169" s="761"/>
      <c r="K1169" s="761"/>
      <c r="L1169" s="761"/>
      <c r="M1169" s="761"/>
      <c r="N1169" s="761"/>
      <c r="O1169" s="762"/>
    </row>
    <row r="1170">
      <c r="A1170" s="841"/>
      <c r="B1170" s="760"/>
      <c r="C1170" s="761"/>
      <c r="D1170" s="761"/>
      <c r="E1170" s="761"/>
      <c r="F1170" s="761"/>
      <c r="G1170" s="761"/>
      <c r="H1170" s="761"/>
      <c r="I1170" s="761"/>
      <c r="J1170" s="761"/>
      <c r="K1170" s="761"/>
      <c r="L1170" s="761"/>
      <c r="M1170" s="761"/>
      <c r="N1170" s="761"/>
      <c r="O1170" s="762"/>
    </row>
    <row r="1171">
      <c r="A1171" s="841"/>
      <c r="B1171" s="760"/>
      <c r="C1171" s="761"/>
      <c r="D1171" s="761"/>
      <c r="E1171" s="761"/>
      <c r="F1171" s="761"/>
      <c r="G1171" s="761"/>
      <c r="H1171" s="761"/>
      <c r="I1171" s="761"/>
      <c r="J1171" s="761"/>
      <c r="K1171" s="761"/>
      <c r="L1171" s="761"/>
      <c r="M1171" s="761"/>
      <c r="N1171" s="761"/>
      <c r="O1171" s="762"/>
    </row>
    <row r="1172">
      <c r="A1172" s="841"/>
      <c r="B1172" s="760"/>
      <c r="C1172" s="761"/>
      <c r="D1172" s="761"/>
      <c r="E1172" s="761"/>
      <c r="F1172" s="761"/>
      <c r="G1172" s="761"/>
      <c r="H1172" s="761"/>
      <c r="I1172" s="761"/>
      <c r="J1172" s="761"/>
      <c r="K1172" s="761"/>
      <c r="L1172" s="761"/>
      <c r="M1172" s="761"/>
      <c r="N1172" s="761"/>
      <c r="O1172" s="762"/>
    </row>
    <row r="1173">
      <c r="A1173" s="841"/>
      <c r="B1173" s="760"/>
      <c r="C1173" s="761"/>
      <c r="D1173" s="761"/>
      <c r="E1173" s="761"/>
      <c r="F1173" s="761"/>
      <c r="G1173" s="761"/>
      <c r="H1173" s="761"/>
      <c r="I1173" s="761"/>
      <c r="J1173" s="761"/>
      <c r="K1173" s="761"/>
      <c r="L1173" s="761"/>
      <c r="M1173" s="761"/>
      <c r="N1173" s="761"/>
      <c r="O1173" s="762"/>
    </row>
    <row r="1174">
      <c r="A1174" s="841"/>
      <c r="B1174" s="758"/>
      <c r="C1174" s="759"/>
      <c r="D1174" s="759"/>
      <c r="E1174" s="759"/>
      <c r="F1174" s="759"/>
      <c r="G1174" s="759"/>
      <c r="H1174" s="763"/>
      <c r="I1174" s="986" t="s">
        <v>292</v>
      </c>
      <c r="J1174" s="987"/>
      <c r="K1174" s="987"/>
      <c r="L1174" s="987"/>
      <c r="M1174" s="987"/>
      <c r="N1174" s="987"/>
      <c r="O1174" s="1391"/>
    </row>
    <row r="1175">
      <c r="A1175" s="841"/>
      <c r="B1175" s="758"/>
      <c r="C1175" s="759"/>
      <c r="D1175" s="759"/>
      <c r="E1175" s="759"/>
      <c r="F1175" s="759"/>
      <c r="G1175" s="759"/>
      <c r="H1175" s="763"/>
      <c r="I1175" s="3"/>
      <c r="J1175" s="3"/>
      <c r="K1175" s="3"/>
      <c r="L1175" s="3"/>
      <c r="M1175" s="3"/>
      <c r="N1175" s="3"/>
      <c r="O1175" s="1392"/>
    </row>
    <row r="1176">
      <c r="A1176" s="841"/>
      <c r="B1176" s="758"/>
      <c r="C1176" s="759"/>
      <c r="D1176" s="759"/>
      <c r="E1176" s="759"/>
      <c r="F1176" s="759"/>
      <c r="G1176" s="759"/>
      <c r="H1176" s="763"/>
      <c r="I1176" s="3"/>
      <c r="J1176" s="3"/>
      <c r="K1176" s="3"/>
      <c r="L1176" s="3"/>
      <c r="M1176" s="3"/>
      <c r="N1176" s="3"/>
      <c r="O1176" s="1392"/>
    </row>
    <row r="1177" ht="15.75">
      <c r="A1177" s="842"/>
      <c r="B1177" s="803"/>
      <c r="C1177" s="804"/>
      <c r="D1177" s="804"/>
      <c r="E1177" s="804"/>
      <c r="F1177" s="804"/>
      <c r="G1177" s="804"/>
      <c r="H1177" s="989"/>
      <c r="I1177" s="1223"/>
      <c r="J1177" s="1223"/>
      <c r="K1177" s="1223"/>
      <c r="L1177" s="1223"/>
      <c r="M1177" s="1223"/>
      <c r="N1177" s="1223"/>
      <c r="O1177" s="1394"/>
    </row>
    <row r="1178" ht="25.5" customHeight="1">
      <c r="A1178" s="131" t="s">
        <v>240</v>
      </c>
      <c r="B1178" s="806" t="s">
        <v>1</v>
      </c>
      <c r="C1178" s="807"/>
      <c r="D1178" s="807"/>
      <c r="E1178" s="807"/>
      <c r="F1178" s="807"/>
      <c r="G1178" s="807"/>
      <c r="H1178" s="807"/>
      <c r="I1178" s="807"/>
      <c r="J1178" s="807"/>
      <c r="K1178" s="807"/>
      <c r="L1178" s="807"/>
      <c r="M1178" s="807"/>
      <c r="N1178" s="807"/>
      <c r="O1178" s="1165"/>
    </row>
    <row r="1179" ht="25.5">
      <c r="A1179" s="1254" t="s">
        <v>3</v>
      </c>
      <c r="B1179" s="811" t="s">
        <v>4</v>
      </c>
      <c r="C1179" s="812"/>
      <c r="D1179" s="812"/>
      <c r="E1179" s="812"/>
      <c r="F1179" s="812"/>
      <c r="G1179" s="812"/>
      <c r="H1179" s="812"/>
      <c r="I1179" s="812"/>
      <c r="J1179" s="812"/>
      <c r="K1179" s="812"/>
      <c r="L1179" s="812"/>
      <c r="M1179" s="812"/>
      <c r="N1179" s="812"/>
      <c r="O1179" s="1178"/>
    </row>
    <row r="1180">
      <c r="A1180" s="814" t="s">
        <v>241</v>
      </c>
      <c r="B1180" s="694"/>
      <c r="C1180" s="694"/>
      <c r="D1180" s="694"/>
      <c r="E1180" s="694"/>
      <c r="F1180" s="694"/>
      <c r="G1180" s="694"/>
      <c r="H1180" s="694"/>
      <c r="I1180" s="694"/>
      <c r="J1180" s="694"/>
      <c r="K1180" s="694"/>
      <c r="L1180" s="694"/>
      <c r="M1180" s="694"/>
      <c r="N1180" s="694"/>
      <c r="O1180" s="1179"/>
    </row>
    <row r="1181" ht="25.5">
      <c r="A1181" s="1386" t="s">
        <v>7</v>
      </c>
      <c r="B1181" s="720" t="s">
        <v>312</v>
      </c>
      <c r="C1181" s="720" t="s">
        <v>216</v>
      </c>
      <c r="D1181" s="816" t="str">
        <f>D1134</f>
        <v xml:space="preserve">01/03/2026 a 31/03/2026</v>
      </c>
      <c r="E1181" s="1168"/>
      <c r="F1181" s="820"/>
      <c r="G1181" s="819" t="s">
        <v>242</v>
      </c>
      <c r="H1181" s="820"/>
      <c r="I1181" s="723">
        <f>I1134+1</f>
        <v>46107</v>
      </c>
      <c r="J1181" s="724"/>
      <c r="K1181" s="724"/>
      <c r="L1181" s="724"/>
      <c r="M1181" s="725"/>
      <c r="N1181" s="726" t="s">
        <v>243</v>
      </c>
      <c r="O1181" s="727">
        <f>O1134+1</f>
        <v>26</v>
      </c>
    </row>
    <row r="1182">
      <c r="A1182" s="1387" t="s">
        <v>244</v>
      </c>
      <c r="B1182" s="729" t="s">
        <v>6</v>
      </c>
      <c r="C1182" s="730"/>
      <c r="D1182" s="730"/>
      <c r="E1182" s="730"/>
      <c r="F1182" s="730"/>
      <c r="G1182" s="730"/>
      <c r="H1182" s="730"/>
      <c r="I1182" s="730"/>
      <c r="J1182" s="731"/>
      <c r="K1182" s="732" t="s">
        <v>245</v>
      </c>
      <c r="L1182" s="732" t="s">
        <v>246</v>
      </c>
      <c r="M1182" s="821" t="s">
        <v>247</v>
      </c>
      <c r="N1182" s="822"/>
      <c r="O1182" s="733" t="s">
        <v>248</v>
      </c>
    </row>
    <row r="1183">
      <c r="A1183" s="1388"/>
      <c r="B1183" s="735"/>
      <c r="C1183" s="736"/>
      <c r="D1183" s="1168"/>
      <c r="E1183" s="1168"/>
      <c r="F1183" s="1168"/>
      <c r="G1183" s="736"/>
      <c r="H1183" s="736"/>
      <c r="I1183" s="736"/>
      <c r="J1183" s="737"/>
      <c r="K1183" s="732" t="s">
        <v>249</v>
      </c>
      <c r="L1183" s="732" t="s">
        <v>203</v>
      </c>
      <c r="M1183" s="823"/>
      <c r="N1183" s="824"/>
      <c r="O1183" s="739"/>
    </row>
    <row r="1184" ht="38.25">
      <c r="A1184" s="1389" t="s">
        <v>250</v>
      </c>
      <c r="B1184" s="741"/>
      <c r="C1184" s="742" t="s">
        <v>251</v>
      </c>
      <c r="D1184" s="742">
        <f>D1137</f>
        <v>270</v>
      </c>
      <c r="E1184" s="742" t="s">
        <v>252</v>
      </c>
      <c r="F1184" s="825" t="s">
        <v>253</v>
      </c>
      <c r="G1184" s="826"/>
      <c r="H1184" s="741">
        <f>H1137+1</f>
        <v>173</v>
      </c>
      <c r="I1184" s="742" t="s">
        <v>254</v>
      </c>
      <c r="J1184" s="741">
        <f>D1184-H1184</f>
        <v>97</v>
      </c>
      <c r="K1184" s="744" t="s">
        <v>255</v>
      </c>
      <c r="L1184" s="744" t="s">
        <v>203</v>
      </c>
      <c r="M1184" s="811"/>
      <c r="N1184" s="827"/>
      <c r="O1184" s="739"/>
    </row>
    <row r="1185">
      <c r="A1185" s="1395" t="s">
        <v>256</v>
      </c>
      <c r="B1185" s="755" t="s">
        <v>257</v>
      </c>
      <c r="C1185" s="756"/>
      <c r="D1185" s="756"/>
      <c r="E1185" s="756"/>
      <c r="F1185" s="757"/>
      <c r="G1185" s="758"/>
      <c r="H1185" s="763"/>
      <c r="I1185" s="760"/>
      <c r="J1185" s="761"/>
      <c r="K1185" s="761"/>
      <c r="L1185" s="761"/>
      <c r="M1185" s="761"/>
      <c r="N1185" s="761"/>
      <c r="O1185" s="762"/>
    </row>
    <row r="1186">
      <c r="A1186" s="841"/>
      <c r="B1186" s="755" t="s">
        <v>258</v>
      </c>
      <c r="C1186" s="756"/>
      <c r="D1186" s="756"/>
      <c r="E1186" s="756"/>
      <c r="F1186" s="757"/>
      <c r="G1186" s="758"/>
      <c r="H1186" s="763"/>
      <c r="I1186" s="760"/>
      <c r="J1186" s="761"/>
      <c r="K1186" s="761"/>
      <c r="L1186" s="761"/>
      <c r="M1186" s="761"/>
      <c r="N1186" s="761"/>
      <c r="O1186" s="762"/>
    </row>
    <row r="1187">
      <c r="A1187" s="841"/>
      <c r="B1187" s="755" t="s">
        <v>259</v>
      </c>
      <c r="C1187" s="756"/>
      <c r="D1187" s="756"/>
      <c r="E1187" s="756"/>
      <c r="F1187" s="757"/>
      <c r="G1187" s="758"/>
      <c r="H1187" s="763"/>
      <c r="I1187" s="760"/>
      <c r="J1187" s="761"/>
      <c r="K1187" s="761"/>
      <c r="L1187" s="761"/>
      <c r="M1187" s="761"/>
      <c r="N1187" s="761"/>
      <c r="O1187" s="762"/>
    </row>
    <row r="1188">
      <c r="A1188" s="841"/>
      <c r="B1188" s="755" t="s">
        <v>260</v>
      </c>
      <c r="C1188" s="756"/>
      <c r="D1188" s="756"/>
      <c r="E1188" s="756"/>
      <c r="F1188" s="757"/>
      <c r="G1188" s="758"/>
      <c r="H1188" s="763"/>
      <c r="I1188" s="760"/>
      <c r="J1188" s="761"/>
      <c r="K1188" s="761"/>
      <c r="L1188" s="761"/>
      <c r="M1188" s="761"/>
      <c r="N1188" s="761"/>
      <c r="O1188" s="762"/>
    </row>
    <row r="1189">
      <c r="A1189" s="841"/>
      <c r="B1189" s="755" t="s">
        <v>261</v>
      </c>
      <c r="C1189" s="756"/>
      <c r="D1189" s="756"/>
      <c r="E1189" s="756"/>
      <c r="F1189" s="757"/>
      <c r="G1189" s="758"/>
      <c r="H1189" s="763"/>
      <c r="I1189" s="758"/>
      <c r="J1189" s="759"/>
      <c r="K1189" s="759"/>
      <c r="L1189" s="759"/>
      <c r="M1189" s="759"/>
      <c r="N1189" s="759"/>
      <c r="O1189" s="762"/>
    </row>
    <row r="1190" ht="15.75">
      <c r="A1190" s="842"/>
      <c r="B1190" s="999" t="s">
        <v>262</v>
      </c>
      <c r="C1190" s="1000"/>
      <c r="D1190" s="1000"/>
      <c r="E1190" s="1000"/>
      <c r="F1190" s="1001"/>
      <c r="G1190" s="803"/>
      <c r="H1190" s="989"/>
      <c r="I1190" s="769"/>
      <c r="J1190" s="770"/>
      <c r="K1190" s="770"/>
      <c r="L1190" s="770"/>
      <c r="M1190" s="770"/>
      <c r="N1190" s="770"/>
      <c r="O1190" s="771"/>
    </row>
    <row r="1191">
      <c r="A1191" s="837" t="s">
        <v>263</v>
      </c>
      <c r="B1191" s="773" t="s">
        <v>264</v>
      </c>
      <c r="C1191" s="774"/>
      <c r="D1191" s="774"/>
      <c r="E1191" s="774"/>
      <c r="F1191" s="775"/>
      <c r="G1191" s="776" t="s">
        <v>265</v>
      </c>
      <c r="H1191" s="777"/>
      <c r="I1191" s="773" t="s">
        <v>264</v>
      </c>
      <c r="J1191" s="774"/>
      <c r="K1191" s="774"/>
      <c r="L1191" s="774"/>
      <c r="M1191" s="774"/>
      <c r="N1191" s="775"/>
      <c r="O1191" s="1219" t="s">
        <v>265</v>
      </c>
    </row>
    <row r="1192">
      <c r="A1192" s="841"/>
      <c r="B1192" s="766" t="s">
        <v>266</v>
      </c>
      <c r="C1192" s="767"/>
      <c r="D1192" s="767"/>
      <c r="E1192" s="767"/>
      <c r="F1192" s="768"/>
      <c r="G1192" s="779"/>
      <c r="H1192" s="780"/>
      <c r="I1192" s="766" t="s">
        <v>267</v>
      </c>
      <c r="J1192" s="767"/>
      <c r="K1192" s="767"/>
      <c r="L1192" s="767"/>
      <c r="M1192" s="767"/>
      <c r="N1192" s="768"/>
      <c r="O1192" s="781"/>
    </row>
    <row r="1193">
      <c r="A1193" s="841"/>
      <c r="B1193" s="766" t="s">
        <v>268</v>
      </c>
      <c r="C1193" s="767"/>
      <c r="D1193" s="767"/>
      <c r="E1193" s="767"/>
      <c r="F1193" s="768"/>
      <c r="G1193" s="779"/>
      <c r="H1193" s="780"/>
      <c r="I1193" s="766" t="s">
        <v>269</v>
      </c>
      <c r="J1193" s="767"/>
      <c r="K1193" s="767"/>
      <c r="L1193" s="767"/>
      <c r="M1193" s="767"/>
      <c r="N1193" s="768"/>
      <c r="O1193" s="781"/>
    </row>
    <row r="1194">
      <c r="A1194" s="841"/>
      <c r="B1194" s="766" t="s">
        <v>270</v>
      </c>
      <c r="C1194" s="767"/>
      <c r="D1194" s="767"/>
      <c r="E1194" s="767"/>
      <c r="F1194" s="768"/>
      <c r="G1194" s="779"/>
      <c r="H1194" s="780"/>
      <c r="I1194" s="766" t="s">
        <v>271</v>
      </c>
      <c r="J1194" s="767"/>
      <c r="K1194" s="767"/>
      <c r="L1194" s="767"/>
      <c r="M1194" s="767"/>
      <c r="N1194" s="768"/>
      <c r="O1194" s="781"/>
    </row>
    <row r="1195">
      <c r="A1195" s="841"/>
      <c r="B1195" s="766" t="s">
        <v>272</v>
      </c>
      <c r="C1195" s="767"/>
      <c r="D1195" s="767"/>
      <c r="E1195" s="767"/>
      <c r="F1195" s="768"/>
      <c r="G1195" s="779"/>
      <c r="H1195" s="780"/>
      <c r="I1195" s="766" t="s">
        <v>273</v>
      </c>
      <c r="J1195" s="767"/>
      <c r="K1195" s="767"/>
      <c r="L1195" s="767"/>
      <c r="M1195" s="767"/>
      <c r="N1195" s="768"/>
      <c r="O1195" s="781"/>
    </row>
    <row r="1196">
      <c r="A1196" s="841"/>
      <c r="B1196" s="766" t="s">
        <v>274</v>
      </c>
      <c r="C1196" s="767"/>
      <c r="D1196" s="767"/>
      <c r="E1196" s="767"/>
      <c r="F1196" s="768"/>
      <c r="G1196" s="779"/>
      <c r="H1196" s="780"/>
      <c r="I1196" s="766" t="s">
        <v>275</v>
      </c>
      <c r="J1196" s="767"/>
      <c r="K1196" s="767"/>
      <c r="L1196" s="767"/>
      <c r="M1196" s="767"/>
      <c r="N1196" s="768"/>
      <c r="O1196" s="781">
        <v>1</v>
      </c>
    </row>
    <row r="1197">
      <c r="A1197" s="841"/>
      <c r="B1197" s="766" t="s">
        <v>276</v>
      </c>
      <c r="C1197" s="767"/>
      <c r="D1197" s="767"/>
      <c r="E1197" s="767"/>
      <c r="F1197" s="768"/>
      <c r="G1197" s="779"/>
      <c r="H1197" s="780"/>
      <c r="I1197" s="766" t="s">
        <v>277</v>
      </c>
      <c r="J1197" s="767"/>
      <c r="K1197" s="767"/>
      <c r="L1197" s="767"/>
      <c r="M1197" s="767"/>
      <c r="N1197" s="768"/>
      <c r="O1197" s="781"/>
    </row>
    <row r="1198">
      <c r="A1198" s="841"/>
      <c r="B1198" s="766" t="s">
        <v>278</v>
      </c>
      <c r="C1198" s="767"/>
      <c r="D1198" s="767"/>
      <c r="E1198" s="767"/>
      <c r="F1198" s="768"/>
      <c r="G1198" s="779"/>
      <c r="H1198" s="780"/>
      <c r="I1198" s="766" t="s">
        <v>279</v>
      </c>
      <c r="J1198" s="767"/>
      <c r="K1198" s="767"/>
      <c r="L1198" s="767"/>
      <c r="M1198" s="767"/>
      <c r="N1198" s="768"/>
      <c r="O1198" s="781"/>
    </row>
    <row r="1199">
      <c r="A1199" s="841"/>
      <c r="B1199" s="766" t="s">
        <v>280</v>
      </c>
      <c r="C1199" s="767"/>
      <c r="D1199" s="767"/>
      <c r="E1199" s="767"/>
      <c r="F1199" s="768"/>
      <c r="G1199" s="779"/>
      <c r="H1199" s="780"/>
      <c r="I1199" s="766" t="s">
        <v>281</v>
      </c>
      <c r="J1199" s="767"/>
      <c r="K1199" s="767"/>
      <c r="L1199" s="767"/>
      <c r="M1199" s="767"/>
      <c r="N1199" s="768"/>
      <c r="O1199" s="781">
        <v>1</v>
      </c>
    </row>
    <row r="1200">
      <c r="A1200" s="841"/>
      <c r="B1200" s="766" t="s">
        <v>282</v>
      </c>
      <c r="C1200" s="767"/>
      <c r="D1200" s="767"/>
      <c r="E1200" s="767"/>
      <c r="F1200" s="768"/>
      <c r="G1200" s="779"/>
      <c r="H1200" s="780"/>
      <c r="I1200" s="766" t="s">
        <v>283</v>
      </c>
      <c r="J1200" s="767"/>
      <c r="K1200" s="767"/>
      <c r="L1200" s="767"/>
      <c r="M1200" s="767"/>
      <c r="N1200" s="768"/>
      <c r="O1200" s="781"/>
    </row>
    <row r="1201">
      <c r="A1201" s="841"/>
      <c r="B1201" s="766" t="s">
        <v>284</v>
      </c>
      <c r="C1201" s="767"/>
      <c r="D1201" s="767"/>
      <c r="E1201" s="767"/>
      <c r="F1201" s="768"/>
      <c r="G1201" s="779"/>
      <c r="H1201" s="780"/>
      <c r="I1201" s="766" t="s">
        <v>285</v>
      </c>
      <c r="J1201" s="767"/>
      <c r="K1201" s="767"/>
      <c r="L1201" s="767"/>
      <c r="M1201" s="767"/>
      <c r="N1201" s="768"/>
      <c r="O1201" s="790">
        <v>1</v>
      </c>
    </row>
    <row r="1202" ht="15.75">
      <c r="A1202" s="842"/>
      <c r="B1202" s="793" t="s">
        <v>286</v>
      </c>
      <c r="C1202" s="794"/>
      <c r="D1202" s="794"/>
      <c r="E1202" s="794"/>
      <c r="F1202" s="795"/>
      <c r="G1202" s="791"/>
      <c r="H1202" s="792"/>
      <c r="I1202" s="793" t="s">
        <v>287</v>
      </c>
      <c r="J1202" s="794"/>
      <c r="K1202" s="794"/>
      <c r="L1202" s="794"/>
      <c r="M1202" s="794"/>
      <c r="N1202" s="795"/>
      <c r="O1202" s="796">
        <f>SUM(G1192:H1202,O1192:O1201)</f>
        <v>3</v>
      </c>
    </row>
    <row r="1203">
      <c r="A1203" s="837" t="s">
        <v>288</v>
      </c>
      <c r="B1203" s="838" t="s">
        <v>364</v>
      </c>
      <c r="C1203" s="997"/>
      <c r="D1203" s="997"/>
      <c r="E1203" s="997"/>
      <c r="F1203" s="997"/>
      <c r="G1203" s="997"/>
      <c r="H1203" s="997"/>
      <c r="I1203" s="997"/>
      <c r="J1203" s="997"/>
      <c r="K1203" s="997"/>
      <c r="L1203" s="997"/>
      <c r="M1203" s="997"/>
      <c r="N1203" s="997"/>
      <c r="O1203" s="998"/>
    </row>
    <row r="1204">
      <c r="A1204" s="841"/>
      <c r="B1204" s="758"/>
      <c r="C1204" s="759"/>
      <c r="D1204" s="759"/>
      <c r="E1204" s="759"/>
      <c r="F1204" s="759"/>
      <c r="G1204" s="759"/>
      <c r="H1204" s="759"/>
      <c r="I1204" s="759"/>
      <c r="J1204" s="759"/>
      <c r="K1204" s="759"/>
      <c r="L1204" s="759"/>
      <c r="M1204" s="759"/>
      <c r="N1204" s="759"/>
      <c r="O1204" s="762"/>
    </row>
    <row r="1205">
      <c r="A1205" s="841"/>
      <c r="B1205" s="758"/>
      <c r="C1205" s="759"/>
      <c r="D1205" s="759"/>
      <c r="E1205" s="759"/>
      <c r="F1205" s="759"/>
      <c r="G1205" s="759"/>
      <c r="H1205" s="759"/>
      <c r="I1205" s="759"/>
      <c r="J1205" s="759"/>
      <c r="K1205" s="759"/>
      <c r="L1205" s="759"/>
      <c r="M1205" s="759"/>
      <c r="N1205" s="759"/>
      <c r="O1205" s="762"/>
    </row>
    <row r="1206">
      <c r="A1206" s="841"/>
      <c r="B1206" s="758"/>
      <c r="C1206" s="759"/>
      <c r="D1206" s="759"/>
      <c r="E1206" s="759"/>
      <c r="F1206" s="759"/>
      <c r="G1206" s="759"/>
      <c r="H1206" s="759"/>
      <c r="I1206" s="759"/>
      <c r="J1206" s="759"/>
      <c r="K1206" s="759"/>
      <c r="L1206" s="759"/>
      <c r="M1206" s="759"/>
      <c r="N1206" s="759"/>
      <c r="O1206" s="762"/>
    </row>
    <row r="1207">
      <c r="A1207" s="841"/>
      <c r="B1207" s="758"/>
      <c r="C1207" s="759"/>
      <c r="D1207" s="759"/>
      <c r="E1207" s="759"/>
      <c r="F1207" s="759"/>
      <c r="G1207" s="759"/>
      <c r="H1207" s="759"/>
      <c r="I1207" s="759"/>
      <c r="J1207" s="759"/>
      <c r="K1207" s="759"/>
      <c r="L1207" s="759"/>
      <c r="M1207" s="759"/>
      <c r="N1207" s="759"/>
      <c r="O1207" s="762"/>
    </row>
    <row r="1208">
      <c r="A1208" s="841"/>
      <c r="B1208" s="758"/>
      <c r="C1208" s="759"/>
      <c r="D1208" s="759"/>
      <c r="E1208" s="759"/>
      <c r="F1208" s="759"/>
      <c r="G1208" s="759"/>
      <c r="H1208" s="759"/>
      <c r="I1208" s="759"/>
      <c r="J1208" s="759"/>
      <c r="K1208" s="759"/>
      <c r="L1208" s="759"/>
      <c r="M1208" s="759"/>
      <c r="N1208" s="759"/>
      <c r="O1208" s="762"/>
    </row>
    <row r="1209">
      <c r="A1209" s="841"/>
      <c r="B1209" s="758"/>
      <c r="C1209" s="759"/>
      <c r="D1209" s="759"/>
      <c r="E1209" s="759"/>
      <c r="F1209" s="759"/>
      <c r="G1209" s="759"/>
      <c r="H1209" s="763"/>
      <c r="I1209" s="986" t="s">
        <v>0</v>
      </c>
      <c r="J1209" s="987"/>
      <c r="K1209" s="987"/>
      <c r="L1209" s="987"/>
      <c r="M1209" s="987"/>
      <c r="N1209" s="987"/>
      <c r="O1209" s="1391"/>
    </row>
    <row r="1210">
      <c r="A1210" s="841"/>
      <c r="B1210" s="758"/>
      <c r="C1210" s="759"/>
      <c r="D1210" s="759"/>
      <c r="E1210" s="759"/>
      <c r="F1210" s="759"/>
      <c r="G1210" s="759"/>
      <c r="H1210" s="763"/>
      <c r="I1210" s="3"/>
      <c r="J1210" s="3"/>
      <c r="K1210" s="3"/>
      <c r="L1210" s="3"/>
      <c r="M1210" s="3"/>
      <c r="N1210" s="3"/>
      <c r="O1210" s="1392"/>
    </row>
    <row r="1211">
      <c r="A1211" s="841"/>
      <c r="B1211" s="758"/>
      <c r="C1211" s="759"/>
      <c r="D1211" s="759"/>
      <c r="E1211" s="759"/>
      <c r="F1211" s="759"/>
      <c r="G1211" s="759"/>
      <c r="H1211" s="763"/>
      <c r="I1211" s="3"/>
      <c r="J1211" s="3"/>
      <c r="K1211" s="3"/>
      <c r="L1211" s="3"/>
      <c r="M1211" s="3"/>
      <c r="N1211" s="3"/>
      <c r="O1211" s="1392"/>
    </row>
    <row r="1212" ht="15.75">
      <c r="A1212" s="842"/>
      <c r="B1212" s="803"/>
      <c r="C1212" s="804"/>
      <c r="D1212" s="804"/>
      <c r="E1212" s="804"/>
      <c r="F1212" s="804"/>
      <c r="G1212" s="804"/>
      <c r="H1212" s="989"/>
      <c r="I1212" s="990"/>
      <c r="J1212" s="990"/>
      <c r="K1212" s="990"/>
      <c r="L1212" s="990"/>
      <c r="M1212" s="990"/>
      <c r="N1212" s="990"/>
      <c r="O1212" s="1393"/>
    </row>
    <row r="1213">
      <c r="A1213" s="837" t="s">
        <v>291</v>
      </c>
      <c r="B1213" s="992"/>
      <c r="C1213" s="839"/>
      <c r="D1213" s="839"/>
      <c r="E1213" s="839"/>
      <c r="F1213" s="839"/>
      <c r="G1213" s="839"/>
      <c r="H1213" s="839"/>
      <c r="I1213" s="839"/>
      <c r="J1213" s="839"/>
      <c r="K1213" s="839"/>
      <c r="L1213" s="839"/>
      <c r="M1213" s="839"/>
      <c r="N1213" s="839"/>
      <c r="O1213" s="840"/>
    </row>
    <row r="1214">
      <c r="A1214" s="841"/>
      <c r="B1214" s="760"/>
      <c r="C1214" s="761"/>
      <c r="D1214" s="761"/>
      <c r="E1214" s="761"/>
      <c r="F1214" s="761"/>
      <c r="G1214" s="761"/>
      <c r="H1214" s="761"/>
      <c r="I1214" s="761"/>
      <c r="J1214" s="761"/>
      <c r="K1214" s="761"/>
      <c r="L1214" s="761"/>
      <c r="M1214" s="761"/>
      <c r="N1214" s="761"/>
      <c r="O1214" s="762"/>
    </row>
    <row r="1215">
      <c r="A1215" s="841"/>
      <c r="B1215" s="760"/>
      <c r="C1215" s="761"/>
      <c r="D1215" s="761"/>
      <c r="E1215" s="761"/>
      <c r="F1215" s="761"/>
      <c r="G1215" s="761"/>
      <c r="H1215" s="761"/>
      <c r="I1215" s="761"/>
      <c r="J1215" s="761"/>
      <c r="K1215" s="761"/>
      <c r="L1215" s="761"/>
      <c r="M1215" s="761"/>
      <c r="N1215" s="761"/>
      <c r="O1215" s="762"/>
    </row>
    <row r="1216">
      <c r="A1216" s="841"/>
      <c r="B1216" s="760"/>
      <c r="C1216" s="761"/>
      <c r="D1216" s="761"/>
      <c r="E1216" s="761"/>
      <c r="F1216" s="761"/>
      <c r="G1216" s="761"/>
      <c r="H1216" s="761"/>
      <c r="I1216" s="761"/>
      <c r="J1216" s="761"/>
      <c r="K1216" s="761"/>
      <c r="L1216" s="761"/>
      <c r="M1216" s="761"/>
      <c r="N1216" s="761"/>
      <c r="O1216" s="762"/>
    </row>
    <row r="1217">
      <c r="A1217" s="841"/>
      <c r="B1217" s="760"/>
      <c r="C1217" s="761"/>
      <c r="D1217" s="761"/>
      <c r="E1217" s="761"/>
      <c r="F1217" s="761"/>
      <c r="G1217" s="761"/>
      <c r="H1217" s="761"/>
      <c r="I1217" s="761"/>
      <c r="J1217" s="761"/>
      <c r="K1217" s="761"/>
      <c r="L1217" s="761"/>
      <c r="M1217" s="761"/>
      <c r="N1217" s="761"/>
      <c r="O1217" s="762"/>
    </row>
    <row r="1218">
      <c r="A1218" s="841"/>
      <c r="B1218" s="760"/>
      <c r="C1218" s="761"/>
      <c r="D1218" s="761"/>
      <c r="E1218" s="761"/>
      <c r="F1218" s="761"/>
      <c r="G1218" s="761"/>
      <c r="H1218" s="761"/>
      <c r="I1218" s="761"/>
      <c r="J1218" s="761"/>
      <c r="K1218" s="761"/>
      <c r="L1218" s="761"/>
      <c r="M1218" s="761"/>
      <c r="N1218" s="761"/>
      <c r="O1218" s="762"/>
    </row>
    <row r="1219">
      <c r="A1219" s="841"/>
      <c r="B1219" s="760"/>
      <c r="C1219" s="761"/>
      <c r="D1219" s="761"/>
      <c r="E1219" s="761"/>
      <c r="F1219" s="761"/>
      <c r="G1219" s="761"/>
      <c r="H1219" s="761"/>
      <c r="I1219" s="761"/>
      <c r="J1219" s="761"/>
      <c r="K1219" s="761"/>
      <c r="L1219" s="761"/>
      <c r="M1219" s="761"/>
      <c r="N1219" s="761"/>
      <c r="O1219" s="762"/>
    </row>
    <row r="1220">
      <c r="A1220" s="841"/>
      <c r="B1220" s="760"/>
      <c r="C1220" s="761"/>
      <c r="D1220" s="761"/>
      <c r="E1220" s="761"/>
      <c r="F1220" s="761"/>
      <c r="G1220" s="761"/>
      <c r="H1220" s="761"/>
      <c r="I1220" s="761"/>
      <c r="J1220" s="761"/>
      <c r="K1220" s="761"/>
      <c r="L1220" s="761"/>
      <c r="M1220" s="761"/>
      <c r="N1220" s="761"/>
      <c r="O1220" s="762"/>
    </row>
    <row r="1221">
      <c r="A1221" s="841"/>
      <c r="B1221" s="758"/>
      <c r="C1221" s="759"/>
      <c r="D1221" s="759"/>
      <c r="E1221" s="759"/>
      <c r="F1221" s="759"/>
      <c r="G1221" s="759"/>
      <c r="H1221" s="763"/>
      <c r="I1221" s="986" t="s">
        <v>292</v>
      </c>
      <c r="J1221" s="987"/>
      <c r="K1221" s="987"/>
      <c r="L1221" s="987"/>
      <c r="M1221" s="987"/>
      <c r="N1221" s="987"/>
      <c r="O1221" s="1391"/>
    </row>
    <row r="1222">
      <c r="A1222" s="841"/>
      <c r="B1222" s="758"/>
      <c r="C1222" s="759"/>
      <c r="D1222" s="759"/>
      <c r="E1222" s="759"/>
      <c r="F1222" s="759"/>
      <c r="G1222" s="759"/>
      <c r="H1222" s="763"/>
      <c r="I1222" s="3"/>
      <c r="J1222" s="3"/>
      <c r="K1222" s="3"/>
      <c r="L1222" s="3"/>
      <c r="M1222" s="3"/>
      <c r="N1222" s="3"/>
      <c r="O1222" s="1392"/>
    </row>
    <row r="1223">
      <c r="A1223" s="841"/>
      <c r="B1223" s="758"/>
      <c r="C1223" s="759"/>
      <c r="D1223" s="759"/>
      <c r="E1223" s="759"/>
      <c r="F1223" s="759"/>
      <c r="G1223" s="759"/>
      <c r="H1223" s="763"/>
      <c r="I1223" s="3"/>
      <c r="J1223" s="3"/>
      <c r="K1223" s="3"/>
      <c r="L1223" s="3"/>
      <c r="M1223" s="3"/>
      <c r="N1223" s="3"/>
      <c r="O1223" s="1392"/>
    </row>
    <row r="1224" ht="15.75">
      <c r="A1224" s="842"/>
      <c r="B1224" s="803"/>
      <c r="C1224" s="804"/>
      <c r="D1224" s="804"/>
      <c r="E1224" s="804"/>
      <c r="F1224" s="804"/>
      <c r="G1224" s="804"/>
      <c r="H1224" s="989"/>
      <c r="I1224" s="1223"/>
      <c r="J1224" s="1223"/>
      <c r="K1224" s="1223"/>
      <c r="L1224" s="1223"/>
      <c r="M1224" s="1223"/>
      <c r="N1224" s="1223"/>
      <c r="O1224" s="1394"/>
    </row>
    <row r="1225" ht="22.5" customHeight="1">
      <c r="A1225" s="131" t="s">
        <v>240</v>
      </c>
      <c r="B1225" s="806" t="s">
        <v>1</v>
      </c>
      <c r="C1225" s="807"/>
      <c r="D1225" s="807"/>
      <c r="E1225" s="807"/>
      <c r="F1225" s="807"/>
      <c r="G1225" s="807"/>
      <c r="H1225" s="807"/>
      <c r="I1225" s="807"/>
      <c r="J1225" s="807"/>
      <c r="K1225" s="807"/>
      <c r="L1225" s="807"/>
      <c r="M1225" s="807"/>
      <c r="N1225" s="807"/>
      <c r="O1225" s="1165"/>
    </row>
    <row r="1226" ht="25.5">
      <c r="A1226" s="1254" t="s">
        <v>3</v>
      </c>
      <c r="B1226" s="811" t="s">
        <v>4</v>
      </c>
      <c r="C1226" s="812"/>
      <c r="D1226" s="812"/>
      <c r="E1226" s="812"/>
      <c r="F1226" s="812"/>
      <c r="G1226" s="812"/>
      <c r="H1226" s="812"/>
      <c r="I1226" s="812"/>
      <c r="J1226" s="812"/>
      <c r="K1226" s="812"/>
      <c r="L1226" s="812"/>
      <c r="M1226" s="812"/>
      <c r="N1226" s="812"/>
      <c r="O1226" s="1178"/>
    </row>
    <row r="1227">
      <c r="A1227" s="814" t="s">
        <v>241</v>
      </c>
      <c r="B1227" s="694"/>
      <c r="C1227" s="694"/>
      <c r="D1227" s="694"/>
      <c r="E1227" s="694"/>
      <c r="F1227" s="694"/>
      <c r="G1227" s="694"/>
      <c r="H1227" s="694"/>
      <c r="I1227" s="694"/>
      <c r="J1227" s="694"/>
      <c r="K1227" s="694"/>
      <c r="L1227" s="694"/>
      <c r="M1227" s="694"/>
      <c r="N1227" s="694"/>
      <c r="O1227" s="1179"/>
    </row>
    <row r="1228" ht="25.5">
      <c r="A1228" s="1386" t="s">
        <v>7</v>
      </c>
      <c r="B1228" s="720" t="s">
        <v>312</v>
      </c>
      <c r="C1228" s="720" t="s">
        <v>216</v>
      </c>
      <c r="D1228" s="816" t="str">
        <f>D1181</f>
        <v xml:space="preserve">01/03/2026 a 31/03/2026</v>
      </c>
      <c r="E1228" s="1168"/>
      <c r="F1228" s="820"/>
      <c r="G1228" s="819" t="s">
        <v>242</v>
      </c>
      <c r="H1228" s="820"/>
      <c r="I1228" s="723">
        <f>I1181+1</f>
        <v>46108</v>
      </c>
      <c r="J1228" s="724"/>
      <c r="K1228" s="724"/>
      <c r="L1228" s="724"/>
      <c r="M1228" s="725"/>
      <c r="N1228" s="726" t="s">
        <v>243</v>
      </c>
      <c r="O1228" s="727">
        <f>O1181+1</f>
        <v>27</v>
      </c>
    </row>
    <row r="1229">
      <c r="A1229" s="1387" t="s">
        <v>244</v>
      </c>
      <c r="B1229" s="729" t="s">
        <v>6</v>
      </c>
      <c r="C1229" s="730"/>
      <c r="D1229" s="730"/>
      <c r="E1229" s="730"/>
      <c r="F1229" s="730"/>
      <c r="G1229" s="730"/>
      <c r="H1229" s="730"/>
      <c r="I1229" s="730"/>
      <c r="J1229" s="731"/>
      <c r="K1229" s="732" t="s">
        <v>245</v>
      </c>
      <c r="L1229" s="732" t="s">
        <v>246</v>
      </c>
      <c r="M1229" s="821" t="s">
        <v>247</v>
      </c>
      <c r="N1229" s="822"/>
      <c r="O1229" s="733" t="s">
        <v>248</v>
      </c>
    </row>
    <row r="1230">
      <c r="A1230" s="1388"/>
      <c r="B1230" s="735"/>
      <c r="C1230" s="736"/>
      <c r="D1230" s="1168"/>
      <c r="E1230" s="1168"/>
      <c r="F1230" s="1168"/>
      <c r="G1230" s="736"/>
      <c r="H1230" s="736"/>
      <c r="I1230" s="736"/>
      <c r="J1230" s="737"/>
      <c r="K1230" s="732" t="s">
        <v>249</v>
      </c>
      <c r="L1230" s="732" t="s">
        <v>203</v>
      </c>
      <c r="M1230" s="823"/>
      <c r="N1230" s="824"/>
      <c r="O1230" s="739"/>
    </row>
    <row r="1231" ht="38.25">
      <c r="A1231" s="1389" t="s">
        <v>250</v>
      </c>
      <c r="B1231" s="741"/>
      <c r="C1231" s="742" t="s">
        <v>251</v>
      </c>
      <c r="D1231" s="742">
        <f>D1184</f>
        <v>270</v>
      </c>
      <c r="E1231" s="742" t="s">
        <v>252</v>
      </c>
      <c r="F1231" s="825" t="s">
        <v>253</v>
      </c>
      <c r="G1231" s="826"/>
      <c r="H1231" s="741">
        <f>H1184+1</f>
        <v>174</v>
      </c>
      <c r="I1231" s="742" t="s">
        <v>254</v>
      </c>
      <c r="J1231" s="741">
        <f>D1231-H1231</f>
        <v>96</v>
      </c>
      <c r="K1231" s="744" t="s">
        <v>255</v>
      </c>
      <c r="L1231" s="744" t="s">
        <v>203</v>
      </c>
      <c r="M1231" s="811"/>
      <c r="N1231" s="827"/>
      <c r="O1231" s="739"/>
    </row>
    <row r="1232">
      <c r="A1232" s="1395" t="s">
        <v>256</v>
      </c>
      <c r="B1232" s="755" t="s">
        <v>257</v>
      </c>
      <c r="C1232" s="756"/>
      <c r="D1232" s="756"/>
      <c r="E1232" s="756"/>
      <c r="F1232" s="757"/>
      <c r="G1232" s="758"/>
      <c r="H1232" s="763"/>
      <c r="I1232" s="760"/>
      <c r="J1232" s="761"/>
      <c r="K1232" s="761"/>
      <c r="L1232" s="761"/>
      <c r="M1232" s="761"/>
      <c r="N1232" s="761"/>
      <c r="O1232" s="762"/>
    </row>
    <row r="1233">
      <c r="A1233" s="841"/>
      <c r="B1233" s="755" t="s">
        <v>258</v>
      </c>
      <c r="C1233" s="756"/>
      <c r="D1233" s="756"/>
      <c r="E1233" s="756"/>
      <c r="F1233" s="757"/>
      <c r="G1233" s="758"/>
      <c r="H1233" s="763"/>
      <c r="I1233" s="760"/>
      <c r="J1233" s="761"/>
      <c r="K1233" s="761"/>
      <c r="L1233" s="761"/>
      <c r="M1233" s="761"/>
      <c r="N1233" s="761"/>
      <c r="O1233" s="762"/>
    </row>
    <row r="1234">
      <c r="A1234" s="841"/>
      <c r="B1234" s="755" t="s">
        <v>259</v>
      </c>
      <c r="C1234" s="756"/>
      <c r="D1234" s="756"/>
      <c r="E1234" s="756"/>
      <c r="F1234" s="757"/>
      <c r="G1234" s="758"/>
      <c r="H1234" s="763"/>
      <c r="I1234" s="760"/>
      <c r="J1234" s="761"/>
      <c r="K1234" s="761"/>
      <c r="L1234" s="761"/>
      <c r="M1234" s="761"/>
      <c r="N1234" s="761"/>
      <c r="O1234" s="762"/>
    </row>
    <row r="1235">
      <c r="A1235" s="841"/>
      <c r="B1235" s="755" t="s">
        <v>260</v>
      </c>
      <c r="C1235" s="756"/>
      <c r="D1235" s="756"/>
      <c r="E1235" s="756"/>
      <c r="F1235" s="757"/>
      <c r="G1235" s="758"/>
      <c r="H1235" s="763"/>
      <c r="I1235" s="760"/>
      <c r="J1235" s="761"/>
      <c r="K1235" s="761"/>
      <c r="L1235" s="761"/>
      <c r="M1235" s="761"/>
      <c r="N1235" s="761"/>
      <c r="O1235" s="762"/>
    </row>
    <row r="1236">
      <c r="A1236" s="841"/>
      <c r="B1236" s="755" t="s">
        <v>261</v>
      </c>
      <c r="C1236" s="756"/>
      <c r="D1236" s="756"/>
      <c r="E1236" s="756"/>
      <c r="F1236" s="757"/>
      <c r="G1236" s="758"/>
      <c r="H1236" s="763"/>
      <c r="I1236" s="758"/>
      <c r="J1236" s="759"/>
      <c r="K1236" s="759"/>
      <c r="L1236" s="759"/>
      <c r="M1236" s="759"/>
      <c r="N1236" s="759"/>
      <c r="O1236" s="762"/>
    </row>
    <row r="1237" ht="15.75">
      <c r="A1237" s="842"/>
      <c r="B1237" s="999" t="s">
        <v>262</v>
      </c>
      <c r="C1237" s="1000"/>
      <c r="D1237" s="1000"/>
      <c r="E1237" s="1000"/>
      <c r="F1237" s="1001"/>
      <c r="G1237" s="803"/>
      <c r="H1237" s="989"/>
      <c r="I1237" s="769"/>
      <c r="J1237" s="770"/>
      <c r="K1237" s="770"/>
      <c r="L1237" s="770"/>
      <c r="M1237" s="770"/>
      <c r="N1237" s="770"/>
      <c r="O1237" s="771"/>
    </row>
    <row r="1238">
      <c r="A1238" s="837" t="s">
        <v>263</v>
      </c>
      <c r="B1238" s="773" t="s">
        <v>264</v>
      </c>
      <c r="C1238" s="774"/>
      <c r="D1238" s="774"/>
      <c r="E1238" s="774"/>
      <c r="F1238" s="775"/>
      <c r="G1238" s="776" t="s">
        <v>265</v>
      </c>
      <c r="H1238" s="777"/>
      <c r="I1238" s="773" t="s">
        <v>264</v>
      </c>
      <c r="J1238" s="774"/>
      <c r="K1238" s="774"/>
      <c r="L1238" s="774"/>
      <c r="M1238" s="774"/>
      <c r="N1238" s="775"/>
      <c r="O1238" s="1219" t="s">
        <v>265</v>
      </c>
    </row>
    <row r="1239">
      <c r="A1239" s="841"/>
      <c r="B1239" s="766" t="s">
        <v>266</v>
      </c>
      <c r="C1239" s="767"/>
      <c r="D1239" s="767"/>
      <c r="E1239" s="767"/>
      <c r="F1239" s="768"/>
      <c r="G1239" s="779"/>
      <c r="H1239" s="780"/>
      <c r="I1239" s="766" t="s">
        <v>267</v>
      </c>
      <c r="J1239" s="767"/>
      <c r="K1239" s="767"/>
      <c r="L1239" s="767"/>
      <c r="M1239" s="767"/>
      <c r="N1239" s="768"/>
      <c r="O1239" s="781"/>
    </row>
    <row r="1240">
      <c r="A1240" s="841"/>
      <c r="B1240" s="766" t="s">
        <v>268</v>
      </c>
      <c r="C1240" s="767"/>
      <c r="D1240" s="767"/>
      <c r="E1240" s="767"/>
      <c r="F1240" s="768"/>
      <c r="G1240" s="779"/>
      <c r="H1240" s="780"/>
      <c r="I1240" s="766" t="s">
        <v>269</v>
      </c>
      <c r="J1240" s="767"/>
      <c r="K1240" s="767"/>
      <c r="L1240" s="767"/>
      <c r="M1240" s="767"/>
      <c r="N1240" s="768"/>
      <c r="O1240" s="781"/>
    </row>
    <row r="1241">
      <c r="A1241" s="841"/>
      <c r="B1241" s="766" t="s">
        <v>270</v>
      </c>
      <c r="C1241" s="767"/>
      <c r="D1241" s="767"/>
      <c r="E1241" s="767"/>
      <c r="F1241" s="768"/>
      <c r="G1241" s="779"/>
      <c r="H1241" s="780"/>
      <c r="I1241" s="766" t="s">
        <v>271</v>
      </c>
      <c r="J1241" s="767"/>
      <c r="K1241" s="767"/>
      <c r="L1241" s="767"/>
      <c r="M1241" s="767"/>
      <c r="N1241" s="768"/>
      <c r="O1241" s="781"/>
    </row>
    <row r="1242">
      <c r="A1242" s="841"/>
      <c r="B1242" s="766" t="s">
        <v>272</v>
      </c>
      <c r="C1242" s="767"/>
      <c r="D1242" s="767"/>
      <c r="E1242" s="767"/>
      <c r="F1242" s="768"/>
      <c r="G1242" s="779"/>
      <c r="H1242" s="780"/>
      <c r="I1242" s="766" t="s">
        <v>273</v>
      </c>
      <c r="J1242" s="767"/>
      <c r="K1242" s="767"/>
      <c r="L1242" s="767"/>
      <c r="M1242" s="767"/>
      <c r="N1242" s="768"/>
      <c r="O1242" s="781"/>
    </row>
    <row r="1243">
      <c r="A1243" s="841"/>
      <c r="B1243" s="766" t="s">
        <v>274</v>
      </c>
      <c r="C1243" s="767"/>
      <c r="D1243" s="767"/>
      <c r="E1243" s="767"/>
      <c r="F1243" s="768"/>
      <c r="G1243" s="779"/>
      <c r="H1243" s="780"/>
      <c r="I1243" s="766" t="s">
        <v>275</v>
      </c>
      <c r="J1243" s="767"/>
      <c r="K1243" s="767"/>
      <c r="L1243" s="767"/>
      <c r="M1243" s="767"/>
      <c r="N1243" s="768"/>
      <c r="O1243" s="781">
        <v>1</v>
      </c>
    </row>
    <row r="1244">
      <c r="A1244" s="841"/>
      <c r="B1244" s="766" t="s">
        <v>276</v>
      </c>
      <c r="C1244" s="767"/>
      <c r="D1244" s="767"/>
      <c r="E1244" s="767"/>
      <c r="F1244" s="768"/>
      <c r="G1244" s="779"/>
      <c r="H1244" s="780"/>
      <c r="I1244" s="766" t="s">
        <v>277</v>
      </c>
      <c r="J1244" s="767"/>
      <c r="K1244" s="767"/>
      <c r="L1244" s="767"/>
      <c r="M1244" s="767"/>
      <c r="N1244" s="768"/>
      <c r="O1244" s="781"/>
    </row>
    <row r="1245">
      <c r="A1245" s="841"/>
      <c r="B1245" s="766" t="s">
        <v>278</v>
      </c>
      <c r="C1245" s="767"/>
      <c r="D1245" s="767"/>
      <c r="E1245" s="767"/>
      <c r="F1245" s="768"/>
      <c r="G1245" s="779"/>
      <c r="H1245" s="780"/>
      <c r="I1245" s="766" t="s">
        <v>279</v>
      </c>
      <c r="J1245" s="767"/>
      <c r="K1245" s="767"/>
      <c r="L1245" s="767"/>
      <c r="M1245" s="767"/>
      <c r="N1245" s="768"/>
      <c r="O1245" s="781"/>
    </row>
    <row r="1246">
      <c r="A1246" s="841"/>
      <c r="B1246" s="766" t="s">
        <v>280</v>
      </c>
      <c r="C1246" s="767"/>
      <c r="D1246" s="767"/>
      <c r="E1246" s="767"/>
      <c r="F1246" s="768"/>
      <c r="G1246" s="779"/>
      <c r="H1246" s="780"/>
      <c r="I1246" s="766" t="s">
        <v>281</v>
      </c>
      <c r="J1246" s="767"/>
      <c r="K1246" s="767"/>
      <c r="L1246" s="767"/>
      <c r="M1246" s="767"/>
      <c r="N1246" s="768"/>
      <c r="O1246" s="781">
        <v>1</v>
      </c>
    </row>
    <row r="1247">
      <c r="A1247" s="841"/>
      <c r="B1247" s="766" t="s">
        <v>282</v>
      </c>
      <c r="C1247" s="767"/>
      <c r="D1247" s="767"/>
      <c r="E1247" s="767"/>
      <c r="F1247" s="768"/>
      <c r="G1247" s="779"/>
      <c r="H1247" s="780"/>
      <c r="I1247" s="766" t="s">
        <v>283</v>
      </c>
      <c r="J1247" s="767"/>
      <c r="K1247" s="767"/>
      <c r="L1247" s="767"/>
      <c r="M1247" s="767"/>
      <c r="N1247" s="768"/>
      <c r="O1247" s="781"/>
    </row>
    <row r="1248">
      <c r="A1248" s="841"/>
      <c r="B1248" s="766" t="s">
        <v>284</v>
      </c>
      <c r="C1248" s="767"/>
      <c r="D1248" s="767"/>
      <c r="E1248" s="767"/>
      <c r="F1248" s="768"/>
      <c r="G1248" s="779"/>
      <c r="H1248" s="780"/>
      <c r="I1248" s="766" t="s">
        <v>285</v>
      </c>
      <c r="J1248" s="767"/>
      <c r="K1248" s="767"/>
      <c r="L1248" s="767"/>
      <c r="M1248" s="767"/>
      <c r="N1248" s="768"/>
      <c r="O1248" s="790">
        <v>1</v>
      </c>
    </row>
    <row r="1249" ht="15.75">
      <c r="A1249" s="842"/>
      <c r="B1249" s="793" t="s">
        <v>286</v>
      </c>
      <c r="C1249" s="794"/>
      <c r="D1249" s="794"/>
      <c r="E1249" s="794"/>
      <c r="F1249" s="795"/>
      <c r="G1249" s="791"/>
      <c r="H1249" s="792"/>
      <c r="I1249" s="793" t="s">
        <v>287</v>
      </c>
      <c r="J1249" s="794"/>
      <c r="K1249" s="794"/>
      <c r="L1249" s="794"/>
      <c r="M1249" s="794"/>
      <c r="N1249" s="795"/>
      <c r="O1249" s="796">
        <f>SUM(G1239:H1249,O1239:O1248)</f>
        <v>3</v>
      </c>
    </row>
    <row r="1250">
      <c r="A1250" s="837" t="s">
        <v>288</v>
      </c>
      <c r="B1250" s="838" t="s">
        <v>364</v>
      </c>
      <c r="C1250" s="997"/>
      <c r="D1250" s="997"/>
      <c r="E1250" s="997"/>
      <c r="F1250" s="997"/>
      <c r="G1250" s="997"/>
      <c r="H1250" s="997"/>
      <c r="I1250" s="997"/>
      <c r="J1250" s="997"/>
      <c r="K1250" s="997"/>
      <c r="L1250" s="997"/>
      <c r="M1250" s="997"/>
      <c r="N1250" s="997"/>
      <c r="O1250" s="998"/>
    </row>
    <row r="1251">
      <c r="A1251" s="841"/>
      <c r="B1251" s="758"/>
      <c r="C1251" s="759"/>
      <c r="D1251" s="759"/>
      <c r="E1251" s="759"/>
      <c r="F1251" s="759"/>
      <c r="G1251" s="759"/>
      <c r="H1251" s="759"/>
      <c r="I1251" s="759"/>
      <c r="J1251" s="759"/>
      <c r="K1251" s="759"/>
      <c r="L1251" s="759"/>
      <c r="M1251" s="759"/>
      <c r="N1251" s="759"/>
      <c r="O1251" s="762"/>
    </row>
    <row r="1252">
      <c r="A1252" s="841"/>
      <c r="B1252" s="758"/>
      <c r="C1252" s="759"/>
      <c r="D1252" s="759"/>
      <c r="E1252" s="759"/>
      <c r="F1252" s="759"/>
      <c r="G1252" s="759"/>
      <c r="H1252" s="759"/>
      <c r="I1252" s="759"/>
      <c r="J1252" s="759"/>
      <c r="K1252" s="759"/>
      <c r="L1252" s="759"/>
      <c r="M1252" s="759"/>
      <c r="N1252" s="759"/>
      <c r="O1252" s="762"/>
    </row>
    <row r="1253">
      <c r="A1253" s="841"/>
      <c r="B1253" s="758"/>
      <c r="C1253" s="759"/>
      <c r="D1253" s="759"/>
      <c r="E1253" s="759"/>
      <c r="F1253" s="759"/>
      <c r="G1253" s="759"/>
      <c r="H1253" s="759"/>
      <c r="I1253" s="759"/>
      <c r="J1253" s="759"/>
      <c r="K1253" s="759"/>
      <c r="L1253" s="759"/>
      <c r="M1253" s="759"/>
      <c r="N1253" s="759"/>
      <c r="O1253" s="762"/>
    </row>
    <row r="1254">
      <c r="A1254" s="841"/>
      <c r="B1254" s="758"/>
      <c r="C1254" s="759"/>
      <c r="D1254" s="759"/>
      <c r="E1254" s="759"/>
      <c r="F1254" s="759"/>
      <c r="G1254" s="759"/>
      <c r="H1254" s="759"/>
      <c r="I1254" s="759"/>
      <c r="J1254" s="759"/>
      <c r="K1254" s="759"/>
      <c r="L1254" s="759"/>
      <c r="M1254" s="759"/>
      <c r="N1254" s="759"/>
      <c r="O1254" s="762"/>
    </row>
    <row r="1255">
      <c r="A1255" s="841"/>
      <c r="B1255" s="758"/>
      <c r="C1255" s="759"/>
      <c r="D1255" s="759"/>
      <c r="E1255" s="759"/>
      <c r="F1255" s="759"/>
      <c r="G1255" s="759"/>
      <c r="H1255" s="759"/>
      <c r="I1255" s="759"/>
      <c r="J1255" s="759"/>
      <c r="K1255" s="759"/>
      <c r="L1255" s="759"/>
      <c r="M1255" s="759"/>
      <c r="N1255" s="759"/>
      <c r="O1255" s="762"/>
    </row>
    <row r="1256">
      <c r="A1256" s="841"/>
      <c r="B1256" s="758"/>
      <c r="C1256" s="759"/>
      <c r="D1256" s="759"/>
      <c r="E1256" s="759"/>
      <c r="F1256" s="759"/>
      <c r="G1256" s="759"/>
      <c r="H1256" s="759"/>
      <c r="I1256" s="759"/>
      <c r="J1256" s="759"/>
      <c r="K1256" s="759"/>
      <c r="L1256" s="759"/>
      <c r="M1256" s="759"/>
      <c r="N1256" s="759"/>
      <c r="O1256" s="762"/>
    </row>
    <row r="1257">
      <c r="A1257" s="841"/>
      <c r="B1257" s="758"/>
      <c r="C1257" s="759"/>
      <c r="D1257" s="759"/>
      <c r="E1257" s="759"/>
      <c r="F1257" s="759"/>
      <c r="G1257" s="759"/>
      <c r="H1257" s="763"/>
      <c r="I1257" s="986" t="s">
        <v>0</v>
      </c>
      <c r="J1257" s="987"/>
      <c r="K1257" s="987"/>
      <c r="L1257" s="987"/>
      <c r="M1257" s="987"/>
      <c r="N1257" s="987"/>
      <c r="O1257" s="1391"/>
    </row>
    <row r="1258">
      <c r="A1258" s="841"/>
      <c r="B1258" s="758"/>
      <c r="C1258" s="759"/>
      <c r="D1258" s="759"/>
      <c r="E1258" s="759"/>
      <c r="F1258" s="759"/>
      <c r="G1258" s="759"/>
      <c r="H1258" s="763"/>
      <c r="I1258" s="3"/>
      <c r="J1258" s="3"/>
      <c r="K1258" s="3"/>
      <c r="L1258" s="3"/>
      <c r="M1258" s="3"/>
      <c r="N1258" s="3"/>
      <c r="O1258" s="1392"/>
    </row>
    <row r="1259">
      <c r="A1259" s="841"/>
      <c r="B1259" s="758"/>
      <c r="C1259" s="759"/>
      <c r="D1259" s="759"/>
      <c r="E1259" s="759"/>
      <c r="F1259" s="759"/>
      <c r="G1259" s="759"/>
      <c r="H1259" s="763"/>
      <c r="I1259" s="3"/>
      <c r="J1259" s="3"/>
      <c r="K1259" s="3"/>
      <c r="L1259" s="3"/>
      <c r="M1259" s="3"/>
      <c r="N1259" s="3"/>
      <c r="O1259" s="1392"/>
    </row>
    <row r="1260" ht="15.75">
      <c r="A1260" s="842"/>
      <c r="B1260" s="803"/>
      <c r="C1260" s="804"/>
      <c r="D1260" s="804"/>
      <c r="E1260" s="804"/>
      <c r="F1260" s="804"/>
      <c r="G1260" s="804"/>
      <c r="H1260" s="989"/>
      <c r="I1260" s="990"/>
      <c r="J1260" s="990"/>
      <c r="K1260" s="990"/>
      <c r="L1260" s="990"/>
      <c r="M1260" s="990"/>
      <c r="N1260" s="990"/>
      <c r="O1260" s="1393"/>
    </row>
    <row r="1261">
      <c r="A1261" s="837" t="s">
        <v>291</v>
      </c>
      <c r="B1261" s="992"/>
      <c r="C1261" s="839"/>
      <c r="D1261" s="839"/>
      <c r="E1261" s="839"/>
      <c r="F1261" s="839"/>
      <c r="G1261" s="839"/>
      <c r="H1261" s="839"/>
      <c r="I1261" s="839"/>
      <c r="J1261" s="839"/>
      <c r="K1261" s="839"/>
      <c r="L1261" s="839"/>
      <c r="M1261" s="839"/>
      <c r="N1261" s="839"/>
      <c r="O1261" s="840"/>
    </row>
    <row r="1262">
      <c r="A1262" s="841"/>
      <c r="B1262" s="760"/>
      <c r="C1262" s="761"/>
      <c r="D1262" s="761"/>
      <c r="E1262" s="761"/>
      <c r="F1262" s="761"/>
      <c r="G1262" s="761"/>
      <c r="H1262" s="761"/>
      <c r="I1262" s="761"/>
      <c r="J1262" s="761"/>
      <c r="K1262" s="761"/>
      <c r="L1262" s="761"/>
      <c r="M1262" s="761"/>
      <c r="N1262" s="761"/>
      <c r="O1262" s="762"/>
    </row>
    <row r="1263">
      <c r="A1263" s="841"/>
      <c r="B1263" s="760"/>
      <c r="C1263" s="761"/>
      <c r="D1263" s="761"/>
      <c r="E1263" s="761"/>
      <c r="F1263" s="761"/>
      <c r="G1263" s="761"/>
      <c r="H1263" s="761"/>
      <c r="I1263" s="761"/>
      <c r="J1263" s="761"/>
      <c r="K1263" s="761"/>
      <c r="L1263" s="761"/>
      <c r="M1263" s="761"/>
      <c r="N1263" s="761"/>
      <c r="O1263" s="762"/>
    </row>
    <row r="1264">
      <c r="A1264" s="841"/>
      <c r="B1264" s="760"/>
      <c r="C1264" s="761"/>
      <c r="D1264" s="761"/>
      <c r="E1264" s="761"/>
      <c r="F1264" s="761"/>
      <c r="G1264" s="761"/>
      <c r="H1264" s="761"/>
      <c r="I1264" s="761"/>
      <c r="J1264" s="761"/>
      <c r="K1264" s="761"/>
      <c r="L1264" s="761"/>
      <c r="M1264" s="761"/>
      <c r="N1264" s="761"/>
      <c r="O1264" s="762"/>
    </row>
    <row r="1265">
      <c r="A1265" s="841"/>
      <c r="B1265" s="760"/>
      <c r="C1265" s="761"/>
      <c r="D1265" s="761"/>
      <c r="E1265" s="761"/>
      <c r="F1265" s="761"/>
      <c r="G1265" s="761"/>
      <c r="H1265" s="761"/>
      <c r="I1265" s="761"/>
      <c r="J1265" s="761"/>
      <c r="K1265" s="761"/>
      <c r="L1265" s="761"/>
      <c r="M1265" s="761"/>
      <c r="N1265" s="761"/>
      <c r="O1265" s="762"/>
    </row>
    <row r="1266">
      <c r="A1266" s="841"/>
      <c r="B1266" s="760"/>
      <c r="C1266" s="761"/>
      <c r="D1266" s="761"/>
      <c r="E1266" s="761"/>
      <c r="F1266" s="761"/>
      <c r="G1266" s="761"/>
      <c r="H1266" s="761"/>
      <c r="I1266" s="761"/>
      <c r="J1266" s="761"/>
      <c r="K1266" s="761"/>
      <c r="L1266" s="761"/>
      <c r="M1266" s="761"/>
      <c r="N1266" s="761"/>
      <c r="O1266" s="762"/>
    </row>
    <row r="1267">
      <c r="A1267" s="841"/>
      <c r="B1267" s="760"/>
      <c r="C1267" s="761"/>
      <c r="D1267" s="761"/>
      <c r="E1267" s="761"/>
      <c r="F1267" s="761"/>
      <c r="G1267" s="761"/>
      <c r="H1267" s="761"/>
      <c r="I1267" s="761"/>
      <c r="J1267" s="761"/>
      <c r="K1267" s="761"/>
      <c r="L1267" s="761"/>
      <c r="M1267" s="761"/>
      <c r="N1267" s="761"/>
      <c r="O1267" s="762"/>
    </row>
    <row r="1268">
      <c r="A1268" s="841"/>
      <c r="B1268" s="758"/>
      <c r="C1268" s="759"/>
      <c r="D1268" s="759"/>
      <c r="E1268" s="759"/>
      <c r="F1268" s="759"/>
      <c r="G1268" s="759"/>
      <c r="H1268" s="763"/>
      <c r="I1268" s="986" t="s">
        <v>292</v>
      </c>
      <c r="J1268" s="987"/>
      <c r="K1268" s="987"/>
      <c r="L1268" s="987"/>
      <c r="M1268" s="987"/>
      <c r="N1268" s="987"/>
      <c r="O1268" s="1391"/>
    </row>
    <row r="1269">
      <c r="A1269" s="841"/>
      <c r="B1269" s="758"/>
      <c r="C1269" s="759"/>
      <c r="D1269" s="759"/>
      <c r="E1269" s="759"/>
      <c r="F1269" s="759"/>
      <c r="G1269" s="759"/>
      <c r="H1269" s="763"/>
      <c r="I1269" s="3"/>
      <c r="J1269" s="3"/>
      <c r="K1269" s="3"/>
      <c r="L1269" s="3"/>
      <c r="M1269" s="3"/>
      <c r="N1269" s="3"/>
      <c r="O1269" s="1392"/>
    </row>
    <row r="1270">
      <c r="A1270" s="841"/>
      <c r="B1270" s="758"/>
      <c r="C1270" s="759"/>
      <c r="D1270" s="759"/>
      <c r="E1270" s="759"/>
      <c r="F1270" s="759"/>
      <c r="G1270" s="759"/>
      <c r="H1270" s="763"/>
      <c r="I1270" s="3"/>
      <c r="J1270" s="3"/>
      <c r="K1270" s="3"/>
      <c r="L1270" s="3"/>
      <c r="M1270" s="3"/>
      <c r="N1270" s="3"/>
      <c r="O1270" s="1392"/>
    </row>
    <row r="1271" ht="15.75">
      <c r="A1271" s="842"/>
      <c r="B1271" s="803"/>
      <c r="C1271" s="804"/>
      <c r="D1271" s="804"/>
      <c r="E1271" s="804"/>
      <c r="F1271" s="804"/>
      <c r="G1271" s="804"/>
      <c r="H1271" s="989"/>
      <c r="I1271" s="1223"/>
      <c r="J1271" s="1223"/>
      <c r="K1271" s="1223"/>
      <c r="L1271" s="1223"/>
      <c r="M1271" s="1223"/>
      <c r="N1271" s="1223"/>
      <c r="O1271" s="1394"/>
    </row>
    <row r="1272" ht="21.75" customHeight="1">
      <c r="A1272" s="131" t="s">
        <v>240</v>
      </c>
      <c r="B1272" s="806" t="s">
        <v>1</v>
      </c>
      <c r="C1272" s="807"/>
      <c r="D1272" s="807"/>
      <c r="E1272" s="807"/>
      <c r="F1272" s="807"/>
      <c r="G1272" s="807"/>
      <c r="H1272" s="807"/>
      <c r="I1272" s="807"/>
      <c r="J1272" s="807"/>
      <c r="K1272" s="807"/>
      <c r="L1272" s="807"/>
      <c r="M1272" s="807"/>
      <c r="N1272" s="807"/>
      <c r="O1272" s="1165"/>
    </row>
    <row r="1273" ht="25.5">
      <c r="A1273" s="1254" t="s">
        <v>3</v>
      </c>
      <c r="B1273" s="811" t="s">
        <v>4</v>
      </c>
      <c r="C1273" s="812"/>
      <c r="D1273" s="812"/>
      <c r="E1273" s="812"/>
      <c r="F1273" s="812"/>
      <c r="G1273" s="812"/>
      <c r="H1273" s="812"/>
      <c r="I1273" s="812"/>
      <c r="J1273" s="812"/>
      <c r="K1273" s="812"/>
      <c r="L1273" s="812"/>
      <c r="M1273" s="812"/>
      <c r="N1273" s="812"/>
      <c r="O1273" s="1178"/>
    </row>
    <row r="1274">
      <c r="A1274" s="814" t="s">
        <v>241</v>
      </c>
      <c r="B1274" s="694"/>
      <c r="C1274" s="694"/>
      <c r="D1274" s="694"/>
      <c r="E1274" s="694"/>
      <c r="F1274" s="694"/>
      <c r="G1274" s="694"/>
      <c r="H1274" s="694"/>
      <c r="I1274" s="694"/>
      <c r="J1274" s="694"/>
      <c r="K1274" s="694"/>
      <c r="L1274" s="694"/>
      <c r="M1274" s="694"/>
      <c r="N1274" s="694"/>
      <c r="O1274" s="1179"/>
    </row>
    <row r="1275" ht="25.5">
      <c r="A1275" s="1386" t="s">
        <v>7</v>
      </c>
      <c r="B1275" s="720" t="s">
        <v>312</v>
      </c>
      <c r="C1275" s="720" t="s">
        <v>216</v>
      </c>
      <c r="D1275" s="816" t="str">
        <f>D1228</f>
        <v xml:space="preserve">01/03/2026 a 31/03/2026</v>
      </c>
      <c r="E1275" s="1168"/>
      <c r="F1275" s="820"/>
      <c r="G1275" s="819" t="s">
        <v>242</v>
      </c>
      <c r="H1275" s="820"/>
      <c r="I1275" s="723">
        <f>I1228+1</f>
        <v>46109</v>
      </c>
      <c r="J1275" s="724"/>
      <c r="K1275" s="724"/>
      <c r="L1275" s="724"/>
      <c r="M1275" s="725"/>
      <c r="N1275" s="726" t="s">
        <v>243</v>
      </c>
      <c r="O1275" s="727">
        <f>O1228+1</f>
        <v>28</v>
      </c>
    </row>
    <row r="1276">
      <c r="A1276" s="1387" t="s">
        <v>244</v>
      </c>
      <c r="B1276" s="729" t="s">
        <v>6</v>
      </c>
      <c r="C1276" s="730"/>
      <c r="D1276" s="730"/>
      <c r="E1276" s="730"/>
      <c r="F1276" s="730"/>
      <c r="G1276" s="730"/>
      <c r="H1276" s="730"/>
      <c r="I1276" s="730"/>
      <c r="J1276" s="731"/>
      <c r="K1276" s="732" t="s">
        <v>245</v>
      </c>
      <c r="L1276" s="732" t="s">
        <v>246</v>
      </c>
      <c r="M1276" s="821" t="s">
        <v>247</v>
      </c>
      <c r="N1276" s="822"/>
      <c r="O1276" s="733" t="s">
        <v>248</v>
      </c>
    </row>
    <row r="1277">
      <c r="A1277" s="1388"/>
      <c r="B1277" s="735"/>
      <c r="C1277" s="736"/>
      <c r="D1277" s="1168"/>
      <c r="E1277" s="1168"/>
      <c r="F1277" s="1168"/>
      <c r="G1277" s="736"/>
      <c r="H1277" s="736"/>
      <c r="I1277" s="736"/>
      <c r="J1277" s="737"/>
      <c r="K1277" s="732" t="s">
        <v>249</v>
      </c>
      <c r="L1277" s="732" t="s">
        <v>203</v>
      </c>
      <c r="M1277" s="823"/>
      <c r="N1277" s="824"/>
      <c r="O1277" s="739"/>
    </row>
    <row r="1278" ht="38.25">
      <c r="A1278" s="1389" t="s">
        <v>250</v>
      </c>
      <c r="B1278" s="741"/>
      <c r="C1278" s="742" t="s">
        <v>251</v>
      </c>
      <c r="D1278" s="742">
        <f>D1231</f>
        <v>270</v>
      </c>
      <c r="E1278" s="742" t="s">
        <v>252</v>
      </c>
      <c r="F1278" s="825" t="s">
        <v>253</v>
      </c>
      <c r="G1278" s="826"/>
      <c r="H1278" s="741">
        <f>H1231+1</f>
        <v>175</v>
      </c>
      <c r="I1278" s="742" t="s">
        <v>254</v>
      </c>
      <c r="J1278" s="741">
        <f>D1278-H1278</f>
        <v>95</v>
      </c>
      <c r="K1278" s="744" t="s">
        <v>255</v>
      </c>
      <c r="L1278" s="744" t="s">
        <v>203</v>
      </c>
      <c r="M1278" s="811"/>
      <c r="N1278" s="827"/>
      <c r="O1278" s="739"/>
    </row>
    <row r="1279">
      <c r="A1279" s="1395" t="s">
        <v>256</v>
      </c>
      <c r="B1279" s="755" t="s">
        <v>257</v>
      </c>
      <c r="C1279" s="756"/>
      <c r="D1279" s="756"/>
      <c r="E1279" s="756"/>
      <c r="F1279" s="757"/>
      <c r="G1279" s="758"/>
      <c r="H1279" s="763"/>
      <c r="I1279" s="760"/>
      <c r="J1279" s="761"/>
      <c r="K1279" s="761"/>
      <c r="L1279" s="761"/>
      <c r="M1279" s="761"/>
      <c r="N1279" s="761"/>
      <c r="O1279" s="762"/>
    </row>
    <row r="1280">
      <c r="A1280" s="841"/>
      <c r="B1280" s="755" t="s">
        <v>258</v>
      </c>
      <c r="C1280" s="756"/>
      <c r="D1280" s="756"/>
      <c r="E1280" s="756"/>
      <c r="F1280" s="757"/>
      <c r="G1280" s="758"/>
      <c r="H1280" s="763"/>
      <c r="I1280" s="760"/>
      <c r="J1280" s="761"/>
      <c r="K1280" s="761"/>
      <c r="L1280" s="761"/>
      <c r="M1280" s="761"/>
      <c r="N1280" s="761"/>
      <c r="O1280" s="762"/>
    </row>
    <row r="1281">
      <c r="A1281" s="841"/>
      <c r="B1281" s="755" t="s">
        <v>259</v>
      </c>
      <c r="C1281" s="756"/>
      <c r="D1281" s="756"/>
      <c r="E1281" s="756"/>
      <c r="F1281" s="757"/>
      <c r="G1281" s="758"/>
      <c r="H1281" s="763"/>
      <c r="I1281" s="760"/>
      <c r="J1281" s="761"/>
      <c r="K1281" s="761"/>
      <c r="L1281" s="761"/>
      <c r="M1281" s="761"/>
      <c r="N1281" s="761"/>
      <c r="O1281" s="762"/>
    </row>
    <row r="1282">
      <c r="A1282" s="841"/>
      <c r="B1282" s="755" t="s">
        <v>260</v>
      </c>
      <c r="C1282" s="756"/>
      <c r="D1282" s="756"/>
      <c r="E1282" s="756"/>
      <c r="F1282" s="757"/>
      <c r="G1282" s="758"/>
      <c r="H1282" s="763"/>
      <c r="I1282" s="760"/>
      <c r="J1282" s="761"/>
      <c r="K1282" s="761"/>
      <c r="L1282" s="761"/>
      <c r="M1282" s="761"/>
      <c r="N1282" s="761"/>
      <c r="O1282" s="762"/>
    </row>
    <row r="1283">
      <c r="A1283" s="841"/>
      <c r="B1283" s="755" t="s">
        <v>261</v>
      </c>
      <c r="C1283" s="756"/>
      <c r="D1283" s="756"/>
      <c r="E1283" s="756"/>
      <c r="F1283" s="757"/>
      <c r="G1283" s="758"/>
      <c r="H1283" s="763"/>
      <c r="I1283" s="758"/>
      <c r="J1283" s="759"/>
      <c r="K1283" s="759"/>
      <c r="L1283" s="759"/>
      <c r="M1283" s="759"/>
      <c r="N1283" s="759"/>
      <c r="O1283" s="762"/>
    </row>
    <row r="1284" ht="15.75">
      <c r="A1284" s="842"/>
      <c r="B1284" s="999" t="s">
        <v>262</v>
      </c>
      <c r="C1284" s="1000"/>
      <c r="D1284" s="1000"/>
      <c r="E1284" s="1000"/>
      <c r="F1284" s="1001"/>
      <c r="G1284" s="803"/>
      <c r="H1284" s="989"/>
      <c r="I1284" s="769"/>
      <c r="J1284" s="770"/>
      <c r="K1284" s="770"/>
      <c r="L1284" s="770"/>
      <c r="M1284" s="770"/>
      <c r="N1284" s="770"/>
      <c r="O1284" s="771"/>
    </row>
    <row r="1285">
      <c r="A1285" s="837" t="s">
        <v>263</v>
      </c>
      <c r="B1285" s="773" t="s">
        <v>264</v>
      </c>
      <c r="C1285" s="774"/>
      <c r="D1285" s="774"/>
      <c r="E1285" s="774"/>
      <c r="F1285" s="775"/>
      <c r="G1285" s="776" t="s">
        <v>265</v>
      </c>
      <c r="H1285" s="777"/>
      <c r="I1285" s="773" t="s">
        <v>264</v>
      </c>
      <c r="J1285" s="774"/>
      <c r="K1285" s="774"/>
      <c r="L1285" s="774"/>
      <c r="M1285" s="774"/>
      <c r="N1285" s="775"/>
      <c r="O1285" s="1219" t="s">
        <v>265</v>
      </c>
    </row>
    <row r="1286">
      <c r="A1286" s="841"/>
      <c r="B1286" s="766" t="s">
        <v>266</v>
      </c>
      <c r="C1286" s="767"/>
      <c r="D1286" s="767"/>
      <c r="E1286" s="767"/>
      <c r="F1286" s="768"/>
      <c r="G1286" s="779"/>
      <c r="H1286" s="780"/>
      <c r="I1286" s="766" t="s">
        <v>267</v>
      </c>
      <c r="J1286" s="767"/>
      <c r="K1286" s="767"/>
      <c r="L1286" s="767"/>
      <c r="M1286" s="767"/>
      <c r="N1286" s="768"/>
      <c r="O1286" s="781"/>
    </row>
    <row r="1287">
      <c r="A1287" s="841"/>
      <c r="B1287" s="766" t="s">
        <v>268</v>
      </c>
      <c r="C1287" s="767"/>
      <c r="D1287" s="767"/>
      <c r="E1287" s="767"/>
      <c r="F1287" s="768"/>
      <c r="G1287" s="779"/>
      <c r="H1287" s="780"/>
      <c r="I1287" s="766" t="s">
        <v>269</v>
      </c>
      <c r="J1287" s="767"/>
      <c r="K1287" s="767"/>
      <c r="L1287" s="767"/>
      <c r="M1287" s="767"/>
      <c r="N1287" s="768"/>
      <c r="O1287" s="781"/>
    </row>
    <row r="1288">
      <c r="A1288" s="841"/>
      <c r="B1288" s="766" t="s">
        <v>270</v>
      </c>
      <c r="C1288" s="767"/>
      <c r="D1288" s="767"/>
      <c r="E1288" s="767"/>
      <c r="F1288" s="768"/>
      <c r="G1288" s="779"/>
      <c r="H1288" s="780"/>
      <c r="I1288" s="766" t="s">
        <v>271</v>
      </c>
      <c r="J1288" s="767"/>
      <c r="K1288" s="767"/>
      <c r="L1288" s="767"/>
      <c r="M1288" s="767"/>
      <c r="N1288" s="768"/>
      <c r="O1288" s="781"/>
    </row>
    <row r="1289">
      <c r="A1289" s="841"/>
      <c r="B1289" s="766" t="s">
        <v>272</v>
      </c>
      <c r="C1289" s="767"/>
      <c r="D1289" s="767"/>
      <c r="E1289" s="767"/>
      <c r="F1289" s="768"/>
      <c r="G1289" s="779"/>
      <c r="H1289" s="780"/>
      <c r="I1289" s="766" t="s">
        <v>273</v>
      </c>
      <c r="J1289" s="767"/>
      <c r="K1289" s="767"/>
      <c r="L1289" s="767"/>
      <c r="M1289" s="767"/>
      <c r="N1289" s="768"/>
      <c r="O1289" s="781"/>
    </row>
    <row r="1290">
      <c r="A1290" s="841"/>
      <c r="B1290" s="766" t="s">
        <v>274</v>
      </c>
      <c r="C1290" s="767"/>
      <c r="D1290" s="767"/>
      <c r="E1290" s="767"/>
      <c r="F1290" s="768"/>
      <c r="G1290" s="779"/>
      <c r="H1290" s="780"/>
      <c r="I1290" s="766" t="s">
        <v>275</v>
      </c>
      <c r="J1290" s="767"/>
      <c r="K1290" s="767"/>
      <c r="L1290" s="767"/>
      <c r="M1290" s="767"/>
      <c r="N1290" s="768"/>
      <c r="O1290" s="781"/>
    </row>
    <row r="1291">
      <c r="A1291" s="841"/>
      <c r="B1291" s="766" t="s">
        <v>276</v>
      </c>
      <c r="C1291" s="767"/>
      <c r="D1291" s="767"/>
      <c r="E1291" s="767"/>
      <c r="F1291" s="768"/>
      <c r="G1291" s="779"/>
      <c r="H1291" s="780"/>
      <c r="I1291" s="766" t="s">
        <v>277</v>
      </c>
      <c r="J1291" s="767"/>
      <c r="K1291" s="767"/>
      <c r="L1291" s="767"/>
      <c r="M1291" s="767"/>
      <c r="N1291" s="768"/>
      <c r="O1291" s="781"/>
    </row>
    <row r="1292">
      <c r="A1292" s="841"/>
      <c r="B1292" s="766" t="s">
        <v>278</v>
      </c>
      <c r="C1292" s="767"/>
      <c r="D1292" s="767"/>
      <c r="E1292" s="767"/>
      <c r="F1292" s="768"/>
      <c r="G1292" s="779"/>
      <c r="H1292" s="780"/>
      <c r="I1292" s="766" t="s">
        <v>279</v>
      </c>
      <c r="J1292" s="767"/>
      <c r="K1292" s="767"/>
      <c r="L1292" s="767"/>
      <c r="M1292" s="767"/>
      <c r="N1292" s="768"/>
      <c r="O1292" s="781"/>
    </row>
    <row r="1293">
      <c r="A1293" s="841"/>
      <c r="B1293" s="766" t="s">
        <v>280</v>
      </c>
      <c r="C1293" s="767"/>
      <c r="D1293" s="767"/>
      <c r="E1293" s="767"/>
      <c r="F1293" s="768"/>
      <c r="G1293" s="779"/>
      <c r="H1293" s="780"/>
      <c r="I1293" s="766" t="s">
        <v>281</v>
      </c>
      <c r="J1293" s="767"/>
      <c r="K1293" s="767"/>
      <c r="L1293" s="767"/>
      <c r="M1293" s="767"/>
      <c r="N1293" s="768"/>
      <c r="O1293" s="781"/>
    </row>
    <row r="1294">
      <c r="A1294" s="841"/>
      <c r="B1294" s="766" t="s">
        <v>282</v>
      </c>
      <c r="C1294" s="767"/>
      <c r="D1294" s="767"/>
      <c r="E1294" s="767"/>
      <c r="F1294" s="768"/>
      <c r="G1294" s="779"/>
      <c r="H1294" s="780"/>
      <c r="I1294" s="766" t="s">
        <v>283</v>
      </c>
      <c r="J1294" s="767"/>
      <c r="K1294" s="767"/>
      <c r="L1294" s="767"/>
      <c r="M1294" s="767"/>
      <c r="N1294" s="768"/>
      <c r="O1294" s="781"/>
    </row>
    <row r="1295">
      <c r="A1295" s="841"/>
      <c r="B1295" s="766" t="s">
        <v>284</v>
      </c>
      <c r="C1295" s="767"/>
      <c r="D1295" s="767"/>
      <c r="E1295" s="767"/>
      <c r="F1295" s="768"/>
      <c r="G1295" s="779"/>
      <c r="H1295" s="780"/>
      <c r="I1295" s="766" t="s">
        <v>285</v>
      </c>
      <c r="J1295" s="767"/>
      <c r="K1295" s="767"/>
      <c r="L1295" s="767"/>
      <c r="M1295" s="767"/>
      <c r="N1295" s="768"/>
      <c r="O1295" s="790"/>
    </row>
    <row r="1296" ht="15.75">
      <c r="A1296" s="842"/>
      <c r="B1296" s="793" t="s">
        <v>286</v>
      </c>
      <c r="C1296" s="794"/>
      <c r="D1296" s="794"/>
      <c r="E1296" s="794"/>
      <c r="F1296" s="795"/>
      <c r="G1296" s="791"/>
      <c r="H1296" s="792"/>
      <c r="I1296" s="793" t="s">
        <v>287</v>
      </c>
      <c r="J1296" s="794"/>
      <c r="K1296" s="794"/>
      <c r="L1296" s="794"/>
      <c r="M1296" s="794"/>
      <c r="N1296" s="795"/>
      <c r="O1296" s="796">
        <f>SUM(G1286:H1296,O1286:O1295)</f>
        <v>0</v>
      </c>
    </row>
    <row r="1297">
      <c r="A1297" s="837" t="s">
        <v>288</v>
      </c>
      <c r="B1297" s="838" t="s">
        <v>313</v>
      </c>
      <c r="C1297" s="997"/>
      <c r="D1297" s="997"/>
      <c r="E1297" s="997"/>
      <c r="F1297" s="997"/>
      <c r="G1297" s="997"/>
      <c r="H1297" s="997"/>
      <c r="I1297" s="997"/>
      <c r="J1297" s="997"/>
      <c r="K1297" s="997"/>
      <c r="L1297" s="997"/>
      <c r="M1297" s="997"/>
      <c r="N1297" s="997"/>
      <c r="O1297" s="998"/>
    </row>
    <row r="1298">
      <c r="A1298" s="841"/>
      <c r="B1298" s="758"/>
      <c r="C1298" s="759"/>
      <c r="D1298" s="759"/>
      <c r="E1298" s="759"/>
      <c r="F1298" s="759"/>
      <c r="G1298" s="759"/>
      <c r="H1298" s="759"/>
      <c r="I1298" s="759"/>
      <c r="J1298" s="759"/>
      <c r="K1298" s="759"/>
      <c r="L1298" s="759"/>
      <c r="M1298" s="759"/>
      <c r="N1298" s="759"/>
      <c r="O1298" s="762"/>
    </row>
    <row r="1299">
      <c r="A1299" s="841"/>
      <c r="B1299" s="758"/>
      <c r="C1299" s="759"/>
      <c r="D1299" s="759"/>
      <c r="E1299" s="759"/>
      <c r="F1299" s="759"/>
      <c r="G1299" s="759"/>
      <c r="H1299" s="759"/>
      <c r="I1299" s="759"/>
      <c r="J1299" s="759"/>
      <c r="K1299" s="759"/>
      <c r="L1299" s="759"/>
      <c r="M1299" s="759"/>
      <c r="N1299" s="759"/>
      <c r="O1299" s="762"/>
    </row>
    <row r="1300">
      <c r="A1300" s="841"/>
      <c r="B1300" s="758"/>
      <c r="C1300" s="759"/>
      <c r="D1300" s="759"/>
      <c r="E1300" s="759"/>
      <c r="F1300" s="759"/>
      <c r="G1300" s="759"/>
      <c r="H1300" s="759"/>
      <c r="I1300" s="759"/>
      <c r="J1300" s="759"/>
      <c r="K1300" s="759"/>
      <c r="L1300" s="759"/>
      <c r="M1300" s="759"/>
      <c r="N1300" s="759"/>
      <c r="O1300" s="762"/>
    </row>
    <row r="1301">
      <c r="A1301" s="841"/>
      <c r="B1301" s="758"/>
      <c r="C1301" s="759"/>
      <c r="D1301" s="759"/>
      <c r="E1301" s="759"/>
      <c r="F1301" s="759"/>
      <c r="G1301" s="759"/>
      <c r="H1301" s="759"/>
      <c r="I1301" s="759"/>
      <c r="J1301" s="759"/>
      <c r="K1301" s="759"/>
      <c r="L1301" s="759"/>
      <c r="M1301" s="759"/>
      <c r="N1301" s="759"/>
      <c r="O1301" s="762"/>
    </row>
    <row r="1302">
      <c r="A1302" s="841"/>
      <c r="B1302" s="758"/>
      <c r="C1302" s="759"/>
      <c r="D1302" s="759"/>
      <c r="E1302" s="759"/>
      <c r="F1302" s="759"/>
      <c r="G1302" s="759"/>
      <c r="H1302" s="759"/>
      <c r="I1302" s="759"/>
      <c r="J1302" s="759"/>
      <c r="K1302" s="759"/>
      <c r="L1302" s="759"/>
      <c r="M1302" s="759"/>
      <c r="N1302" s="759"/>
      <c r="O1302" s="762"/>
    </row>
    <row r="1303">
      <c r="A1303" s="841"/>
      <c r="B1303" s="758"/>
      <c r="C1303" s="759"/>
      <c r="D1303" s="759"/>
      <c r="E1303" s="759"/>
      <c r="F1303" s="759"/>
      <c r="G1303" s="759"/>
      <c r="H1303" s="759"/>
      <c r="I1303" s="759"/>
      <c r="J1303" s="759"/>
      <c r="K1303" s="759"/>
      <c r="L1303" s="759"/>
      <c r="M1303" s="759"/>
      <c r="N1303" s="759"/>
      <c r="O1303" s="762"/>
    </row>
    <row r="1304">
      <c r="A1304" s="841"/>
      <c r="B1304" s="758"/>
      <c r="C1304" s="759"/>
      <c r="D1304" s="759"/>
      <c r="E1304" s="759"/>
      <c r="F1304" s="759"/>
      <c r="G1304" s="759"/>
      <c r="H1304" s="763"/>
      <c r="I1304" s="986" t="s">
        <v>0</v>
      </c>
      <c r="J1304" s="987"/>
      <c r="K1304" s="987"/>
      <c r="L1304" s="987"/>
      <c r="M1304" s="987"/>
      <c r="N1304" s="987"/>
      <c r="O1304" s="1391"/>
    </row>
    <row r="1305">
      <c r="A1305" s="841"/>
      <c r="B1305" s="758"/>
      <c r="C1305" s="759"/>
      <c r="D1305" s="759"/>
      <c r="E1305" s="759"/>
      <c r="F1305" s="759"/>
      <c r="G1305" s="759"/>
      <c r="H1305" s="763"/>
      <c r="I1305" s="3"/>
      <c r="J1305" s="3"/>
      <c r="K1305" s="3"/>
      <c r="L1305" s="3"/>
      <c r="M1305" s="3"/>
      <c r="N1305" s="3"/>
      <c r="O1305" s="1392"/>
    </row>
    <row r="1306">
      <c r="A1306" s="841"/>
      <c r="B1306" s="758"/>
      <c r="C1306" s="759"/>
      <c r="D1306" s="759"/>
      <c r="E1306" s="759"/>
      <c r="F1306" s="759"/>
      <c r="G1306" s="759"/>
      <c r="H1306" s="763"/>
      <c r="I1306" s="3"/>
      <c r="J1306" s="3"/>
      <c r="K1306" s="3"/>
      <c r="L1306" s="3"/>
      <c r="M1306" s="3"/>
      <c r="N1306" s="3"/>
      <c r="O1306" s="1392"/>
    </row>
    <row r="1307" ht="15.75">
      <c r="A1307" s="842"/>
      <c r="B1307" s="803"/>
      <c r="C1307" s="804"/>
      <c r="D1307" s="804"/>
      <c r="E1307" s="804"/>
      <c r="F1307" s="804"/>
      <c r="G1307" s="804"/>
      <c r="H1307" s="989"/>
      <c r="I1307" s="990"/>
      <c r="J1307" s="990"/>
      <c r="K1307" s="990"/>
      <c r="L1307" s="990"/>
      <c r="M1307" s="990"/>
      <c r="N1307" s="990"/>
      <c r="O1307" s="1393"/>
    </row>
    <row r="1308">
      <c r="A1308" s="837" t="s">
        <v>291</v>
      </c>
      <c r="B1308" s="992"/>
      <c r="C1308" s="839"/>
      <c r="D1308" s="839"/>
      <c r="E1308" s="839"/>
      <c r="F1308" s="839"/>
      <c r="G1308" s="839"/>
      <c r="H1308" s="839"/>
      <c r="I1308" s="839"/>
      <c r="J1308" s="839"/>
      <c r="K1308" s="839"/>
      <c r="L1308" s="839"/>
      <c r="M1308" s="839"/>
      <c r="N1308" s="839"/>
      <c r="O1308" s="840"/>
    </row>
    <row r="1309">
      <c r="A1309" s="841"/>
      <c r="B1309" s="760"/>
      <c r="C1309" s="761"/>
      <c r="D1309" s="761"/>
      <c r="E1309" s="761"/>
      <c r="F1309" s="761"/>
      <c r="G1309" s="761"/>
      <c r="H1309" s="761"/>
      <c r="I1309" s="761"/>
      <c r="J1309" s="761"/>
      <c r="K1309" s="761"/>
      <c r="L1309" s="761"/>
      <c r="M1309" s="761"/>
      <c r="N1309" s="761"/>
      <c r="O1309" s="762"/>
    </row>
    <row r="1310">
      <c r="A1310" s="841"/>
      <c r="B1310" s="760"/>
      <c r="C1310" s="761"/>
      <c r="D1310" s="761"/>
      <c r="E1310" s="761"/>
      <c r="F1310" s="761"/>
      <c r="G1310" s="761"/>
      <c r="H1310" s="761"/>
      <c r="I1310" s="761"/>
      <c r="J1310" s="761"/>
      <c r="K1310" s="761"/>
      <c r="L1310" s="761"/>
      <c r="M1310" s="761"/>
      <c r="N1310" s="761"/>
      <c r="O1310" s="762"/>
    </row>
    <row r="1311">
      <c r="A1311" s="841"/>
      <c r="B1311" s="760"/>
      <c r="C1311" s="761"/>
      <c r="D1311" s="761"/>
      <c r="E1311" s="761"/>
      <c r="F1311" s="761"/>
      <c r="G1311" s="761"/>
      <c r="H1311" s="761"/>
      <c r="I1311" s="761"/>
      <c r="J1311" s="761"/>
      <c r="K1311" s="761"/>
      <c r="L1311" s="761"/>
      <c r="M1311" s="761"/>
      <c r="N1311" s="761"/>
      <c r="O1311" s="762"/>
    </row>
    <row r="1312">
      <c r="A1312" s="841"/>
      <c r="B1312" s="760"/>
      <c r="C1312" s="761"/>
      <c r="D1312" s="761"/>
      <c r="E1312" s="761"/>
      <c r="F1312" s="761"/>
      <c r="G1312" s="761"/>
      <c r="H1312" s="761"/>
      <c r="I1312" s="761"/>
      <c r="J1312" s="761"/>
      <c r="K1312" s="761"/>
      <c r="L1312" s="761"/>
      <c r="M1312" s="761"/>
      <c r="N1312" s="761"/>
      <c r="O1312" s="762"/>
    </row>
    <row r="1313">
      <c r="A1313" s="841"/>
      <c r="B1313" s="760"/>
      <c r="C1313" s="761"/>
      <c r="D1313" s="761"/>
      <c r="E1313" s="761"/>
      <c r="F1313" s="761"/>
      <c r="G1313" s="761"/>
      <c r="H1313" s="761"/>
      <c r="I1313" s="761"/>
      <c r="J1313" s="761"/>
      <c r="K1313" s="761"/>
      <c r="L1313" s="761"/>
      <c r="M1313" s="761"/>
      <c r="N1313" s="761"/>
      <c r="O1313" s="762"/>
    </row>
    <row r="1314">
      <c r="A1314" s="841"/>
      <c r="B1314" s="760"/>
      <c r="C1314" s="761"/>
      <c r="D1314" s="761"/>
      <c r="E1314" s="761"/>
      <c r="F1314" s="761"/>
      <c r="G1314" s="761"/>
      <c r="H1314" s="761"/>
      <c r="I1314" s="761"/>
      <c r="J1314" s="761"/>
      <c r="K1314" s="761"/>
      <c r="L1314" s="761"/>
      <c r="M1314" s="761"/>
      <c r="N1314" s="761"/>
      <c r="O1314" s="762"/>
    </row>
    <row r="1315">
      <c r="A1315" s="841"/>
      <c r="B1315" s="760"/>
      <c r="C1315" s="761"/>
      <c r="D1315" s="761"/>
      <c r="E1315" s="761"/>
      <c r="F1315" s="761"/>
      <c r="G1315" s="761"/>
      <c r="H1315" s="761"/>
      <c r="I1315" s="761"/>
      <c r="J1315" s="761"/>
      <c r="K1315" s="761"/>
      <c r="L1315" s="761"/>
      <c r="M1315" s="761"/>
      <c r="N1315" s="761"/>
      <c r="O1315" s="762"/>
    </row>
    <row r="1316">
      <c r="A1316" s="841"/>
      <c r="B1316" s="758"/>
      <c r="C1316" s="759"/>
      <c r="D1316" s="759"/>
      <c r="E1316" s="759"/>
      <c r="F1316" s="759"/>
      <c r="G1316" s="759"/>
      <c r="H1316" s="763"/>
      <c r="I1316" s="986" t="s">
        <v>292</v>
      </c>
      <c r="J1316" s="987"/>
      <c r="K1316" s="987"/>
      <c r="L1316" s="987"/>
      <c r="M1316" s="987"/>
      <c r="N1316" s="987"/>
      <c r="O1316" s="1391"/>
    </row>
    <row r="1317">
      <c r="A1317" s="841"/>
      <c r="B1317" s="758"/>
      <c r="C1317" s="759"/>
      <c r="D1317" s="759"/>
      <c r="E1317" s="759"/>
      <c r="F1317" s="759"/>
      <c r="G1317" s="759"/>
      <c r="H1317" s="763"/>
      <c r="I1317" s="3"/>
      <c r="J1317" s="3"/>
      <c r="K1317" s="3"/>
      <c r="L1317" s="3"/>
      <c r="M1317" s="3"/>
      <c r="N1317" s="3"/>
      <c r="O1317" s="1392"/>
    </row>
    <row r="1318">
      <c r="A1318" s="841"/>
      <c r="B1318" s="758"/>
      <c r="C1318" s="759"/>
      <c r="D1318" s="759"/>
      <c r="E1318" s="759"/>
      <c r="F1318" s="759"/>
      <c r="G1318" s="759"/>
      <c r="H1318" s="763"/>
      <c r="I1318" s="3"/>
      <c r="J1318" s="3"/>
      <c r="K1318" s="3"/>
      <c r="L1318" s="3"/>
      <c r="M1318" s="3"/>
      <c r="N1318" s="3"/>
      <c r="O1318" s="1392"/>
    </row>
    <row r="1319" ht="15.75">
      <c r="A1319" s="842"/>
      <c r="B1319" s="803"/>
      <c r="C1319" s="804"/>
      <c r="D1319" s="804"/>
      <c r="E1319" s="804"/>
      <c r="F1319" s="804"/>
      <c r="G1319" s="804"/>
      <c r="H1319" s="989"/>
      <c r="I1319" s="1223"/>
      <c r="J1319" s="1223"/>
      <c r="K1319" s="1223"/>
      <c r="L1319" s="1223"/>
      <c r="M1319" s="1223"/>
      <c r="N1319" s="1223"/>
      <c r="O1319" s="1394"/>
    </row>
    <row r="1320" ht="26.25" customHeight="1">
      <c r="A1320" s="131" t="s">
        <v>240</v>
      </c>
      <c r="B1320" s="806" t="s">
        <v>1</v>
      </c>
      <c r="C1320" s="807"/>
      <c r="D1320" s="807"/>
      <c r="E1320" s="807"/>
      <c r="F1320" s="807"/>
      <c r="G1320" s="807"/>
      <c r="H1320" s="807"/>
      <c r="I1320" s="807"/>
      <c r="J1320" s="807"/>
      <c r="K1320" s="807"/>
      <c r="L1320" s="807"/>
      <c r="M1320" s="807"/>
      <c r="N1320" s="807"/>
      <c r="O1320" s="1165"/>
    </row>
    <row r="1321" ht="25.5">
      <c r="A1321" s="1254" t="s">
        <v>3</v>
      </c>
      <c r="B1321" s="811" t="s">
        <v>4</v>
      </c>
      <c r="C1321" s="812"/>
      <c r="D1321" s="812"/>
      <c r="E1321" s="812"/>
      <c r="F1321" s="812"/>
      <c r="G1321" s="812"/>
      <c r="H1321" s="812"/>
      <c r="I1321" s="812"/>
      <c r="J1321" s="812"/>
      <c r="K1321" s="812"/>
      <c r="L1321" s="812"/>
      <c r="M1321" s="812"/>
      <c r="N1321" s="812"/>
      <c r="O1321" s="1178"/>
    </row>
    <row r="1322">
      <c r="A1322" s="814" t="s">
        <v>241</v>
      </c>
      <c r="B1322" s="694"/>
      <c r="C1322" s="694"/>
      <c r="D1322" s="694"/>
      <c r="E1322" s="694"/>
      <c r="F1322" s="694"/>
      <c r="G1322" s="694"/>
      <c r="H1322" s="694"/>
      <c r="I1322" s="694"/>
      <c r="J1322" s="694"/>
      <c r="K1322" s="694"/>
      <c r="L1322" s="694"/>
      <c r="M1322" s="694"/>
      <c r="N1322" s="694"/>
      <c r="O1322" s="1179"/>
    </row>
    <row r="1323" ht="25.5">
      <c r="A1323" s="1386" t="s">
        <v>7</v>
      </c>
      <c r="B1323" s="720" t="s">
        <v>312</v>
      </c>
      <c r="C1323" s="720" t="s">
        <v>216</v>
      </c>
      <c r="D1323" s="816" t="str">
        <f>D1275</f>
        <v xml:space="preserve">01/03/2026 a 31/03/2026</v>
      </c>
      <c r="E1323" s="1168"/>
      <c r="F1323" s="820"/>
      <c r="G1323" s="819" t="s">
        <v>242</v>
      </c>
      <c r="H1323" s="820"/>
      <c r="I1323" s="723">
        <f>I1275+1</f>
        <v>46110</v>
      </c>
      <c r="J1323" s="724"/>
      <c r="K1323" s="724"/>
      <c r="L1323" s="724"/>
      <c r="M1323" s="725"/>
      <c r="N1323" s="726" t="s">
        <v>243</v>
      </c>
      <c r="O1323" s="727">
        <f>O1275+1</f>
        <v>29</v>
      </c>
    </row>
    <row r="1324">
      <c r="A1324" s="1387" t="s">
        <v>244</v>
      </c>
      <c r="B1324" s="729" t="s">
        <v>6</v>
      </c>
      <c r="C1324" s="730"/>
      <c r="D1324" s="730"/>
      <c r="E1324" s="730"/>
      <c r="F1324" s="730"/>
      <c r="G1324" s="730"/>
      <c r="H1324" s="730"/>
      <c r="I1324" s="730"/>
      <c r="J1324" s="731"/>
      <c r="K1324" s="732" t="s">
        <v>245</v>
      </c>
      <c r="L1324" s="732" t="s">
        <v>246</v>
      </c>
      <c r="M1324" s="821" t="s">
        <v>247</v>
      </c>
      <c r="N1324" s="822"/>
      <c r="O1324" s="733" t="s">
        <v>248</v>
      </c>
    </row>
    <row r="1325">
      <c r="A1325" s="1388"/>
      <c r="B1325" s="735"/>
      <c r="C1325" s="736"/>
      <c r="D1325" s="1168"/>
      <c r="E1325" s="1168"/>
      <c r="F1325" s="1168"/>
      <c r="G1325" s="736"/>
      <c r="H1325" s="736"/>
      <c r="I1325" s="736"/>
      <c r="J1325" s="737"/>
      <c r="K1325" s="732" t="s">
        <v>249</v>
      </c>
      <c r="L1325" s="732" t="s">
        <v>203</v>
      </c>
      <c r="M1325" s="823"/>
      <c r="N1325" s="824"/>
      <c r="O1325" s="739"/>
    </row>
    <row r="1326" ht="38.25">
      <c r="A1326" s="1389" t="s">
        <v>250</v>
      </c>
      <c r="B1326" s="741"/>
      <c r="C1326" s="742" t="s">
        <v>251</v>
      </c>
      <c r="D1326" s="742">
        <f>D1278</f>
        <v>270</v>
      </c>
      <c r="E1326" s="742" t="s">
        <v>252</v>
      </c>
      <c r="F1326" s="825" t="s">
        <v>253</v>
      </c>
      <c r="G1326" s="826"/>
      <c r="H1326" s="741">
        <f>H1278+1</f>
        <v>176</v>
      </c>
      <c r="I1326" s="742" t="s">
        <v>254</v>
      </c>
      <c r="J1326" s="741">
        <f>D1326-H1326</f>
        <v>94</v>
      </c>
      <c r="K1326" s="744" t="s">
        <v>255</v>
      </c>
      <c r="L1326" s="744" t="s">
        <v>203</v>
      </c>
      <c r="M1326" s="811"/>
      <c r="N1326" s="827"/>
      <c r="O1326" s="739"/>
    </row>
    <row r="1327">
      <c r="A1327" s="1395" t="s">
        <v>256</v>
      </c>
      <c r="B1327" s="755" t="s">
        <v>257</v>
      </c>
      <c r="C1327" s="756"/>
      <c r="D1327" s="756"/>
      <c r="E1327" s="756"/>
      <c r="F1327" s="757"/>
      <c r="G1327" s="758"/>
      <c r="H1327" s="763"/>
      <c r="I1327" s="760"/>
      <c r="J1327" s="761"/>
      <c r="K1327" s="761"/>
      <c r="L1327" s="761"/>
      <c r="M1327" s="761"/>
      <c r="N1327" s="761"/>
      <c r="O1327" s="762"/>
    </row>
    <row r="1328">
      <c r="A1328" s="841"/>
      <c r="B1328" s="755" t="s">
        <v>258</v>
      </c>
      <c r="C1328" s="756"/>
      <c r="D1328" s="756"/>
      <c r="E1328" s="756"/>
      <c r="F1328" s="757"/>
      <c r="G1328" s="758"/>
      <c r="H1328" s="763"/>
      <c r="I1328" s="760"/>
      <c r="J1328" s="761"/>
      <c r="K1328" s="761"/>
      <c r="L1328" s="761"/>
      <c r="M1328" s="761"/>
      <c r="N1328" s="761"/>
      <c r="O1328" s="762"/>
    </row>
    <row r="1329">
      <c r="A1329" s="841"/>
      <c r="B1329" s="755" t="s">
        <v>259</v>
      </c>
      <c r="C1329" s="756"/>
      <c r="D1329" s="756"/>
      <c r="E1329" s="756"/>
      <c r="F1329" s="757"/>
      <c r="G1329" s="758"/>
      <c r="H1329" s="763"/>
      <c r="I1329" s="760"/>
      <c r="J1329" s="761"/>
      <c r="K1329" s="761"/>
      <c r="L1329" s="761"/>
      <c r="M1329" s="761"/>
      <c r="N1329" s="761"/>
      <c r="O1329" s="762"/>
    </row>
    <row r="1330">
      <c r="A1330" s="841"/>
      <c r="B1330" s="755" t="s">
        <v>260</v>
      </c>
      <c r="C1330" s="756"/>
      <c r="D1330" s="756"/>
      <c r="E1330" s="756"/>
      <c r="F1330" s="757"/>
      <c r="G1330" s="758"/>
      <c r="H1330" s="763"/>
      <c r="I1330" s="760"/>
      <c r="J1330" s="761"/>
      <c r="K1330" s="761"/>
      <c r="L1330" s="761"/>
      <c r="M1330" s="761"/>
      <c r="N1330" s="761"/>
      <c r="O1330" s="762"/>
    </row>
    <row r="1331">
      <c r="A1331" s="841"/>
      <c r="B1331" s="755" t="s">
        <v>261</v>
      </c>
      <c r="C1331" s="756"/>
      <c r="D1331" s="756"/>
      <c r="E1331" s="756"/>
      <c r="F1331" s="757"/>
      <c r="G1331" s="758"/>
      <c r="H1331" s="763"/>
      <c r="I1331" s="758"/>
      <c r="J1331" s="759"/>
      <c r="K1331" s="759"/>
      <c r="L1331" s="759"/>
      <c r="M1331" s="759"/>
      <c r="N1331" s="759"/>
      <c r="O1331" s="762"/>
    </row>
    <row r="1332" ht="15.75">
      <c r="A1332" s="842"/>
      <c r="B1332" s="999" t="s">
        <v>262</v>
      </c>
      <c r="C1332" s="1000"/>
      <c r="D1332" s="1000"/>
      <c r="E1332" s="1000"/>
      <c r="F1332" s="1001"/>
      <c r="G1332" s="803"/>
      <c r="H1332" s="989"/>
      <c r="I1332" s="769"/>
      <c r="J1332" s="770"/>
      <c r="K1332" s="770"/>
      <c r="L1332" s="770"/>
      <c r="M1332" s="770"/>
      <c r="N1332" s="770"/>
      <c r="O1332" s="771"/>
    </row>
    <row r="1333">
      <c r="A1333" s="837" t="s">
        <v>263</v>
      </c>
      <c r="B1333" s="773" t="s">
        <v>264</v>
      </c>
      <c r="C1333" s="774"/>
      <c r="D1333" s="774"/>
      <c r="E1333" s="774"/>
      <c r="F1333" s="775"/>
      <c r="G1333" s="776" t="s">
        <v>265</v>
      </c>
      <c r="H1333" s="777"/>
      <c r="I1333" s="773" t="s">
        <v>264</v>
      </c>
      <c r="J1333" s="774"/>
      <c r="K1333" s="774"/>
      <c r="L1333" s="774"/>
      <c r="M1333" s="774"/>
      <c r="N1333" s="775"/>
      <c r="O1333" s="1219" t="s">
        <v>265</v>
      </c>
    </row>
    <row r="1334">
      <c r="A1334" s="841"/>
      <c r="B1334" s="766" t="s">
        <v>266</v>
      </c>
      <c r="C1334" s="767"/>
      <c r="D1334" s="767"/>
      <c r="E1334" s="767"/>
      <c r="F1334" s="768"/>
      <c r="G1334" s="779"/>
      <c r="H1334" s="780"/>
      <c r="I1334" s="766" t="s">
        <v>267</v>
      </c>
      <c r="J1334" s="767"/>
      <c r="K1334" s="767"/>
      <c r="L1334" s="767"/>
      <c r="M1334" s="767"/>
      <c r="N1334" s="768"/>
      <c r="O1334" s="781"/>
    </row>
    <row r="1335">
      <c r="A1335" s="841"/>
      <c r="B1335" s="766" t="s">
        <v>268</v>
      </c>
      <c r="C1335" s="767"/>
      <c r="D1335" s="767"/>
      <c r="E1335" s="767"/>
      <c r="F1335" s="768"/>
      <c r="G1335" s="779"/>
      <c r="H1335" s="780"/>
      <c r="I1335" s="766" t="s">
        <v>269</v>
      </c>
      <c r="J1335" s="767"/>
      <c r="K1335" s="767"/>
      <c r="L1335" s="767"/>
      <c r="M1335" s="767"/>
      <c r="N1335" s="768"/>
      <c r="O1335" s="781"/>
    </row>
    <row r="1336">
      <c r="A1336" s="841"/>
      <c r="B1336" s="766" t="s">
        <v>270</v>
      </c>
      <c r="C1336" s="767"/>
      <c r="D1336" s="767"/>
      <c r="E1336" s="767"/>
      <c r="F1336" s="768"/>
      <c r="G1336" s="779"/>
      <c r="H1336" s="780"/>
      <c r="I1336" s="766" t="s">
        <v>271</v>
      </c>
      <c r="J1336" s="767"/>
      <c r="K1336" s="767"/>
      <c r="L1336" s="767"/>
      <c r="M1336" s="767"/>
      <c r="N1336" s="768"/>
      <c r="O1336" s="781"/>
    </row>
    <row r="1337">
      <c r="A1337" s="841"/>
      <c r="B1337" s="766" t="s">
        <v>272</v>
      </c>
      <c r="C1337" s="767"/>
      <c r="D1337" s="767"/>
      <c r="E1337" s="767"/>
      <c r="F1337" s="768"/>
      <c r="G1337" s="779"/>
      <c r="H1337" s="780"/>
      <c r="I1337" s="766" t="s">
        <v>273</v>
      </c>
      <c r="J1337" s="767"/>
      <c r="K1337" s="767"/>
      <c r="L1337" s="767"/>
      <c r="M1337" s="767"/>
      <c r="N1337" s="768"/>
      <c r="O1337" s="781"/>
    </row>
    <row r="1338">
      <c r="A1338" s="841"/>
      <c r="B1338" s="766" t="s">
        <v>274</v>
      </c>
      <c r="C1338" s="767"/>
      <c r="D1338" s="767"/>
      <c r="E1338" s="767"/>
      <c r="F1338" s="768"/>
      <c r="G1338" s="779"/>
      <c r="H1338" s="780"/>
      <c r="I1338" s="766" t="s">
        <v>275</v>
      </c>
      <c r="J1338" s="767"/>
      <c r="K1338" s="767"/>
      <c r="L1338" s="767"/>
      <c r="M1338" s="767"/>
      <c r="N1338" s="768"/>
      <c r="O1338" s="781"/>
    </row>
    <row r="1339">
      <c r="A1339" s="841"/>
      <c r="B1339" s="766" t="s">
        <v>276</v>
      </c>
      <c r="C1339" s="767"/>
      <c r="D1339" s="767"/>
      <c r="E1339" s="767"/>
      <c r="F1339" s="768"/>
      <c r="G1339" s="779"/>
      <c r="H1339" s="780"/>
      <c r="I1339" s="766" t="s">
        <v>277</v>
      </c>
      <c r="J1339" s="767"/>
      <c r="K1339" s="767"/>
      <c r="L1339" s="767"/>
      <c r="M1339" s="767"/>
      <c r="N1339" s="768"/>
      <c r="O1339" s="781"/>
    </row>
    <row r="1340">
      <c r="A1340" s="841"/>
      <c r="B1340" s="766" t="s">
        <v>278</v>
      </c>
      <c r="C1340" s="767"/>
      <c r="D1340" s="767"/>
      <c r="E1340" s="767"/>
      <c r="F1340" s="768"/>
      <c r="G1340" s="779"/>
      <c r="H1340" s="780"/>
      <c r="I1340" s="766" t="s">
        <v>279</v>
      </c>
      <c r="J1340" s="767"/>
      <c r="K1340" s="767"/>
      <c r="L1340" s="767"/>
      <c r="M1340" s="767"/>
      <c r="N1340" s="768"/>
      <c r="O1340" s="781"/>
    </row>
    <row r="1341">
      <c r="A1341" s="841"/>
      <c r="B1341" s="766" t="s">
        <v>280</v>
      </c>
      <c r="C1341" s="767"/>
      <c r="D1341" s="767"/>
      <c r="E1341" s="767"/>
      <c r="F1341" s="768"/>
      <c r="G1341" s="779"/>
      <c r="H1341" s="780"/>
      <c r="I1341" s="766" t="s">
        <v>281</v>
      </c>
      <c r="J1341" s="767"/>
      <c r="K1341" s="767"/>
      <c r="L1341" s="767"/>
      <c r="M1341" s="767"/>
      <c r="N1341" s="768"/>
      <c r="O1341" s="781"/>
    </row>
    <row r="1342">
      <c r="A1342" s="841"/>
      <c r="B1342" s="766" t="s">
        <v>282</v>
      </c>
      <c r="C1342" s="767"/>
      <c r="D1342" s="767"/>
      <c r="E1342" s="767"/>
      <c r="F1342" s="768"/>
      <c r="G1342" s="779"/>
      <c r="H1342" s="780"/>
      <c r="I1342" s="766" t="s">
        <v>283</v>
      </c>
      <c r="J1342" s="767"/>
      <c r="K1342" s="767"/>
      <c r="L1342" s="767"/>
      <c r="M1342" s="767"/>
      <c r="N1342" s="768"/>
      <c r="O1342" s="781"/>
    </row>
    <row r="1343">
      <c r="A1343" s="841"/>
      <c r="B1343" s="766" t="s">
        <v>284</v>
      </c>
      <c r="C1343" s="767"/>
      <c r="D1343" s="767"/>
      <c r="E1343" s="767"/>
      <c r="F1343" s="768"/>
      <c r="G1343" s="779"/>
      <c r="H1343" s="780"/>
      <c r="I1343" s="766" t="s">
        <v>285</v>
      </c>
      <c r="J1343" s="767"/>
      <c r="K1343" s="767"/>
      <c r="L1343" s="767"/>
      <c r="M1343" s="767"/>
      <c r="N1343" s="768"/>
      <c r="O1343" s="790"/>
    </row>
    <row r="1344" ht="15.75">
      <c r="A1344" s="842"/>
      <c r="B1344" s="793" t="s">
        <v>286</v>
      </c>
      <c r="C1344" s="794"/>
      <c r="D1344" s="794"/>
      <c r="E1344" s="794"/>
      <c r="F1344" s="795"/>
      <c r="G1344" s="791"/>
      <c r="H1344" s="792"/>
      <c r="I1344" s="793" t="s">
        <v>287</v>
      </c>
      <c r="J1344" s="794"/>
      <c r="K1344" s="794"/>
      <c r="L1344" s="794"/>
      <c r="M1344" s="794"/>
      <c r="N1344" s="795"/>
      <c r="O1344" s="796">
        <f>SUM(G1334:H1344,O1334:O1343)</f>
        <v>0</v>
      </c>
    </row>
    <row r="1345">
      <c r="A1345" s="837" t="s">
        <v>288</v>
      </c>
      <c r="B1345" s="838" t="s">
        <v>313</v>
      </c>
      <c r="C1345" s="997"/>
      <c r="D1345" s="997"/>
      <c r="E1345" s="997"/>
      <c r="F1345" s="997"/>
      <c r="G1345" s="997"/>
      <c r="H1345" s="997"/>
      <c r="I1345" s="997"/>
      <c r="J1345" s="997"/>
      <c r="K1345" s="997"/>
      <c r="L1345" s="997"/>
      <c r="M1345" s="997"/>
      <c r="N1345" s="997"/>
      <c r="O1345" s="998"/>
    </row>
    <row r="1346">
      <c r="A1346" s="841"/>
      <c r="B1346" s="1220"/>
      <c r="C1346" s="1221"/>
      <c r="D1346" s="1221"/>
      <c r="E1346" s="1221"/>
      <c r="F1346" s="1221"/>
      <c r="G1346" s="1221"/>
      <c r="H1346" s="1221"/>
      <c r="I1346" s="1221"/>
      <c r="J1346" s="1221"/>
      <c r="K1346" s="1221"/>
      <c r="L1346" s="1221"/>
      <c r="M1346" s="1221"/>
      <c r="N1346" s="1221"/>
      <c r="O1346" s="1222"/>
    </row>
    <row r="1347">
      <c r="A1347" s="841"/>
      <c r="B1347" s="758"/>
      <c r="C1347" s="759"/>
      <c r="D1347" s="759"/>
      <c r="E1347" s="759"/>
      <c r="F1347" s="759"/>
      <c r="G1347" s="759"/>
      <c r="H1347" s="759"/>
      <c r="I1347" s="759"/>
      <c r="J1347" s="759"/>
      <c r="K1347" s="759"/>
      <c r="L1347" s="759"/>
      <c r="M1347" s="759"/>
      <c r="N1347" s="759"/>
      <c r="O1347" s="762"/>
    </row>
    <row r="1348">
      <c r="A1348" s="841"/>
      <c r="B1348" s="758"/>
      <c r="C1348" s="759"/>
      <c r="D1348" s="759"/>
      <c r="E1348" s="759"/>
      <c r="F1348" s="759"/>
      <c r="G1348" s="759"/>
      <c r="H1348" s="759"/>
      <c r="I1348" s="759"/>
      <c r="J1348" s="759"/>
      <c r="K1348" s="759"/>
      <c r="L1348" s="759"/>
      <c r="M1348" s="759"/>
      <c r="N1348" s="759"/>
      <c r="O1348" s="762"/>
    </row>
    <row r="1349">
      <c r="A1349" s="841"/>
      <c r="B1349" s="758"/>
      <c r="C1349" s="759"/>
      <c r="D1349" s="759"/>
      <c r="E1349" s="759"/>
      <c r="F1349" s="759"/>
      <c r="G1349" s="759"/>
      <c r="H1349" s="759"/>
      <c r="I1349" s="759"/>
      <c r="J1349" s="759"/>
      <c r="K1349" s="759"/>
      <c r="L1349" s="759"/>
      <c r="M1349" s="759"/>
      <c r="N1349" s="759"/>
      <c r="O1349" s="762"/>
    </row>
    <row r="1350">
      <c r="A1350" s="841"/>
      <c r="B1350" s="758"/>
      <c r="C1350" s="759"/>
      <c r="D1350" s="759"/>
      <c r="E1350" s="759"/>
      <c r="F1350" s="759"/>
      <c r="G1350" s="759"/>
      <c r="H1350" s="759"/>
      <c r="I1350" s="759"/>
      <c r="J1350" s="759"/>
      <c r="K1350" s="759"/>
      <c r="L1350" s="759"/>
      <c r="M1350" s="759"/>
      <c r="N1350" s="759"/>
      <c r="O1350" s="762"/>
    </row>
    <row r="1351">
      <c r="A1351" s="841"/>
      <c r="B1351" s="758"/>
      <c r="C1351" s="759"/>
      <c r="D1351" s="759"/>
      <c r="E1351" s="759"/>
      <c r="F1351" s="759"/>
      <c r="G1351" s="759"/>
      <c r="H1351" s="759"/>
      <c r="I1351" s="759"/>
      <c r="J1351" s="759"/>
      <c r="K1351" s="759"/>
      <c r="L1351" s="759"/>
      <c r="M1351" s="759"/>
      <c r="N1351" s="759"/>
      <c r="O1351" s="762"/>
    </row>
    <row r="1352">
      <c r="A1352" s="841"/>
      <c r="B1352" s="758"/>
      <c r="C1352" s="759"/>
      <c r="D1352" s="759"/>
      <c r="E1352" s="759"/>
      <c r="F1352" s="759"/>
      <c r="G1352" s="759"/>
      <c r="H1352" s="763"/>
      <c r="I1352" s="986" t="s">
        <v>0</v>
      </c>
      <c r="J1352" s="987"/>
      <c r="K1352" s="987"/>
      <c r="L1352" s="987"/>
      <c r="M1352" s="987"/>
      <c r="N1352" s="987"/>
      <c r="O1352" s="1391"/>
    </row>
    <row r="1353">
      <c r="A1353" s="841"/>
      <c r="B1353" s="758"/>
      <c r="C1353" s="759"/>
      <c r="D1353" s="759"/>
      <c r="E1353" s="759"/>
      <c r="F1353" s="759"/>
      <c r="G1353" s="759"/>
      <c r="H1353" s="763"/>
      <c r="I1353" s="3"/>
      <c r="J1353" s="3"/>
      <c r="K1353" s="3"/>
      <c r="L1353" s="3"/>
      <c r="M1353" s="3"/>
      <c r="N1353" s="3"/>
      <c r="O1353" s="1392"/>
    </row>
    <row r="1354">
      <c r="A1354" s="841"/>
      <c r="B1354" s="758"/>
      <c r="C1354" s="759"/>
      <c r="D1354" s="759"/>
      <c r="E1354" s="759"/>
      <c r="F1354" s="759"/>
      <c r="G1354" s="759"/>
      <c r="H1354" s="763"/>
      <c r="I1354" s="3"/>
      <c r="J1354" s="3"/>
      <c r="K1354" s="3"/>
      <c r="L1354" s="3"/>
      <c r="M1354" s="3"/>
      <c r="N1354" s="3"/>
      <c r="O1354" s="1392"/>
    </row>
    <row r="1355" ht="15.75">
      <c r="A1355" s="842"/>
      <c r="B1355" s="803"/>
      <c r="C1355" s="804"/>
      <c r="D1355" s="804"/>
      <c r="E1355" s="804"/>
      <c r="F1355" s="804"/>
      <c r="G1355" s="804"/>
      <c r="H1355" s="989"/>
      <c r="I1355" s="990"/>
      <c r="J1355" s="990"/>
      <c r="K1355" s="990"/>
      <c r="L1355" s="990"/>
      <c r="M1355" s="990"/>
      <c r="N1355" s="990"/>
      <c r="O1355" s="1393"/>
    </row>
    <row r="1356">
      <c r="A1356" s="837" t="s">
        <v>291</v>
      </c>
      <c r="B1356" s="992"/>
      <c r="C1356" s="839"/>
      <c r="D1356" s="839"/>
      <c r="E1356" s="839"/>
      <c r="F1356" s="839"/>
      <c r="G1356" s="839"/>
      <c r="H1356" s="839"/>
      <c r="I1356" s="839"/>
      <c r="J1356" s="839"/>
      <c r="K1356" s="839"/>
      <c r="L1356" s="839"/>
      <c r="M1356" s="839"/>
      <c r="N1356" s="839"/>
      <c r="O1356" s="840"/>
    </row>
    <row r="1357">
      <c r="A1357" s="841"/>
      <c r="B1357" s="760"/>
      <c r="C1357" s="761"/>
      <c r="D1357" s="761"/>
      <c r="E1357" s="761"/>
      <c r="F1357" s="761"/>
      <c r="G1357" s="761"/>
      <c r="H1357" s="761"/>
      <c r="I1357" s="761"/>
      <c r="J1357" s="761"/>
      <c r="K1357" s="761"/>
      <c r="L1357" s="761"/>
      <c r="M1357" s="761"/>
      <c r="N1357" s="761"/>
      <c r="O1357" s="762"/>
    </row>
    <row r="1358">
      <c r="A1358" s="841"/>
      <c r="B1358" s="760"/>
      <c r="C1358" s="761"/>
      <c r="D1358" s="761"/>
      <c r="E1358" s="761"/>
      <c r="F1358" s="761"/>
      <c r="G1358" s="761"/>
      <c r="H1358" s="761"/>
      <c r="I1358" s="761"/>
      <c r="J1358" s="761"/>
      <c r="K1358" s="761"/>
      <c r="L1358" s="761"/>
      <c r="M1358" s="761"/>
      <c r="N1358" s="761"/>
      <c r="O1358" s="762"/>
    </row>
    <row r="1359">
      <c r="A1359" s="841"/>
      <c r="B1359" s="760"/>
      <c r="C1359" s="761"/>
      <c r="D1359" s="761"/>
      <c r="E1359" s="761"/>
      <c r="F1359" s="761"/>
      <c r="G1359" s="761"/>
      <c r="H1359" s="761"/>
      <c r="I1359" s="761"/>
      <c r="J1359" s="761"/>
      <c r="K1359" s="761"/>
      <c r="L1359" s="761"/>
      <c r="M1359" s="761"/>
      <c r="N1359" s="761"/>
      <c r="O1359" s="762"/>
    </row>
    <row r="1360">
      <c r="A1360" s="841"/>
      <c r="B1360" s="760"/>
      <c r="C1360" s="761"/>
      <c r="D1360" s="761"/>
      <c r="E1360" s="761"/>
      <c r="F1360" s="761"/>
      <c r="G1360" s="761"/>
      <c r="H1360" s="761"/>
      <c r="I1360" s="761"/>
      <c r="J1360" s="761"/>
      <c r="K1360" s="761"/>
      <c r="L1360" s="761"/>
      <c r="M1360" s="761"/>
      <c r="N1360" s="761"/>
      <c r="O1360" s="762"/>
    </row>
    <row r="1361">
      <c r="A1361" s="841"/>
      <c r="B1361" s="760"/>
      <c r="C1361" s="761"/>
      <c r="D1361" s="761"/>
      <c r="E1361" s="761"/>
      <c r="F1361" s="761"/>
      <c r="G1361" s="761"/>
      <c r="H1361" s="761"/>
      <c r="I1361" s="761"/>
      <c r="J1361" s="761"/>
      <c r="K1361" s="761"/>
      <c r="L1361" s="761"/>
      <c r="M1361" s="761"/>
      <c r="N1361" s="761"/>
      <c r="O1361" s="762"/>
    </row>
    <row r="1362">
      <c r="A1362" s="841"/>
      <c r="B1362" s="760"/>
      <c r="C1362" s="761"/>
      <c r="D1362" s="761"/>
      <c r="E1362" s="761"/>
      <c r="F1362" s="761"/>
      <c r="G1362" s="761"/>
      <c r="H1362" s="761"/>
      <c r="I1362" s="761"/>
      <c r="J1362" s="761"/>
      <c r="K1362" s="761"/>
      <c r="L1362" s="761"/>
      <c r="M1362" s="761"/>
      <c r="N1362" s="761"/>
      <c r="O1362" s="762"/>
    </row>
    <row r="1363">
      <c r="A1363" s="841"/>
      <c r="B1363" s="758"/>
      <c r="C1363" s="759"/>
      <c r="D1363" s="759"/>
      <c r="E1363" s="759"/>
      <c r="F1363" s="759"/>
      <c r="G1363" s="759"/>
      <c r="H1363" s="763"/>
      <c r="I1363" s="986" t="s">
        <v>292</v>
      </c>
      <c r="J1363" s="987"/>
      <c r="K1363" s="987"/>
      <c r="L1363" s="987"/>
      <c r="M1363" s="987"/>
      <c r="N1363" s="987"/>
      <c r="O1363" s="1391"/>
    </row>
    <row r="1364">
      <c r="A1364" s="841"/>
      <c r="B1364" s="758"/>
      <c r="C1364" s="759"/>
      <c r="D1364" s="759"/>
      <c r="E1364" s="759"/>
      <c r="F1364" s="759"/>
      <c r="G1364" s="759"/>
      <c r="H1364" s="763"/>
      <c r="I1364" s="3"/>
      <c r="J1364" s="3"/>
      <c r="K1364" s="3"/>
      <c r="L1364" s="3"/>
      <c r="M1364" s="3"/>
      <c r="N1364" s="3"/>
      <c r="O1364" s="1392"/>
    </row>
    <row r="1365">
      <c r="A1365" s="841"/>
      <c r="B1365" s="758"/>
      <c r="C1365" s="759"/>
      <c r="D1365" s="759"/>
      <c r="E1365" s="759"/>
      <c r="F1365" s="759"/>
      <c r="G1365" s="759"/>
      <c r="H1365" s="763"/>
      <c r="I1365" s="3"/>
      <c r="J1365" s="3"/>
      <c r="K1365" s="3"/>
      <c r="L1365" s="3"/>
      <c r="M1365" s="3"/>
      <c r="N1365" s="3"/>
      <c r="O1365" s="1392"/>
    </row>
    <row r="1366" ht="15.75">
      <c r="A1366" s="842"/>
      <c r="B1366" s="803"/>
      <c r="C1366" s="804"/>
      <c r="D1366" s="804"/>
      <c r="E1366" s="804"/>
      <c r="F1366" s="804"/>
      <c r="G1366" s="804"/>
      <c r="H1366" s="989"/>
      <c r="I1366" s="1223"/>
      <c r="J1366" s="1223"/>
      <c r="K1366" s="1223"/>
      <c r="L1366" s="1223"/>
      <c r="M1366" s="1223"/>
      <c r="N1366" s="1223"/>
      <c r="O1366" s="1408"/>
    </row>
    <row r="1367" ht="25.5" customHeight="1">
      <c r="A1367" s="131" t="s">
        <v>240</v>
      </c>
      <c r="B1367" s="806" t="s">
        <v>1</v>
      </c>
      <c r="C1367" s="807"/>
      <c r="D1367" s="807"/>
      <c r="E1367" s="807"/>
      <c r="F1367" s="807"/>
      <c r="G1367" s="807"/>
      <c r="H1367" s="807"/>
      <c r="I1367" s="807"/>
      <c r="J1367" s="807"/>
      <c r="K1367" s="807"/>
      <c r="L1367" s="807"/>
      <c r="M1367" s="807"/>
      <c r="N1367" s="807"/>
      <c r="O1367" s="1165"/>
    </row>
    <row r="1368" ht="25.5">
      <c r="A1368" s="1254" t="s">
        <v>3</v>
      </c>
      <c r="B1368" s="811" t="s">
        <v>4</v>
      </c>
      <c r="C1368" s="812"/>
      <c r="D1368" s="812"/>
      <c r="E1368" s="812"/>
      <c r="F1368" s="812"/>
      <c r="G1368" s="812"/>
      <c r="H1368" s="812"/>
      <c r="I1368" s="812"/>
      <c r="J1368" s="812"/>
      <c r="K1368" s="812"/>
      <c r="L1368" s="812"/>
      <c r="M1368" s="812"/>
      <c r="N1368" s="812"/>
      <c r="O1368" s="1178"/>
    </row>
    <row r="1369">
      <c r="A1369" s="814" t="s">
        <v>241</v>
      </c>
      <c r="B1369" s="694"/>
      <c r="C1369" s="694"/>
      <c r="D1369" s="694"/>
      <c r="E1369" s="694"/>
      <c r="F1369" s="694"/>
      <c r="G1369" s="694"/>
      <c r="H1369" s="694"/>
      <c r="I1369" s="694"/>
      <c r="J1369" s="694"/>
      <c r="K1369" s="694"/>
      <c r="L1369" s="694"/>
      <c r="M1369" s="694"/>
      <c r="N1369" s="694"/>
      <c r="O1369" s="1179"/>
    </row>
    <row r="1370" ht="25.5">
      <c r="A1370" s="1386" t="s">
        <v>7</v>
      </c>
      <c r="B1370" s="720" t="s">
        <v>312</v>
      </c>
      <c r="C1370" s="720" t="s">
        <v>216</v>
      </c>
      <c r="D1370" s="816" t="str">
        <f>D1323</f>
        <v xml:space="preserve">01/03/2026 a 31/03/2026</v>
      </c>
      <c r="E1370" s="1168"/>
      <c r="F1370" s="820"/>
      <c r="G1370" s="819" t="s">
        <v>242</v>
      </c>
      <c r="H1370" s="820"/>
      <c r="I1370" s="723">
        <f>I1323+1</f>
        <v>46111</v>
      </c>
      <c r="J1370" s="724"/>
      <c r="K1370" s="724"/>
      <c r="L1370" s="724"/>
      <c r="M1370" s="725"/>
      <c r="N1370" s="726" t="s">
        <v>243</v>
      </c>
      <c r="O1370" s="727">
        <f>O1323+1</f>
        <v>30</v>
      </c>
    </row>
    <row r="1371">
      <c r="A1371" s="1387" t="s">
        <v>244</v>
      </c>
      <c r="B1371" s="729" t="s">
        <v>6</v>
      </c>
      <c r="C1371" s="730"/>
      <c r="D1371" s="730"/>
      <c r="E1371" s="730"/>
      <c r="F1371" s="730"/>
      <c r="G1371" s="730"/>
      <c r="H1371" s="730"/>
      <c r="I1371" s="730"/>
      <c r="J1371" s="731"/>
      <c r="K1371" s="732" t="s">
        <v>245</v>
      </c>
      <c r="L1371" s="732" t="s">
        <v>246</v>
      </c>
      <c r="M1371" s="821" t="s">
        <v>247</v>
      </c>
      <c r="N1371" s="822"/>
      <c r="O1371" s="733" t="s">
        <v>248</v>
      </c>
    </row>
    <row r="1372">
      <c r="A1372" s="1388"/>
      <c r="B1372" s="735"/>
      <c r="C1372" s="736"/>
      <c r="D1372" s="1168"/>
      <c r="E1372" s="1168"/>
      <c r="F1372" s="1168"/>
      <c r="G1372" s="736"/>
      <c r="H1372" s="736"/>
      <c r="I1372" s="736"/>
      <c r="J1372" s="737"/>
      <c r="K1372" s="732" t="s">
        <v>249</v>
      </c>
      <c r="L1372" s="732" t="s">
        <v>203</v>
      </c>
      <c r="M1372" s="823"/>
      <c r="N1372" s="824"/>
      <c r="O1372" s="739"/>
    </row>
    <row r="1373" ht="38.25">
      <c r="A1373" s="1389" t="s">
        <v>250</v>
      </c>
      <c r="B1373" s="741"/>
      <c r="C1373" s="742" t="s">
        <v>251</v>
      </c>
      <c r="D1373" s="742">
        <f>D1326</f>
        <v>270</v>
      </c>
      <c r="E1373" s="742" t="s">
        <v>252</v>
      </c>
      <c r="F1373" s="825" t="s">
        <v>253</v>
      </c>
      <c r="G1373" s="826"/>
      <c r="H1373" s="741">
        <f>H1326+1</f>
        <v>177</v>
      </c>
      <c r="I1373" s="742" t="s">
        <v>254</v>
      </c>
      <c r="J1373" s="741">
        <f>D1373-H1373</f>
        <v>93</v>
      </c>
      <c r="K1373" s="744" t="s">
        <v>255</v>
      </c>
      <c r="L1373" s="744" t="s">
        <v>203</v>
      </c>
      <c r="M1373" s="811"/>
      <c r="N1373" s="827"/>
      <c r="O1373" s="739"/>
    </row>
    <row r="1374">
      <c r="A1374" s="1395" t="s">
        <v>256</v>
      </c>
      <c r="B1374" s="755" t="s">
        <v>257</v>
      </c>
      <c r="C1374" s="756"/>
      <c r="D1374" s="756"/>
      <c r="E1374" s="756"/>
      <c r="F1374" s="757"/>
      <c r="G1374" s="758"/>
      <c r="H1374" s="763"/>
      <c r="I1374" s="760"/>
      <c r="J1374" s="761"/>
      <c r="K1374" s="761"/>
      <c r="L1374" s="761"/>
      <c r="M1374" s="761"/>
      <c r="N1374" s="761"/>
      <c r="O1374" s="762"/>
    </row>
    <row r="1375">
      <c r="A1375" s="841"/>
      <c r="B1375" s="755" t="s">
        <v>258</v>
      </c>
      <c r="C1375" s="756"/>
      <c r="D1375" s="756"/>
      <c r="E1375" s="756"/>
      <c r="F1375" s="757"/>
      <c r="G1375" s="758"/>
      <c r="H1375" s="763"/>
      <c r="I1375" s="760"/>
      <c r="J1375" s="761"/>
      <c r="K1375" s="761"/>
      <c r="L1375" s="761"/>
      <c r="M1375" s="761"/>
      <c r="N1375" s="761"/>
      <c r="O1375" s="762"/>
    </row>
    <row r="1376">
      <c r="A1376" s="841"/>
      <c r="B1376" s="755" t="s">
        <v>259</v>
      </c>
      <c r="C1376" s="756"/>
      <c r="D1376" s="756"/>
      <c r="E1376" s="756"/>
      <c r="F1376" s="757"/>
      <c r="G1376" s="758"/>
      <c r="H1376" s="763"/>
      <c r="I1376" s="760"/>
      <c r="J1376" s="761"/>
      <c r="K1376" s="761"/>
      <c r="L1376" s="761"/>
      <c r="M1376" s="761"/>
      <c r="N1376" s="761"/>
      <c r="O1376" s="762"/>
    </row>
    <row r="1377">
      <c r="A1377" s="841"/>
      <c r="B1377" s="755" t="s">
        <v>260</v>
      </c>
      <c r="C1377" s="756"/>
      <c r="D1377" s="756"/>
      <c r="E1377" s="756"/>
      <c r="F1377" s="757"/>
      <c r="G1377" s="758"/>
      <c r="H1377" s="763"/>
      <c r="I1377" s="760"/>
      <c r="J1377" s="761"/>
      <c r="K1377" s="761"/>
      <c r="L1377" s="761"/>
      <c r="M1377" s="761"/>
      <c r="N1377" s="761"/>
      <c r="O1377" s="762"/>
    </row>
    <row r="1378">
      <c r="A1378" s="841"/>
      <c r="B1378" s="755" t="s">
        <v>261</v>
      </c>
      <c r="C1378" s="756"/>
      <c r="D1378" s="756"/>
      <c r="E1378" s="756"/>
      <c r="F1378" s="757"/>
      <c r="G1378" s="758"/>
      <c r="H1378" s="763"/>
      <c r="I1378" s="758"/>
      <c r="J1378" s="759"/>
      <c r="K1378" s="759"/>
      <c r="L1378" s="759"/>
      <c r="M1378" s="759"/>
      <c r="N1378" s="759"/>
      <c r="O1378" s="762"/>
    </row>
    <row r="1379" ht="15.75">
      <c r="A1379" s="842"/>
      <c r="B1379" s="999" t="s">
        <v>262</v>
      </c>
      <c r="C1379" s="1000"/>
      <c r="D1379" s="1000"/>
      <c r="E1379" s="1000"/>
      <c r="F1379" s="1001"/>
      <c r="G1379" s="803"/>
      <c r="H1379" s="989"/>
      <c r="I1379" s="769"/>
      <c r="J1379" s="770"/>
      <c r="K1379" s="770"/>
      <c r="L1379" s="770"/>
      <c r="M1379" s="770"/>
      <c r="N1379" s="770"/>
      <c r="O1379" s="771"/>
    </row>
    <row r="1380">
      <c r="A1380" s="837" t="s">
        <v>263</v>
      </c>
      <c r="B1380" s="773" t="s">
        <v>264</v>
      </c>
      <c r="C1380" s="774"/>
      <c r="D1380" s="774"/>
      <c r="E1380" s="774"/>
      <c r="F1380" s="775"/>
      <c r="G1380" s="776" t="s">
        <v>265</v>
      </c>
      <c r="H1380" s="777"/>
      <c r="I1380" s="773" t="s">
        <v>264</v>
      </c>
      <c r="J1380" s="774"/>
      <c r="K1380" s="774"/>
      <c r="L1380" s="774"/>
      <c r="M1380" s="774"/>
      <c r="N1380" s="775"/>
      <c r="O1380" s="1219" t="s">
        <v>265</v>
      </c>
    </row>
    <row r="1381">
      <c r="A1381" s="841"/>
      <c r="B1381" s="766" t="s">
        <v>266</v>
      </c>
      <c r="C1381" s="767"/>
      <c r="D1381" s="767"/>
      <c r="E1381" s="767"/>
      <c r="F1381" s="768"/>
      <c r="G1381" s="779"/>
      <c r="H1381" s="780"/>
      <c r="I1381" s="766" t="s">
        <v>267</v>
      </c>
      <c r="J1381" s="767"/>
      <c r="K1381" s="767"/>
      <c r="L1381" s="767"/>
      <c r="M1381" s="767"/>
      <c r="N1381" s="768"/>
      <c r="O1381" s="781"/>
    </row>
    <row r="1382">
      <c r="A1382" s="841"/>
      <c r="B1382" s="766" t="s">
        <v>268</v>
      </c>
      <c r="C1382" s="767"/>
      <c r="D1382" s="767"/>
      <c r="E1382" s="767"/>
      <c r="F1382" s="768"/>
      <c r="G1382" s="779"/>
      <c r="H1382" s="780"/>
      <c r="I1382" s="766" t="s">
        <v>269</v>
      </c>
      <c r="J1382" s="767"/>
      <c r="K1382" s="767"/>
      <c r="L1382" s="767"/>
      <c r="M1382" s="767"/>
      <c r="N1382" s="768"/>
      <c r="O1382" s="781"/>
    </row>
    <row r="1383">
      <c r="A1383" s="841"/>
      <c r="B1383" s="766" t="s">
        <v>270</v>
      </c>
      <c r="C1383" s="767"/>
      <c r="D1383" s="767"/>
      <c r="E1383" s="767"/>
      <c r="F1383" s="768"/>
      <c r="G1383" s="779"/>
      <c r="H1383" s="780"/>
      <c r="I1383" s="766" t="s">
        <v>271</v>
      </c>
      <c r="J1383" s="767"/>
      <c r="K1383" s="767"/>
      <c r="L1383" s="767"/>
      <c r="M1383" s="767"/>
      <c r="N1383" s="768"/>
      <c r="O1383" s="781"/>
    </row>
    <row r="1384">
      <c r="A1384" s="841"/>
      <c r="B1384" s="766" t="s">
        <v>272</v>
      </c>
      <c r="C1384" s="767"/>
      <c r="D1384" s="767"/>
      <c r="E1384" s="767"/>
      <c r="F1384" s="768"/>
      <c r="G1384" s="779"/>
      <c r="H1384" s="780"/>
      <c r="I1384" s="766" t="s">
        <v>273</v>
      </c>
      <c r="J1384" s="767"/>
      <c r="K1384" s="767"/>
      <c r="L1384" s="767"/>
      <c r="M1384" s="767"/>
      <c r="N1384" s="768"/>
      <c r="O1384" s="781"/>
    </row>
    <row r="1385">
      <c r="A1385" s="841"/>
      <c r="B1385" s="766" t="s">
        <v>274</v>
      </c>
      <c r="C1385" s="767"/>
      <c r="D1385" s="767"/>
      <c r="E1385" s="767"/>
      <c r="F1385" s="768"/>
      <c r="G1385" s="779"/>
      <c r="H1385" s="780"/>
      <c r="I1385" s="766" t="s">
        <v>275</v>
      </c>
      <c r="J1385" s="767"/>
      <c r="K1385" s="767"/>
      <c r="L1385" s="767"/>
      <c r="M1385" s="767"/>
      <c r="N1385" s="768"/>
      <c r="O1385" s="781">
        <v>1</v>
      </c>
    </row>
    <row r="1386">
      <c r="A1386" s="841"/>
      <c r="B1386" s="766" t="s">
        <v>276</v>
      </c>
      <c r="C1386" s="767"/>
      <c r="D1386" s="767"/>
      <c r="E1386" s="767"/>
      <c r="F1386" s="768"/>
      <c r="G1386" s="779"/>
      <c r="H1386" s="780"/>
      <c r="I1386" s="766" t="s">
        <v>277</v>
      </c>
      <c r="J1386" s="767"/>
      <c r="K1386" s="767"/>
      <c r="L1386" s="767"/>
      <c r="M1386" s="767"/>
      <c r="N1386" s="768"/>
      <c r="O1386" s="781"/>
    </row>
    <row r="1387">
      <c r="A1387" s="841"/>
      <c r="B1387" s="766" t="s">
        <v>278</v>
      </c>
      <c r="C1387" s="767"/>
      <c r="D1387" s="767"/>
      <c r="E1387" s="767"/>
      <c r="F1387" s="768"/>
      <c r="G1387" s="779"/>
      <c r="H1387" s="780"/>
      <c r="I1387" s="766" t="s">
        <v>279</v>
      </c>
      <c r="J1387" s="767"/>
      <c r="K1387" s="767"/>
      <c r="L1387" s="767"/>
      <c r="M1387" s="767"/>
      <c r="N1387" s="768"/>
      <c r="O1387" s="781"/>
    </row>
    <row r="1388">
      <c r="A1388" s="841"/>
      <c r="B1388" s="766" t="s">
        <v>280</v>
      </c>
      <c r="C1388" s="767"/>
      <c r="D1388" s="767"/>
      <c r="E1388" s="767"/>
      <c r="F1388" s="768"/>
      <c r="G1388" s="779"/>
      <c r="H1388" s="780"/>
      <c r="I1388" s="766" t="s">
        <v>281</v>
      </c>
      <c r="J1388" s="767"/>
      <c r="K1388" s="767"/>
      <c r="L1388" s="767"/>
      <c r="M1388" s="767"/>
      <c r="N1388" s="768"/>
      <c r="O1388" s="781">
        <v>1</v>
      </c>
    </row>
    <row r="1389">
      <c r="A1389" s="841"/>
      <c r="B1389" s="766" t="s">
        <v>282</v>
      </c>
      <c r="C1389" s="767"/>
      <c r="D1389" s="767"/>
      <c r="E1389" s="767"/>
      <c r="F1389" s="768"/>
      <c r="G1389" s="779"/>
      <c r="H1389" s="780"/>
      <c r="I1389" s="766" t="s">
        <v>283</v>
      </c>
      <c r="J1389" s="767"/>
      <c r="K1389" s="767"/>
      <c r="L1389" s="767"/>
      <c r="M1389" s="767"/>
      <c r="N1389" s="768"/>
      <c r="O1389" s="781"/>
    </row>
    <row r="1390">
      <c r="A1390" s="841"/>
      <c r="B1390" s="766" t="s">
        <v>284</v>
      </c>
      <c r="C1390" s="767"/>
      <c r="D1390" s="767"/>
      <c r="E1390" s="767"/>
      <c r="F1390" s="768"/>
      <c r="G1390" s="779"/>
      <c r="H1390" s="780"/>
      <c r="I1390" s="766" t="s">
        <v>285</v>
      </c>
      <c r="J1390" s="767"/>
      <c r="K1390" s="767"/>
      <c r="L1390" s="767"/>
      <c r="M1390" s="767"/>
      <c r="N1390" s="768"/>
      <c r="O1390" s="790">
        <v>1</v>
      </c>
    </row>
    <row r="1391" ht="15.75">
      <c r="A1391" s="842"/>
      <c r="B1391" s="793" t="s">
        <v>286</v>
      </c>
      <c r="C1391" s="794"/>
      <c r="D1391" s="794"/>
      <c r="E1391" s="794"/>
      <c r="F1391" s="795"/>
      <c r="G1391" s="791"/>
      <c r="H1391" s="792"/>
      <c r="I1391" s="793" t="s">
        <v>287</v>
      </c>
      <c r="J1391" s="794"/>
      <c r="K1391" s="794"/>
      <c r="L1391" s="794"/>
      <c r="M1391" s="794"/>
      <c r="N1391" s="795"/>
      <c r="O1391" s="796">
        <f>SUM(G1381:H1391,O1381:O1390)</f>
        <v>3</v>
      </c>
    </row>
    <row r="1392">
      <c r="A1392" s="837" t="s">
        <v>288</v>
      </c>
      <c r="B1392" s="838" t="s">
        <v>364</v>
      </c>
      <c r="C1392" s="997"/>
      <c r="D1392" s="997"/>
      <c r="E1392" s="997"/>
      <c r="F1392" s="997"/>
      <c r="G1392" s="997"/>
      <c r="H1392" s="997"/>
      <c r="I1392" s="997"/>
      <c r="J1392" s="997"/>
      <c r="K1392" s="997"/>
      <c r="L1392" s="997"/>
      <c r="M1392" s="997"/>
      <c r="N1392" s="997"/>
      <c r="O1392" s="998"/>
    </row>
    <row r="1393">
      <c r="A1393" s="841"/>
      <c r="B1393" s="1224"/>
      <c r="C1393" s="1225"/>
      <c r="D1393" s="1225"/>
      <c r="E1393" s="1225"/>
      <c r="F1393" s="1225"/>
      <c r="G1393" s="1225"/>
      <c r="H1393" s="1225"/>
      <c r="I1393" s="1225"/>
      <c r="J1393" s="1225"/>
      <c r="K1393" s="1225"/>
      <c r="L1393" s="1225"/>
      <c r="M1393" s="1225"/>
      <c r="N1393" s="1225"/>
      <c r="O1393" s="1177"/>
    </row>
    <row r="1394">
      <c r="A1394" s="841"/>
      <c r="B1394" s="758"/>
      <c r="C1394" s="759"/>
      <c r="D1394" s="759"/>
      <c r="E1394" s="759"/>
      <c r="F1394" s="759"/>
      <c r="G1394" s="759"/>
      <c r="H1394" s="759"/>
      <c r="I1394" s="759"/>
      <c r="J1394" s="759"/>
      <c r="K1394" s="759"/>
      <c r="L1394" s="759"/>
      <c r="M1394" s="759"/>
      <c r="N1394" s="759"/>
      <c r="O1394" s="762"/>
    </row>
    <row r="1395">
      <c r="A1395" s="841"/>
      <c r="B1395" s="758"/>
      <c r="C1395" s="759"/>
      <c r="D1395" s="759"/>
      <c r="E1395" s="759"/>
      <c r="F1395" s="759"/>
      <c r="G1395" s="759"/>
      <c r="H1395" s="759"/>
      <c r="I1395" s="759"/>
      <c r="J1395" s="759"/>
      <c r="K1395" s="759"/>
      <c r="L1395" s="759"/>
      <c r="M1395" s="759"/>
      <c r="N1395" s="759"/>
      <c r="O1395" s="762"/>
    </row>
    <row r="1396">
      <c r="A1396" s="841"/>
      <c r="B1396" s="758"/>
      <c r="C1396" s="759"/>
      <c r="D1396" s="759"/>
      <c r="E1396" s="759"/>
      <c r="F1396" s="759"/>
      <c r="G1396" s="759"/>
      <c r="H1396" s="759"/>
      <c r="I1396" s="759"/>
      <c r="J1396" s="759"/>
      <c r="K1396" s="759"/>
      <c r="L1396" s="759"/>
      <c r="M1396" s="759"/>
      <c r="N1396" s="759"/>
      <c r="O1396" s="762"/>
    </row>
    <row r="1397">
      <c r="A1397" s="841"/>
      <c r="B1397" s="758"/>
      <c r="C1397" s="759"/>
      <c r="D1397" s="759"/>
      <c r="E1397" s="759"/>
      <c r="F1397" s="759"/>
      <c r="G1397" s="759"/>
      <c r="H1397" s="759"/>
      <c r="I1397" s="759"/>
      <c r="J1397" s="759"/>
      <c r="K1397" s="759"/>
      <c r="L1397" s="759"/>
      <c r="M1397" s="759"/>
      <c r="N1397" s="759"/>
      <c r="O1397" s="762"/>
    </row>
    <row r="1398">
      <c r="A1398" s="841"/>
      <c r="B1398" s="758"/>
      <c r="C1398" s="759"/>
      <c r="D1398" s="759"/>
      <c r="E1398" s="759"/>
      <c r="F1398" s="759"/>
      <c r="G1398" s="759"/>
      <c r="H1398" s="759"/>
      <c r="I1398" s="759"/>
      <c r="J1398" s="759"/>
      <c r="K1398" s="759"/>
      <c r="L1398" s="759"/>
      <c r="M1398" s="759"/>
      <c r="N1398" s="759"/>
      <c r="O1398" s="762"/>
    </row>
    <row r="1399">
      <c r="A1399" s="841"/>
      <c r="B1399" s="758"/>
      <c r="C1399" s="759"/>
      <c r="D1399" s="759"/>
      <c r="E1399" s="759"/>
      <c r="F1399" s="759"/>
      <c r="G1399" s="759"/>
      <c r="H1399" s="763"/>
      <c r="I1399" s="986" t="s">
        <v>0</v>
      </c>
      <c r="J1399" s="987"/>
      <c r="K1399" s="987"/>
      <c r="L1399" s="987"/>
      <c r="M1399" s="987"/>
      <c r="N1399" s="987"/>
      <c r="O1399" s="1391"/>
    </row>
    <row r="1400">
      <c r="A1400" s="841"/>
      <c r="B1400" s="758"/>
      <c r="C1400" s="759"/>
      <c r="D1400" s="759"/>
      <c r="E1400" s="759"/>
      <c r="F1400" s="759"/>
      <c r="G1400" s="759"/>
      <c r="H1400" s="763"/>
      <c r="I1400" s="3"/>
      <c r="J1400" s="3"/>
      <c r="K1400" s="3"/>
      <c r="L1400" s="3"/>
      <c r="M1400" s="3"/>
      <c r="N1400" s="3"/>
      <c r="O1400" s="1392"/>
    </row>
    <row r="1401">
      <c r="A1401" s="841"/>
      <c r="B1401" s="758"/>
      <c r="C1401" s="759"/>
      <c r="D1401" s="759"/>
      <c r="E1401" s="759"/>
      <c r="F1401" s="759"/>
      <c r="G1401" s="759"/>
      <c r="H1401" s="763"/>
      <c r="I1401" s="3"/>
      <c r="J1401" s="3"/>
      <c r="K1401" s="3"/>
      <c r="L1401" s="3"/>
      <c r="M1401" s="3"/>
      <c r="N1401" s="3"/>
      <c r="O1401" s="1392"/>
    </row>
    <row r="1402" ht="15.75">
      <c r="A1402" s="842"/>
      <c r="B1402" s="803"/>
      <c r="C1402" s="804"/>
      <c r="D1402" s="804"/>
      <c r="E1402" s="804"/>
      <c r="F1402" s="804"/>
      <c r="G1402" s="804"/>
      <c r="H1402" s="989"/>
      <c r="I1402" s="1223"/>
      <c r="J1402" s="1223"/>
      <c r="K1402" s="1223"/>
      <c r="L1402" s="1223"/>
      <c r="M1402" s="1223"/>
      <c r="N1402" s="1223"/>
      <c r="O1402" s="1408"/>
    </row>
    <row r="1403">
      <c r="A1403" s="837" t="s">
        <v>291</v>
      </c>
      <c r="B1403" s="992"/>
      <c r="C1403" s="839"/>
      <c r="D1403" s="839"/>
      <c r="E1403" s="839"/>
      <c r="F1403" s="839"/>
      <c r="G1403" s="839"/>
      <c r="H1403" s="839"/>
      <c r="I1403" s="839"/>
      <c r="J1403" s="839"/>
      <c r="K1403" s="839"/>
      <c r="L1403" s="839"/>
      <c r="M1403" s="839"/>
      <c r="N1403" s="839"/>
      <c r="O1403" s="840"/>
    </row>
    <row r="1404">
      <c r="A1404" s="841"/>
      <c r="B1404" s="760"/>
      <c r="C1404" s="761"/>
      <c r="D1404" s="761"/>
      <c r="E1404" s="761"/>
      <c r="F1404" s="761"/>
      <c r="G1404" s="761"/>
      <c r="H1404" s="761"/>
      <c r="I1404" s="761"/>
      <c r="J1404" s="761"/>
      <c r="K1404" s="761"/>
      <c r="L1404" s="761"/>
      <c r="M1404" s="761"/>
      <c r="N1404" s="761"/>
      <c r="O1404" s="762"/>
    </row>
    <row r="1405">
      <c r="A1405" s="841"/>
      <c r="B1405" s="760"/>
      <c r="C1405" s="761"/>
      <c r="D1405" s="761"/>
      <c r="E1405" s="761"/>
      <c r="F1405" s="761"/>
      <c r="G1405" s="761"/>
      <c r="H1405" s="761"/>
      <c r="I1405" s="761"/>
      <c r="J1405" s="761"/>
      <c r="K1405" s="761"/>
      <c r="L1405" s="761"/>
      <c r="M1405" s="761"/>
      <c r="N1405" s="761"/>
      <c r="O1405" s="762"/>
    </row>
    <row r="1406">
      <c r="A1406" s="841"/>
      <c r="B1406" s="760"/>
      <c r="C1406" s="761"/>
      <c r="D1406" s="761"/>
      <c r="E1406" s="761"/>
      <c r="F1406" s="761"/>
      <c r="G1406" s="761"/>
      <c r="H1406" s="761"/>
      <c r="I1406" s="761"/>
      <c r="J1406" s="761"/>
      <c r="K1406" s="761"/>
      <c r="L1406" s="761"/>
      <c r="M1406" s="761"/>
      <c r="N1406" s="761"/>
      <c r="O1406" s="762"/>
    </row>
    <row r="1407">
      <c r="A1407" s="841"/>
      <c r="B1407" s="760"/>
      <c r="C1407" s="761"/>
      <c r="D1407" s="761"/>
      <c r="E1407" s="761"/>
      <c r="F1407" s="761"/>
      <c r="G1407" s="761"/>
      <c r="H1407" s="761"/>
      <c r="I1407" s="761"/>
      <c r="J1407" s="761"/>
      <c r="K1407" s="761"/>
      <c r="L1407" s="761"/>
      <c r="M1407" s="761"/>
      <c r="N1407" s="761"/>
      <c r="O1407" s="762"/>
    </row>
    <row r="1408">
      <c r="A1408" s="841"/>
      <c r="B1408" s="760"/>
      <c r="C1408" s="761"/>
      <c r="D1408" s="761"/>
      <c r="E1408" s="761"/>
      <c r="F1408" s="761"/>
      <c r="G1408" s="761"/>
      <c r="H1408" s="761"/>
      <c r="I1408" s="761"/>
      <c r="J1408" s="761"/>
      <c r="K1408" s="761"/>
      <c r="L1408" s="761"/>
      <c r="M1408" s="761"/>
      <c r="N1408" s="761"/>
      <c r="O1408" s="762"/>
    </row>
    <row r="1409">
      <c r="A1409" s="841"/>
      <c r="B1409" s="760"/>
      <c r="C1409" s="761"/>
      <c r="D1409" s="761"/>
      <c r="E1409" s="761"/>
      <c r="F1409" s="761"/>
      <c r="G1409" s="761"/>
      <c r="H1409" s="761"/>
      <c r="I1409" s="761"/>
      <c r="J1409" s="761"/>
      <c r="K1409" s="761"/>
      <c r="L1409" s="761"/>
      <c r="M1409" s="761"/>
      <c r="N1409" s="761"/>
      <c r="O1409" s="762"/>
    </row>
    <row r="1410">
      <c r="A1410" s="841"/>
      <c r="B1410" s="758"/>
      <c r="C1410" s="759"/>
      <c r="D1410" s="759"/>
      <c r="E1410" s="759"/>
      <c r="F1410" s="759"/>
      <c r="G1410" s="759"/>
      <c r="H1410" s="763"/>
      <c r="I1410" s="986" t="s">
        <v>292</v>
      </c>
      <c r="J1410" s="987"/>
      <c r="K1410" s="987"/>
      <c r="L1410" s="987"/>
      <c r="M1410" s="987"/>
      <c r="N1410" s="987"/>
      <c r="O1410" s="1391"/>
    </row>
    <row r="1411">
      <c r="A1411" s="841"/>
      <c r="B1411" s="758"/>
      <c r="C1411" s="759"/>
      <c r="D1411" s="759"/>
      <c r="E1411" s="759"/>
      <c r="F1411" s="759"/>
      <c r="G1411" s="759"/>
      <c r="H1411" s="763"/>
      <c r="I1411" s="3"/>
      <c r="J1411" s="3"/>
      <c r="K1411" s="3"/>
      <c r="L1411" s="3"/>
      <c r="M1411" s="3"/>
      <c r="N1411" s="3"/>
      <c r="O1411" s="1392"/>
    </row>
    <row r="1412">
      <c r="A1412" s="841"/>
      <c r="B1412" s="758"/>
      <c r="C1412" s="759"/>
      <c r="D1412" s="759"/>
      <c r="E1412" s="759"/>
      <c r="F1412" s="759"/>
      <c r="G1412" s="759"/>
      <c r="H1412" s="763"/>
      <c r="I1412" s="3"/>
      <c r="J1412" s="3"/>
      <c r="K1412" s="3"/>
      <c r="L1412" s="3"/>
      <c r="M1412" s="3"/>
      <c r="N1412" s="3"/>
      <c r="O1412" s="1392"/>
    </row>
    <row r="1413" ht="15.75">
      <c r="A1413" s="842"/>
      <c r="B1413" s="803"/>
      <c r="C1413" s="804"/>
      <c r="D1413" s="804"/>
      <c r="E1413" s="804"/>
      <c r="F1413" s="804"/>
      <c r="G1413" s="804"/>
      <c r="H1413" s="989"/>
      <c r="I1413" s="1223"/>
      <c r="J1413" s="1223"/>
      <c r="K1413" s="1223"/>
      <c r="L1413" s="1223"/>
      <c r="M1413" s="1223"/>
      <c r="N1413" s="1223"/>
      <c r="O1413" s="1408"/>
    </row>
    <row r="1414" ht="24.75" customHeight="1">
      <c r="A1414" s="131" t="s">
        <v>240</v>
      </c>
      <c r="B1414" s="806" t="s">
        <v>1</v>
      </c>
      <c r="C1414" s="807"/>
      <c r="D1414" s="807"/>
      <c r="E1414" s="807"/>
      <c r="F1414" s="807"/>
      <c r="G1414" s="807"/>
      <c r="H1414" s="807"/>
      <c r="I1414" s="807"/>
      <c r="J1414" s="807"/>
      <c r="K1414" s="807"/>
      <c r="L1414" s="807"/>
      <c r="M1414" s="807"/>
      <c r="N1414" s="807"/>
      <c r="O1414" s="1165"/>
    </row>
    <row r="1415" ht="25.5">
      <c r="A1415" s="1254" t="s">
        <v>3</v>
      </c>
      <c r="B1415" s="811" t="s">
        <v>4</v>
      </c>
      <c r="C1415" s="812"/>
      <c r="D1415" s="812"/>
      <c r="E1415" s="812"/>
      <c r="F1415" s="812"/>
      <c r="G1415" s="812"/>
      <c r="H1415" s="812"/>
      <c r="I1415" s="812"/>
      <c r="J1415" s="812"/>
      <c r="K1415" s="812"/>
      <c r="L1415" s="812"/>
      <c r="M1415" s="812"/>
      <c r="N1415" s="812"/>
      <c r="O1415" s="1178"/>
    </row>
    <row r="1416">
      <c r="A1416" s="814" t="s">
        <v>241</v>
      </c>
      <c r="B1416" s="694"/>
      <c r="C1416" s="694"/>
      <c r="D1416" s="694"/>
      <c r="E1416" s="694"/>
      <c r="F1416" s="694"/>
      <c r="G1416" s="694"/>
      <c r="H1416" s="694"/>
      <c r="I1416" s="694"/>
      <c r="J1416" s="694"/>
      <c r="K1416" s="694"/>
      <c r="L1416" s="694"/>
      <c r="M1416" s="694"/>
      <c r="N1416" s="694"/>
      <c r="O1416" s="1179"/>
    </row>
    <row r="1417" ht="25.5">
      <c r="A1417" s="1386" t="s">
        <v>7</v>
      </c>
      <c r="B1417" s="720" t="s">
        <v>312</v>
      </c>
      <c r="C1417" s="720" t="s">
        <v>216</v>
      </c>
      <c r="D1417" s="819" t="s">
        <v>357</v>
      </c>
      <c r="E1417" s="1168"/>
      <c r="F1417" s="820"/>
      <c r="G1417" s="819" t="s">
        <v>242</v>
      </c>
      <c r="H1417" s="820"/>
      <c r="I1417" s="723">
        <f>I1370+1</f>
        <v>46112</v>
      </c>
      <c r="J1417" s="724"/>
      <c r="K1417" s="724"/>
      <c r="L1417" s="724"/>
      <c r="M1417" s="725"/>
      <c r="N1417" s="726" t="s">
        <v>243</v>
      </c>
      <c r="O1417" s="727">
        <f>O1370+1</f>
        <v>31</v>
      </c>
    </row>
    <row r="1418">
      <c r="A1418" s="1387" t="s">
        <v>244</v>
      </c>
      <c r="B1418" s="729" t="s">
        <v>6</v>
      </c>
      <c r="C1418" s="730"/>
      <c r="D1418" s="730"/>
      <c r="E1418" s="730"/>
      <c r="F1418" s="730"/>
      <c r="G1418" s="730"/>
      <c r="H1418" s="730"/>
      <c r="I1418" s="730"/>
      <c r="J1418" s="731"/>
      <c r="K1418" s="732" t="s">
        <v>245</v>
      </c>
      <c r="L1418" s="732" t="s">
        <v>246</v>
      </c>
      <c r="M1418" s="821" t="s">
        <v>247</v>
      </c>
      <c r="N1418" s="822"/>
      <c r="O1418" s="733" t="s">
        <v>248</v>
      </c>
    </row>
    <row r="1419">
      <c r="A1419" s="1388"/>
      <c r="B1419" s="735"/>
      <c r="C1419" s="736"/>
      <c r="D1419" s="1168"/>
      <c r="E1419" s="1168"/>
      <c r="F1419" s="1168"/>
      <c r="G1419" s="736"/>
      <c r="H1419" s="736"/>
      <c r="I1419" s="736"/>
      <c r="J1419" s="737"/>
      <c r="K1419" s="732" t="s">
        <v>249</v>
      </c>
      <c r="L1419" s="732" t="s">
        <v>203</v>
      </c>
      <c r="M1419" s="823"/>
      <c r="N1419" s="824"/>
      <c r="O1419" s="739"/>
    </row>
    <row r="1420" ht="24">
      <c r="A1420" s="1389" t="s">
        <v>250</v>
      </c>
      <c r="B1420" s="741"/>
      <c r="C1420" s="742" t="s">
        <v>251</v>
      </c>
      <c r="D1420" s="742">
        <f>D1373</f>
        <v>270</v>
      </c>
      <c r="E1420" s="742" t="s">
        <v>252</v>
      </c>
      <c r="F1420" s="825" t="s">
        <v>253</v>
      </c>
      <c r="G1420" s="826"/>
      <c r="H1420" s="741">
        <f>H1373+1</f>
        <v>178</v>
      </c>
      <c r="I1420" s="742" t="s">
        <v>254</v>
      </c>
      <c r="J1420" s="741">
        <f>D1420-H1420</f>
        <v>92</v>
      </c>
      <c r="K1420" s="744" t="s">
        <v>255</v>
      </c>
      <c r="L1420" s="744" t="s">
        <v>203</v>
      </c>
      <c r="M1420" s="811"/>
      <c r="N1420" s="827"/>
      <c r="O1420" s="739"/>
    </row>
    <row r="1421">
      <c r="A1421" s="1395" t="s">
        <v>256</v>
      </c>
      <c r="B1421" s="755" t="s">
        <v>257</v>
      </c>
      <c r="C1421" s="756"/>
      <c r="D1421" s="756"/>
      <c r="E1421" s="756"/>
      <c r="F1421" s="757"/>
      <c r="G1421" s="758"/>
      <c r="H1421" s="763"/>
      <c r="I1421" s="760"/>
      <c r="J1421" s="761"/>
      <c r="K1421" s="761"/>
      <c r="L1421" s="761"/>
      <c r="M1421" s="761"/>
      <c r="N1421" s="761"/>
      <c r="O1421" s="762"/>
    </row>
    <row r="1422">
      <c r="A1422" s="841"/>
      <c r="B1422" s="755" t="s">
        <v>258</v>
      </c>
      <c r="C1422" s="756"/>
      <c r="D1422" s="756"/>
      <c r="E1422" s="756"/>
      <c r="F1422" s="757"/>
      <c r="G1422" s="758"/>
      <c r="H1422" s="763"/>
      <c r="I1422" s="760"/>
      <c r="J1422" s="761"/>
      <c r="K1422" s="761"/>
      <c r="L1422" s="761"/>
      <c r="M1422" s="761"/>
      <c r="N1422" s="761"/>
      <c r="O1422" s="762"/>
    </row>
    <row r="1423">
      <c r="A1423" s="841"/>
      <c r="B1423" s="755" t="s">
        <v>259</v>
      </c>
      <c r="C1423" s="756"/>
      <c r="D1423" s="756"/>
      <c r="E1423" s="756"/>
      <c r="F1423" s="757"/>
      <c r="G1423" s="758"/>
      <c r="H1423" s="763"/>
      <c r="I1423" s="760"/>
      <c r="J1423" s="761"/>
      <c r="K1423" s="761"/>
      <c r="L1423" s="761"/>
      <c r="M1423" s="761"/>
      <c r="N1423" s="761"/>
      <c r="O1423" s="762"/>
    </row>
    <row r="1424">
      <c r="A1424" s="841"/>
      <c r="B1424" s="755" t="s">
        <v>260</v>
      </c>
      <c r="C1424" s="756"/>
      <c r="D1424" s="756"/>
      <c r="E1424" s="756"/>
      <c r="F1424" s="757"/>
      <c r="G1424" s="758"/>
      <c r="H1424" s="763"/>
      <c r="I1424" s="760"/>
      <c r="J1424" s="761"/>
      <c r="K1424" s="761"/>
      <c r="L1424" s="761"/>
      <c r="M1424" s="761"/>
      <c r="N1424" s="761"/>
      <c r="O1424" s="762"/>
    </row>
    <row r="1425">
      <c r="A1425" s="841"/>
      <c r="B1425" s="755" t="s">
        <v>261</v>
      </c>
      <c r="C1425" s="756"/>
      <c r="D1425" s="756"/>
      <c r="E1425" s="756"/>
      <c r="F1425" s="757"/>
      <c r="G1425" s="758"/>
      <c r="H1425" s="763"/>
      <c r="I1425" s="758"/>
      <c r="J1425" s="759"/>
      <c r="K1425" s="759"/>
      <c r="L1425" s="759"/>
      <c r="M1425" s="759"/>
      <c r="N1425" s="759"/>
      <c r="O1425" s="762"/>
    </row>
    <row r="1426" ht="15.75">
      <c r="A1426" s="842"/>
      <c r="B1426" s="999" t="s">
        <v>262</v>
      </c>
      <c r="C1426" s="1000"/>
      <c r="D1426" s="1000"/>
      <c r="E1426" s="1000"/>
      <c r="F1426" s="1001"/>
      <c r="G1426" s="803"/>
      <c r="H1426" s="989"/>
      <c r="I1426" s="769"/>
      <c r="J1426" s="770"/>
      <c r="K1426" s="770"/>
      <c r="L1426" s="770"/>
      <c r="M1426" s="770"/>
      <c r="N1426" s="770"/>
      <c r="O1426" s="771"/>
    </row>
    <row r="1427">
      <c r="A1427" s="837" t="s">
        <v>263</v>
      </c>
      <c r="B1427" s="773" t="s">
        <v>264</v>
      </c>
      <c r="C1427" s="774"/>
      <c r="D1427" s="774"/>
      <c r="E1427" s="774"/>
      <c r="F1427" s="775"/>
      <c r="G1427" s="776" t="s">
        <v>265</v>
      </c>
      <c r="H1427" s="777"/>
      <c r="I1427" s="773" t="s">
        <v>264</v>
      </c>
      <c r="J1427" s="774"/>
      <c r="K1427" s="774"/>
      <c r="L1427" s="774"/>
      <c r="M1427" s="774"/>
      <c r="N1427" s="775"/>
      <c r="O1427" s="1219" t="s">
        <v>265</v>
      </c>
    </row>
    <row r="1428">
      <c r="A1428" s="841"/>
      <c r="B1428" s="766" t="s">
        <v>266</v>
      </c>
      <c r="C1428" s="767"/>
      <c r="D1428" s="767"/>
      <c r="E1428" s="767"/>
      <c r="F1428" s="768"/>
      <c r="G1428" s="779"/>
      <c r="H1428" s="780"/>
      <c r="I1428" s="766" t="s">
        <v>267</v>
      </c>
      <c r="J1428" s="767"/>
      <c r="K1428" s="767"/>
      <c r="L1428" s="767"/>
      <c r="M1428" s="767"/>
      <c r="N1428" s="768"/>
      <c r="O1428" s="781"/>
    </row>
    <row r="1429">
      <c r="A1429" s="841"/>
      <c r="B1429" s="766" t="s">
        <v>268</v>
      </c>
      <c r="C1429" s="767"/>
      <c r="D1429" s="767"/>
      <c r="E1429" s="767"/>
      <c r="F1429" s="768"/>
      <c r="G1429" s="779"/>
      <c r="H1429" s="780"/>
      <c r="I1429" s="766" t="s">
        <v>269</v>
      </c>
      <c r="J1429" s="767"/>
      <c r="K1429" s="767"/>
      <c r="L1429" s="767"/>
      <c r="M1429" s="767"/>
      <c r="N1429" s="768"/>
      <c r="O1429" s="781"/>
    </row>
    <row r="1430">
      <c r="A1430" s="841"/>
      <c r="B1430" s="766" t="s">
        <v>270</v>
      </c>
      <c r="C1430" s="767"/>
      <c r="D1430" s="767"/>
      <c r="E1430" s="767"/>
      <c r="F1430" s="768"/>
      <c r="G1430" s="779"/>
      <c r="H1430" s="780"/>
      <c r="I1430" s="766" t="s">
        <v>271</v>
      </c>
      <c r="J1430" s="767"/>
      <c r="K1430" s="767"/>
      <c r="L1430" s="767"/>
      <c r="M1430" s="767"/>
      <c r="N1430" s="768"/>
      <c r="O1430" s="781"/>
    </row>
    <row r="1431">
      <c r="A1431" s="841"/>
      <c r="B1431" s="766" t="s">
        <v>272</v>
      </c>
      <c r="C1431" s="767"/>
      <c r="D1431" s="767"/>
      <c r="E1431" s="767"/>
      <c r="F1431" s="768"/>
      <c r="G1431" s="779"/>
      <c r="H1431" s="780"/>
      <c r="I1431" s="766" t="s">
        <v>273</v>
      </c>
      <c r="J1431" s="767"/>
      <c r="K1431" s="767"/>
      <c r="L1431" s="767"/>
      <c r="M1431" s="767"/>
      <c r="N1431" s="768"/>
      <c r="O1431" s="781"/>
    </row>
    <row r="1432">
      <c r="A1432" s="841"/>
      <c r="B1432" s="766" t="s">
        <v>274</v>
      </c>
      <c r="C1432" s="767"/>
      <c r="D1432" s="767"/>
      <c r="E1432" s="767"/>
      <c r="F1432" s="768"/>
      <c r="G1432" s="779"/>
      <c r="H1432" s="780"/>
      <c r="I1432" s="766" t="s">
        <v>275</v>
      </c>
      <c r="J1432" s="767"/>
      <c r="K1432" s="767"/>
      <c r="L1432" s="767"/>
      <c r="M1432" s="767"/>
      <c r="N1432" s="768"/>
      <c r="O1432" s="781">
        <v>1</v>
      </c>
    </row>
    <row r="1433">
      <c r="A1433" s="841"/>
      <c r="B1433" s="766" t="s">
        <v>276</v>
      </c>
      <c r="C1433" s="767"/>
      <c r="D1433" s="767"/>
      <c r="E1433" s="767"/>
      <c r="F1433" s="768"/>
      <c r="G1433" s="779"/>
      <c r="H1433" s="780"/>
      <c r="I1433" s="766" t="s">
        <v>277</v>
      </c>
      <c r="J1433" s="767"/>
      <c r="K1433" s="767"/>
      <c r="L1433" s="767"/>
      <c r="M1433" s="767"/>
      <c r="N1433" s="768"/>
      <c r="O1433" s="781"/>
    </row>
    <row r="1434">
      <c r="A1434" s="841"/>
      <c r="B1434" s="766" t="s">
        <v>278</v>
      </c>
      <c r="C1434" s="767"/>
      <c r="D1434" s="767"/>
      <c r="E1434" s="767"/>
      <c r="F1434" s="768"/>
      <c r="G1434" s="779"/>
      <c r="H1434" s="780"/>
      <c r="I1434" s="766" t="s">
        <v>279</v>
      </c>
      <c r="J1434" s="767"/>
      <c r="K1434" s="767"/>
      <c r="L1434" s="767"/>
      <c r="M1434" s="767"/>
      <c r="N1434" s="768"/>
      <c r="O1434" s="781"/>
    </row>
    <row r="1435">
      <c r="A1435" s="841"/>
      <c r="B1435" s="766" t="s">
        <v>280</v>
      </c>
      <c r="C1435" s="767"/>
      <c r="D1435" s="767"/>
      <c r="E1435" s="767"/>
      <c r="F1435" s="768"/>
      <c r="G1435" s="779"/>
      <c r="H1435" s="780"/>
      <c r="I1435" s="766" t="s">
        <v>281</v>
      </c>
      <c r="J1435" s="767"/>
      <c r="K1435" s="767"/>
      <c r="L1435" s="767"/>
      <c r="M1435" s="767"/>
      <c r="N1435" s="768"/>
      <c r="O1435" s="781">
        <v>1</v>
      </c>
    </row>
    <row r="1436">
      <c r="A1436" s="841"/>
      <c r="B1436" s="766" t="s">
        <v>282</v>
      </c>
      <c r="C1436" s="767"/>
      <c r="D1436" s="767"/>
      <c r="E1436" s="767"/>
      <c r="F1436" s="768"/>
      <c r="G1436" s="779"/>
      <c r="H1436" s="780"/>
      <c r="I1436" s="766" t="s">
        <v>283</v>
      </c>
      <c r="J1436" s="767"/>
      <c r="K1436" s="767"/>
      <c r="L1436" s="767"/>
      <c r="M1436" s="767"/>
      <c r="N1436" s="768"/>
      <c r="O1436" s="781"/>
    </row>
    <row r="1437">
      <c r="A1437" s="841"/>
      <c r="B1437" s="766" t="s">
        <v>284</v>
      </c>
      <c r="C1437" s="767"/>
      <c r="D1437" s="767"/>
      <c r="E1437" s="767"/>
      <c r="F1437" s="768"/>
      <c r="G1437" s="779"/>
      <c r="H1437" s="780"/>
      <c r="I1437" s="766" t="s">
        <v>285</v>
      </c>
      <c r="J1437" s="767"/>
      <c r="K1437" s="767"/>
      <c r="L1437" s="767"/>
      <c r="M1437" s="767"/>
      <c r="N1437" s="768"/>
      <c r="O1437" s="790">
        <v>1</v>
      </c>
    </row>
    <row r="1438" ht="15.75">
      <c r="A1438" s="842"/>
      <c r="B1438" s="793" t="s">
        <v>286</v>
      </c>
      <c r="C1438" s="794"/>
      <c r="D1438" s="794"/>
      <c r="E1438" s="794"/>
      <c r="F1438" s="795"/>
      <c r="G1438" s="791"/>
      <c r="H1438" s="792"/>
      <c r="I1438" s="793" t="s">
        <v>287</v>
      </c>
      <c r="J1438" s="794"/>
      <c r="K1438" s="794"/>
      <c r="L1438" s="794"/>
      <c r="M1438" s="794"/>
      <c r="N1438" s="795"/>
      <c r="O1438" s="796">
        <f>SUM(G1428:H1438,O1428:O1437)</f>
        <v>3</v>
      </c>
    </row>
    <row r="1439">
      <c r="A1439" s="837" t="s">
        <v>288</v>
      </c>
      <c r="B1439" s="838" t="s">
        <v>364</v>
      </c>
      <c r="C1439" s="997"/>
      <c r="D1439" s="997"/>
      <c r="E1439" s="997"/>
      <c r="F1439" s="997"/>
      <c r="G1439" s="997"/>
      <c r="H1439" s="997"/>
      <c r="I1439" s="997"/>
      <c r="J1439" s="997"/>
      <c r="K1439" s="997"/>
      <c r="L1439" s="997"/>
      <c r="M1439" s="997"/>
      <c r="N1439" s="997"/>
      <c r="O1439" s="998"/>
    </row>
    <row r="1440">
      <c r="A1440" s="841"/>
      <c r="B1440" s="758"/>
      <c r="C1440" s="759"/>
      <c r="D1440" s="759"/>
      <c r="E1440" s="759"/>
      <c r="F1440" s="759"/>
      <c r="G1440" s="759"/>
      <c r="H1440" s="759"/>
      <c r="I1440" s="759"/>
      <c r="J1440" s="759"/>
      <c r="K1440" s="759"/>
      <c r="L1440" s="759"/>
      <c r="M1440" s="759"/>
      <c r="N1440" s="759"/>
      <c r="O1440" s="762"/>
    </row>
    <row r="1441">
      <c r="A1441" s="841"/>
      <c r="B1441" s="758"/>
      <c r="C1441" s="759"/>
      <c r="D1441" s="759"/>
      <c r="E1441" s="759"/>
      <c r="F1441" s="759"/>
      <c r="G1441" s="759"/>
      <c r="H1441" s="759"/>
      <c r="I1441" s="759"/>
      <c r="J1441" s="759"/>
      <c r="K1441" s="759"/>
      <c r="L1441" s="759"/>
      <c r="M1441" s="759"/>
      <c r="N1441" s="759"/>
      <c r="O1441" s="762"/>
    </row>
    <row r="1442">
      <c r="A1442" s="841"/>
      <c r="B1442" s="758"/>
      <c r="C1442" s="759"/>
      <c r="D1442" s="759"/>
      <c r="E1442" s="759"/>
      <c r="F1442" s="759"/>
      <c r="G1442" s="759"/>
      <c r="H1442" s="759"/>
      <c r="I1442" s="759"/>
      <c r="J1442" s="759"/>
      <c r="K1442" s="759"/>
      <c r="L1442" s="759"/>
      <c r="M1442" s="759"/>
      <c r="N1442" s="759"/>
      <c r="O1442" s="762"/>
    </row>
    <row r="1443">
      <c r="A1443" s="841"/>
      <c r="B1443" s="758"/>
      <c r="C1443" s="759"/>
      <c r="D1443" s="759"/>
      <c r="E1443" s="759"/>
      <c r="F1443" s="759"/>
      <c r="G1443" s="759"/>
      <c r="H1443" s="759"/>
      <c r="I1443" s="759"/>
      <c r="J1443" s="759"/>
      <c r="K1443" s="759"/>
      <c r="L1443" s="759"/>
      <c r="M1443" s="759"/>
      <c r="N1443" s="759"/>
      <c r="O1443" s="762"/>
    </row>
    <row r="1444">
      <c r="A1444" s="841"/>
      <c r="B1444" s="758"/>
      <c r="C1444" s="759"/>
      <c r="D1444" s="759"/>
      <c r="E1444" s="759"/>
      <c r="F1444" s="759"/>
      <c r="G1444" s="759"/>
      <c r="H1444" s="759"/>
      <c r="I1444" s="759"/>
      <c r="J1444" s="759"/>
      <c r="K1444" s="759"/>
      <c r="L1444" s="759"/>
      <c r="M1444" s="759"/>
      <c r="N1444" s="759"/>
      <c r="O1444" s="762"/>
    </row>
    <row r="1445">
      <c r="A1445" s="841"/>
      <c r="B1445" s="758"/>
      <c r="C1445" s="759"/>
      <c r="D1445" s="759"/>
      <c r="E1445" s="759"/>
      <c r="F1445" s="759"/>
      <c r="G1445" s="759"/>
      <c r="H1445" s="759"/>
      <c r="I1445" s="759"/>
      <c r="J1445" s="759"/>
      <c r="K1445" s="759"/>
      <c r="L1445" s="759"/>
      <c r="M1445" s="759"/>
      <c r="N1445" s="759"/>
      <c r="O1445" s="762"/>
    </row>
    <row r="1446">
      <c r="A1446" s="841"/>
      <c r="B1446" s="758"/>
      <c r="C1446" s="759"/>
      <c r="D1446" s="759"/>
      <c r="E1446" s="759"/>
      <c r="F1446" s="759"/>
      <c r="G1446" s="759"/>
      <c r="H1446" s="763"/>
      <c r="I1446" s="986" t="s">
        <v>0</v>
      </c>
      <c r="J1446" s="987"/>
      <c r="K1446" s="987"/>
      <c r="L1446" s="987"/>
      <c r="M1446" s="987"/>
      <c r="N1446" s="987"/>
      <c r="O1446" s="1391"/>
    </row>
    <row r="1447">
      <c r="A1447" s="841"/>
      <c r="B1447" s="758"/>
      <c r="C1447" s="759"/>
      <c r="D1447" s="759"/>
      <c r="E1447" s="759"/>
      <c r="F1447" s="759"/>
      <c r="G1447" s="759"/>
      <c r="H1447" s="763"/>
      <c r="I1447" s="3"/>
      <c r="J1447" s="3"/>
      <c r="K1447" s="3"/>
      <c r="L1447" s="3"/>
      <c r="M1447" s="3"/>
      <c r="N1447" s="3"/>
      <c r="O1447" s="1392"/>
    </row>
    <row r="1448">
      <c r="A1448" s="841"/>
      <c r="B1448" s="758"/>
      <c r="C1448" s="759"/>
      <c r="D1448" s="759"/>
      <c r="E1448" s="759"/>
      <c r="F1448" s="759"/>
      <c r="G1448" s="759"/>
      <c r="H1448" s="763"/>
      <c r="I1448" s="3"/>
      <c r="J1448" s="3"/>
      <c r="K1448" s="3"/>
      <c r="L1448" s="3"/>
      <c r="M1448" s="3"/>
      <c r="N1448" s="3"/>
      <c r="O1448" s="1392"/>
    </row>
    <row r="1449" ht="15.75">
      <c r="A1449" s="842"/>
      <c r="B1449" s="803"/>
      <c r="C1449" s="804"/>
      <c r="D1449" s="804"/>
      <c r="E1449" s="804"/>
      <c r="F1449" s="804"/>
      <c r="G1449" s="804"/>
      <c r="H1449" s="989"/>
      <c r="I1449" s="1223"/>
      <c r="J1449" s="1223"/>
      <c r="K1449" s="1223"/>
      <c r="L1449" s="1223"/>
      <c r="M1449" s="1223"/>
      <c r="N1449" s="1223"/>
      <c r="O1449" s="1408"/>
    </row>
    <row r="1450">
      <c r="A1450" s="837" t="s">
        <v>291</v>
      </c>
      <c r="B1450" s="992"/>
      <c r="C1450" s="839"/>
      <c r="D1450" s="839"/>
      <c r="E1450" s="839"/>
      <c r="F1450" s="839"/>
      <c r="G1450" s="839"/>
      <c r="H1450" s="839"/>
      <c r="I1450" s="839"/>
      <c r="J1450" s="839"/>
      <c r="K1450" s="839"/>
      <c r="L1450" s="839"/>
      <c r="M1450" s="839"/>
      <c r="N1450" s="839"/>
      <c r="O1450" s="840"/>
    </row>
    <row r="1451">
      <c r="A1451" s="841"/>
      <c r="B1451" s="760"/>
      <c r="C1451" s="761"/>
      <c r="D1451" s="761"/>
      <c r="E1451" s="761"/>
      <c r="F1451" s="761"/>
      <c r="G1451" s="761"/>
      <c r="H1451" s="761"/>
      <c r="I1451" s="761"/>
      <c r="J1451" s="761"/>
      <c r="K1451" s="761"/>
      <c r="L1451" s="761"/>
      <c r="M1451" s="761"/>
      <c r="N1451" s="761"/>
      <c r="O1451" s="762"/>
    </row>
    <row r="1452">
      <c r="A1452" s="841"/>
      <c r="B1452" s="760"/>
      <c r="C1452" s="761"/>
      <c r="D1452" s="761"/>
      <c r="E1452" s="761"/>
      <c r="F1452" s="761"/>
      <c r="G1452" s="761"/>
      <c r="H1452" s="761"/>
      <c r="I1452" s="761"/>
      <c r="J1452" s="761"/>
      <c r="K1452" s="761"/>
      <c r="L1452" s="761"/>
      <c r="M1452" s="761"/>
      <c r="N1452" s="761"/>
      <c r="O1452" s="762"/>
    </row>
    <row r="1453">
      <c r="A1453" s="841"/>
      <c r="B1453" s="760"/>
      <c r="C1453" s="761"/>
      <c r="D1453" s="761"/>
      <c r="E1453" s="761"/>
      <c r="F1453" s="761"/>
      <c r="G1453" s="761"/>
      <c r="H1453" s="761"/>
      <c r="I1453" s="761"/>
      <c r="J1453" s="761"/>
      <c r="K1453" s="761"/>
      <c r="L1453" s="761"/>
      <c r="M1453" s="761"/>
      <c r="N1453" s="761"/>
      <c r="O1453" s="762"/>
    </row>
    <row r="1454">
      <c r="A1454" s="841"/>
      <c r="B1454" s="760"/>
      <c r="C1454" s="761"/>
      <c r="D1454" s="761"/>
      <c r="E1454" s="761"/>
      <c r="F1454" s="761"/>
      <c r="G1454" s="761"/>
      <c r="H1454" s="761"/>
      <c r="I1454" s="761"/>
      <c r="J1454" s="761"/>
      <c r="K1454" s="761"/>
      <c r="L1454" s="761"/>
      <c r="M1454" s="761"/>
      <c r="N1454" s="761"/>
      <c r="O1454" s="762"/>
    </row>
    <row r="1455">
      <c r="A1455" s="841"/>
      <c r="B1455" s="760"/>
      <c r="C1455" s="761"/>
      <c r="D1455" s="761"/>
      <c r="E1455" s="761"/>
      <c r="F1455" s="761"/>
      <c r="G1455" s="761"/>
      <c r="H1455" s="761"/>
      <c r="I1455" s="761"/>
      <c r="J1455" s="761"/>
      <c r="K1455" s="761"/>
      <c r="L1455" s="761"/>
      <c r="M1455" s="761"/>
      <c r="N1455" s="761"/>
      <c r="O1455" s="762"/>
    </row>
    <row r="1456">
      <c r="A1456" s="841"/>
      <c r="B1456" s="760"/>
      <c r="C1456" s="761"/>
      <c r="D1456" s="761"/>
      <c r="E1456" s="761"/>
      <c r="F1456" s="761"/>
      <c r="G1456" s="761"/>
      <c r="H1456" s="761"/>
      <c r="I1456" s="761"/>
      <c r="J1456" s="761"/>
      <c r="K1456" s="761"/>
      <c r="L1456" s="761"/>
      <c r="M1456" s="761"/>
      <c r="N1456" s="761"/>
      <c r="O1456" s="762"/>
    </row>
    <row r="1457">
      <c r="A1457" s="841"/>
      <c r="B1457" s="758"/>
      <c r="C1457" s="759"/>
      <c r="D1457" s="759"/>
      <c r="E1457" s="759"/>
      <c r="F1457" s="759"/>
      <c r="G1457" s="759"/>
      <c r="H1457" s="763"/>
      <c r="I1457" s="986" t="s">
        <v>292</v>
      </c>
      <c r="J1457" s="987"/>
      <c r="K1457" s="987"/>
      <c r="L1457" s="987"/>
      <c r="M1457" s="987"/>
      <c r="N1457" s="987"/>
      <c r="O1457" s="1391"/>
    </row>
    <row r="1458">
      <c r="A1458" s="841"/>
      <c r="B1458" s="758"/>
      <c r="C1458" s="759"/>
      <c r="D1458" s="759"/>
      <c r="E1458" s="759"/>
      <c r="F1458" s="759"/>
      <c r="G1458" s="759"/>
      <c r="H1458" s="763"/>
      <c r="I1458" s="3"/>
      <c r="J1458" s="3"/>
      <c r="K1458" s="3"/>
      <c r="L1458" s="3"/>
      <c r="M1458" s="3"/>
      <c r="N1458" s="3"/>
      <c r="O1458" s="1392"/>
    </row>
    <row r="1459">
      <c r="A1459" s="841"/>
      <c r="B1459" s="758"/>
      <c r="C1459" s="759"/>
      <c r="D1459" s="759"/>
      <c r="E1459" s="759"/>
      <c r="F1459" s="759"/>
      <c r="G1459" s="759"/>
      <c r="H1459" s="763"/>
      <c r="I1459" s="3"/>
      <c r="J1459" s="3"/>
      <c r="K1459" s="3"/>
      <c r="L1459" s="3"/>
      <c r="M1459" s="3"/>
      <c r="N1459" s="3"/>
      <c r="O1459" s="1392"/>
    </row>
    <row r="1460" ht="15.75">
      <c r="A1460" s="842"/>
      <c r="B1460" s="803"/>
      <c r="C1460" s="804"/>
      <c r="D1460" s="804"/>
      <c r="E1460" s="804"/>
      <c r="F1460" s="804"/>
      <c r="G1460" s="804"/>
      <c r="H1460" s="989"/>
      <c r="I1460" s="1223"/>
      <c r="J1460" s="1223"/>
      <c r="K1460" s="1223"/>
      <c r="L1460" s="1223"/>
      <c r="M1460" s="1223"/>
      <c r="N1460" s="1223"/>
      <c r="O1460" s="1394"/>
    </row>
  </sheetData>
  <mergeCells count="2917">
    <mergeCell ref="B1:O1"/>
    <mergeCell ref="B2:O2"/>
    <mergeCell ref="A3:O3"/>
    <mergeCell ref="D4:F4"/>
    <mergeCell ref="G4:H4"/>
    <mergeCell ref="I4:M4"/>
    <mergeCell ref="A5:A6"/>
    <mergeCell ref="B5:J6"/>
    <mergeCell ref="M5:N5"/>
    <mergeCell ref="M6:N6"/>
    <mergeCell ref="F7:G7"/>
    <mergeCell ref="M7:N7"/>
    <mergeCell ref="A8:A13"/>
    <mergeCell ref="B8:F8"/>
    <mergeCell ref="G8:H8"/>
    <mergeCell ref="I8:O8"/>
    <mergeCell ref="B9:F9"/>
    <mergeCell ref="G9:H9"/>
    <mergeCell ref="I9:O9"/>
    <mergeCell ref="B10:F10"/>
    <mergeCell ref="G10:H10"/>
    <mergeCell ref="I10:O10"/>
    <mergeCell ref="B11:F11"/>
    <mergeCell ref="G11:H11"/>
    <mergeCell ref="I11:O11"/>
    <mergeCell ref="B12:F12"/>
    <mergeCell ref="G12:H12"/>
    <mergeCell ref="I12:O12"/>
    <mergeCell ref="B13:F13"/>
    <mergeCell ref="G13:H13"/>
    <mergeCell ref="I13:O13"/>
    <mergeCell ref="A14:A25"/>
    <mergeCell ref="B14:F14"/>
    <mergeCell ref="G14:H14"/>
    <mergeCell ref="I14:N14"/>
    <mergeCell ref="B15:F15"/>
    <mergeCell ref="G15:H15"/>
    <mergeCell ref="I15:N15"/>
    <mergeCell ref="B16:F16"/>
    <mergeCell ref="G16:H16"/>
    <mergeCell ref="I16:N16"/>
    <mergeCell ref="B17:F17"/>
    <mergeCell ref="G17:H17"/>
    <mergeCell ref="I17:N17"/>
    <mergeCell ref="B18:F18"/>
    <mergeCell ref="G18:H18"/>
    <mergeCell ref="I18:N18"/>
    <mergeCell ref="B19:F19"/>
    <mergeCell ref="G19:H19"/>
    <mergeCell ref="I19:N19"/>
    <mergeCell ref="B20:F20"/>
    <mergeCell ref="G20:H20"/>
    <mergeCell ref="I20:N20"/>
    <mergeCell ref="B21:F21"/>
    <mergeCell ref="G21:H21"/>
    <mergeCell ref="I21:N21"/>
    <mergeCell ref="B22:F22"/>
    <mergeCell ref="G22:H22"/>
    <mergeCell ref="I22:N22"/>
    <mergeCell ref="B23:F23"/>
    <mergeCell ref="G23:H23"/>
    <mergeCell ref="I23:N23"/>
    <mergeCell ref="B24:F24"/>
    <mergeCell ref="G24:H24"/>
    <mergeCell ref="I24:N24"/>
    <mergeCell ref="B25:F25"/>
    <mergeCell ref="G25:H25"/>
    <mergeCell ref="I25:N25"/>
    <mergeCell ref="A26:A36"/>
    <mergeCell ref="B26:O26"/>
    <mergeCell ref="B27:O27"/>
    <mergeCell ref="B28:O28"/>
    <mergeCell ref="B29:O29"/>
    <mergeCell ref="B30:O30"/>
    <mergeCell ref="B31:O31"/>
    <mergeCell ref="B32:O32"/>
    <mergeCell ref="B33:H33"/>
    <mergeCell ref="I33:O36"/>
    <mergeCell ref="B34:H34"/>
    <mergeCell ref="B35:H35"/>
    <mergeCell ref="B36:H36"/>
    <mergeCell ref="A37:A48"/>
    <mergeCell ref="B37:O37"/>
    <mergeCell ref="B38:O38"/>
    <mergeCell ref="B39:O39"/>
    <mergeCell ref="B40:O40"/>
    <mergeCell ref="B41:O41"/>
    <mergeCell ref="B42:O42"/>
    <mergeCell ref="B43:O43"/>
    <mergeCell ref="B44:O44"/>
    <mergeCell ref="B45:H45"/>
    <mergeCell ref="I45:O48"/>
    <mergeCell ref="B46:H46"/>
    <mergeCell ref="B47:H47"/>
    <mergeCell ref="B48:H48"/>
    <mergeCell ref="B49:O49"/>
    <mergeCell ref="B50:O50"/>
    <mergeCell ref="A51:O51"/>
    <mergeCell ref="D52:F52"/>
    <mergeCell ref="G52:H52"/>
    <mergeCell ref="I52:M52"/>
    <mergeCell ref="A53:A54"/>
    <mergeCell ref="B53:J54"/>
    <mergeCell ref="M53:N53"/>
    <mergeCell ref="M54:N54"/>
    <mergeCell ref="F55:G55"/>
    <mergeCell ref="M55:N55"/>
    <mergeCell ref="A56:A61"/>
    <mergeCell ref="B56:F56"/>
    <mergeCell ref="G56:H56"/>
    <mergeCell ref="I56:O56"/>
    <mergeCell ref="B57:F57"/>
    <mergeCell ref="G57:H57"/>
    <mergeCell ref="I57:O57"/>
    <mergeCell ref="B58:F58"/>
    <mergeCell ref="G58:H58"/>
    <mergeCell ref="I58:O58"/>
    <mergeCell ref="B59:F59"/>
    <mergeCell ref="G59:H59"/>
    <mergeCell ref="I59:O59"/>
    <mergeCell ref="B60:F60"/>
    <mergeCell ref="G60:H60"/>
    <mergeCell ref="I60:O60"/>
    <mergeCell ref="B61:F61"/>
    <mergeCell ref="G61:H61"/>
    <mergeCell ref="I61:O61"/>
    <mergeCell ref="A62:A73"/>
    <mergeCell ref="B62:F62"/>
    <mergeCell ref="G62:H62"/>
    <mergeCell ref="I62:N62"/>
    <mergeCell ref="B63:F63"/>
    <mergeCell ref="G63:H63"/>
    <mergeCell ref="I63:N63"/>
    <mergeCell ref="B64:F64"/>
    <mergeCell ref="G64:H64"/>
    <mergeCell ref="I64:N64"/>
    <mergeCell ref="B65:F65"/>
    <mergeCell ref="G65:H65"/>
    <mergeCell ref="I65:N65"/>
    <mergeCell ref="B66:F66"/>
    <mergeCell ref="G66:H66"/>
    <mergeCell ref="I66:N66"/>
    <mergeCell ref="B67:F67"/>
    <mergeCell ref="G67:H67"/>
    <mergeCell ref="I67:N67"/>
    <mergeCell ref="B68:F68"/>
    <mergeCell ref="G68:H68"/>
    <mergeCell ref="I68:N68"/>
    <mergeCell ref="B69:F69"/>
    <mergeCell ref="G69:H69"/>
    <mergeCell ref="I69:N69"/>
    <mergeCell ref="B70:F70"/>
    <mergeCell ref="G70:H70"/>
    <mergeCell ref="I70:N70"/>
    <mergeCell ref="B71:F71"/>
    <mergeCell ref="G71:H71"/>
    <mergeCell ref="I71:N71"/>
    <mergeCell ref="B72:F72"/>
    <mergeCell ref="G72:H72"/>
    <mergeCell ref="I72:N72"/>
    <mergeCell ref="B73:F73"/>
    <mergeCell ref="G73:H73"/>
    <mergeCell ref="I73:N73"/>
    <mergeCell ref="A74:A83"/>
    <mergeCell ref="B74:O74"/>
    <mergeCell ref="B75:O75"/>
    <mergeCell ref="B76:O76"/>
    <mergeCell ref="B77:O77"/>
    <mergeCell ref="B78:O78"/>
    <mergeCell ref="B79:O79"/>
    <mergeCell ref="B80:H80"/>
    <mergeCell ref="I80:O83"/>
    <mergeCell ref="B81:H81"/>
    <mergeCell ref="B82:H82"/>
    <mergeCell ref="B83:H83"/>
    <mergeCell ref="A84:A95"/>
    <mergeCell ref="B84:O84"/>
    <mergeCell ref="B85:O85"/>
    <mergeCell ref="B86:O86"/>
    <mergeCell ref="B87:O87"/>
    <mergeCell ref="B88:O88"/>
    <mergeCell ref="B89:O89"/>
    <mergeCell ref="B90:O90"/>
    <mergeCell ref="B91:O91"/>
    <mergeCell ref="B92:H92"/>
    <mergeCell ref="I92:O95"/>
    <mergeCell ref="B93:H93"/>
    <mergeCell ref="B94:H94"/>
    <mergeCell ref="B95:H95"/>
    <mergeCell ref="B96:O96"/>
    <mergeCell ref="B97:O97"/>
    <mergeCell ref="A98:O98"/>
    <mergeCell ref="D99:F99"/>
    <mergeCell ref="G99:H99"/>
    <mergeCell ref="I99:M99"/>
    <mergeCell ref="A100:A101"/>
    <mergeCell ref="B100:J101"/>
    <mergeCell ref="M100:N100"/>
    <mergeCell ref="M101:N101"/>
    <mergeCell ref="F102:G102"/>
    <mergeCell ref="M102:N102"/>
    <mergeCell ref="A103:A108"/>
    <mergeCell ref="B103:F103"/>
    <mergeCell ref="G103:H103"/>
    <mergeCell ref="I103:O103"/>
    <mergeCell ref="B104:F104"/>
    <mergeCell ref="G104:H104"/>
    <mergeCell ref="I104:O104"/>
    <mergeCell ref="B105:F105"/>
    <mergeCell ref="G105:H105"/>
    <mergeCell ref="I105:O105"/>
    <mergeCell ref="B106:F106"/>
    <mergeCell ref="G106:H106"/>
    <mergeCell ref="I106:O106"/>
    <mergeCell ref="B107:F107"/>
    <mergeCell ref="G107:H107"/>
    <mergeCell ref="I107:O107"/>
    <mergeCell ref="B108:F108"/>
    <mergeCell ref="G108:H108"/>
    <mergeCell ref="I108:O108"/>
    <mergeCell ref="A109:A120"/>
    <mergeCell ref="B109:F109"/>
    <mergeCell ref="G109:H109"/>
    <mergeCell ref="I109:N109"/>
    <mergeCell ref="B110:F110"/>
    <mergeCell ref="G110:H110"/>
    <mergeCell ref="I110:N110"/>
    <mergeCell ref="B111:F111"/>
    <mergeCell ref="G111:H111"/>
    <mergeCell ref="I111:N111"/>
    <mergeCell ref="B112:F112"/>
    <mergeCell ref="G112:H112"/>
    <mergeCell ref="I112:N112"/>
    <mergeCell ref="B113:F113"/>
    <mergeCell ref="G113:H113"/>
    <mergeCell ref="I113:N113"/>
    <mergeCell ref="B114:F114"/>
    <mergeCell ref="G114:H114"/>
    <mergeCell ref="I114:N114"/>
    <mergeCell ref="B115:F115"/>
    <mergeCell ref="G115:H115"/>
    <mergeCell ref="I115:N115"/>
    <mergeCell ref="B116:F116"/>
    <mergeCell ref="G116:H116"/>
    <mergeCell ref="I116:N116"/>
    <mergeCell ref="B117:F117"/>
    <mergeCell ref="G117:H117"/>
    <mergeCell ref="I117:N117"/>
    <mergeCell ref="B118:F118"/>
    <mergeCell ref="G118:H118"/>
    <mergeCell ref="I118:N118"/>
    <mergeCell ref="B119:F119"/>
    <mergeCell ref="G119:H119"/>
    <mergeCell ref="I119:N119"/>
    <mergeCell ref="B120:F120"/>
    <mergeCell ref="G120:H120"/>
    <mergeCell ref="I120:N120"/>
    <mergeCell ref="A121:A130"/>
    <mergeCell ref="B121:O121"/>
    <mergeCell ref="B122:O122"/>
    <mergeCell ref="B123:O123"/>
    <mergeCell ref="B124:O124"/>
    <mergeCell ref="B125:O125"/>
    <mergeCell ref="B126:O126"/>
    <mergeCell ref="B127:H127"/>
    <mergeCell ref="I127:O130"/>
    <mergeCell ref="B128:H128"/>
    <mergeCell ref="B129:H129"/>
    <mergeCell ref="B130:H130"/>
    <mergeCell ref="A131:A142"/>
    <mergeCell ref="B131:O131"/>
    <mergeCell ref="B132:O132"/>
    <mergeCell ref="B133:O133"/>
    <mergeCell ref="B134:O134"/>
    <mergeCell ref="B135:O135"/>
    <mergeCell ref="B136:O136"/>
    <mergeCell ref="B137:O137"/>
    <mergeCell ref="B138:O138"/>
    <mergeCell ref="B139:H139"/>
    <mergeCell ref="I139:O142"/>
    <mergeCell ref="B140:H140"/>
    <mergeCell ref="B141:H141"/>
    <mergeCell ref="B142:H142"/>
    <mergeCell ref="B143:O143"/>
    <mergeCell ref="B144:O144"/>
    <mergeCell ref="A145:O145"/>
    <mergeCell ref="D146:F146"/>
    <mergeCell ref="G146:H146"/>
    <mergeCell ref="I146:M146"/>
    <mergeCell ref="A147:A148"/>
    <mergeCell ref="B147:J148"/>
    <mergeCell ref="M147:N147"/>
    <mergeCell ref="M148:N148"/>
    <mergeCell ref="F149:G149"/>
    <mergeCell ref="M149:N149"/>
    <mergeCell ref="A150:A155"/>
    <mergeCell ref="B150:F150"/>
    <mergeCell ref="G150:H150"/>
    <mergeCell ref="I150:O150"/>
    <mergeCell ref="B151:F151"/>
    <mergeCell ref="G151:H151"/>
    <mergeCell ref="I151:O151"/>
    <mergeCell ref="B152:F152"/>
    <mergeCell ref="G152:H152"/>
    <mergeCell ref="I152:O152"/>
    <mergeCell ref="B153:F153"/>
    <mergeCell ref="G153:H153"/>
    <mergeCell ref="I153:O153"/>
    <mergeCell ref="B154:F154"/>
    <mergeCell ref="G154:H154"/>
    <mergeCell ref="I154:O154"/>
    <mergeCell ref="B155:F155"/>
    <mergeCell ref="G155:H155"/>
    <mergeCell ref="I155:O155"/>
    <mergeCell ref="A156:A167"/>
    <mergeCell ref="B156:F156"/>
    <mergeCell ref="G156:H156"/>
    <mergeCell ref="I156:N156"/>
    <mergeCell ref="B157:F157"/>
    <mergeCell ref="G157:H157"/>
    <mergeCell ref="I157:N157"/>
    <mergeCell ref="B158:F158"/>
    <mergeCell ref="G158:H158"/>
    <mergeCell ref="I158:N158"/>
    <mergeCell ref="B159:F159"/>
    <mergeCell ref="G159:H159"/>
    <mergeCell ref="I159:N159"/>
    <mergeCell ref="B160:F160"/>
    <mergeCell ref="G160:H160"/>
    <mergeCell ref="I160:N160"/>
    <mergeCell ref="B161:F161"/>
    <mergeCell ref="G161:H161"/>
    <mergeCell ref="I161:N161"/>
    <mergeCell ref="B162:F162"/>
    <mergeCell ref="G162:H162"/>
    <mergeCell ref="I162:N162"/>
    <mergeCell ref="B163:F163"/>
    <mergeCell ref="G163:H163"/>
    <mergeCell ref="I163:N163"/>
    <mergeCell ref="B164:F164"/>
    <mergeCell ref="G164:H164"/>
    <mergeCell ref="I164:N164"/>
    <mergeCell ref="B165:F165"/>
    <mergeCell ref="G165:H165"/>
    <mergeCell ref="I165:N165"/>
    <mergeCell ref="B166:F166"/>
    <mergeCell ref="G166:H166"/>
    <mergeCell ref="I166:N166"/>
    <mergeCell ref="B167:F167"/>
    <mergeCell ref="G167:H167"/>
    <mergeCell ref="I167:N167"/>
    <mergeCell ref="A168:A177"/>
    <mergeCell ref="B168:O168"/>
    <mergeCell ref="B169:O169"/>
    <mergeCell ref="B170:O170"/>
    <mergeCell ref="B171:O171"/>
    <mergeCell ref="B172:O172"/>
    <mergeCell ref="B173:O173"/>
    <mergeCell ref="B174:H174"/>
    <mergeCell ref="I174:O177"/>
    <mergeCell ref="B175:H175"/>
    <mergeCell ref="B176:H176"/>
    <mergeCell ref="B177:H177"/>
    <mergeCell ref="A178:A189"/>
    <mergeCell ref="B178:O178"/>
    <mergeCell ref="B179:O179"/>
    <mergeCell ref="B180:O180"/>
    <mergeCell ref="B181:O181"/>
    <mergeCell ref="B182:O182"/>
    <mergeCell ref="B183:O183"/>
    <mergeCell ref="B184:O184"/>
    <mergeCell ref="B185:O185"/>
    <mergeCell ref="B186:H186"/>
    <mergeCell ref="I186:O189"/>
    <mergeCell ref="B187:H187"/>
    <mergeCell ref="B188:H188"/>
    <mergeCell ref="B189:H189"/>
    <mergeCell ref="B190:O190"/>
    <mergeCell ref="B191:O191"/>
    <mergeCell ref="A192:O192"/>
    <mergeCell ref="D193:F193"/>
    <mergeCell ref="G193:H193"/>
    <mergeCell ref="I193:M193"/>
    <mergeCell ref="A194:A195"/>
    <mergeCell ref="B194:J195"/>
    <mergeCell ref="M194:N194"/>
    <mergeCell ref="M195:N195"/>
    <mergeCell ref="F196:G196"/>
    <mergeCell ref="M196:N196"/>
    <mergeCell ref="A197:A202"/>
    <mergeCell ref="B197:F197"/>
    <mergeCell ref="G197:H197"/>
    <mergeCell ref="I197:O197"/>
    <mergeCell ref="B198:F198"/>
    <mergeCell ref="G198:H198"/>
    <mergeCell ref="I198:O198"/>
    <mergeCell ref="B199:F199"/>
    <mergeCell ref="G199:H199"/>
    <mergeCell ref="I199:O199"/>
    <mergeCell ref="B200:F200"/>
    <mergeCell ref="G200:H200"/>
    <mergeCell ref="I200:O200"/>
    <mergeCell ref="B201:F201"/>
    <mergeCell ref="G201:H201"/>
    <mergeCell ref="I201:O201"/>
    <mergeCell ref="B202:F202"/>
    <mergeCell ref="G202:H202"/>
    <mergeCell ref="I202:O202"/>
    <mergeCell ref="A203:A214"/>
    <mergeCell ref="B203:F203"/>
    <mergeCell ref="G203:H203"/>
    <mergeCell ref="I203:N203"/>
    <mergeCell ref="B204:F204"/>
    <mergeCell ref="G204:H204"/>
    <mergeCell ref="I204:N204"/>
    <mergeCell ref="B205:F205"/>
    <mergeCell ref="G205:H205"/>
    <mergeCell ref="I205:N205"/>
    <mergeCell ref="B206:F206"/>
    <mergeCell ref="G206:H206"/>
    <mergeCell ref="I206:N206"/>
    <mergeCell ref="B207:F207"/>
    <mergeCell ref="G207:H207"/>
    <mergeCell ref="I207:N207"/>
    <mergeCell ref="B208:F208"/>
    <mergeCell ref="G208:H208"/>
    <mergeCell ref="I208:N208"/>
    <mergeCell ref="B209:F209"/>
    <mergeCell ref="G209:H209"/>
    <mergeCell ref="I209:N209"/>
    <mergeCell ref="B210:F210"/>
    <mergeCell ref="G210:H210"/>
    <mergeCell ref="I210:N210"/>
    <mergeCell ref="B211:F211"/>
    <mergeCell ref="G211:H211"/>
    <mergeCell ref="I211:N211"/>
    <mergeCell ref="B212:F212"/>
    <mergeCell ref="G212:H212"/>
    <mergeCell ref="I212:N212"/>
    <mergeCell ref="B213:F213"/>
    <mergeCell ref="G213:H213"/>
    <mergeCell ref="I213:N213"/>
    <mergeCell ref="B214:F214"/>
    <mergeCell ref="G214:H214"/>
    <mergeCell ref="I214:N214"/>
    <mergeCell ref="A215:A223"/>
    <mergeCell ref="B215:O215"/>
    <mergeCell ref="B216:O216"/>
    <mergeCell ref="B217:O217"/>
    <mergeCell ref="B218:O218"/>
    <mergeCell ref="B219:O219"/>
    <mergeCell ref="B220:H220"/>
    <mergeCell ref="I220:O223"/>
    <mergeCell ref="B221:H221"/>
    <mergeCell ref="B222:H222"/>
    <mergeCell ref="B223:H223"/>
    <mergeCell ref="A224:A235"/>
    <mergeCell ref="B224:O224"/>
    <mergeCell ref="B225:O225"/>
    <mergeCell ref="B226:O226"/>
    <mergeCell ref="B227:O227"/>
    <mergeCell ref="B228:O228"/>
    <mergeCell ref="B229:O229"/>
    <mergeCell ref="B230:O230"/>
    <mergeCell ref="B231:O231"/>
    <mergeCell ref="B232:H232"/>
    <mergeCell ref="I232:O235"/>
    <mergeCell ref="B233:H233"/>
    <mergeCell ref="B234:H234"/>
    <mergeCell ref="B235:H235"/>
    <mergeCell ref="B236:O236"/>
    <mergeCell ref="B237:O237"/>
    <mergeCell ref="A238:O238"/>
    <mergeCell ref="D239:F239"/>
    <mergeCell ref="G239:H239"/>
    <mergeCell ref="I239:M239"/>
    <mergeCell ref="A240:A241"/>
    <mergeCell ref="B240:J241"/>
    <mergeCell ref="M240:N240"/>
    <mergeCell ref="M241:N241"/>
    <mergeCell ref="F242:G242"/>
    <mergeCell ref="M242:N242"/>
    <mergeCell ref="A243:A248"/>
    <mergeCell ref="B243:F243"/>
    <mergeCell ref="G243:H243"/>
    <mergeCell ref="I243:O243"/>
    <mergeCell ref="B244:F244"/>
    <mergeCell ref="G244:H244"/>
    <mergeCell ref="I244:O244"/>
    <mergeCell ref="B245:F245"/>
    <mergeCell ref="G245:H245"/>
    <mergeCell ref="I245:O245"/>
    <mergeCell ref="B246:F246"/>
    <mergeCell ref="G246:H246"/>
    <mergeCell ref="I246:O246"/>
    <mergeCell ref="B247:F247"/>
    <mergeCell ref="G247:H247"/>
    <mergeCell ref="I247:O247"/>
    <mergeCell ref="B248:F248"/>
    <mergeCell ref="G248:H248"/>
    <mergeCell ref="I248:O248"/>
    <mergeCell ref="A249:A260"/>
    <mergeCell ref="B249:F249"/>
    <mergeCell ref="G249:H249"/>
    <mergeCell ref="I249:N249"/>
    <mergeCell ref="B250:F250"/>
    <mergeCell ref="G250:H250"/>
    <mergeCell ref="I250:N250"/>
    <mergeCell ref="B251:F251"/>
    <mergeCell ref="G251:H251"/>
    <mergeCell ref="I251:N251"/>
    <mergeCell ref="B252:F252"/>
    <mergeCell ref="G252:H252"/>
    <mergeCell ref="I252:N252"/>
    <mergeCell ref="B253:F253"/>
    <mergeCell ref="G253:H253"/>
    <mergeCell ref="I253:N253"/>
    <mergeCell ref="B254:F254"/>
    <mergeCell ref="G254:H254"/>
    <mergeCell ref="I254:N254"/>
    <mergeCell ref="B255:F255"/>
    <mergeCell ref="G255:H255"/>
    <mergeCell ref="I255:N255"/>
    <mergeCell ref="B256:F256"/>
    <mergeCell ref="G256:H256"/>
    <mergeCell ref="I256:N256"/>
    <mergeCell ref="B257:F257"/>
    <mergeCell ref="G257:H257"/>
    <mergeCell ref="I257:N257"/>
    <mergeCell ref="B258:F258"/>
    <mergeCell ref="G258:H258"/>
    <mergeCell ref="I258:N258"/>
    <mergeCell ref="B259:F259"/>
    <mergeCell ref="G259:H259"/>
    <mergeCell ref="I259:N259"/>
    <mergeCell ref="B260:F260"/>
    <mergeCell ref="G260:H260"/>
    <mergeCell ref="I260:N260"/>
    <mergeCell ref="A261:A271"/>
    <mergeCell ref="B261:O261"/>
    <mergeCell ref="B262:O262"/>
    <mergeCell ref="B263:O263"/>
    <mergeCell ref="B264:O264"/>
    <mergeCell ref="B265:O265"/>
    <mergeCell ref="B266:O266"/>
    <mergeCell ref="B267:O267"/>
    <mergeCell ref="B268:H268"/>
    <mergeCell ref="I268:O271"/>
    <mergeCell ref="B269:H269"/>
    <mergeCell ref="B270:H270"/>
    <mergeCell ref="B271:H271"/>
    <mergeCell ref="A272:A282"/>
    <mergeCell ref="B272:O272"/>
    <mergeCell ref="B273:O273"/>
    <mergeCell ref="B274:O274"/>
    <mergeCell ref="B275:O275"/>
    <mergeCell ref="B276:O276"/>
    <mergeCell ref="B277:O277"/>
    <mergeCell ref="B278:O278"/>
    <mergeCell ref="B279:H279"/>
    <mergeCell ref="I279:O282"/>
    <mergeCell ref="B280:H280"/>
    <mergeCell ref="B281:H281"/>
    <mergeCell ref="B282:H282"/>
    <mergeCell ref="B283:O283"/>
    <mergeCell ref="B284:O284"/>
    <mergeCell ref="A285:O285"/>
    <mergeCell ref="D286:F286"/>
    <mergeCell ref="G286:H286"/>
    <mergeCell ref="I286:M286"/>
    <mergeCell ref="A287:A288"/>
    <mergeCell ref="B287:J288"/>
    <mergeCell ref="M287:N287"/>
    <mergeCell ref="M288:N288"/>
    <mergeCell ref="F289:G289"/>
    <mergeCell ref="M289:N289"/>
    <mergeCell ref="A290:A295"/>
    <mergeCell ref="B290:F290"/>
    <mergeCell ref="G290:H290"/>
    <mergeCell ref="I290:O290"/>
    <mergeCell ref="B291:F291"/>
    <mergeCell ref="G291:H291"/>
    <mergeCell ref="I291:O291"/>
    <mergeCell ref="B292:F292"/>
    <mergeCell ref="G292:H292"/>
    <mergeCell ref="I292:O292"/>
    <mergeCell ref="B293:F293"/>
    <mergeCell ref="G293:H293"/>
    <mergeCell ref="I293:O293"/>
    <mergeCell ref="B294:F294"/>
    <mergeCell ref="G294:H294"/>
    <mergeCell ref="I294:O294"/>
    <mergeCell ref="B295:F295"/>
    <mergeCell ref="G295:H295"/>
    <mergeCell ref="I295:O295"/>
    <mergeCell ref="A296:A307"/>
    <mergeCell ref="B296:F296"/>
    <mergeCell ref="G296:H296"/>
    <mergeCell ref="I296:N296"/>
    <mergeCell ref="B297:F297"/>
    <mergeCell ref="G297:H297"/>
    <mergeCell ref="I297:N297"/>
    <mergeCell ref="B298:F298"/>
    <mergeCell ref="G298:H298"/>
    <mergeCell ref="I298:N298"/>
    <mergeCell ref="B299:F299"/>
    <mergeCell ref="G299:H299"/>
    <mergeCell ref="I299:N299"/>
    <mergeCell ref="B300:F300"/>
    <mergeCell ref="G300:H300"/>
    <mergeCell ref="I300:N300"/>
    <mergeCell ref="B301:F301"/>
    <mergeCell ref="G301:H301"/>
    <mergeCell ref="I301:N301"/>
    <mergeCell ref="B302:F302"/>
    <mergeCell ref="G302:H302"/>
    <mergeCell ref="I302:N302"/>
    <mergeCell ref="B303:F303"/>
    <mergeCell ref="G303:H303"/>
    <mergeCell ref="I303:N303"/>
    <mergeCell ref="B304:F304"/>
    <mergeCell ref="G304:H304"/>
    <mergeCell ref="I304:N304"/>
    <mergeCell ref="B305:F305"/>
    <mergeCell ref="G305:H305"/>
    <mergeCell ref="I305:N305"/>
    <mergeCell ref="B306:F306"/>
    <mergeCell ref="G306:H306"/>
    <mergeCell ref="I306:N306"/>
    <mergeCell ref="B307:F307"/>
    <mergeCell ref="G307:H307"/>
    <mergeCell ref="I307:N307"/>
    <mergeCell ref="A308:A318"/>
    <mergeCell ref="B308:O308"/>
    <mergeCell ref="B309:O309"/>
    <mergeCell ref="B310:O310"/>
    <mergeCell ref="B311:O311"/>
    <mergeCell ref="B312:O312"/>
    <mergeCell ref="B313:O313"/>
    <mergeCell ref="B314:O314"/>
    <mergeCell ref="B315:H315"/>
    <mergeCell ref="I315:O318"/>
    <mergeCell ref="B316:H316"/>
    <mergeCell ref="B317:H317"/>
    <mergeCell ref="B318:H318"/>
    <mergeCell ref="A319:A329"/>
    <mergeCell ref="B319:O319"/>
    <mergeCell ref="B320:O320"/>
    <mergeCell ref="B321:O321"/>
    <mergeCell ref="B322:O322"/>
    <mergeCell ref="B323:O323"/>
    <mergeCell ref="B324:O324"/>
    <mergeCell ref="B325:O325"/>
    <mergeCell ref="B326:H326"/>
    <mergeCell ref="I326:O329"/>
    <mergeCell ref="B327:H327"/>
    <mergeCell ref="B328:H328"/>
    <mergeCell ref="B329:H329"/>
    <mergeCell ref="B330:O330"/>
    <mergeCell ref="B331:O331"/>
    <mergeCell ref="A332:O332"/>
    <mergeCell ref="D333:F333"/>
    <mergeCell ref="G333:H333"/>
    <mergeCell ref="I333:M333"/>
    <mergeCell ref="A334:A335"/>
    <mergeCell ref="B334:J335"/>
    <mergeCell ref="M334:N334"/>
    <mergeCell ref="M335:N335"/>
    <mergeCell ref="F336:G336"/>
    <mergeCell ref="M336:N336"/>
    <mergeCell ref="A337:A342"/>
    <mergeCell ref="B337:F337"/>
    <mergeCell ref="G337:H337"/>
    <mergeCell ref="I337:O337"/>
    <mergeCell ref="B338:F338"/>
    <mergeCell ref="G338:H338"/>
    <mergeCell ref="I338:O338"/>
    <mergeCell ref="B339:F339"/>
    <mergeCell ref="G339:H339"/>
    <mergeCell ref="I339:O339"/>
    <mergeCell ref="B340:F340"/>
    <mergeCell ref="G340:H340"/>
    <mergeCell ref="I340:O340"/>
    <mergeCell ref="B341:F341"/>
    <mergeCell ref="G341:H341"/>
    <mergeCell ref="I341:O341"/>
    <mergeCell ref="B342:F342"/>
    <mergeCell ref="G342:H342"/>
    <mergeCell ref="I342:O342"/>
    <mergeCell ref="A343:A354"/>
    <mergeCell ref="B343:F343"/>
    <mergeCell ref="G343:H343"/>
    <mergeCell ref="I343:N343"/>
    <mergeCell ref="B344:F344"/>
    <mergeCell ref="G344:H344"/>
    <mergeCell ref="I344:N344"/>
    <mergeCell ref="B345:F345"/>
    <mergeCell ref="G345:H345"/>
    <mergeCell ref="I345:N345"/>
    <mergeCell ref="B346:F346"/>
    <mergeCell ref="G346:H346"/>
    <mergeCell ref="I346:N346"/>
    <mergeCell ref="B347:F347"/>
    <mergeCell ref="G347:H347"/>
    <mergeCell ref="I347:N347"/>
    <mergeCell ref="B348:F348"/>
    <mergeCell ref="G348:H348"/>
    <mergeCell ref="I348:N348"/>
    <mergeCell ref="B349:F349"/>
    <mergeCell ref="G349:H349"/>
    <mergeCell ref="I349:N349"/>
    <mergeCell ref="B350:F350"/>
    <mergeCell ref="G350:H350"/>
    <mergeCell ref="I350:N350"/>
    <mergeCell ref="B351:F351"/>
    <mergeCell ref="G351:H351"/>
    <mergeCell ref="I351:N351"/>
    <mergeCell ref="B352:F352"/>
    <mergeCell ref="G352:H352"/>
    <mergeCell ref="I352:N352"/>
    <mergeCell ref="B353:F353"/>
    <mergeCell ref="G353:H353"/>
    <mergeCell ref="I353:N353"/>
    <mergeCell ref="B354:F354"/>
    <mergeCell ref="G354:H354"/>
    <mergeCell ref="I354:N354"/>
    <mergeCell ref="A355:A365"/>
    <mergeCell ref="B355:O355"/>
    <mergeCell ref="B356:O356"/>
    <mergeCell ref="B357:O357"/>
    <mergeCell ref="B358:O358"/>
    <mergeCell ref="B359:O359"/>
    <mergeCell ref="B360:O360"/>
    <mergeCell ref="B361:O361"/>
    <mergeCell ref="B362:H362"/>
    <mergeCell ref="I362:O365"/>
    <mergeCell ref="B363:H363"/>
    <mergeCell ref="B364:H364"/>
    <mergeCell ref="B365:H365"/>
    <mergeCell ref="A366:A377"/>
    <mergeCell ref="B366:O366"/>
    <mergeCell ref="B367:O367"/>
    <mergeCell ref="B368:O368"/>
    <mergeCell ref="B369:O369"/>
    <mergeCell ref="B370:O370"/>
    <mergeCell ref="B371:O371"/>
    <mergeCell ref="B372:O372"/>
    <mergeCell ref="B373:O373"/>
    <mergeCell ref="B374:H374"/>
    <mergeCell ref="I374:O377"/>
    <mergeCell ref="B375:H375"/>
    <mergeCell ref="B376:H376"/>
    <mergeCell ref="B377:H377"/>
    <mergeCell ref="B378:O378"/>
    <mergeCell ref="B379:O379"/>
    <mergeCell ref="A380:O380"/>
    <mergeCell ref="D381:F381"/>
    <mergeCell ref="G381:H381"/>
    <mergeCell ref="I381:M381"/>
    <mergeCell ref="A382:A383"/>
    <mergeCell ref="B382:J383"/>
    <mergeCell ref="M382:N382"/>
    <mergeCell ref="M383:N383"/>
    <mergeCell ref="F384:G384"/>
    <mergeCell ref="M384:N384"/>
    <mergeCell ref="A385:A390"/>
    <mergeCell ref="B385:F385"/>
    <mergeCell ref="G385:H385"/>
    <mergeCell ref="I385:O385"/>
    <mergeCell ref="B386:F386"/>
    <mergeCell ref="G386:H386"/>
    <mergeCell ref="I386:O386"/>
    <mergeCell ref="B387:F387"/>
    <mergeCell ref="G387:H387"/>
    <mergeCell ref="I387:O387"/>
    <mergeCell ref="B388:F388"/>
    <mergeCell ref="G388:H388"/>
    <mergeCell ref="I388:O388"/>
    <mergeCell ref="B389:F389"/>
    <mergeCell ref="G389:H389"/>
    <mergeCell ref="I389:O389"/>
    <mergeCell ref="B390:F390"/>
    <mergeCell ref="G390:H390"/>
    <mergeCell ref="I390:O390"/>
    <mergeCell ref="A391:A402"/>
    <mergeCell ref="B391:F391"/>
    <mergeCell ref="G391:H391"/>
    <mergeCell ref="I391:N391"/>
    <mergeCell ref="B392:F392"/>
    <mergeCell ref="G392:H392"/>
    <mergeCell ref="I392:N392"/>
    <mergeCell ref="B393:F393"/>
    <mergeCell ref="G393:H393"/>
    <mergeCell ref="I393:N393"/>
    <mergeCell ref="B394:F394"/>
    <mergeCell ref="G394:H394"/>
    <mergeCell ref="I394:N394"/>
    <mergeCell ref="B395:F395"/>
    <mergeCell ref="G395:H395"/>
    <mergeCell ref="I395:N395"/>
    <mergeCell ref="B396:F396"/>
    <mergeCell ref="G396:H396"/>
    <mergeCell ref="I396:N396"/>
    <mergeCell ref="B397:F397"/>
    <mergeCell ref="G397:H397"/>
    <mergeCell ref="I397:N397"/>
    <mergeCell ref="B398:F398"/>
    <mergeCell ref="G398:H398"/>
    <mergeCell ref="I398:N398"/>
    <mergeCell ref="B399:F399"/>
    <mergeCell ref="G399:H399"/>
    <mergeCell ref="I399:N399"/>
    <mergeCell ref="B400:F400"/>
    <mergeCell ref="G400:H400"/>
    <mergeCell ref="I400:N400"/>
    <mergeCell ref="B401:F401"/>
    <mergeCell ref="G401:H401"/>
    <mergeCell ref="I401:N401"/>
    <mergeCell ref="B402:F402"/>
    <mergeCell ref="G402:H402"/>
    <mergeCell ref="I402:N402"/>
    <mergeCell ref="A403:A413"/>
    <mergeCell ref="B403:O403"/>
    <mergeCell ref="B404:O404"/>
    <mergeCell ref="B405:O405"/>
    <mergeCell ref="B406:O406"/>
    <mergeCell ref="B407:O407"/>
    <mergeCell ref="B408:O408"/>
    <mergeCell ref="B409:O409"/>
    <mergeCell ref="B410:H410"/>
    <mergeCell ref="I410:O413"/>
    <mergeCell ref="B411:H411"/>
    <mergeCell ref="B412:H412"/>
    <mergeCell ref="B413:H413"/>
    <mergeCell ref="A414:A425"/>
    <mergeCell ref="B414:O414"/>
    <mergeCell ref="B415:O415"/>
    <mergeCell ref="B416:O416"/>
    <mergeCell ref="B417:O417"/>
    <mergeCell ref="B418:O418"/>
    <mergeCell ref="B419:O419"/>
    <mergeCell ref="B420:O420"/>
    <mergeCell ref="B421:O421"/>
    <mergeCell ref="B422:H422"/>
    <mergeCell ref="I422:O425"/>
    <mergeCell ref="B423:H423"/>
    <mergeCell ref="B424:H424"/>
    <mergeCell ref="B425:H425"/>
    <mergeCell ref="B426:O426"/>
    <mergeCell ref="B427:O427"/>
    <mergeCell ref="A428:O428"/>
    <mergeCell ref="D429:F429"/>
    <mergeCell ref="G429:H429"/>
    <mergeCell ref="I429:M429"/>
    <mergeCell ref="A430:A431"/>
    <mergeCell ref="B430:J431"/>
    <mergeCell ref="M430:N430"/>
    <mergeCell ref="M431:N431"/>
    <mergeCell ref="F432:G432"/>
    <mergeCell ref="M432:N432"/>
    <mergeCell ref="A433:A438"/>
    <mergeCell ref="B433:F433"/>
    <mergeCell ref="G433:H433"/>
    <mergeCell ref="I433:O433"/>
    <mergeCell ref="B434:F434"/>
    <mergeCell ref="G434:H434"/>
    <mergeCell ref="I434:O434"/>
    <mergeCell ref="B435:F435"/>
    <mergeCell ref="G435:H435"/>
    <mergeCell ref="I435:O435"/>
    <mergeCell ref="B436:F436"/>
    <mergeCell ref="G436:H436"/>
    <mergeCell ref="I436:O436"/>
    <mergeCell ref="B437:F437"/>
    <mergeCell ref="G437:H437"/>
    <mergeCell ref="I437:O437"/>
    <mergeCell ref="B438:F438"/>
    <mergeCell ref="G438:H438"/>
    <mergeCell ref="I438:O438"/>
    <mergeCell ref="A439:A450"/>
    <mergeCell ref="B439:F439"/>
    <mergeCell ref="G439:H439"/>
    <mergeCell ref="I439:N439"/>
    <mergeCell ref="B440:F440"/>
    <mergeCell ref="G440:H440"/>
    <mergeCell ref="I440:N440"/>
    <mergeCell ref="B441:F441"/>
    <mergeCell ref="G441:H441"/>
    <mergeCell ref="I441:N441"/>
    <mergeCell ref="B442:F442"/>
    <mergeCell ref="G442:H442"/>
    <mergeCell ref="I442:N442"/>
    <mergeCell ref="B443:F443"/>
    <mergeCell ref="G443:H443"/>
    <mergeCell ref="I443:N443"/>
    <mergeCell ref="B444:F444"/>
    <mergeCell ref="G444:H444"/>
    <mergeCell ref="I444:N444"/>
    <mergeCell ref="B445:F445"/>
    <mergeCell ref="G445:H445"/>
    <mergeCell ref="I445:N445"/>
    <mergeCell ref="B446:F446"/>
    <mergeCell ref="G446:H446"/>
    <mergeCell ref="I446:N446"/>
    <mergeCell ref="B447:F447"/>
    <mergeCell ref="G447:H447"/>
    <mergeCell ref="I447:N447"/>
    <mergeCell ref="B448:F448"/>
    <mergeCell ref="G448:H448"/>
    <mergeCell ref="I448:N448"/>
    <mergeCell ref="B449:F449"/>
    <mergeCell ref="G449:H449"/>
    <mergeCell ref="I449:N449"/>
    <mergeCell ref="B450:F450"/>
    <mergeCell ref="G450:H450"/>
    <mergeCell ref="I450:N450"/>
    <mergeCell ref="A451:A461"/>
    <mergeCell ref="B451:O451"/>
    <mergeCell ref="B452:O452"/>
    <mergeCell ref="B453:O453"/>
    <mergeCell ref="B454:O454"/>
    <mergeCell ref="B455:O455"/>
    <mergeCell ref="B456:O456"/>
    <mergeCell ref="B457:O457"/>
    <mergeCell ref="B458:H458"/>
    <mergeCell ref="I458:O461"/>
    <mergeCell ref="B459:H459"/>
    <mergeCell ref="B460:H460"/>
    <mergeCell ref="B461:H461"/>
    <mergeCell ref="A462:A472"/>
    <mergeCell ref="B462:O462"/>
    <mergeCell ref="B463:O463"/>
    <mergeCell ref="B464:O464"/>
    <mergeCell ref="B465:O465"/>
    <mergeCell ref="B466:O466"/>
    <mergeCell ref="B467:O467"/>
    <mergeCell ref="B468:O468"/>
    <mergeCell ref="B469:H469"/>
    <mergeCell ref="I469:O472"/>
    <mergeCell ref="B470:H470"/>
    <mergeCell ref="B471:H471"/>
    <mergeCell ref="B472:H472"/>
    <mergeCell ref="B473:O473"/>
    <mergeCell ref="B474:O474"/>
    <mergeCell ref="A475:O475"/>
    <mergeCell ref="D476:F476"/>
    <mergeCell ref="G476:H476"/>
    <mergeCell ref="I476:M476"/>
    <mergeCell ref="A477:A478"/>
    <mergeCell ref="B477:J478"/>
    <mergeCell ref="M477:N477"/>
    <mergeCell ref="M478:N478"/>
    <mergeCell ref="F479:G479"/>
    <mergeCell ref="M479:N479"/>
    <mergeCell ref="A480:A485"/>
    <mergeCell ref="B480:F480"/>
    <mergeCell ref="G480:H480"/>
    <mergeCell ref="I480:O480"/>
    <mergeCell ref="B481:F481"/>
    <mergeCell ref="G481:H481"/>
    <mergeCell ref="I481:O481"/>
    <mergeCell ref="B482:F482"/>
    <mergeCell ref="G482:H482"/>
    <mergeCell ref="I482:O482"/>
    <mergeCell ref="B483:F483"/>
    <mergeCell ref="G483:H483"/>
    <mergeCell ref="I483:O483"/>
    <mergeCell ref="B484:F484"/>
    <mergeCell ref="G484:H484"/>
    <mergeCell ref="I484:O484"/>
    <mergeCell ref="B485:F485"/>
    <mergeCell ref="G485:H485"/>
    <mergeCell ref="I485:O485"/>
    <mergeCell ref="A486:A497"/>
    <mergeCell ref="B486:F486"/>
    <mergeCell ref="G486:H486"/>
    <mergeCell ref="I486:N486"/>
    <mergeCell ref="B487:F487"/>
    <mergeCell ref="G487:H487"/>
    <mergeCell ref="I487:N487"/>
    <mergeCell ref="B488:F488"/>
    <mergeCell ref="G488:H488"/>
    <mergeCell ref="I488:N488"/>
    <mergeCell ref="B489:F489"/>
    <mergeCell ref="G489:H489"/>
    <mergeCell ref="I489:N489"/>
    <mergeCell ref="B490:F490"/>
    <mergeCell ref="G490:H490"/>
    <mergeCell ref="I490:N490"/>
    <mergeCell ref="B491:F491"/>
    <mergeCell ref="G491:H491"/>
    <mergeCell ref="I491:N491"/>
    <mergeCell ref="B492:F492"/>
    <mergeCell ref="G492:H492"/>
    <mergeCell ref="I492:N492"/>
    <mergeCell ref="B493:F493"/>
    <mergeCell ref="G493:H493"/>
    <mergeCell ref="I493:N493"/>
    <mergeCell ref="B494:F494"/>
    <mergeCell ref="G494:H494"/>
    <mergeCell ref="I494:N494"/>
    <mergeCell ref="B495:F495"/>
    <mergeCell ref="G495:H495"/>
    <mergeCell ref="I495:N495"/>
    <mergeCell ref="B496:F496"/>
    <mergeCell ref="G496:H496"/>
    <mergeCell ref="I496:N496"/>
    <mergeCell ref="B497:F497"/>
    <mergeCell ref="G497:H497"/>
    <mergeCell ref="I497:N497"/>
    <mergeCell ref="A498:A508"/>
    <mergeCell ref="B498:O498"/>
    <mergeCell ref="B499:O499"/>
    <mergeCell ref="B500:O500"/>
    <mergeCell ref="B501:O501"/>
    <mergeCell ref="B502:O502"/>
    <mergeCell ref="B503:O503"/>
    <mergeCell ref="B504:O504"/>
    <mergeCell ref="B505:H505"/>
    <mergeCell ref="I505:O508"/>
    <mergeCell ref="B506:H506"/>
    <mergeCell ref="B507:H507"/>
    <mergeCell ref="B508:H508"/>
    <mergeCell ref="A509:A519"/>
    <mergeCell ref="B509:O509"/>
    <mergeCell ref="B510:O510"/>
    <mergeCell ref="B511:O511"/>
    <mergeCell ref="B512:O512"/>
    <mergeCell ref="B513:O513"/>
    <mergeCell ref="B514:O514"/>
    <mergeCell ref="B515:O515"/>
    <mergeCell ref="B516:H516"/>
    <mergeCell ref="I516:O519"/>
    <mergeCell ref="B517:H517"/>
    <mergeCell ref="B518:H518"/>
    <mergeCell ref="B519:H519"/>
    <mergeCell ref="B520:O520"/>
    <mergeCell ref="B521:O521"/>
    <mergeCell ref="A522:O522"/>
    <mergeCell ref="D523:F523"/>
    <mergeCell ref="G523:H523"/>
    <mergeCell ref="I523:M523"/>
    <mergeCell ref="A524:A525"/>
    <mergeCell ref="B524:J525"/>
    <mergeCell ref="M524:N524"/>
    <mergeCell ref="M525:N525"/>
    <mergeCell ref="F526:G526"/>
    <mergeCell ref="M526:N526"/>
    <mergeCell ref="A527:A532"/>
    <mergeCell ref="B527:F527"/>
    <mergeCell ref="G527:H527"/>
    <mergeCell ref="I527:O527"/>
    <mergeCell ref="B528:F528"/>
    <mergeCell ref="G528:H528"/>
    <mergeCell ref="I528:O528"/>
    <mergeCell ref="B529:F529"/>
    <mergeCell ref="G529:H529"/>
    <mergeCell ref="I529:O529"/>
    <mergeCell ref="B530:F530"/>
    <mergeCell ref="G530:H530"/>
    <mergeCell ref="I530:O530"/>
    <mergeCell ref="B531:F531"/>
    <mergeCell ref="G531:H531"/>
    <mergeCell ref="I531:O531"/>
    <mergeCell ref="B532:F532"/>
    <mergeCell ref="G532:H532"/>
    <mergeCell ref="I532:O532"/>
    <mergeCell ref="A533:A544"/>
    <mergeCell ref="B533:F533"/>
    <mergeCell ref="G533:H533"/>
    <mergeCell ref="I533:N533"/>
    <mergeCell ref="B534:F534"/>
    <mergeCell ref="G534:H534"/>
    <mergeCell ref="I534:N534"/>
    <mergeCell ref="B535:F535"/>
    <mergeCell ref="G535:H535"/>
    <mergeCell ref="I535:N535"/>
    <mergeCell ref="B536:F536"/>
    <mergeCell ref="G536:H536"/>
    <mergeCell ref="I536:N536"/>
    <mergeCell ref="B537:F537"/>
    <mergeCell ref="G537:H537"/>
    <mergeCell ref="I537:N537"/>
    <mergeCell ref="B538:F538"/>
    <mergeCell ref="G538:H538"/>
    <mergeCell ref="I538:N538"/>
    <mergeCell ref="B539:F539"/>
    <mergeCell ref="G539:H539"/>
    <mergeCell ref="I539:N539"/>
    <mergeCell ref="B540:F540"/>
    <mergeCell ref="G540:H540"/>
    <mergeCell ref="I540:N540"/>
    <mergeCell ref="B541:F541"/>
    <mergeCell ref="G541:H541"/>
    <mergeCell ref="I541:N541"/>
    <mergeCell ref="B542:F542"/>
    <mergeCell ref="G542:H542"/>
    <mergeCell ref="I542:N542"/>
    <mergeCell ref="B543:F543"/>
    <mergeCell ref="G543:H543"/>
    <mergeCell ref="I543:N543"/>
    <mergeCell ref="B544:F544"/>
    <mergeCell ref="G544:H544"/>
    <mergeCell ref="I544:N544"/>
    <mergeCell ref="A545:A555"/>
    <mergeCell ref="B545:O545"/>
    <mergeCell ref="B546:O546"/>
    <mergeCell ref="B547:O547"/>
    <mergeCell ref="B548:O548"/>
    <mergeCell ref="B549:O549"/>
    <mergeCell ref="B550:O550"/>
    <mergeCell ref="B551:O551"/>
    <mergeCell ref="B552:H552"/>
    <mergeCell ref="I552:O555"/>
    <mergeCell ref="B553:H553"/>
    <mergeCell ref="B554:H554"/>
    <mergeCell ref="B555:H555"/>
    <mergeCell ref="A556:A567"/>
    <mergeCell ref="B556:O556"/>
    <mergeCell ref="B557:O557"/>
    <mergeCell ref="B558:O558"/>
    <mergeCell ref="B559:O559"/>
    <mergeCell ref="B560:O560"/>
    <mergeCell ref="B561:O561"/>
    <mergeCell ref="B562:O562"/>
    <mergeCell ref="B563:O563"/>
    <mergeCell ref="B564:H564"/>
    <mergeCell ref="I564:O567"/>
    <mergeCell ref="B565:H565"/>
    <mergeCell ref="B566:H566"/>
    <mergeCell ref="B567:H567"/>
    <mergeCell ref="B568:O568"/>
    <mergeCell ref="B569:O569"/>
    <mergeCell ref="A570:O570"/>
    <mergeCell ref="D571:F571"/>
    <mergeCell ref="G571:H571"/>
    <mergeCell ref="I571:M571"/>
    <mergeCell ref="A572:A573"/>
    <mergeCell ref="B572:J573"/>
    <mergeCell ref="M572:N572"/>
    <mergeCell ref="M573:N573"/>
    <mergeCell ref="F574:G574"/>
    <mergeCell ref="M574:N574"/>
    <mergeCell ref="A575:A580"/>
    <mergeCell ref="B575:F575"/>
    <mergeCell ref="G575:H575"/>
    <mergeCell ref="I575:O575"/>
    <mergeCell ref="B576:F576"/>
    <mergeCell ref="G576:H576"/>
    <mergeCell ref="I576:O576"/>
    <mergeCell ref="B577:F577"/>
    <mergeCell ref="G577:H577"/>
    <mergeCell ref="I577:O577"/>
    <mergeCell ref="B578:F578"/>
    <mergeCell ref="G578:H578"/>
    <mergeCell ref="I578:O578"/>
    <mergeCell ref="B579:F579"/>
    <mergeCell ref="G579:H579"/>
    <mergeCell ref="I579:O579"/>
    <mergeCell ref="B580:F580"/>
    <mergeCell ref="G580:H580"/>
    <mergeCell ref="I580:O580"/>
    <mergeCell ref="A581:A592"/>
    <mergeCell ref="B581:F581"/>
    <mergeCell ref="G581:H581"/>
    <mergeCell ref="I581:N581"/>
    <mergeCell ref="B582:F582"/>
    <mergeCell ref="G582:H582"/>
    <mergeCell ref="I582:N582"/>
    <mergeCell ref="B583:F583"/>
    <mergeCell ref="G583:H583"/>
    <mergeCell ref="I583:N583"/>
    <mergeCell ref="B584:F584"/>
    <mergeCell ref="G584:H584"/>
    <mergeCell ref="I584:N584"/>
    <mergeCell ref="B585:F585"/>
    <mergeCell ref="G585:H585"/>
    <mergeCell ref="I585:N585"/>
    <mergeCell ref="B586:F586"/>
    <mergeCell ref="G586:H586"/>
    <mergeCell ref="I586:N586"/>
    <mergeCell ref="B587:F587"/>
    <mergeCell ref="G587:H587"/>
    <mergeCell ref="I587:N587"/>
    <mergeCell ref="B588:F588"/>
    <mergeCell ref="G588:H588"/>
    <mergeCell ref="I588:N588"/>
    <mergeCell ref="B589:F589"/>
    <mergeCell ref="G589:H589"/>
    <mergeCell ref="I589:N589"/>
    <mergeCell ref="B590:F590"/>
    <mergeCell ref="G590:H590"/>
    <mergeCell ref="I590:N590"/>
    <mergeCell ref="B591:F591"/>
    <mergeCell ref="G591:H591"/>
    <mergeCell ref="I591:N591"/>
    <mergeCell ref="B592:F592"/>
    <mergeCell ref="G592:H592"/>
    <mergeCell ref="I592:N592"/>
    <mergeCell ref="A593:A603"/>
    <mergeCell ref="B593:O593"/>
    <mergeCell ref="B594:O594"/>
    <mergeCell ref="B595:O595"/>
    <mergeCell ref="B596:O596"/>
    <mergeCell ref="B597:O597"/>
    <mergeCell ref="B598:O598"/>
    <mergeCell ref="B599:O599"/>
    <mergeCell ref="B600:H600"/>
    <mergeCell ref="I600:O603"/>
    <mergeCell ref="B601:H601"/>
    <mergeCell ref="B602:H602"/>
    <mergeCell ref="B603:H603"/>
    <mergeCell ref="A604:A614"/>
    <mergeCell ref="B604:O604"/>
    <mergeCell ref="B605:O605"/>
    <mergeCell ref="B606:O606"/>
    <mergeCell ref="B607:O607"/>
    <mergeCell ref="B608:O608"/>
    <mergeCell ref="B609:O609"/>
    <mergeCell ref="B610:O610"/>
    <mergeCell ref="B611:H611"/>
    <mergeCell ref="I611:O614"/>
    <mergeCell ref="B612:H612"/>
    <mergeCell ref="B613:H613"/>
    <mergeCell ref="B614:H614"/>
    <mergeCell ref="B615:O615"/>
    <mergeCell ref="B616:O616"/>
    <mergeCell ref="A617:O617"/>
    <mergeCell ref="D618:F618"/>
    <mergeCell ref="G618:H618"/>
    <mergeCell ref="I618:M618"/>
    <mergeCell ref="A619:A620"/>
    <mergeCell ref="B619:J620"/>
    <mergeCell ref="M619:N619"/>
    <mergeCell ref="M620:N620"/>
    <mergeCell ref="F621:G621"/>
    <mergeCell ref="M621:N621"/>
    <mergeCell ref="A622:A627"/>
    <mergeCell ref="B622:F622"/>
    <mergeCell ref="G622:H622"/>
    <mergeCell ref="I622:O622"/>
    <mergeCell ref="B623:F623"/>
    <mergeCell ref="G623:H623"/>
    <mergeCell ref="I623:O623"/>
    <mergeCell ref="B624:F624"/>
    <mergeCell ref="G624:H624"/>
    <mergeCell ref="I624:O624"/>
    <mergeCell ref="B625:F625"/>
    <mergeCell ref="G625:H625"/>
    <mergeCell ref="I625:O625"/>
    <mergeCell ref="B626:F626"/>
    <mergeCell ref="G626:H626"/>
    <mergeCell ref="I626:O626"/>
    <mergeCell ref="B627:F627"/>
    <mergeCell ref="G627:H627"/>
    <mergeCell ref="I627:O627"/>
    <mergeCell ref="A628:A639"/>
    <mergeCell ref="B628:F628"/>
    <mergeCell ref="G628:H628"/>
    <mergeCell ref="I628:N628"/>
    <mergeCell ref="B629:F629"/>
    <mergeCell ref="G629:H629"/>
    <mergeCell ref="I629:N629"/>
    <mergeCell ref="B630:F630"/>
    <mergeCell ref="G630:H630"/>
    <mergeCell ref="I630:N630"/>
    <mergeCell ref="B631:F631"/>
    <mergeCell ref="G631:H631"/>
    <mergeCell ref="I631:N631"/>
    <mergeCell ref="B632:F632"/>
    <mergeCell ref="G632:H632"/>
    <mergeCell ref="I632:N632"/>
    <mergeCell ref="B633:F633"/>
    <mergeCell ref="G633:H633"/>
    <mergeCell ref="I633:N633"/>
    <mergeCell ref="B634:F634"/>
    <mergeCell ref="G634:H634"/>
    <mergeCell ref="I634:N634"/>
    <mergeCell ref="B635:F635"/>
    <mergeCell ref="G635:H635"/>
    <mergeCell ref="I635:N635"/>
    <mergeCell ref="B636:F636"/>
    <mergeCell ref="G636:H636"/>
    <mergeCell ref="I636:N636"/>
    <mergeCell ref="B637:F637"/>
    <mergeCell ref="G637:H637"/>
    <mergeCell ref="I637:N637"/>
    <mergeCell ref="B638:F638"/>
    <mergeCell ref="G638:H638"/>
    <mergeCell ref="I638:N638"/>
    <mergeCell ref="B639:F639"/>
    <mergeCell ref="G639:H639"/>
    <mergeCell ref="I639:N639"/>
    <mergeCell ref="A640:A650"/>
    <mergeCell ref="B640:O640"/>
    <mergeCell ref="B641:O641"/>
    <mergeCell ref="B642:O642"/>
    <mergeCell ref="B643:O643"/>
    <mergeCell ref="B644:O644"/>
    <mergeCell ref="B645:O645"/>
    <mergeCell ref="B646:O646"/>
    <mergeCell ref="B647:H647"/>
    <mergeCell ref="I647:O650"/>
    <mergeCell ref="B648:H648"/>
    <mergeCell ref="B649:H649"/>
    <mergeCell ref="B650:H650"/>
    <mergeCell ref="A651:A661"/>
    <mergeCell ref="B651:O651"/>
    <mergeCell ref="B652:O652"/>
    <mergeCell ref="B653:O653"/>
    <mergeCell ref="B654:O654"/>
    <mergeCell ref="B655:O655"/>
    <mergeCell ref="B656:O656"/>
    <mergeCell ref="B657:O657"/>
    <mergeCell ref="B658:H658"/>
    <mergeCell ref="I658:O661"/>
    <mergeCell ref="B659:H659"/>
    <mergeCell ref="B660:H660"/>
    <mergeCell ref="B661:H661"/>
    <mergeCell ref="B662:O662"/>
    <mergeCell ref="B663:O663"/>
    <mergeCell ref="A664:O664"/>
    <mergeCell ref="D665:F665"/>
    <mergeCell ref="G665:H665"/>
    <mergeCell ref="I665:M665"/>
    <mergeCell ref="A666:A667"/>
    <mergeCell ref="B666:J667"/>
    <mergeCell ref="M666:N666"/>
    <mergeCell ref="M667:N667"/>
    <mergeCell ref="F668:G668"/>
    <mergeCell ref="M668:N668"/>
    <mergeCell ref="A669:A674"/>
    <mergeCell ref="B669:F669"/>
    <mergeCell ref="G669:H669"/>
    <mergeCell ref="I669:O669"/>
    <mergeCell ref="B670:F670"/>
    <mergeCell ref="G670:H670"/>
    <mergeCell ref="I670:O670"/>
    <mergeCell ref="B671:F671"/>
    <mergeCell ref="G671:H671"/>
    <mergeCell ref="I671:O671"/>
    <mergeCell ref="B672:F672"/>
    <mergeCell ref="G672:H672"/>
    <mergeCell ref="I672:O672"/>
    <mergeCell ref="B673:F673"/>
    <mergeCell ref="G673:H673"/>
    <mergeCell ref="I673:O673"/>
    <mergeCell ref="B674:F674"/>
    <mergeCell ref="G674:H674"/>
    <mergeCell ref="I674:O674"/>
    <mergeCell ref="A675:A686"/>
    <mergeCell ref="B675:F675"/>
    <mergeCell ref="G675:H675"/>
    <mergeCell ref="I675:N675"/>
    <mergeCell ref="B676:F676"/>
    <mergeCell ref="G676:H676"/>
    <mergeCell ref="I676:N676"/>
    <mergeCell ref="B677:F677"/>
    <mergeCell ref="G677:H677"/>
    <mergeCell ref="I677:N677"/>
    <mergeCell ref="B678:F678"/>
    <mergeCell ref="G678:H678"/>
    <mergeCell ref="I678:N678"/>
    <mergeCell ref="B679:F679"/>
    <mergeCell ref="G679:H679"/>
    <mergeCell ref="I679:N679"/>
    <mergeCell ref="B680:F680"/>
    <mergeCell ref="G680:H680"/>
    <mergeCell ref="I680:N680"/>
    <mergeCell ref="B681:F681"/>
    <mergeCell ref="G681:H681"/>
    <mergeCell ref="I681:N681"/>
    <mergeCell ref="B682:F682"/>
    <mergeCell ref="G682:H682"/>
    <mergeCell ref="I682:N682"/>
    <mergeCell ref="B683:F683"/>
    <mergeCell ref="G683:H683"/>
    <mergeCell ref="I683:N683"/>
    <mergeCell ref="B684:F684"/>
    <mergeCell ref="G684:H684"/>
    <mergeCell ref="I684:N684"/>
    <mergeCell ref="B685:F685"/>
    <mergeCell ref="G685:H685"/>
    <mergeCell ref="I685:N685"/>
    <mergeCell ref="B686:F686"/>
    <mergeCell ref="G686:H686"/>
    <mergeCell ref="I686:N686"/>
    <mergeCell ref="A687:A697"/>
    <mergeCell ref="B687:O687"/>
    <mergeCell ref="B688:O688"/>
    <mergeCell ref="B689:O689"/>
    <mergeCell ref="B690:O690"/>
    <mergeCell ref="B691:O691"/>
    <mergeCell ref="B692:O692"/>
    <mergeCell ref="B693:O693"/>
    <mergeCell ref="B694:H694"/>
    <mergeCell ref="I694:O697"/>
    <mergeCell ref="B695:H695"/>
    <mergeCell ref="B696:H696"/>
    <mergeCell ref="B697:H697"/>
    <mergeCell ref="A698:A708"/>
    <mergeCell ref="B698:O698"/>
    <mergeCell ref="B699:O699"/>
    <mergeCell ref="B700:O700"/>
    <mergeCell ref="B701:O701"/>
    <mergeCell ref="B702:O702"/>
    <mergeCell ref="B703:O703"/>
    <mergeCell ref="B704:O704"/>
    <mergeCell ref="B705:H705"/>
    <mergeCell ref="I705:O708"/>
    <mergeCell ref="B706:H706"/>
    <mergeCell ref="B707:H707"/>
    <mergeCell ref="B708:H708"/>
    <mergeCell ref="B709:O709"/>
    <mergeCell ref="B710:O710"/>
    <mergeCell ref="A711:O711"/>
    <mergeCell ref="D712:F712"/>
    <mergeCell ref="G712:H712"/>
    <mergeCell ref="I712:M712"/>
    <mergeCell ref="A713:A714"/>
    <mergeCell ref="B713:J714"/>
    <mergeCell ref="M713:N713"/>
    <mergeCell ref="M714:N714"/>
    <mergeCell ref="F715:G715"/>
    <mergeCell ref="M715:N715"/>
    <mergeCell ref="A716:A721"/>
    <mergeCell ref="B716:F716"/>
    <mergeCell ref="G716:H716"/>
    <mergeCell ref="I716:O716"/>
    <mergeCell ref="B717:F717"/>
    <mergeCell ref="G717:H717"/>
    <mergeCell ref="I717:O717"/>
    <mergeCell ref="B718:F718"/>
    <mergeCell ref="G718:H718"/>
    <mergeCell ref="I718:O718"/>
    <mergeCell ref="B719:F719"/>
    <mergeCell ref="G719:H719"/>
    <mergeCell ref="I719:O719"/>
    <mergeCell ref="B720:F720"/>
    <mergeCell ref="G720:H720"/>
    <mergeCell ref="I720:O720"/>
    <mergeCell ref="B721:F721"/>
    <mergeCell ref="G721:H721"/>
    <mergeCell ref="I721:O721"/>
    <mergeCell ref="A722:A733"/>
    <mergeCell ref="B722:F722"/>
    <mergeCell ref="G722:H722"/>
    <mergeCell ref="I722:N722"/>
    <mergeCell ref="B723:F723"/>
    <mergeCell ref="G723:H723"/>
    <mergeCell ref="I723:N723"/>
    <mergeCell ref="B724:F724"/>
    <mergeCell ref="G724:H724"/>
    <mergeCell ref="I724:N724"/>
    <mergeCell ref="B725:F725"/>
    <mergeCell ref="G725:H725"/>
    <mergeCell ref="I725:N725"/>
    <mergeCell ref="B726:F726"/>
    <mergeCell ref="G726:H726"/>
    <mergeCell ref="I726:N726"/>
    <mergeCell ref="B727:F727"/>
    <mergeCell ref="G727:H727"/>
    <mergeCell ref="I727:N727"/>
    <mergeCell ref="B728:F728"/>
    <mergeCell ref="G728:H728"/>
    <mergeCell ref="I728:N728"/>
    <mergeCell ref="B729:F729"/>
    <mergeCell ref="G729:H729"/>
    <mergeCell ref="I729:N729"/>
    <mergeCell ref="B730:F730"/>
    <mergeCell ref="G730:H730"/>
    <mergeCell ref="I730:N730"/>
    <mergeCell ref="B731:F731"/>
    <mergeCell ref="G731:H731"/>
    <mergeCell ref="I731:N731"/>
    <mergeCell ref="B732:F732"/>
    <mergeCell ref="G732:H732"/>
    <mergeCell ref="I732:N732"/>
    <mergeCell ref="B733:F733"/>
    <mergeCell ref="G733:H733"/>
    <mergeCell ref="I733:N733"/>
    <mergeCell ref="A734:A744"/>
    <mergeCell ref="B734:O734"/>
    <mergeCell ref="B735:O735"/>
    <mergeCell ref="B736:O736"/>
    <mergeCell ref="B737:O737"/>
    <mergeCell ref="B738:O738"/>
    <mergeCell ref="B739:O739"/>
    <mergeCell ref="B740:O740"/>
    <mergeCell ref="B741:H741"/>
    <mergeCell ref="I741:O744"/>
    <mergeCell ref="B742:H742"/>
    <mergeCell ref="B743:H743"/>
    <mergeCell ref="B744:H744"/>
    <mergeCell ref="A745:A755"/>
    <mergeCell ref="B745:O745"/>
    <mergeCell ref="B746:O746"/>
    <mergeCell ref="B747:O747"/>
    <mergeCell ref="B748:O748"/>
    <mergeCell ref="B749:O749"/>
    <mergeCell ref="B750:O750"/>
    <mergeCell ref="B751:O751"/>
    <mergeCell ref="B752:H752"/>
    <mergeCell ref="I752:O755"/>
    <mergeCell ref="B753:H753"/>
    <mergeCell ref="B754:H754"/>
    <mergeCell ref="B755:H755"/>
    <mergeCell ref="B756:O756"/>
    <mergeCell ref="B757:O757"/>
    <mergeCell ref="A758:O758"/>
    <mergeCell ref="D759:F759"/>
    <mergeCell ref="G759:H759"/>
    <mergeCell ref="I759:M759"/>
    <mergeCell ref="A760:A761"/>
    <mergeCell ref="B760:J761"/>
    <mergeCell ref="M760:N760"/>
    <mergeCell ref="M761:N761"/>
    <mergeCell ref="F762:G762"/>
    <mergeCell ref="M762:N762"/>
    <mergeCell ref="A763:A768"/>
    <mergeCell ref="B763:F763"/>
    <mergeCell ref="G763:H763"/>
    <mergeCell ref="I763:O763"/>
    <mergeCell ref="B764:F764"/>
    <mergeCell ref="G764:H764"/>
    <mergeCell ref="I764:O764"/>
    <mergeCell ref="B765:F765"/>
    <mergeCell ref="G765:H765"/>
    <mergeCell ref="I765:O765"/>
    <mergeCell ref="B766:F766"/>
    <mergeCell ref="G766:H766"/>
    <mergeCell ref="I766:O766"/>
    <mergeCell ref="B767:F767"/>
    <mergeCell ref="G767:H767"/>
    <mergeCell ref="I767:O767"/>
    <mergeCell ref="B768:F768"/>
    <mergeCell ref="G768:H768"/>
    <mergeCell ref="I768:O768"/>
    <mergeCell ref="A769:A780"/>
    <mergeCell ref="B769:F769"/>
    <mergeCell ref="G769:H769"/>
    <mergeCell ref="I769:N769"/>
    <mergeCell ref="B770:F770"/>
    <mergeCell ref="G770:H770"/>
    <mergeCell ref="I770:N770"/>
    <mergeCell ref="B771:F771"/>
    <mergeCell ref="G771:H771"/>
    <mergeCell ref="I771:N771"/>
    <mergeCell ref="B772:F772"/>
    <mergeCell ref="G772:H772"/>
    <mergeCell ref="I772:N772"/>
    <mergeCell ref="B773:F773"/>
    <mergeCell ref="G773:H773"/>
    <mergeCell ref="I773:N773"/>
    <mergeCell ref="B774:F774"/>
    <mergeCell ref="G774:H774"/>
    <mergeCell ref="I774:N774"/>
    <mergeCell ref="B775:F775"/>
    <mergeCell ref="G775:H775"/>
    <mergeCell ref="I775:N775"/>
    <mergeCell ref="B776:F776"/>
    <mergeCell ref="G776:H776"/>
    <mergeCell ref="I776:N776"/>
    <mergeCell ref="B777:F777"/>
    <mergeCell ref="G777:H777"/>
    <mergeCell ref="I777:N777"/>
    <mergeCell ref="B778:F778"/>
    <mergeCell ref="G778:H778"/>
    <mergeCell ref="I778:N778"/>
    <mergeCell ref="B779:F779"/>
    <mergeCell ref="G779:H779"/>
    <mergeCell ref="I779:N779"/>
    <mergeCell ref="B780:F780"/>
    <mergeCell ref="G780:H780"/>
    <mergeCell ref="I780:N780"/>
    <mergeCell ref="A781:A791"/>
    <mergeCell ref="B781:O781"/>
    <mergeCell ref="B782:O782"/>
    <mergeCell ref="B783:O783"/>
    <mergeCell ref="B784:O784"/>
    <mergeCell ref="B785:O785"/>
    <mergeCell ref="B786:O786"/>
    <mergeCell ref="B787:O787"/>
    <mergeCell ref="B788:H788"/>
    <mergeCell ref="I788:O791"/>
    <mergeCell ref="B789:H789"/>
    <mergeCell ref="B790:H790"/>
    <mergeCell ref="B791:H791"/>
    <mergeCell ref="A792:A802"/>
    <mergeCell ref="B792:O792"/>
    <mergeCell ref="B793:O793"/>
    <mergeCell ref="B794:O794"/>
    <mergeCell ref="B795:O795"/>
    <mergeCell ref="B796:O796"/>
    <mergeCell ref="B797:O797"/>
    <mergeCell ref="B798:O798"/>
    <mergeCell ref="B799:H799"/>
    <mergeCell ref="I799:O802"/>
    <mergeCell ref="B800:H800"/>
    <mergeCell ref="B801:H801"/>
    <mergeCell ref="B802:H802"/>
    <mergeCell ref="B803:O803"/>
    <mergeCell ref="B804:O804"/>
    <mergeCell ref="A805:O805"/>
    <mergeCell ref="D806:F806"/>
    <mergeCell ref="G806:H806"/>
    <mergeCell ref="I806:M806"/>
    <mergeCell ref="A807:A808"/>
    <mergeCell ref="B807:J808"/>
    <mergeCell ref="M807:N807"/>
    <mergeCell ref="M808:N808"/>
    <mergeCell ref="F809:G809"/>
    <mergeCell ref="M809:N809"/>
    <mergeCell ref="A810:A815"/>
    <mergeCell ref="B810:F810"/>
    <mergeCell ref="G810:H810"/>
    <mergeCell ref="I810:O810"/>
    <mergeCell ref="B811:F811"/>
    <mergeCell ref="G811:H811"/>
    <mergeCell ref="I811:O811"/>
    <mergeCell ref="B812:F812"/>
    <mergeCell ref="G812:H812"/>
    <mergeCell ref="I812:O812"/>
    <mergeCell ref="B813:F813"/>
    <mergeCell ref="G813:H813"/>
    <mergeCell ref="I813:O813"/>
    <mergeCell ref="B814:F814"/>
    <mergeCell ref="G814:H814"/>
    <mergeCell ref="I814:O814"/>
    <mergeCell ref="B815:F815"/>
    <mergeCell ref="G815:H815"/>
    <mergeCell ref="I815:O815"/>
    <mergeCell ref="A816:A827"/>
    <mergeCell ref="B816:F816"/>
    <mergeCell ref="G816:H816"/>
    <mergeCell ref="I816:N816"/>
    <mergeCell ref="B817:F817"/>
    <mergeCell ref="G817:H817"/>
    <mergeCell ref="I817:N817"/>
    <mergeCell ref="B818:F818"/>
    <mergeCell ref="G818:H818"/>
    <mergeCell ref="I818:N818"/>
    <mergeCell ref="B819:F819"/>
    <mergeCell ref="G819:H819"/>
    <mergeCell ref="I819:N819"/>
    <mergeCell ref="B820:F820"/>
    <mergeCell ref="G820:H820"/>
    <mergeCell ref="I820:N820"/>
    <mergeCell ref="B821:F821"/>
    <mergeCell ref="G821:H821"/>
    <mergeCell ref="I821:N821"/>
    <mergeCell ref="B822:F822"/>
    <mergeCell ref="G822:H822"/>
    <mergeCell ref="I822:N822"/>
    <mergeCell ref="B823:F823"/>
    <mergeCell ref="G823:H823"/>
    <mergeCell ref="I823:N823"/>
    <mergeCell ref="B824:F824"/>
    <mergeCell ref="G824:H824"/>
    <mergeCell ref="I824:N824"/>
    <mergeCell ref="B825:F825"/>
    <mergeCell ref="G825:H825"/>
    <mergeCell ref="I825:N825"/>
    <mergeCell ref="B826:F826"/>
    <mergeCell ref="G826:H826"/>
    <mergeCell ref="I826:N826"/>
    <mergeCell ref="B827:F827"/>
    <mergeCell ref="G827:H827"/>
    <mergeCell ref="I827:N827"/>
    <mergeCell ref="A828:A838"/>
    <mergeCell ref="B828:O828"/>
    <mergeCell ref="B829:O829"/>
    <mergeCell ref="B830:O830"/>
    <mergeCell ref="B831:O831"/>
    <mergeCell ref="B832:O832"/>
    <mergeCell ref="B833:O833"/>
    <mergeCell ref="B834:O834"/>
    <mergeCell ref="B835:H835"/>
    <mergeCell ref="I835:O838"/>
    <mergeCell ref="B836:H836"/>
    <mergeCell ref="B837:H837"/>
    <mergeCell ref="B838:H838"/>
    <mergeCell ref="A839:A849"/>
    <mergeCell ref="B839:O839"/>
    <mergeCell ref="B840:O840"/>
    <mergeCell ref="B841:O841"/>
    <mergeCell ref="B842:O842"/>
    <mergeCell ref="B843:O843"/>
    <mergeCell ref="B844:O844"/>
    <mergeCell ref="B845:O845"/>
    <mergeCell ref="B846:H846"/>
    <mergeCell ref="I846:O849"/>
    <mergeCell ref="B847:H847"/>
    <mergeCell ref="B848:H848"/>
    <mergeCell ref="B849:H849"/>
    <mergeCell ref="B850:O850"/>
    <mergeCell ref="B851:O851"/>
    <mergeCell ref="A852:O852"/>
    <mergeCell ref="D853:F853"/>
    <mergeCell ref="G853:H853"/>
    <mergeCell ref="I853:M853"/>
    <mergeCell ref="A854:A855"/>
    <mergeCell ref="B854:J855"/>
    <mergeCell ref="M854:N854"/>
    <mergeCell ref="M855:N855"/>
    <mergeCell ref="F856:G856"/>
    <mergeCell ref="M856:N856"/>
    <mergeCell ref="A857:A862"/>
    <mergeCell ref="B857:F857"/>
    <mergeCell ref="G857:H857"/>
    <mergeCell ref="I857:O857"/>
    <mergeCell ref="B858:F858"/>
    <mergeCell ref="G858:H858"/>
    <mergeCell ref="I858:O858"/>
    <mergeCell ref="B859:F859"/>
    <mergeCell ref="G859:H859"/>
    <mergeCell ref="I859:O859"/>
    <mergeCell ref="B860:F860"/>
    <mergeCell ref="G860:H860"/>
    <mergeCell ref="I860:O860"/>
    <mergeCell ref="B861:F861"/>
    <mergeCell ref="G861:H861"/>
    <mergeCell ref="I861:O861"/>
    <mergeCell ref="B862:F862"/>
    <mergeCell ref="G862:H862"/>
    <mergeCell ref="I862:O862"/>
    <mergeCell ref="A863:A874"/>
    <mergeCell ref="B863:F863"/>
    <mergeCell ref="G863:H863"/>
    <mergeCell ref="I863:N863"/>
    <mergeCell ref="B864:F864"/>
    <mergeCell ref="G864:H864"/>
    <mergeCell ref="I864:N864"/>
    <mergeCell ref="B865:F865"/>
    <mergeCell ref="G865:H865"/>
    <mergeCell ref="I865:N865"/>
    <mergeCell ref="B866:F866"/>
    <mergeCell ref="G866:H866"/>
    <mergeCell ref="I866:N866"/>
    <mergeCell ref="B867:F867"/>
    <mergeCell ref="G867:H867"/>
    <mergeCell ref="I867:N867"/>
    <mergeCell ref="B868:F868"/>
    <mergeCell ref="G868:H868"/>
    <mergeCell ref="I868:N868"/>
    <mergeCell ref="B869:F869"/>
    <mergeCell ref="G869:H869"/>
    <mergeCell ref="I869:N869"/>
    <mergeCell ref="B870:F870"/>
    <mergeCell ref="G870:H870"/>
    <mergeCell ref="I870:N870"/>
    <mergeCell ref="B871:F871"/>
    <mergeCell ref="G871:H871"/>
    <mergeCell ref="I871:N871"/>
    <mergeCell ref="B872:F872"/>
    <mergeCell ref="G872:H872"/>
    <mergeCell ref="I872:N872"/>
    <mergeCell ref="B873:F873"/>
    <mergeCell ref="G873:H873"/>
    <mergeCell ref="I873:N873"/>
    <mergeCell ref="B874:F874"/>
    <mergeCell ref="G874:H874"/>
    <mergeCell ref="I874:N874"/>
    <mergeCell ref="A875:A885"/>
    <mergeCell ref="B875:O875"/>
    <mergeCell ref="B876:O876"/>
    <mergeCell ref="B877:O877"/>
    <mergeCell ref="B878:O878"/>
    <mergeCell ref="B879:O879"/>
    <mergeCell ref="B880:O880"/>
    <mergeCell ref="B881:O881"/>
    <mergeCell ref="B882:H882"/>
    <mergeCell ref="I882:O885"/>
    <mergeCell ref="B883:H883"/>
    <mergeCell ref="B884:H884"/>
    <mergeCell ref="B885:H885"/>
    <mergeCell ref="A886:A896"/>
    <mergeCell ref="B886:O886"/>
    <mergeCell ref="B887:O887"/>
    <mergeCell ref="B888:O888"/>
    <mergeCell ref="B889:O889"/>
    <mergeCell ref="B890:O890"/>
    <mergeCell ref="B891:O891"/>
    <mergeCell ref="B892:O892"/>
    <mergeCell ref="B893:H893"/>
    <mergeCell ref="I893:O896"/>
    <mergeCell ref="B894:H894"/>
    <mergeCell ref="B895:H895"/>
    <mergeCell ref="B896:H896"/>
    <mergeCell ref="B897:O897"/>
    <mergeCell ref="B898:O898"/>
    <mergeCell ref="A899:O899"/>
    <mergeCell ref="D900:F900"/>
    <mergeCell ref="G900:H900"/>
    <mergeCell ref="I900:M900"/>
    <mergeCell ref="A901:A902"/>
    <mergeCell ref="B901:J902"/>
    <mergeCell ref="M901:N901"/>
    <mergeCell ref="M902:N902"/>
    <mergeCell ref="F903:G903"/>
    <mergeCell ref="M903:N903"/>
    <mergeCell ref="A904:A909"/>
    <mergeCell ref="B904:F904"/>
    <mergeCell ref="G904:H904"/>
    <mergeCell ref="I904:O904"/>
    <mergeCell ref="B905:F905"/>
    <mergeCell ref="G905:H905"/>
    <mergeCell ref="I905:O905"/>
    <mergeCell ref="B906:F906"/>
    <mergeCell ref="G906:H906"/>
    <mergeCell ref="I906:O906"/>
    <mergeCell ref="B907:F907"/>
    <mergeCell ref="G907:H907"/>
    <mergeCell ref="I907:O907"/>
    <mergeCell ref="B908:F908"/>
    <mergeCell ref="G908:H908"/>
    <mergeCell ref="I908:O908"/>
    <mergeCell ref="B909:F909"/>
    <mergeCell ref="G909:H909"/>
    <mergeCell ref="I909:O909"/>
    <mergeCell ref="A910:A921"/>
    <mergeCell ref="B910:F910"/>
    <mergeCell ref="G910:H910"/>
    <mergeCell ref="I910:N910"/>
    <mergeCell ref="B911:F911"/>
    <mergeCell ref="G911:H911"/>
    <mergeCell ref="I911:N911"/>
    <mergeCell ref="B912:F912"/>
    <mergeCell ref="G912:H912"/>
    <mergeCell ref="I912:N912"/>
    <mergeCell ref="B913:F913"/>
    <mergeCell ref="G913:H913"/>
    <mergeCell ref="I913:N913"/>
    <mergeCell ref="B914:F914"/>
    <mergeCell ref="G914:H914"/>
    <mergeCell ref="I914:N914"/>
    <mergeCell ref="B915:F915"/>
    <mergeCell ref="G915:H915"/>
    <mergeCell ref="I915:N915"/>
    <mergeCell ref="B916:F916"/>
    <mergeCell ref="G916:H916"/>
    <mergeCell ref="I916:N916"/>
    <mergeCell ref="B917:F917"/>
    <mergeCell ref="G917:H917"/>
    <mergeCell ref="I917:N917"/>
    <mergeCell ref="B918:F918"/>
    <mergeCell ref="G918:H918"/>
    <mergeCell ref="I918:N918"/>
    <mergeCell ref="B919:F919"/>
    <mergeCell ref="G919:H919"/>
    <mergeCell ref="I919:N919"/>
    <mergeCell ref="B920:F920"/>
    <mergeCell ref="G920:H920"/>
    <mergeCell ref="I920:N920"/>
    <mergeCell ref="B921:F921"/>
    <mergeCell ref="G921:H921"/>
    <mergeCell ref="I921:N921"/>
    <mergeCell ref="A922:A932"/>
    <mergeCell ref="B922:O922"/>
    <mergeCell ref="B923:O923"/>
    <mergeCell ref="B924:O924"/>
    <mergeCell ref="B925:O925"/>
    <mergeCell ref="B926:O926"/>
    <mergeCell ref="B927:O927"/>
    <mergeCell ref="B928:O928"/>
    <mergeCell ref="B929:H929"/>
    <mergeCell ref="I929:O932"/>
    <mergeCell ref="B930:H930"/>
    <mergeCell ref="B931:H931"/>
    <mergeCell ref="B932:H932"/>
    <mergeCell ref="A933:A943"/>
    <mergeCell ref="B933:O933"/>
    <mergeCell ref="B934:O934"/>
    <mergeCell ref="B935:O935"/>
    <mergeCell ref="B936:O936"/>
    <mergeCell ref="B937:O937"/>
    <mergeCell ref="B938:O938"/>
    <mergeCell ref="B939:O939"/>
    <mergeCell ref="B940:H940"/>
    <mergeCell ref="I940:O943"/>
    <mergeCell ref="B941:H941"/>
    <mergeCell ref="B942:H942"/>
    <mergeCell ref="B943:H943"/>
    <mergeCell ref="B944:O944"/>
    <mergeCell ref="B945:O945"/>
    <mergeCell ref="A946:O946"/>
    <mergeCell ref="D947:F947"/>
    <mergeCell ref="G947:H947"/>
    <mergeCell ref="I947:M947"/>
    <mergeCell ref="A948:A949"/>
    <mergeCell ref="B948:J949"/>
    <mergeCell ref="M948:N948"/>
    <mergeCell ref="M949:N949"/>
    <mergeCell ref="F950:G950"/>
    <mergeCell ref="M950:N950"/>
    <mergeCell ref="A951:A956"/>
    <mergeCell ref="B951:F951"/>
    <mergeCell ref="G951:H951"/>
    <mergeCell ref="I951:O951"/>
    <mergeCell ref="B952:F952"/>
    <mergeCell ref="G952:H952"/>
    <mergeCell ref="I952:O952"/>
    <mergeCell ref="B953:F953"/>
    <mergeCell ref="G953:H953"/>
    <mergeCell ref="I953:O953"/>
    <mergeCell ref="B954:F954"/>
    <mergeCell ref="G954:H954"/>
    <mergeCell ref="I954:O954"/>
    <mergeCell ref="B955:F955"/>
    <mergeCell ref="G955:H955"/>
    <mergeCell ref="I955:O955"/>
    <mergeCell ref="B956:F956"/>
    <mergeCell ref="G956:H956"/>
    <mergeCell ref="I956:O956"/>
    <mergeCell ref="A957:A968"/>
    <mergeCell ref="B957:F957"/>
    <mergeCell ref="G957:H957"/>
    <mergeCell ref="I957:N957"/>
    <mergeCell ref="B958:F958"/>
    <mergeCell ref="G958:H958"/>
    <mergeCell ref="I958:N958"/>
    <mergeCell ref="B959:F959"/>
    <mergeCell ref="G959:H959"/>
    <mergeCell ref="I959:N959"/>
    <mergeCell ref="B960:F960"/>
    <mergeCell ref="G960:H960"/>
    <mergeCell ref="I960:N960"/>
    <mergeCell ref="B961:F961"/>
    <mergeCell ref="G961:H961"/>
    <mergeCell ref="I961:N961"/>
    <mergeCell ref="B962:F962"/>
    <mergeCell ref="G962:H962"/>
    <mergeCell ref="I962:N962"/>
    <mergeCell ref="B963:F963"/>
    <mergeCell ref="G963:H963"/>
    <mergeCell ref="I963:N963"/>
    <mergeCell ref="B964:F964"/>
    <mergeCell ref="G964:H964"/>
    <mergeCell ref="I964:N964"/>
    <mergeCell ref="B965:F965"/>
    <mergeCell ref="G965:H965"/>
    <mergeCell ref="I965:N965"/>
    <mergeCell ref="B966:F966"/>
    <mergeCell ref="G966:H966"/>
    <mergeCell ref="I966:N966"/>
    <mergeCell ref="B967:F967"/>
    <mergeCell ref="G967:H967"/>
    <mergeCell ref="I967:N967"/>
    <mergeCell ref="B968:F968"/>
    <mergeCell ref="G968:H968"/>
    <mergeCell ref="I968:N968"/>
    <mergeCell ref="A969:A979"/>
    <mergeCell ref="B969:O969"/>
    <mergeCell ref="B970:O970"/>
    <mergeCell ref="B971:O971"/>
    <mergeCell ref="B972:O972"/>
    <mergeCell ref="B973:O973"/>
    <mergeCell ref="B974:O974"/>
    <mergeCell ref="B975:O975"/>
    <mergeCell ref="B976:H976"/>
    <mergeCell ref="I976:O979"/>
    <mergeCell ref="B977:H977"/>
    <mergeCell ref="B978:H978"/>
    <mergeCell ref="B979:H979"/>
    <mergeCell ref="A980:A990"/>
    <mergeCell ref="B980:O980"/>
    <mergeCell ref="B981:O981"/>
    <mergeCell ref="B982:O982"/>
    <mergeCell ref="B983:O983"/>
    <mergeCell ref="B984:O984"/>
    <mergeCell ref="B985:O985"/>
    <mergeCell ref="B986:O986"/>
    <mergeCell ref="B987:H987"/>
    <mergeCell ref="I987:O990"/>
    <mergeCell ref="B988:H988"/>
    <mergeCell ref="B989:H989"/>
    <mergeCell ref="B990:H990"/>
    <mergeCell ref="B991:O991"/>
    <mergeCell ref="B992:O992"/>
    <mergeCell ref="A993:O993"/>
    <mergeCell ref="D994:F994"/>
    <mergeCell ref="G994:H994"/>
    <mergeCell ref="I994:M994"/>
    <mergeCell ref="A995:A996"/>
    <mergeCell ref="B995:J996"/>
    <mergeCell ref="M995:N995"/>
    <mergeCell ref="M996:N996"/>
    <mergeCell ref="F997:G997"/>
    <mergeCell ref="M997:N997"/>
    <mergeCell ref="A998:A1003"/>
    <mergeCell ref="B998:F998"/>
    <mergeCell ref="G998:H998"/>
    <mergeCell ref="I998:O998"/>
    <mergeCell ref="B999:F999"/>
    <mergeCell ref="G999:H999"/>
    <mergeCell ref="I999:O999"/>
    <mergeCell ref="B1000:F1000"/>
    <mergeCell ref="G1000:H1000"/>
    <mergeCell ref="I1000:O1000"/>
    <mergeCell ref="B1001:F1001"/>
    <mergeCell ref="G1001:H1001"/>
    <mergeCell ref="I1001:O1001"/>
    <mergeCell ref="B1002:F1002"/>
    <mergeCell ref="G1002:H1002"/>
    <mergeCell ref="I1002:O1002"/>
    <mergeCell ref="B1003:F1003"/>
    <mergeCell ref="G1003:H1003"/>
    <mergeCell ref="I1003:O1003"/>
    <mergeCell ref="A1004:A1015"/>
    <mergeCell ref="B1004:F1004"/>
    <mergeCell ref="G1004:H1004"/>
    <mergeCell ref="I1004:N1004"/>
    <mergeCell ref="B1005:F1005"/>
    <mergeCell ref="G1005:H1005"/>
    <mergeCell ref="I1005:N1005"/>
    <mergeCell ref="B1006:F1006"/>
    <mergeCell ref="G1006:H1006"/>
    <mergeCell ref="I1006:N1006"/>
    <mergeCell ref="B1007:F1007"/>
    <mergeCell ref="G1007:H1007"/>
    <mergeCell ref="I1007:N1007"/>
    <mergeCell ref="B1008:F1008"/>
    <mergeCell ref="G1008:H1008"/>
    <mergeCell ref="I1008:N1008"/>
    <mergeCell ref="B1009:F1009"/>
    <mergeCell ref="G1009:H1009"/>
    <mergeCell ref="I1009:N1009"/>
    <mergeCell ref="B1010:F1010"/>
    <mergeCell ref="G1010:H1010"/>
    <mergeCell ref="I1010:N1010"/>
    <mergeCell ref="B1011:F1011"/>
    <mergeCell ref="G1011:H1011"/>
    <mergeCell ref="I1011:N1011"/>
    <mergeCell ref="B1012:F1012"/>
    <mergeCell ref="G1012:H1012"/>
    <mergeCell ref="I1012:N1012"/>
    <mergeCell ref="B1013:F1013"/>
    <mergeCell ref="G1013:H1013"/>
    <mergeCell ref="I1013:N1013"/>
    <mergeCell ref="B1014:F1014"/>
    <mergeCell ref="G1014:H1014"/>
    <mergeCell ref="I1014:N1014"/>
    <mergeCell ref="B1015:F1015"/>
    <mergeCell ref="G1015:H1015"/>
    <mergeCell ref="I1015:N1015"/>
    <mergeCell ref="A1016:A1026"/>
    <mergeCell ref="B1016:O1016"/>
    <mergeCell ref="B1017:O1017"/>
    <mergeCell ref="B1018:O1018"/>
    <mergeCell ref="B1019:O1019"/>
    <mergeCell ref="B1020:O1020"/>
    <mergeCell ref="B1021:O1021"/>
    <mergeCell ref="B1022:O1022"/>
    <mergeCell ref="B1023:H1023"/>
    <mergeCell ref="I1023:O1026"/>
    <mergeCell ref="B1024:H1024"/>
    <mergeCell ref="B1025:H1025"/>
    <mergeCell ref="B1026:H1026"/>
    <mergeCell ref="A1027:A1037"/>
    <mergeCell ref="B1027:O1027"/>
    <mergeCell ref="B1028:O1028"/>
    <mergeCell ref="B1029:O1029"/>
    <mergeCell ref="B1030:O1030"/>
    <mergeCell ref="B1031:O1031"/>
    <mergeCell ref="B1032:O1032"/>
    <mergeCell ref="B1033:O1033"/>
    <mergeCell ref="B1034:H1034"/>
    <mergeCell ref="I1034:O1037"/>
    <mergeCell ref="B1035:H1035"/>
    <mergeCell ref="B1036:H1036"/>
    <mergeCell ref="B1037:H1037"/>
    <mergeCell ref="B1038:O1038"/>
    <mergeCell ref="B1039:O1039"/>
    <mergeCell ref="A1040:O1040"/>
    <mergeCell ref="D1041:F1041"/>
    <mergeCell ref="G1041:H1041"/>
    <mergeCell ref="I1041:M1041"/>
    <mergeCell ref="A1042:A1043"/>
    <mergeCell ref="B1042:J1043"/>
    <mergeCell ref="M1042:N1042"/>
    <mergeCell ref="M1043:N1043"/>
    <mergeCell ref="F1044:G1044"/>
    <mergeCell ref="M1044:N1044"/>
    <mergeCell ref="A1045:A1050"/>
    <mergeCell ref="B1045:F1045"/>
    <mergeCell ref="G1045:H1045"/>
    <mergeCell ref="I1045:O1045"/>
    <mergeCell ref="B1046:F1046"/>
    <mergeCell ref="G1046:H1046"/>
    <mergeCell ref="I1046:O1046"/>
    <mergeCell ref="B1047:F1047"/>
    <mergeCell ref="G1047:H1047"/>
    <mergeCell ref="I1047:O1047"/>
    <mergeCell ref="B1048:F1048"/>
    <mergeCell ref="G1048:H1048"/>
    <mergeCell ref="I1048:O1048"/>
    <mergeCell ref="B1049:F1049"/>
    <mergeCell ref="G1049:H1049"/>
    <mergeCell ref="I1049:O1049"/>
    <mergeCell ref="B1050:F1050"/>
    <mergeCell ref="G1050:H1050"/>
    <mergeCell ref="I1050:O1050"/>
    <mergeCell ref="A1051:A1062"/>
    <mergeCell ref="B1051:F1051"/>
    <mergeCell ref="G1051:H1051"/>
    <mergeCell ref="I1051:N1051"/>
    <mergeCell ref="B1052:F1052"/>
    <mergeCell ref="G1052:H1052"/>
    <mergeCell ref="I1052:N1052"/>
    <mergeCell ref="B1053:F1053"/>
    <mergeCell ref="G1053:H1053"/>
    <mergeCell ref="I1053:N1053"/>
    <mergeCell ref="B1054:F1054"/>
    <mergeCell ref="G1054:H1054"/>
    <mergeCell ref="I1054:N1054"/>
    <mergeCell ref="B1055:F1055"/>
    <mergeCell ref="G1055:H1055"/>
    <mergeCell ref="I1055:N1055"/>
    <mergeCell ref="B1056:F1056"/>
    <mergeCell ref="G1056:H1056"/>
    <mergeCell ref="I1056:N1056"/>
    <mergeCell ref="B1057:F1057"/>
    <mergeCell ref="G1057:H1057"/>
    <mergeCell ref="I1057:N1057"/>
    <mergeCell ref="B1058:F1058"/>
    <mergeCell ref="G1058:H1058"/>
    <mergeCell ref="I1058:N1058"/>
    <mergeCell ref="B1059:F1059"/>
    <mergeCell ref="G1059:H1059"/>
    <mergeCell ref="I1059:N1059"/>
    <mergeCell ref="B1060:F1060"/>
    <mergeCell ref="G1060:H1060"/>
    <mergeCell ref="I1060:N1060"/>
    <mergeCell ref="B1061:F1061"/>
    <mergeCell ref="G1061:H1061"/>
    <mergeCell ref="I1061:N1061"/>
    <mergeCell ref="B1062:F1062"/>
    <mergeCell ref="G1062:H1062"/>
    <mergeCell ref="I1062:N1062"/>
    <mergeCell ref="A1063:A1073"/>
    <mergeCell ref="B1063:O1063"/>
    <mergeCell ref="B1064:O1064"/>
    <mergeCell ref="B1065:O1065"/>
    <mergeCell ref="B1066:O1066"/>
    <mergeCell ref="B1067:O1067"/>
    <mergeCell ref="B1068:O1068"/>
    <mergeCell ref="B1069:O1069"/>
    <mergeCell ref="B1070:H1070"/>
    <mergeCell ref="I1070:O1073"/>
    <mergeCell ref="B1071:H1071"/>
    <mergeCell ref="B1072:H1072"/>
    <mergeCell ref="B1073:H1073"/>
    <mergeCell ref="A1074:A1084"/>
    <mergeCell ref="B1074:O1074"/>
    <mergeCell ref="B1075:O1075"/>
    <mergeCell ref="B1076:O1076"/>
    <mergeCell ref="B1077:O1077"/>
    <mergeCell ref="B1078:O1078"/>
    <mergeCell ref="B1079:O1079"/>
    <mergeCell ref="B1080:O1080"/>
    <mergeCell ref="B1081:H1081"/>
    <mergeCell ref="I1081:O1084"/>
    <mergeCell ref="B1082:H1082"/>
    <mergeCell ref="B1083:H1083"/>
    <mergeCell ref="B1084:H1084"/>
    <mergeCell ref="B1085:O1085"/>
    <mergeCell ref="B1086:O1086"/>
    <mergeCell ref="A1087:O1087"/>
    <mergeCell ref="D1088:F1088"/>
    <mergeCell ref="G1088:H1088"/>
    <mergeCell ref="I1088:M1088"/>
    <mergeCell ref="A1089:A1090"/>
    <mergeCell ref="B1089:J1090"/>
    <mergeCell ref="M1089:N1089"/>
    <mergeCell ref="M1090:N1090"/>
    <mergeCell ref="F1091:G1091"/>
    <mergeCell ref="M1091:N1091"/>
    <mergeCell ref="A1092:A1097"/>
    <mergeCell ref="B1092:F1092"/>
    <mergeCell ref="G1092:H1092"/>
    <mergeCell ref="I1092:O1092"/>
    <mergeCell ref="B1093:F1093"/>
    <mergeCell ref="G1093:H1093"/>
    <mergeCell ref="I1093:O1093"/>
    <mergeCell ref="B1094:F1094"/>
    <mergeCell ref="G1094:H1094"/>
    <mergeCell ref="I1094:O1094"/>
    <mergeCell ref="B1095:F1095"/>
    <mergeCell ref="G1095:H1095"/>
    <mergeCell ref="I1095:O1095"/>
    <mergeCell ref="B1096:F1096"/>
    <mergeCell ref="G1096:H1096"/>
    <mergeCell ref="I1096:O1096"/>
    <mergeCell ref="B1097:F1097"/>
    <mergeCell ref="G1097:H1097"/>
    <mergeCell ref="I1097:O1097"/>
    <mergeCell ref="A1098:A1109"/>
    <mergeCell ref="B1098:F1098"/>
    <mergeCell ref="G1098:H1098"/>
    <mergeCell ref="I1098:N1098"/>
    <mergeCell ref="B1099:F1099"/>
    <mergeCell ref="G1099:H1099"/>
    <mergeCell ref="I1099:N1099"/>
    <mergeCell ref="B1100:F1100"/>
    <mergeCell ref="G1100:H1100"/>
    <mergeCell ref="I1100:N1100"/>
    <mergeCell ref="B1101:F1101"/>
    <mergeCell ref="G1101:H1101"/>
    <mergeCell ref="I1101:N1101"/>
    <mergeCell ref="B1102:F1102"/>
    <mergeCell ref="G1102:H1102"/>
    <mergeCell ref="I1102:N1102"/>
    <mergeCell ref="B1103:F1103"/>
    <mergeCell ref="G1103:H1103"/>
    <mergeCell ref="I1103:N1103"/>
    <mergeCell ref="B1104:F1104"/>
    <mergeCell ref="G1104:H1104"/>
    <mergeCell ref="I1104:N1104"/>
    <mergeCell ref="B1105:F1105"/>
    <mergeCell ref="G1105:H1105"/>
    <mergeCell ref="I1105:N1105"/>
    <mergeCell ref="B1106:F1106"/>
    <mergeCell ref="G1106:H1106"/>
    <mergeCell ref="I1106:N1106"/>
    <mergeCell ref="B1107:F1107"/>
    <mergeCell ref="G1107:H1107"/>
    <mergeCell ref="I1107:N1107"/>
    <mergeCell ref="B1108:F1108"/>
    <mergeCell ref="G1108:H1108"/>
    <mergeCell ref="I1108:N1108"/>
    <mergeCell ref="B1109:F1109"/>
    <mergeCell ref="G1109:H1109"/>
    <mergeCell ref="I1109:N1109"/>
    <mergeCell ref="A1110:A1119"/>
    <mergeCell ref="B1110:O1110"/>
    <mergeCell ref="B1111:O1111"/>
    <mergeCell ref="B1112:O1112"/>
    <mergeCell ref="B1113:O1113"/>
    <mergeCell ref="B1114:O1114"/>
    <mergeCell ref="B1115:O1115"/>
    <mergeCell ref="B1116:H1116"/>
    <mergeCell ref="I1116:O1119"/>
    <mergeCell ref="B1117:H1117"/>
    <mergeCell ref="B1118:H1118"/>
    <mergeCell ref="B1119:H1119"/>
    <mergeCell ref="A1120:A1130"/>
    <mergeCell ref="B1120:O1120"/>
    <mergeCell ref="B1121:O1121"/>
    <mergeCell ref="B1122:O1122"/>
    <mergeCell ref="B1123:O1123"/>
    <mergeCell ref="B1124:O1124"/>
    <mergeCell ref="B1125:O1125"/>
    <mergeCell ref="B1126:O1126"/>
    <mergeCell ref="B1127:H1127"/>
    <mergeCell ref="I1127:O1130"/>
    <mergeCell ref="B1128:H1128"/>
    <mergeCell ref="B1129:H1129"/>
    <mergeCell ref="B1130:H1130"/>
    <mergeCell ref="B1131:O1131"/>
    <mergeCell ref="B1132:O1132"/>
    <mergeCell ref="A1133:O1133"/>
    <mergeCell ref="D1134:F1134"/>
    <mergeCell ref="G1134:H1134"/>
    <mergeCell ref="I1134:M1134"/>
    <mergeCell ref="A1135:A1136"/>
    <mergeCell ref="B1135:J1136"/>
    <mergeCell ref="M1135:N1135"/>
    <mergeCell ref="M1136:N1136"/>
    <mergeCell ref="F1137:G1137"/>
    <mergeCell ref="M1137:N1137"/>
    <mergeCell ref="A1138:A1143"/>
    <mergeCell ref="B1138:F1138"/>
    <mergeCell ref="G1138:H1138"/>
    <mergeCell ref="I1138:O1138"/>
    <mergeCell ref="B1139:F1139"/>
    <mergeCell ref="G1139:H1139"/>
    <mergeCell ref="I1139:O1139"/>
    <mergeCell ref="B1140:F1140"/>
    <mergeCell ref="G1140:H1140"/>
    <mergeCell ref="I1140:O1140"/>
    <mergeCell ref="B1141:F1141"/>
    <mergeCell ref="G1141:H1141"/>
    <mergeCell ref="I1141:O1141"/>
    <mergeCell ref="B1142:F1142"/>
    <mergeCell ref="G1142:H1142"/>
    <mergeCell ref="I1142:O1142"/>
    <mergeCell ref="B1143:F1143"/>
    <mergeCell ref="G1143:H1143"/>
    <mergeCell ref="I1143:O1143"/>
    <mergeCell ref="A1144:A1155"/>
    <mergeCell ref="B1144:F1144"/>
    <mergeCell ref="G1144:H1144"/>
    <mergeCell ref="I1144:N1144"/>
    <mergeCell ref="B1145:F1145"/>
    <mergeCell ref="G1145:H1145"/>
    <mergeCell ref="I1145:N1145"/>
    <mergeCell ref="B1146:F1146"/>
    <mergeCell ref="G1146:H1146"/>
    <mergeCell ref="I1146:N1146"/>
    <mergeCell ref="B1147:F1147"/>
    <mergeCell ref="G1147:H1147"/>
    <mergeCell ref="I1147:N1147"/>
    <mergeCell ref="B1148:F1148"/>
    <mergeCell ref="G1148:H1148"/>
    <mergeCell ref="I1148:N1148"/>
    <mergeCell ref="B1149:F1149"/>
    <mergeCell ref="G1149:H1149"/>
    <mergeCell ref="I1149:N1149"/>
    <mergeCell ref="B1150:F1150"/>
    <mergeCell ref="G1150:H1150"/>
    <mergeCell ref="I1150:N1150"/>
    <mergeCell ref="B1151:F1151"/>
    <mergeCell ref="G1151:H1151"/>
    <mergeCell ref="I1151:N1151"/>
    <mergeCell ref="B1152:F1152"/>
    <mergeCell ref="G1152:H1152"/>
    <mergeCell ref="I1152:N1152"/>
    <mergeCell ref="B1153:F1153"/>
    <mergeCell ref="G1153:H1153"/>
    <mergeCell ref="I1153:N1153"/>
    <mergeCell ref="B1154:F1154"/>
    <mergeCell ref="G1154:H1154"/>
    <mergeCell ref="I1154:N1154"/>
    <mergeCell ref="B1155:F1155"/>
    <mergeCell ref="G1155:H1155"/>
    <mergeCell ref="I1155:N1155"/>
    <mergeCell ref="A1156:A1166"/>
    <mergeCell ref="B1156:O1156"/>
    <mergeCell ref="B1157:O1157"/>
    <mergeCell ref="B1158:O1158"/>
    <mergeCell ref="B1159:O1159"/>
    <mergeCell ref="B1160:O1160"/>
    <mergeCell ref="B1161:O1161"/>
    <mergeCell ref="B1162:O1162"/>
    <mergeCell ref="B1163:H1163"/>
    <mergeCell ref="I1163:O1166"/>
    <mergeCell ref="B1164:H1164"/>
    <mergeCell ref="B1165:H1165"/>
    <mergeCell ref="B1166:H1166"/>
    <mergeCell ref="A1167:A1177"/>
    <mergeCell ref="B1167:O1167"/>
    <mergeCell ref="B1168:O1168"/>
    <mergeCell ref="B1169:O1169"/>
    <mergeCell ref="B1170:O1170"/>
    <mergeCell ref="B1171:O1171"/>
    <mergeCell ref="B1172:O1172"/>
    <mergeCell ref="B1173:O1173"/>
    <mergeCell ref="B1174:H1174"/>
    <mergeCell ref="I1174:O1177"/>
    <mergeCell ref="B1175:H1175"/>
    <mergeCell ref="B1176:H1176"/>
    <mergeCell ref="B1177:H1177"/>
    <mergeCell ref="B1178:O1178"/>
    <mergeCell ref="B1179:O1179"/>
    <mergeCell ref="A1180:O1180"/>
    <mergeCell ref="D1181:F1181"/>
    <mergeCell ref="G1181:H1181"/>
    <mergeCell ref="I1181:M1181"/>
    <mergeCell ref="A1182:A1183"/>
    <mergeCell ref="B1182:J1183"/>
    <mergeCell ref="M1182:N1182"/>
    <mergeCell ref="M1183:N1183"/>
    <mergeCell ref="F1184:G1184"/>
    <mergeCell ref="M1184:N1184"/>
    <mergeCell ref="A1185:A1190"/>
    <mergeCell ref="B1185:F1185"/>
    <mergeCell ref="G1185:H1185"/>
    <mergeCell ref="I1185:O1185"/>
    <mergeCell ref="B1186:F1186"/>
    <mergeCell ref="G1186:H1186"/>
    <mergeCell ref="I1186:O1186"/>
    <mergeCell ref="B1187:F1187"/>
    <mergeCell ref="G1187:H1187"/>
    <mergeCell ref="I1187:O1187"/>
    <mergeCell ref="B1188:F1188"/>
    <mergeCell ref="G1188:H1188"/>
    <mergeCell ref="I1188:O1188"/>
    <mergeCell ref="B1189:F1189"/>
    <mergeCell ref="G1189:H1189"/>
    <mergeCell ref="I1189:O1189"/>
    <mergeCell ref="B1190:F1190"/>
    <mergeCell ref="G1190:H1190"/>
    <mergeCell ref="I1190:O1190"/>
    <mergeCell ref="A1191:A1202"/>
    <mergeCell ref="B1191:F1191"/>
    <mergeCell ref="G1191:H1191"/>
    <mergeCell ref="I1191:N1191"/>
    <mergeCell ref="B1192:F1192"/>
    <mergeCell ref="G1192:H1192"/>
    <mergeCell ref="I1192:N1192"/>
    <mergeCell ref="B1193:F1193"/>
    <mergeCell ref="G1193:H1193"/>
    <mergeCell ref="I1193:N1193"/>
    <mergeCell ref="B1194:F1194"/>
    <mergeCell ref="G1194:H1194"/>
    <mergeCell ref="I1194:N1194"/>
    <mergeCell ref="B1195:F1195"/>
    <mergeCell ref="G1195:H1195"/>
    <mergeCell ref="I1195:N1195"/>
    <mergeCell ref="B1196:F1196"/>
    <mergeCell ref="G1196:H1196"/>
    <mergeCell ref="I1196:N1196"/>
    <mergeCell ref="B1197:F1197"/>
    <mergeCell ref="G1197:H1197"/>
    <mergeCell ref="I1197:N1197"/>
    <mergeCell ref="B1198:F1198"/>
    <mergeCell ref="G1198:H1198"/>
    <mergeCell ref="I1198:N1198"/>
    <mergeCell ref="B1199:F1199"/>
    <mergeCell ref="G1199:H1199"/>
    <mergeCell ref="I1199:N1199"/>
    <mergeCell ref="B1200:F1200"/>
    <mergeCell ref="G1200:H1200"/>
    <mergeCell ref="I1200:N1200"/>
    <mergeCell ref="B1201:F1201"/>
    <mergeCell ref="G1201:H1201"/>
    <mergeCell ref="I1201:N1201"/>
    <mergeCell ref="B1202:F1202"/>
    <mergeCell ref="G1202:H1202"/>
    <mergeCell ref="I1202:N1202"/>
    <mergeCell ref="A1203:A1212"/>
    <mergeCell ref="B1203:O1203"/>
    <mergeCell ref="B1204:O1204"/>
    <mergeCell ref="B1205:O1205"/>
    <mergeCell ref="B1206:O1206"/>
    <mergeCell ref="B1207:O1207"/>
    <mergeCell ref="B1208:O1208"/>
    <mergeCell ref="B1209:H1209"/>
    <mergeCell ref="I1209:O1212"/>
    <mergeCell ref="B1210:H1210"/>
    <mergeCell ref="B1211:H1211"/>
    <mergeCell ref="B1212:H1212"/>
    <mergeCell ref="A1213:A1224"/>
    <mergeCell ref="B1213:O1213"/>
    <mergeCell ref="B1214:O1214"/>
    <mergeCell ref="B1215:O1215"/>
    <mergeCell ref="B1216:O1216"/>
    <mergeCell ref="B1217:O1217"/>
    <mergeCell ref="B1218:O1218"/>
    <mergeCell ref="B1219:O1219"/>
    <mergeCell ref="B1220:O1220"/>
    <mergeCell ref="B1221:H1221"/>
    <mergeCell ref="I1221:O1224"/>
    <mergeCell ref="B1222:H1222"/>
    <mergeCell ref="B1223:H1223"/>
    <mergeCell ref="B1224:H1224"/>
    <mergeCell ref="B1225:O1225"/>
    <mergeCell ref="B1226:O1226"/>
    <mergeCell ref="A1227:O1227"/>
    <mergeCell ref="D1228:F1228"/>
    <mergeCell ref="G1228:H1228"/>
    <mergeCell ref="I1228:M1228"/>
    <mergeCell ref="A1229:A1230"/>
    <mergeCell ref="B1229:J1230"/>
    <mergeCell ref="M1229:N1229"/>
    <mergeCell ref="M1230:N1230"/>
    <mergeCell ref="F1231:G1231"/>
    <mergeCell ref="M1231:N1231"/>
    <mergeCell ref="A1232:A1237"/>
    <mergeCell ref="B1232:F1232"/>
    <mergeCell ref="G1232:H1232"/>
    <mergeCell ref="I1232:O1232"/>
    <mergeCell ref="B1233:F1233"/>
    <mergeCell ref="G1233:H1233"/>
    <mergeCell ref="I1233:O1233"/>
    <mergeCell ref="B1234:F1234"/>
    <mergeCell ref="G1234:H1234"/>
    <mergeCell ref="I1234:O1234"/>
    <mergeCell ref="B1235:F1235"/>
    <mergeCell ref="G1235:H1235"/>
    <mergeCell ref="I1235:O1235"/>
    <mergeCell ref="B1236:F1236"/>
    <mergeCell ref="G1236:H1236"/>
    <mergeCell ref="I1236:O1236"/>
    <mergeCell ref="B1237:F1237"/>
    <mergeCell ref="G1237:H1237"/>
    <mergeCell ref="I1237:O1237"/>
    <mergeCell ref="A1238:A1249"/>
    <mergeCell ref="B1238:F1238"/>
    <mergeCell ref="G1238:H1238"/>
    <mergeCell ref="I1238:N1238"/>
    <mergeCell ref="B1239:F1239"/>
    <mergeCell ref="G1239:H1239"/>
    <mergeCell ref="I1239:N1239"/>
    <mergeCell ref="B1240:F1240"/>
    <mergeCell ref="G1240:H1240"/>
    <mergeCell ref="I1240:N1240"/>
    <mergeCell ref="B1241:F1241"/>
    <mergeCell ref="G1241:H1241"/>
    <mergeCell ref="I1241:N1241"/>
    <mergeCell ref="B1242:F1242"/>
    <mergeCell ref="G1242:H1242"/>
    <mergeCell ref="I1242:N1242"/>
    <mergeCell ref="B1243:F1243"/>
    <mergeCell ref="G1243:H1243"/>
    <mergeCell ref="I1243:N1243"/>
    <mergeCell ref="B1244:F1244"/>
    <mergeCell ref="G1244:H1244"/>
    <mergeCell ref="I1244:N1244"/>
    <mergeCell ref="B1245:F1245"/>
    <mergeCell ref="G1245:H1245"/>
    <mergeCell ref="I1245:N1245"/>
    <mergeCell ref="B1246:F1246"/>
    <mergeCell ref="G1246:H1246"/>
    <mergeCell ref="I1246:N1246"/>
    <mergeCell ref="B1247:F1247"/>
    <mergeCell ref="G1247:H1247"/>
    <mergeCell ref="I1247:N1247"/>
    <mergeCell ref="B1248:F1248"/>
    <mergeCell ref="G1248:H1248"/>
    <mergeCell ref="I1248:N1248"/>
    <mergeCell ref="B1249:F1249"/>
    <mergeCell ref="G1249:H1249"/>
    <mergeCell ref="I1249:N1249"/>
    <mergeCell ref="A1250:A1260"/>
    <mergeCell ref="B1250:O1250"/>
    <mergeCell ref="B1251:O1251"/>
    <mergeCell ref="B1252:O1252"/>
    <mergeCell ref="B1253:O1253"/>
    <mergeCell ref="B1254:O1254"/>
    <mergeCell ref="B1255:O1255"/>
    <mergeCell ref="B1256:O1256"/>
    <mergeCell ref="B1257:H1257"/>
    <mergeCell ref="I1257:O1260"/>
    <mergeCell ref="B1258:H1258"/>
    <mergeCell ref="B1259:H1259"/>
    <mergeCell ref="B1260:H1260"/>
    <mergeCell ref="A1261:A1271"/>
    <mergeCell ref="B1261:O1261"/>
    <mergeCell ref="B1262:O1262"/>
    <mergeCell ref="B1263:O1263"/>
    <mergeCell ref="B1264:O1264"/>
    <mergeCell ref="B1265:O1265"/>
    <mergeCell ref="B1266:O1266"/>
    <mergeCell ref="B1267:O1267"/>
    <mergeCell ref="B1268:H1268"/>
    <mergeCell ref="I1268:O1271"/>
    <mergeCell ref="B1269:H1269"/>
    <mergeCell ref="B1270:H1270"/>
    <mergeCell ref="B1271:H1271"/>
    <mergeCell ref="B1272:O1272"/>
    <mergeCell ref="B1273:O1273"/>
    <mergeCell ref="A1274:O1274"/>
    <mergeCell ref="D1275:F1275"/>
    <mergeCell ref="G1275:H1275"/>
    <mergeCell ref="I1275:M1275"/>
    <mergeCell ref="A1276:A1277"/>
    <mergeCell ref="B1276:J1277"/>
    <mergeCell ref="M1276:N1276"/>
    <mergeCell ref="M1277:N1277"/>
    <mergeCell ref="F1278:G1278"/>
    <mergeCell ref="M1278:N1278"/>
    <mergeCell ref="A1279:A1284"/>
    <mergeCell ref="B1279:F1279"/>
    <mergeCell ref="G1279:H1279"/>
    <mergeCell ref="I1279:O1279"/>
    <mergeCell ref="B1280:F1280"/>
    <mergeCell ref="G1280:H1280"/>
    <mergeCell ref="I1280:O1280"/>
    <mergeCell ref="B1281:F1281"/>
    <mergeCell ref="G1281:H1281"/>
    <mergeCell ref="I1281:O1281"/>
    <mergeCell ref="B1282:F1282"/>
    <mergeCell ref="G1282:H1282"/>
    <mergeCell ref="I1282:O1282"/>
    <mergeCell ref="B1283:F1283"/>
    <mergeCell ref="G1283:H1283"/>
    <mergeCell ref="I1283:O1283"/>
    <mergeCell ref="B1284:F1284"/>
    <mergeCell ref="G1284:H1284"/>
    <mergeCell ref="I1284:O1284"/>
    <mergeCell ref="A1285:A1296"/>
    <mergeCell ref="B1285:F1285"/>
    <mergeCell ref="G1285:H1285"/>
    <mergeCell ref="I1285:N1285"/>
    <mergeCell ref="B1286:F1286"/>
    <mergeCell ref="G1286:H1286"/>
    <mergeCell ref="I1286:N1286"/>
    <mergeCell ref="B1287:F1287"/>
    <mergeCell ref="G1287:H1287"/>
    <mergeCell ref="I1287:N1287"/>
    <mergeCell ref="B1288:F1288"/>
    <mergeCell ref="G1288:H1288"/>
    <mergeCell ref="I1288:N1288"/>
    <mergeCell ref="B1289:F1289"/>
    <mergeCell ref="G1289:H1289"/>
    <mergeCell ref="I1289:N1289"/>
    <mergeCell ref="B1290:F1290"/>
    <mergeCell ref="G1290:H1290"/>
    <mergeCell ref="I1290:N1290"/>
    <mergeCell ref="B1291:F1291"/>
    <mergeCell ref="G1291:H1291"/>
    <mergeCell ref="I1291:N1291"/>
    <mergeCell ref="B1292:F1292"/>
    <mergeCell ref="G1292:H1292"/>
    <mergeCell ref="I1292:N1292"/>
    <mergeCell ref="B1293:F1293"/>
    <mergeCell ref="G1293:H1293"/>
    <mergeCell ref="I1293:N1293"/>
    <mergeCell ref="B1294:F1294"/>
    <mergeCell ref="G1294:H1294"/>
    <mergeCell ref="I1294:N1294"/>
    <mergeCell ref="B1295:F1295"/>
    <mergeCell ref="G1295:H1295"/>
    <mergeCell ref="I1295:N1295"/>
    <mergeCell ref="B1296:F1296"/>
    <mergeCell ref="G1296:H1296"/>
    <mergeCell ref="I1296:N1296"/>
    <mergeCell ref="A1297:A1307"/>
    <mergeCell ref="B1297:O1297"/>
    <mergeCell ref="B1298:O1298"/>
    <mergeCell ref="B1299:O1299"/>
    <mergeCell ref="B1300:O1300"/>
    <mergeCell ref="B1301:O1301"/>
    <mergeCell ref="B1302:O1302"/>
    <mergeCell ref="B1303:O1303"/>
    <mergeCell ref="B1304:H1304"/>
    <mergeCell ref="I1304:O1307"/>
    <mergeCell ref="B1305:H1305"/>
    <mergeCell ref="B1306:H1306"/>
    <mergeCell ref="B1307:H1307"/>
    <mergeCell ref="A1308:A1319"/>
    <mergeCell ref="B1308:O1308"/>
    <mergeCell ref="B1309:O1309"/>
    <mergeCell ref="B1310:O1310"/>
    <mergeCell ref="B1311:O1311"/>
    <mergeCell ref="B1312:O1312"/>
    <mergeCell ref="B1313:O1313"/>
    <mergeCell ref="B1314:O1314"/>
    <mergeCell ref="B1315:O1315"/>
    <mergeCell ref="B1316:H1316"/>
    <mergeCell ref="I1316:O1319"/>
    <mergeCell ref="B1317:H1317"/>
    <mergeCell ref="B1318:H1318"/>
    <mergeCell ref="B1319:H1319"/>
    <mergeCell ref="B1320:O1320"/>
    <mergeCell ref="B1321:O1321"/>
    <mergeCell ref="A1322:O1322"/>
    <mergeCell ref="D1323:F1323"/>
    <mergeCell ref="G1323:H1323"/>
    <mergeCell ref="I1323:M1323"/>
    <mergeCell ref="A1324:A1325"/>
    <mergeCell ref="B1324:J1325"/>
    <mergeCell ref="M1324:N1324"/>
    <mergeCell ref="M1325:N1325"/>
    <mergeCell ref="F1326:G1326"/>
    <mergeCell ref="M1326:N1326"/>
    <mergeCell ref="A1327:A1332"/>
    <mergeCell ref="B1327:F1327"/>
    <mergeCell ref="G1327:H1327"/>
    <mergeCell ref="I1327:O1327"/>
    <mergeCell ref="B1328:F1328"/>
    <mergeCell ref="G1328:H1328"/>
    <mergeCell ref="I1328:O1328"/>
    <mergeCell ref="B1329:F1329"/>
    <mergeCell ref="G1329:H1329"/>
    <mergeCell ref="I1329:O1329"/>
    <mergeCell ref="B1330:F1330"/>
    <mergeCell ref="G1330:H1330"/>
    <mergeCell ref="I1330:O1330"/>
    <mergeCell ref="B1331:F1331"/>
    <mergeCell ref="G1331:H1331"/>
    <mergeCell ref="I1331:O1331"/>
    <mergeCell ref="B1332:F1332"/>
    <mergeCell ref="G1332:H1332"/>
    <mergeCell ref="I1332:O1332"/>
    <mergeCell ref="A1333:A1344"/>
    <mergeCell ref="B1333:F1333"/>
    <mergeCell ref="G1333:H1333"/>
    <mergeCell ref="I1333:N1333"/>
    <mergeCell ref="B1334:F1334"/>
    <mergeCell ref="G1334:H1334"/>
    <mergeCell ref="I1334:N1334"/>
    <mergeCell ref="B1335:F1335"/>
    <mergeCell ref="G1335:H1335"/>
    <mergeCell ref="I1335:N1335"/>
    <mergeCell ref="B1336:F1336"/>
    <mergeCell ref="G1336:H1336"/>
    <mergeCell ref="I1336:N1336"/>
    <mergeCell ref="B1337:F1337"/>
    <mergeCell ref="G1337:H1337"/>
    <mergeCell ref="I1337:N1337"/>
    <mergeCell ref="B1338:F1338"/>
    <mergeCell ref="G1338:H1338"/>
    <mergeCell ref="I1338:N1338"/>
    <mergeCell ref="B1339:F1339"/>
    <mergeCell ref="G1339:H1339"/>
    <mergeCell ref="I1339:N1339"/>
    <mergeCell ref="B1340:F1340"/>
    <mergeCell ref="G1340:H1340"/>
    <mergeCell ref="I1340:N1340"/>
    <mergeCell ref="B1341:F1341"/>
    <mergeCell ref="G1341:H1341"/>
    <mergeCell ref="I1341:N1341"/>
    <mergeCell ref="B1342:F1342"/>
    <mergeCell ref="G1342:H1342"/>
    <mergeCell ref="I1342:N1342"/>
    <mergeCell ref="B1343:F1343"/>
    <mergeCell ref="G1343:H1343"/>
    <mergeCell ref="I1343:N1343"/>
    <mergeCell ref="B1344:F1344"/>
    <mergeCell ref="G1344:H1344"/>
    <mergeCell ref="I1344:N1344"/>
    <mergeCell ref="A1345:A1355"/>
    <mergeCell ref="B1345:O1345"/>
    <mergeCell ref="B1346:O1346"/>
    <mergeCell ref="B1347:O1347"/>
    <mergeCell ref="B1348:O1348"/>
    <mergeCell ref="B1349:O1349"/>
    <mergeCell ref="B1350:O1350"/>
    <mergeCell ref="B1351:O1351"/>
    <mergeCell ref="B1352:H1352"/>
    <mergeCell ref="I1352:O1355"/>
    <mergeCell ref="B1353:H1353"/>
    <mergeCell ref="B1354:H1354"/>
    <mergeCell ref="B1355:H1355"/>
    <mergeCell ref="A1356:A1366"/>
    <mergeCell ref="B1356:O1356"/>
    <mergeCell ref="B1357:O1357"/>
    <mergeCell ref="B1358:O1358"/>
    <mergeCell ref="B1359:O1359"/>
    <mergeCell ref="B1360:O1360"/>
    <mergeCell ref="B1361:O1361"/>
    <mergeCell ref="B1362:O1362"/>
    <mergeCell ref="B1363:H1363"/>
    <mergeCell ref="I1363:O1366"/>
    <mergeCell ref="B1364:H1364"/>
    <mergeCell ref="B1365:H1365"/>
    <mergeCell ref="B1366:H1366"/>
    <mergeCell ref="B1367:O1367"/>
    <mergeCell ref="B1368:O1368"/>
    <mergeCell ref="A1369:O1369"/>
    <mergeCell ref="D1370:F1370"/>
    <mergeCell ref="G1370:H1370"/>
    <mergeCell ref="I1370:M1370"/>
    <mergeCell ref="A1371:A1372"/>
    <mergeCell ref="B1371:J1372"/>
    <mergeCell ref="M1371:N1371"/>
    <mergeCell ref="M1372:N1372"/>
    <mergeCell ref="F1373:G1373"/>
    <mergeCell ref="M1373:N1373"/>
    <mergeCell ref="A1374:A1379"/>
    <mergeCell ref="B1374:F1374"/>
    <mergeCell ref="G1374:H1374"/>
    <mergeCell ref="I1374:O1374"/>
    <mergeCell ref="B1375:F1375"/>
    <mergeCell ref="G1375:H1375"/>
    <mergeCell ref="I1375:O1375"/>
    <mergeCell ref="B1376:F1376"/>
    <mergeCell ref="G1376:H1376"/>
    <mergeCell ref="I1376:O1376"/>
    <mergeCell ref="B1377:F1377"/>
    <mergeCell ref="G1377:H1377"/>
    <mergeCell ref="I1377:O1377"/>
    <mergeCell ref="B1378:F1378"/>
    <mergeCell ref="G1378:H1378"/>
    <mergeCell ref="I1378:O1378"/>
    <mergeCell ref="B1379:F1379"/>
    <mergeCell ref="G1379:H1379"/>
    <mergeCell ref="I1379:O1379"/>
    <mergeCell ref="A1380:A1391"/>
    <mergeCell ref="B1380:F1380"/>
    <mergeCell ref="G1380:H1380"/>
    <mergeCell ref="I1380:N1380"/>
    <mergeCell ref="B1381:F1381"/>
    <mergeCell ref="G1381:H1381"/>
    <mergeCell ref="I1381:N1381"/>
    <mergeCell ref="B1382:F1382"/>
    <mergeCell ref="G1382:H1382"/>
    <mergeCell ref="I1382:N1382"/>
    <mergeCell ref="B1383:F1383"/>
    <mergeCell ref="G1383:H1383"/>
    <mergeCell ref="I1383:N1383"/>
    <mergeCell ref="B1384:F1384"/>
    <mergeCell ref="G1384:H1384"/>
    <mergeCell ref="I1384:N1384"/>
    <mergeCell ref="B1385:F1385"/>
    <mergeCell ref="G1385:H1385"/>
    <mergeCell ref="I1385:N1385"/>
    <mergeCell ref="B1386:F1386"/>
    <mergeCell ref="G1386:H1386"/>
    <mergeCell ref="I1386:N1386"/>
    <mergeCell ref="B1387:F1387"/>
    <mergeCell ref="G1387:H1387"/>
    <mergeCell ref="I1387:N1387"/>
    <mergeCell ref="B1388:F1388"/>
    <mergeCell ref="G1388:H1388"/>
    <mergeCell ref="I1388:N1388"/>
    <mergeCell ref="B1389:F1389"/>
    <mergeCell ref="G1389:H1389"/>
    <mergeCell ref="I1389:N1389"/>
    <mergeCell ref="B1390:F1390"/>
    <mergeCell ref="G1390:H1390"/>
    <mergeCell ref="I1390:N1390"/>
    <mergeCell ref="B1391:F1391"/>
    <mergeCell ref="G1391:H1391"/>
    <mergeCell ref="I1391:N1391"/>
    <mergeCell ref="A1392:A1402"/>
    <mergeCell ref="B1392:O1392"/>
    <mergeCell ref="B1393:O1393"/>
    <mergeCell ref="B1394:O1394"/>
    <mergeCell ref="B1395:O1395"/>
    <mergeCell ref="B1396:O1396"/>
    <mergeCell ref="B1397:O1397"/>
    <mergeCell ref="B1398:O1398"/>
    <mergeCell ref="B1399:H1399"/>
    <mergeCell ref="I1399:O1402"/>
    <mergeCell ref="B1400:H1400"/>
    <mergeCell ref="B1401:H1401"/>
    <mergeCell ref="B1402:H1402"/>
    <mergeCell ref="A1403:A1413"/>
    <mergeCell ref="B1403:O1403"/>
    <mergeCell ref="B1404:O1404"/>
    <mergeCell ref="B1405:O1405"/>
    <mergeCell ref="B1406:O1406"/>
    <mergeCell ref="B1407:O1407"/>
    <mergeCell ref="B1408:O1408"/>
    <mergeCell ref="B1409:O1409"/>
    <mergeCell ref="B1410:H1410"/>
    <mergeCell ref="I1410:O1413"/>
    <mergeCell ref="B1411:H1411"/>
    <mergeCell ref="B1412:H1412"/>
    <mergeCell ref="B1413:H1413"/>
    <mergeCell ref="B1414:O1414"/>
    <mergeCell ref="B1415:O1415"/>
    <mergeCell ref="A1416:O1416"/>
    <mergeCell ref="D1417:F1417"/>
    <mergeCell ref="G1417:H1417"/>
    <mergeCell ref="I1417:M1417"/>
    <mergeCell ref="A1418:A1419"/>
    <mergeCell ref="B1418:J1419"/>
    <mergeCell ref="M1418:N1418"/>
    <mergeCell ref="M1419:N1419"/>
    <mergeCell ref="F1420:G1420"/>
    <mergeCell ref="M1420:N1420"/>
    <mergeCell ref="A1421:A1426"/>
    <mergeCell ref="B1421:F1421"/>
    <mergeCell ref="G1421:H1421"/>
    <mergeCell ref="I1421:O1421"/>
    <mergeCell ref="B1422:F1422"/>
    <mergeCell ref="G1422:H1422"/>
    <mergeCell ref="I1422:O1422"/>
    <mergeCell ref="B1423:F1423"/>
    <mergeCell ref="G1423:H1423"/>
    <mergeCell ref="I1423:O1423"/>
    <mergeCell ref="B1424:F1424"/>
    <mergeCell ref="G1424:H1424"/>
    <mergeCell ref="I1424:O1424"/>
    <mergeCell ref="B1425:F1425"/>
    <mergeCell ref="G1425:H1425"/>
    <mergeCell ref="I1425:O1425"/>
    <mergeCell ref="B1426:F1426"/>
    <mergeCell ref="G1426:H1426"/>
    <mergeCell ref="I1426:O1426"/>
    <mergeCell ref="A1427:A1438"/>
    <mergeCell ref="B1427:F1427"/>
    <mergeCell ref="G1427:H1427"/>
    <mergeCell ref="I1427:N1427"/>
    <mergeCell ref="B1428:F1428"/>
    <mergeCell ref="G1428:H1428"/>
    <mergeCell ref="I1428:N1428"/>
    <mergeCell ref="B1429:F1429"/>
    <mergeCell ref="G1429:H1429"/>
    <mergeCell ref="I1429:N1429"/>
    <mergeCell ref="B1430:F1430"/>
    <mergeCell ref="G1430:H1430"/>
    <mergeCell ref="I1430:N1430"/>
    <mergeCell ref="B1431:F1431"/>
    <mergeCell ref="G1431:H1431"/>
    <mergeCell ref="I1431:N1431"/>
    <mergeCell ref="B1432:F1432"/>
    <mergeCell ref="G1432:H1432"/>
    <mergeCell ref="I1432:N1432"/>
    <mergeCell ref="B1433:F1433"/>
    <mergeCell ref="G1433:H1433"/>
    <mergeCell ref="I1433:N1433"/>
    <mergeCell ref="B1434:F1434"/>
    <mergeCell ref="G1434:H1434"/>
    <mergeCell ref="I1434:N1434"/>
    <mergeCell ref="B1435:F1435"/>
    <mergeCell ref="G1435:H1435"/>
    <mergeCell ref="I1435:N1435"/>
    <mergeCell ref="B1436:F1436"/>
    <mergeCell ref="G1436:H1436"/>
    <mergeCell ref="I1436:N1436"/>
    <mergeCell ref="B1437:F1437"/>
    <mergeCell ref="G1437:H1437"/>
    <mergeCell ref="I1437:N1437"/>
    <mergeCell ref="B1438:F1438"/>
    <mergeCell ref="G1438:H1438"/>
    <mergeCell ref="I1438:N1438"/>
    <mergeCell ref="A1439:A1449"/>
    <mergeCell ref="B1439:O1439"/>
    <mergeCell ref="B1440:O1440"/>
    <mergeCell ref="B1441:O1441"/>
    <mergeCell ref="B1442:O1442"/>
    <mergeCell ref="B1443:O1443"/>
    <mergeCell ref="B1444:O1444"/>
    <mergeCell ref="B1445:O1445"/>
    <mergeCell ref="B1446:H1446"/>
    <mergeCell ref="I1446:O1449"/>
    <mergeCell ref="B1447:H1447"/>
    <mergeCell ref="B1448:H1448"/>
    <mergeCell ref="B1449:H1449"/>
    <mergeCell ref="A1450:A1460"/>
    <mergeCell ref="B1450:O1450"/>
    <mergeCell ref="B1451:O1451"/>
    <mergeCell ref="B1452:O1452"/>
    <mergeCell ref="B1453:O1453"/>
    <mergeCell ref="B1454:O1454"/>
    <mergeCell ref="B1455:O1455"/>
    <mergeCell ref="B1456:O1456"/>
    <mergeCell ref="B1457:H1457"/>
    <mergeCell ref="I1457:O1460"/>
    <mergeCell ref="B1458:H1458"/>
    <mergeCell ref="B1459:H1459"/>
    <mergeCell ref="B1460:H1460"/>
  </mergeCells>
  <printOptions headings="0" gridLines="0"/>
  <pageMargins left="0.511811024" right="0.511811024" top="0.78740157500000008" bottom="0.78740157500000008" header="0.31496062000000008" footer="0.31496062000000008"/>
  <pageSetup paperSize="9" scale="80" fitToWidth="1" fitToHeight="0" pageOrder="downThenOver" orientation="portrait" usePrinterDefaults="1" blackAndWhite="0" draft="0" cellComments="none" useFirstPageNumber="0" errors="displayed" horizontalDpi="600" verticalDpi="0" copies="1"/>
  <headerFooter/>
  <rowBreaks count="30" manualBreakCount="30">
    <brk id="48" man="1" max="16383"/>
    <brk id="95" man="1" max="16383"/>
    <brk id="142" man="1" max="16383"/>
    <brk id="189" man="1" max="16383"/>
    <brk id="235" man="1" max="16383"/>
    <brk id="282" man="1" max="16383"/>
    <brk id="329" man="1" max="16383"/>
    <brk id="377" man="1" max="16383"/>
    <brk id="425" man="1" max="16383"/>
    <brk id="472" man="1" max="16383"/>
    <brk id="519" man="1" max="16383"/>
    <brk id="567" man="1" max="16383"/>
    <brk id="614" man="1" max="16383"/>
    <brk id="661" man="1" max="16383"/>
    <brk id="708" man="1" max="16383"/>
    <brk id="755" man="1" max="16383"/>
    <brk id="802" man="1" max="16383"/>
    <brk id="849" man="1" max="16383"/>
    <brk id="896" man="1" max="16383"/>
    <brk id="943" man="1" max="16383"/>
    <brk id="990" man="1" max="16383"/>
    <brk id="1037" man="1" max="16383"/>
    <brk id="1084" man="1" max="16383"/>
    <brk id="1130" man="1" max="16383"/>
    <brk id="1177" man="1" max="16383"/>
    <brk id="1224" man="1" max="16383"/>
    <brk id="1271" man="1" max="16383"/>
    <brk id="1319" man="1" max="16383"/>
    <brk id="1366" man="1" max="16383"/>
    <brk id="1413" man="1" max="16383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70" workbookViewId="0">
      <selection activeCell="L10" activeCellId="0" sqref="L10"/>
    </sheetView>
  </sheetViews>
  <sheetFormatPr defaultColWidth="7.7109375" defaultRowHeight="12.75"/>
  <cols>
    <col customWidth="1" min="1" max="1" style="126" width="17.42578125"/>
    <col customWidth="1" min="2" max="2" style="126" width="81.7109375"/>
    <col customWidth="1" min="3" max="3" style="127" width="5.7109375"/>
    <col customWidth="1" min="4" max="4" style="128" width="14.28515625"/>
    <col customWidth="1" min="5" max="5" style="128" width="14.5703125"/>
    <col customWidth="1" min="6" max="6" style="128" width="10.7109375"/>
    <col customWidth="1" min="7" max="7" style="128" width="13.140625"/>
    <col customWidth="1" min="8" max="8" style="128" width="10.140625"/>
    <col customWidth="1" min="9" max="9" style="129" width="21.42578125"/>
    <col customWidth="1" min="10" max="10" style="126" width="22.7109375"/>
    <col customWidth="1" min="11" max="11" style="126" width="16.7109375"/>
    <col customWidth="1" min="12" max="12" style="126" width="17.140625"/>
    <col customWidth="1" min="13" max="13" style="129" width="19.140625"/>
    <col customWidth="1" min="14" max="14" style="129" width="17"/>
    <col customWidth="1" min="15" max="15" style="126" width="17.5703125"/>
    <col customWidth="1" min="16" max="16" style="126" width="20.85546875"/>
    <col customWidth="1" min="17" max="17" style="126" width="15.7109375"/>
    <col min="18" max="18" style="125" width="7.7109375"/>
    <col customWidth="1" hidden="1" min="19" max="19" style="125" width="13.140625"/>
    <col customWidth="1" hidden="1" min="20" max="20" style="125" width="13.42578125"/>
    <col customWidth="1" min="21" max="21" style="125" width="15"/>
    <col bestFit="1" customWidth="1" min="22" max="22" style="125" width="14"/>
    <col min="23" max="16384" style="125" width="7.7109375"/>
  </cols>
  <sheetData>
    <row r="1" s="130" customFormat="1" ht="15" customHeight="1">
      <c r="A1" s="131" t="s">
        <v>0</v>
      </c>
      <c r="B1" s="132" t="s">
        <v>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4"/>
      <c r="P1" s="135" t="s">
        <v>2</v>
      </c>
      <c r="Q1" s="136"/>
    </row>
    <row r="2" s="130" customFormat="1">
      <c r="A2" s="137" t="s">
        <v>3</v>
      </c>
      <c r="B2" s="138" t="s">
        <v>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40"/>
      <c r="P2" s="141"/>
      <c r="Q2" s="142"/>
    </row>
    <row r="3" s="130" customFormat="1">
      <c r="A3" s="137" t="s">
        <v>5</v>
      </c>
      <c r="B3" s="138" t="s">
        <v>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40"/>
      <c r="P3" s="141"/>
      <c r="Q3" s="142"/>
    </row>
    <row r="4" s="130" customFormat="1" ht="14.25" customHeight="1">
      <c r="A4" s="143" t="s">
        <v>7</v>
      </c>
      <c r="B4" s="144" t="s">
        <v>8</v>
      </c>
      <c r="C4" s="145" t="s">
        <v>195</v>
      </c>
      <c r="D4" s="146" t="str">
        <f>'MC 01'!D4</f>
        <v>01</v>
      </c>
      <c r="E4" s="147" t="s">
        <v>216</v>
      </c>
      <c r="F4" s="148" t="str">
        <f>'MC 01'!F4:J4</f>
        <v xml:space="preserve">06/10/2025 a 04/11/2025</v>
      </c>
      <c r="G4" s="149"/>
      <c r="H4" s="149"/>
      <c r="I4" s="149"/>
      <c r="J4" s="150"/>
      <c r="K4" s="151" t="s">
        <v>199</v>
      </c>
      <c r="L4" s="152"/>
      <c r="M4" s="153">
        <f>'MC 01'!N4</f>
        <v>45965</v>
      </c>
      <c r="N4" s="147" t="s">
        <v>217</v>
      </c>
      <c r="O4" s="154">
        <v>45973</v>
      </c>
      <c r="P4" s="155"/>
      <c r="Q4" s="156"/>
    </row>
    <row r="5" s="130" customFormat="1" ht="14.25" customHeight="1">
      <c r="A5" s="157" t="s">
        <v>218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9"/>
    </row>
    <row r="6" s="160" customFormat="1">
      <c r="A6" s="161" t="s">
        <v>10</v>
      </c>
      <c r="B6" s="162" t="s">
        <v>201</v>
      </c>
      <c r="C6" s="162" t="s">
        <v>219</v>
      </c>
      <c r="D6" s="163" t="s">
        <v>220</v>
      </c>
      <c r="E6" s="163"/>
      <c r="F6" s="163"/>
      <c r="G6" s="163"/>
      <c r="H6" s="163"/>
      <c r="I6" s="164" t="s">
        <v>221</v>
      </c>
      <c r="J6" s="165" t="s">
        <v>222</v>
      </c>
      <c r="K6" s="165"/>
      <c r="L6" s="165"/>
      <c r="M6" s="165"/>
      <c r="N6" s="165"/>
      <c r="O6" s="165" t="s">
        <v>223</v>
      </c>
      <c r="P6" s="165"/>
      <c r="Q6" s="166"/>
    </row>
    <row r="7" s="167" customFormat="1" ht="25.5">
      <c r="A7" s="168"/>
      <c r="B7" s="169"/>
      <c r="C7" s="169"/>
      <c r="D7" s="169" t="s">
        <v>224</v>
      </c>
      <c r="E7" s="169" t="s">
        <v>225</v>
      </c>
      <c r="F7" s="169" t="s">
        <v>226</v>
      </c>
      <c r="G7" s="169" t="s">
        <v>227</v>
      </c>
      <c r="H7" s="169" t="s">
        <v>228</v>
      </c>
      <c r="I7" s="170"/>
      <c r="J7" s="171" t="s">
        <v>224</v>
      </c>
      <c r="K7" s="169" t="s">
        <v>225</v>
      </c>
      <c r="L7" s="169" t="s">
        <v>226</v>
      </c>
      <c r="M7" s="169" t="s">
        <v>227</v>
      </c>
      <c r="N7" s="172" t="s">
        <v>228</v>
      </c>
      <c r="O7" s="170" t="s">
        <v>229</v>
      </c>
      <c r="P7" s="170" t="s">
        <v>230</v>
      </c>
      <c r="Q7" s="173" t="s">
        <v>231</v>
      </c>
    </row>
    <row r="8" s="174" customFormat="1">
      <c r="A8" s="175" t="e">
        <f>#REF!</f>
        <v>#REF!</v>
      </c>
      <c r="B8" s="176" t="e">
        <f>#REF!</f>
        <v>#REF!</v>
      </c>
      <c r="C8" s="177"/>
      <c r="D8" s="178"/>
      <c r="E8" s="177"/>
      <c r="F8" s="177"/>
      <c r="G8" s="177"/>
      <c r="H8" s="177"/>
      <c r="I8" s="179"/>
      <c r="J8" s="180">
        <v>21029.639470769056</v>
      </c>
      <c r="K8" s="181">
        <f>K9+K13+K15</f>
        <v>0</v>
      </c>
      <c r="L8" s="181">
        <f>6910.28</f>
        <v>6910.2799999999997</v>
      </c>
      <c r="M8" s="181">
        <f>L8</f>
        <v>6910.2799999999997</v>
      </c>
      <c r="N8" s="182">
        <f>N9+N13+N15</f>
        <v>14119.800000000001</v>
      </c>
      <c r="O8" s="183">
        <f t="shared" ref="O8:O71" si="0">L8/J8</f>
        <v>0.32859716922894494</v>
      </c>
      <c r="P8" s="183">
        <f t="shared" ref="P8:P71" si="1">M8/J8</f>
        <v>0.32859716922894494</v>
      </c>
      <c r="Q8" s="184">
        <f t="shared" ref="Q8:Q71" si="2">N8/J8</f>
        <v>0.67142377878738013</v>
      </c>
    </row>
    <row r="9" s="174" customFormat="1">
      <c r="A9" s="185" t="e">
        <f>#REF!</f>
        <v>#REF!</v>
      </c>
      <c r="B9" s="186" t="e">
        <f>#REF!</f>
        <v>#REF!</v>
      </c>
      <c r="C9" s="187"/>
      <c r="D9" s="188"/>
      <c r="E9" s="187"/>
      <c r="F9" s="187"/>
      <c r="G9" s="187"/>
      <c r="H9" s="187"/>
      <c r="I9" s="189"/>
      <c r="J9" s="190">
        <v>7985.2994707690596</v>
      </c>
      <c r="K9" s="191">
        <f>SUM(K10:K12)</f>
        <v>0</v>
      </c>
      <c r="L9" s="191">
        <f t="shared" ref="L9:M9" si="3">SUM(L10:L12)</f>
        <v>310.73122000000001</v>
      </c>
      <c r="M9" s="191">
        <f t="shared" si="3"/>
        <v>310.73122000000001</v>
      </c>
      <c r="N9" s="192">
        <f>SUM(N10:N12)</f>
        <v>7673.8300000000008</v>
      </c>
      <c r="O9" s="183">
        <f t="shared" si="0"/>
        <v>3.891290754184748e-002</v>
      </c>
      <c r="P9" s="183">
        <f t="shared" si="1"/>
        <v>3.891290754184748e-002</v>
      </c>
      <c r="Q9" s="184">
        <f t="shared" si="2"/>
        <v>0.96099464122676648</v>
      </c>
    </row>
    <row r="10" s="193" customFormat="1">
      <c r="A10" s="21" t="s">
        <v>19</v>
      </c>
      <c r="B10" s="21" t="s">
        <v>20</v>
      </c>
      <c r="C10" s="22" t="s">
        <v>21</v>
      </c>
      <c r="D10" s="23">
        <v>98.27943829704887</v>
      </c>
      <c r="E10" s="194">
        <v>0</v>
      </c>
      <c r="F10" s="195">
        <f>'MC 01'!Q9</f>
        <v>4.9139999999999997</v>
      </c>
      <c r="G10" s="194">
        <f t="shared" ref="G10:G62" si="4">E10+F10</f>
        <v>4.9139999999999997</v>
      </c>
      <c r="H10" s="194">
        <f t="shared" ref="H10:H73" si="5">D10-G10</f>
        <v>93.365438297048868</v>
      </c>
      <c r="I10" s="196">
        <v>46.729999999999997</v>
      </c>
      <c r="J10" s="197">
        <v>4592.5981516210932</v>
      </c>
      <c r="K10" s="198">
        <f t="shared" ref="K10:K57" si="6">TRUNC(E10*I10,2)</f>
        <v>0</v>
      </c>
      <c r="L10" s="198">
        <f t="shared" ref="L10:L12" si="7">F10*I10</f>
        <v>229.63121999999998</v>
      </c>
      <c r="M10" s="199">
        <f t="shared" ref="M10:M12" si="8">G10*I10</f>
        <v>229.63121999999998</v>
      </c>
      <c r="N10" s="200">
        <f t="shared" ref="N10:N12" si="9">ROUND(H10*I10,2)</f>
        <v>4362.9700000000003</v>
      </c>
      <c r="O10" s="201">
        <f t="shared" si="0"/>
        <v>5.0000285768295419e-002</v>
      </c>
      <c r="P10" s="201">
        <f t="shared" si="1"/>
        <v>5.0000285768295419e-002</v>
      </c>
      <c r="Q10" s="202">
        <f t="shared" si="2"/>
        <v>0.95000038234565787</v>
      </c>
      <c r="S10" s="203">
        <f t="shared" ref="S10:S73" si="10">D10-G10</f>
        <v>93.365438297048868</v>
      </c>
      <c r="T10" s="203">
        <f t="shared" ref="T10:T73" si="11">H10-S10</f>
        <v>0</v>
      </c>
      <c r="U10" s="204">
        <f t="shared" ref="U10:U73" si="12">H10*I10</f>
        <v>4362.966931621093</v>
      </c>
      <c r="V10" s="204">
        <f>M9-U113</f>
        <v>311.16359999995473</v>
      </c>
    </row>
    <row r="11" s="193" customFormat="1">
      <c r="A11" s="21" t="s">
        <v>22</v>
      </c>
      <c r="B11" s="21" t="s">
        <v>23</v>
      </c>
      <c r="C11" s="22" t="s">
        <v>21</v>
      </c>
      <c r="D11" s="23">
        <v>15.851522305975625</v>
      </c>
      <c r="E11" s="194">
        <v>0</v>
      </c>
      <c r="F11" s="195">
        <f>'MC 01'!Q10</f>
        <v>0.79000000000000004</v>
      </c>
      <c r="G11" s="194">
        <f t="shared" si="4"/>
        <v>0.79000000000000004</v>
      </c>
      <c r="H11" s="194">
        <f t="shared" si="5"/>
        <v>15.061522305975625</v>
      </c>
      <c r="I11" s="196">
        <v>103.59</v>
      </c>
      <c r="J11" s="197">
        <v>1642.059195676015</v>
      </c>
      <c r="K11" s="198">
        <f t="shared" si="6"/>
        <v>0</v>
      </c>
      <c r="L11" s="198">
        <f>81.1</f>
        <v>81.099999999999994</v>
      </c>
      <c r="M11" s="199">
        <f>L11+K11</f>
        <v>81.099999999999994</v>
      </c>
      <c r="N11" s="200">
        <f t="shared" si="9"/>
        <v>1560.22</v>
      </c>
      <c r="O11" s="201">
        <f t="shared" si="0"/>
        <v>4.9389206073421822e-002</v>
      </c>
      <c r="P11" s="201">
        <f t="shared" si="1"/>
        <v>4.9389206073421822e-002</v>
      </c>
      <c r="Q11" s="202">
        <f t="shared" si="2"/>
        <v>0.95016063008476215</v>
      </c>
      <c r="S11" s="203">
        <f t="shared" si="10"/>
        <v>15.061522305975625</v>
      </c>
      <c r="T11" s="203">
        <f t="shared" si="11"/>
        <v>0</v>
      </c>
      <c r="U11" s="204">
        <f t="shared" si="12"/>
        <v>1560.2230956760152</v>
      </c>
      <c r="V11" s="204">
        <f t="shared" ref="V11:V74" si="13">M10-U114</f>
        <v>229.63121999999998</v>
      </c>
    </row>
    <row r="12" s="193" customFormat="1">
      <c r="A12" s="21" t="s">
        <v>24</v>
      </c>
      <c r="B12" s="21" t="s">
        <v>25</v>
      </c>
      <c r="C12" s="22" t="s">
        <v>21</v>
      </c>
      <c r="D12" s="23">
        <v>99.63814020898964</v>
      </c>
      <c r="E12" s="194">
        <v>0</v>
      </c>
      <c r="F12" s="195">
        <f>'MC 01'!Q11</f>
        <v>0</v>
      </c>
      <c r="G12" s="194">
        <f t="shared" si="4"/>
        <v>0</v>
      </c>
      <c r="H12" s="194">
        <f t="shared" si="5"/>
        <v>99.63814020898964</v>
      </c>
      <c r="I12" s="196">
        <v>17.57</v>
      </c>
      <c r="J12" s="197">
        <v>1750.642123471948</v>
      </c>
      <c r="K12" s="198">
        <f t="shared" si="6"/>
        <v>0</v>
      </c>
      <c r="L12" s="198">
        <f t="shared" si="7"/>
        <v>0</v>
      </c>
      <c r="M12" s="199">
        <f t="shared" si="8"/>
        <v>0</v>
      </c>
      <c r="N12" s="200">
        <f t="shared" si="9"/>
        <v>1750.6400000000001</v>
      </c>
      <c r="O12" s="201">
        <f t="shared" si="0"/>
        <v>0</v>
      </c>
      <c r="P12" s="201">
        <f t="shared" si="1"/>
        <v>0</v>
      </c>
      <c r="Q12" s="202">
        <f t="shared" si="2"/>
        <v>0.99999878703252965</v>
      </c>
      <c r="S12" s="203">
        <f t="shared" si="10"/>
        <v>99.63814020898964</v>
      </c>
      <c r="T12" s="203">
        <f t="shared" si="11"/>
        <v>0</v>
      </c>
      <c r="U12" s="204">
        <f t="shared" si="12"/>
        <v>1750.642123471948</v>
      </c>
      <c r="V12" s="204">
        <f t="shared" si="13"/>
        <v>-187382.43343076904</v>
      </c>
    </row>
    <row r="13" s="205" customFormat="1">
      <c r="A13" s="16" t="s">
        <v>26</v>
      </c>
      <c r="B13" s="16" t="s">
        <v>27</v>
      </c>
      <c r="C13" s="17"/>
      <c r="D13" s="18"/>
      <c r="E13" s="187"/>
      <c r="F13" s="187"/>
      <c r="G13" s="187"/>
      <c r="H13" s="187"/>
      <c r="I13" s="206"/>
      <c r="J13" s="190">
        <v>22.300000000000001</v>
      </c>
      <c r="K13" s="191">
        <f>K14</f>
        <v>0</v>
      </c>
      <c r="L13" s="191">
        <f t="shared" ref="L13:M13" si="14">L14</f>
        <v>0</v>
      </c>
      <c r="M13" s="191">
        <f t="shared" si="14"/>
        <v>0</v>
      </c>
      <c r="N13" s="192">
        <f>N14</f>
        <v>22.300000000000001</v>
      </c>
      <c r="O13" s="201">
        <f t="shared" si="0"/>
        <v>0</v>
      </c>
      <c r="P13" s="201">
        <f t="shared" si="1"/>
        <v>0</v>
      </c>
      <c r="Q13" s="202">
        <f t="shared" si="2"/>
        <v>1</v>
      </c>
      <c r="S13" s="203">
        <f t="shared" si="10"/>
        <v>0</v>
      </c>
      <c r="T13" s="203">
        <f t="shared" si="11"/>
        <v>0</v>
      </c>
      <c r="U13" s="204">
        <f t="shared" si="12"/>
        <v>0</v>
      </c>
      <c r="V13" s="204">
        <f t="shared" si="13"/>
        <v>0</v>
      </c>
    </row>
    <row r="14" s="167" customFormat="1" ht="25.5">
      <c r="A14" s="21" t="s">
        <v>28</v>
      </c>
      <c r="B14" s="21" t="s">
        <v>29</v>
      </c>
      <c r="C14" s="22" t="s">
        <v>30</v>
      </c>
      <c r="D14" s="23">
        <v>10</v>
      </c>
      <c r="E14" s="194">
        <v>0</v>
      </c>
      <c r="F14" s="195">
        <f>'MC 01'!Q13</f>
        <v>0</v>
      </c>
      <c r="G14" s="194">
        <f t="shared" si="4"/>
        <v>0</v>
      </c>
      <c r="H14" s="194">
        <f t="shared" si="5"/>
        <v>10</v>
      </c>
      <c r="I14" s="196">
        <v>2.23</v>
      </c>
      <c r="J14" s="197">
        <v>22.300000000000001</v>
      </c>
      <c r="K14" s="198">
        <f t="shared" si="6"/>
        <v>0</v>
      </c>
      <c r="L14" s="198">
        <f>TRUNC(F14*I14,2)</f>
        <v>0</v>
      </c>
      <c r="M14" s="199">
        <f t="shared" ref="M14:M57" si="15">TRUNC(G14*I14,2)</f>
        <v>0</v>
      </c>
      <c r="N14" s="200">
        <f>ROUND(H14*I14,2)</f>
        <v>22.300000000000001</v>
      </c>
      <c r="O14" s="201">
        <f t="shared" si="0"/>
        <v>0</v>
      </c>
      <c r="P14" s="201">
        <f t="shared" si="1"/>
        <v>0</v>
      </c>
      <c r="Q14" s="202">
        <f t="shared" si="2"/>
        <v>1</v>
      </c>
      <c r="S14" s="203">
        <f t="shared" si="10"/>
        <v>10</v>
      </c>
      <c r="T14" s="203">
        <f t="shared" si="11"/>
        <v>0</v>
      </c>
      <c r="U14" s="204">
        <f t="shared" si="12"/>
        <v>22.300000000000001</v>
      </c>
      <c r="V14" s="204">
        <f t="shared" si="13"/>
        <v>0</v>
      </c>
    </row>
    <row r="15" s="174" customFormat="1">
      <c r="A15" s="16" t="s">
        <v>31</v>
      </c>
      <c r="B15" s="16" t="s">
        <v>32</v>
      </c>
      <c r="C15" s="17"/>
      <c r="D15" s="18"/>
      <c r="E15" s="187"/>
      <c r="F15" s="187"/>
      <c r="G15" s="187"/>
      <c r="H15" s="187"/>
      <c r="I15" s="206"/>
      <c r="J15" s="190">
        <v>13022.040000000001</v>
      </c>
      <c r="K15" s="191">
        <f>SUM(K16:K18)</f>
        <v>0</v>
      </c>
      <c r="L15" s="191">
        <f>SUM(L16:L18)</f>
        <v>6598.5500000000002</v>
      </c>
      <c r="M15" s="191">
        <f>SUM(M16:M18)</f>
        <v>6598.5500000000002</v>
      </c>
      <c r="N15" s="192">
        <f>SUM(N16:N17)</f>
        <v>6423.6700000000001</v>
      </c>
      <c r="O15" s="201">
        <f t="shared" si="0"/>
        <v>0.50672168108837012</v>
      </c>
      <c r="P15" s="201">
        <f t="shared" si="1"/>
        <v>0.50672168108837012</v>
      </c>
      <c r="Q15" s="202">
        <f t="shared" si="2"/>
        <v>0.49329214163065077</v>
      </c>
      <c r="S15" s="203">
        <f t="shared" si="10"/>
        <v>0</v>
      </c>
      <c r="T15" s="203">
        <f t="shared" si="11"/>
        <v>0</v>
      </c>
      <c r="U15" s="204">
        <f t="shared" si="12"/>
        <v>0</v>
      </c>
      <c r="V15" s="204">
        <f t="shared" si="13"/>
        <v>0</v>
      </c>
    </row>
    <row r="16" s="193" customFormat="1">
      <c r="A16" s="21" t="s">
        <v>33</v>
      </c>
      <c r="B16" s="21" t="s">
        <v>34</v>
      </c>
      <c r="C16" s="22" t="s">
        <v>35</v>
      </c>
      <c r="D16" s="23">
        <v>0</v>
      </c>
      <c r="E16" s="194">
        <v>0</v>
      </c>
      <c r="F16" s="195">
        <f>'MC 01'!Q15</f>
        <v>0</v>
      </c>
      <c r="G16" s="194">
        <f t="shared" si="4"/>
        <v>0</v>
      </c>
      <c r="H16" s="194">
        <f t="shared" si="5"/>
        <v>0</v>
      </c>
      <c r="I16" s="196">
        <v>218.19</v>
      </c>
      <c r="J16" s="197">
        <v>0</v>
      </c>
      <c r="K16" s="198">
        <f t="shared" si="6"/>
        <v>0</v>
      </c>
      <c r="L16" s="198">
        <f>TRUNC(F16*I16,2)</f>
        <v>0</v>
      </c>
      <c r="M16" s="199">
        <f t="shared" si="15"/>
        <v>0</v>
      </c>
      <c r="N16" s="200">
        <f t="shared" ref="N16:N17" si="16">ROUND(H16*I16,2)</f>
        <v>0</v>
      </c>
      <c r="O16" s="201" t="e">
        <f t="shared" si="0"/>
        <v>#DIV/0!</v>
      </c>
      <c r="P16" s="201" t="e">
        <f t="shared" si="1"/>
        <v>#DIV/0!</v>
      </c>
      <c r="Q16" s="202" t="e">
        <f t="shared" si="2"/>
        <v>#DIV/0!</v>
      </c>
      <c r="S16" s="203">
        <f t="shared" si="10"/>
        <v>0</v>
      </c>
      <c r="T16" s="203">
        <f t="shared" si="11"/>
        <v>0</v>
      </c>
      <c r="U16" s="204">
        <f t="shared" si="12"/>
        <v>0</v>
      </c>
      <c r="V16" s="204">
        <f t="shared" si="13"/>
        <v>6598.5500000000002</v>
      </c>
    </row>
    <row r="17" s="167" customFormat="1" ht="15">
      <c r="A17" s="21" t="s">
        <v>36</v>
      </c>
      <c r="B17" s="21" t="s">
        <v>37</v>
      </c>
      <c r="C17" s="22" t="s">
        <v>38</v>
      </c>
      <c r="D17" s="23">
        <v>454.68000000000001</v>
      </c>
      <c r="E17" s="194">
        <v>0</v>
      </c>
      <c r="F17" s="195">
        <f>'MC 01'!Q16</f>
        <v>230.38999999999999</v>
      </c>
      <c r="G17" s="194">
        <f t="shared" si="4"/>
        <v>230.38999999999999</v>
      </c>
      <c r="H17" s="194">
        <f t="shared" si="5"/>
        <v>224.29000000000002</v>
      </c>
      <c r="I17" s="196">
        <v>28.640000000000001</v>
      </c>
      <c r="J17" s="197">
        <v>13022.040000000001</v>
      </c>
      <c r="K17" s="198">
        <f t="shared" si="6"/>
        <v>0</v>
      </c>
      <c r="L17" s="207">
        <v>6598.5500000000002</v>
      </c>
      <c r="M17" s="199">
        <f>K17+L17</f>
        <v>6598.5500000000002</v>
      </c>
      <c r="N17" s="200">
        <f t="shared" si="16"/>
        <v>6423.6700000000001</v>
      </c>
      <c r="O17" s="201">
        <f t="shared" si="0"/>
        <v>0.50672168108837012</v>
      </c>
      <c r="P17" s="201">
        <f t="shared" si="1"/>
        <v>0.50672168108837012</v>
      </c>
      <c r="Q17" s="202">
        <f t="shared" si="2"/>
        <v>0.49329214163065077</v>
      </c>
      <c r="S17" s="203">
        <f t="shared" si="10"/>
        <v>224.29000000000002</v>
      </c>
      <c r="T17" s="203">
        <f t="shared" si="11"/>
        <v>0</v>
      </c>
      <c r="U17" s="204">
        <f t="shared" si="12"/>
        <v>6423.6656000000003</v>
      </c>
      <c r="V17" s="204">
        <f t="shared" si="13"/>
        <v>0</v>
      </c>
    </row>
    <row r="18" s="205" customFormat="1">
      <c r="A18" s="11">
        <v>2</v>
      </c>
      <c r="B18" s="11" t="s">
        <v>39</v>
      </c>
      <c r="C18" s="7"/>
      <c r="D18" s="208"/>
      <c r="E18" s="209"/>
      <c r="F18" s="209"/>
      <c r="G18" s="209"/>
      <c r="H18" s="209"/>
      <c r="I18" s="15"/>
      <c r="J18" s="180">
        <v>81793.259999999995</v>
      </c>
      <c r="K18" s="210">
        <f>K19+K31</f>
        <v>0</v>
      </c>
      <c r="L18" s="210">
        <f>L19+L22+L32+L44+L58</f>
        <v>0</v>
      </c>
      <c r="M18" s="210">
        <f>M19+M22+M32+M44+M58</f>
        <v>0</v>
      </c>
      <c r="N18" s="211">
        <f>N19+N22+N32+N44+N58</f>
        <v>81793.259999999995</v>
      </c>
      <c r="O18" s="201">
        <f t="shared" si="0"/>
        <v>0</v>
      </c>
      <c r="P18" s="201">
        <f t="shared" si="1"/>
        <v>0</v>
      </c>
      <c r="Q18" s="202">
        <f t="shared" si="2"/>
        <v>1</v>
      </c>
      <c r="S18" s="203">
        <f t="shared" si="10"/>
        <v>0</v>
      </c>
      <c r="T18" s="203">
        <f t="shared" si="11"/>
        <v>0</v>
      </c>
      <c r="U18" s="204">
        <f t="shared" si="12"/>
        <v>0</v>
      </c>
      <c r="V18" s="204">
        <f t="shared" si="13"/>
        <v>6598.5500000000002</v>
      </c>
    </row>
    <row r="19" s="205" customFormat="1">
      <c r="A19" s="16" t="s">
        <v>40</v>
      </c>
      <c r="B19" s="16" t="s">
        <v>41</v>
      </c>
      <c r="C19" s="212"/>
      <c r="D19" s="213"/>
      <c r="E19" s="187"/>
      <c r="F19" s="187"/>
      <c r="G19" s="187"/>
      <c r="H19" s="187"/>
      <c r="I19" s="214"/>
      <c r="J19" s="190">
        <v>5404.3500000000004</v>
      </c>
      <c r="K19" s="191">
        <f>SUM(K21:K30)</f>
        <v>0</v>
      </c>
      <c r="L19" s="191">
        <f>SUM(L20:L21)</f>
        <v>0</v>
      </c>
      <c r="M19" s="192">
        <f>SUM(M21:M30)</f>
        <v>0</v>
      </c>
      <c r="N19" s="192">
        <f>SUM(N20:N21)</f>
        <v>5404.3500000000004</v>
      </c>
      <c r="O19" s="201">
        <f t="shared" si="0"/>
        <v>0</v>
      </c>
      <c r="P19" s="201">
        <f t="shared" si="1"/>
        <v>0</v>
      </c>
      <c r="Q19" s="202">
        <f t="shared" si="2"/>
        <v>1</v>
      </c>
      <c r="S19" s="203">
        <f t="shared" si="10"/>
        <v>0</v>
      </c>
      <c r="T19" s="203">
        <f t="shared" si="11"/>
        <v>0</v>
      </c>
      <c r="U19" s="204">
        <f t="shared" si="12"/>
        <v>0</v>
      </c>
      <c r="V19" s="204">
        <f t="shared" si="13"/>
        <v>0</v>
      </c>
    </row>
    <row r="20" s="205" customFormat="1" ht="25.5">
      <c r="A20" s="21" t="s">
        <v>42</v>
      </c>
      <c r="B20" s="21" t="s">
        <v>43</v>
      </c>
      <c r="C20" s="22" t="s">
        <v>35</v>
      </c>
      <c r="D20" s="23">
        <v>1197.8399999999999</v>
      </c>
      <c r="E20" s="194">
        <v>0</v>
      </c>
      <c r="F20" s="195">
        <f>'MC 01'!Q19</f>
        <v>0</v>
      </c>
      <c r="G20" s="194">
        <v>0</v>
      </c>
      <c r="H20" s="194">
        <f t="shared" si="5"/>
        <v>1197.8399999999999</v>
      </c>
      <c r="I20" s="196">
        <v>3.9700000000000002</v>
      </c>
      <c r="J20" s="215">
        <v>4755.4200000000001</v>
      </c>
      <c r="K20" s="198">
        <f>TRUNC(E20*I20,2)</f>
        <v>0</v>
      </c>
      <c r="L20" s="198">
        <f t="shared" ref="L20:L21" si="17">TRUNC(F20*I20,2)</f>
        <v>0</v>
      </c>
      <c r="M20" s="199">
        <f>TRUNC(G20*I20,2)</f>
        <v>0</v>
      </c>
      <c r="N20" s="200">
        <f t="shared" ref="N20:N21" si="18">ROUND(H20*I20,2)</f>
        <v>4755.4200000000001</v>
      </c>
      <c r="O20" s="201">
        <f t="shared" si="0"/>
        <v>0</v>
      </c>
      <c r="P20" s="201">
        <f t="shared" si="1"/>
        <v>0</v>
      </c>
      <c r="Q20" s="202">
        <f t="shared" si="2"/>
        <v>1</v>
      </c>
      <c r="S20" s="203">
        <f t="shared" si="10"/>
        <v>1197.8399999999999</v>
      </c>
      <c r="T20" s="203">
        <f t="shared" si="11"/>
        <v>0</v>
      </c>
      <c r="U20" s="204">
        <f t="shared" si="12"/>
        <v>4755.4247999999998</v>
      </c>
      <c r="V20" s="204">
        <f t="shared" si="13"/>
        <v>0</v>
      </c>
    </row>
    <row r="21" s="167" customFormat="1">
      <c r="A21" s="21" t="s">
        <v>44</v>
      </c>
      <c r="B21" s="21" t="s">
        <v>45</v>
      </c>
      <c r="C21" s="22" t="s">
        <v>38</v>
      </c>
      <c r="D21" s="1">
        <v>432.62</v>
      </c>
      <c r="E21" s="194">
        <v>0</v>
      </c>
      <c r="F21" s="195">
        <f>'MC 01'!Q20</f>
        <v>0</v>
      </c>
      <c r="G21" s="194">
        <f t="shared" si="4"/>
        <v>0</v>
      </c>
      <c r="H21" s="194">
        <f t="shared" si="5"/>
        <v>432.62</v>
      </c>
      <c r="I21" s="196">
        <v>1.5</v>
      </c>
      <c r="J21" s="197">
        <v>648.92999999999995</v>
      </c>
      <c r="K21" s="198">
        <f t="shared" si="6"/>
        <v>0</v>
      </c>
      <c r="L21" s="198">
        <f t="shared" si="17"/>
        <v>0</v>
      </c>
      <c r="M21" s="199">
        <f t="shared" si="15"/>
        <v>0</v>
      </c>
      <c r="N21" s="200">
        <f t="shared" si="18"/>
        <v>648.92999999999995</v>
      </c>
      <c r="O21" s="201">
        <f t="shared" si="0"/>
        <v>0</v>
      </c>
      <c r="P21" s="201">
        <f t="shared" si="1"/>
        <v>0</v>
      </c>
      <c r="Q21" s="202">
        <f t="shared" si="2"/>
        <v>1</v>
      </c>
      <c r="S21" s="203">
        <f t="shared" si="10"/>
        <v>432.62</v>
      </c>
      <c r="T21" s="203">
        <f t="shared" si="11"/>
        <v>0</v>
      </c>
      <c r="U21" s="204">
        <f t="shared" si="12"/>
        <v>648.93000000000006</v>
      </c>
      <c r="V21" s="204">
        <f t="shared" si="13"/>
        <v>0</v>
      </c>
    </row>
    <row r="22" s="167" customFormat="1">
      <c r="A22" s="16" t="s">
        <v>46</v>
      </c>
      <c r="B22" s="16" t="s">
        <v>47</v>
      </c>
      <c r="C22" s="17"/>
      <c r="D22" s="18"/>
      <c r="E22" s="187"/>
      <c r="F22" s="187"/>
      <c r="G22" s="187"/>
      <c r="H22" s="187"/>
      <c r="I22" s="206"/>
      <c r="J22" s="216">
        <v>13406.969999999999</v>
      </c>
      <c r="K22" s="217">
        <f t="shared" si="6"/>
        <v>0</v>
      </c>
      <c r="L22" s="217">
        <f>SUM(L23:L31)</f>
        <v>0</v>
      </c>
      <c r="M22" s="217">
        <f>SUM(M23:M31)</f>
        <v>0</v>
      </c>
      <c r="N22" s="218">
        <f>SUM(N23:N31)</f>
        <v>13406.969999999999</v>
      </c>
      <c r="O22" s="201">
        <f t="shared" si="0"/>
        <v>0</v>
      </c>
      <c r="P22" s="201">
        <f t="shared" si="1"/>
        <v>0</v>
      </c>
      <c r="Q22" s="202">
        <f t="shared" si="2"/>
        <v>1</v>
      </c>
      <c r="S22" s="203">
        <f t="shared" si="10"/>
        <v>0</v>
      </c>
      <c r="T22" s="203">
        <f t="shared" si="11"/>
        <v>0</v>
      </c>
      <c r="U22" s="204">
        <f t="shared" si="12"/>
        <v>0</v>
      </c>
      <c r="V22" s="204">
        <f t="shared" si="13"/>
        <v>0</v>
      </c>
    </row>
    <row r="23" s="167" customFormat="1">
      <c r="A23" s="21" t="s">
        <v>48</v>
      </c>
      <c r="B23" s="21" t="s">
        <v>49</v>
      </c>
      <c r="C23" s="22" t="s">
        <v>35</v>
      </c>
      <c r="D23" s="23">
        <v>590.42999999999995</v>
      </c>
      <c r="E23" s="194">
        <v>0</v>
      </c>
      <c r="F23" s="195">
        <f>'MC 01'!Q22</f>
        <v>0</v>
      </c>
      <c r="G23" s="194">
        <f t="shared" si="4"/>
        <v>0</v>
      </c>
      <c r="H23" s="194">
        <f t="shared" si="5"/>
        <v>590.42999999999995</v>
      </c>
      <c r="I23" s="196">
        <v>17.91</v>
      </c>
      <c r="J23" s="197">
        <v>10574.6</v>
      </c>
      <c r="K23" s="198">
        <f t="shared" si="6"/>
        <v>0</v>
      </c>
      <c r="L23" s="198">
        <f t="shared" ref="L23:L31" si="19">TRUNC(F23*I23,2)</f>
        <v>0</v>
      </c>
      <c r="M23" s="199">
        <f t="shared" si="15"/>
        <v>0</v>
      </c>
      <c r="N23" s="200">
        <f t="shared" ref="N23:N31" si="20">ROUND(H23*I23,2)</f>
        <v>10574.6</v>
      </c>
      <c r="O23" s="201">
        <f t="shared" si="0"/>
        <v>0</v>
      </c>
      <c r="P23" s="201">
        <f t="shared" si="1"/>
        <v>0</v>
      </c>
      <c r="Q23" s="202">
        <f t="shared" si="2"/>
        <v>1</v>
      </c>
      <c r="S23" s="203">
        <f t="shared" si="10"/>
        <v>590.42999999999995</v>
      </c>
      <c r="T23" s="203">
        <f t="shared" si="11"/>
        <v>0</v>
      </c>
      <c r="U23" s="204">
        <f t="shared" si="12"/>
        <v>10574.601299999998</v>
      </c>
      <c r="V23" s="204">
        <f t="shared" si="13"/>
        <v>0</v>
      </c>
    </row>
    <row r="24" s="167" customFormat="1">
      <c r="A24" s="21" t="s">
        <v>50</v>
      </c>
      <c r="B24" s="21" t="s">
        <v>51</v>
      </c>
      <c r="C24" s="22" t="s">
        <v>52</v>
      </c>
      <c r="D24" s="23">
        <v>3</v>
      </c>
      <c r="E24" s="194">
        <v>0</v>
      </c>
      <c r="F24" s="195">
        <f>'MC 01'!Q23</f>
        <v>0</v>
      </c>
      <c r="G24" s="194">
        <f t="shared" si="4"/>
        <v>0</v>
      </c>
      <c r="H24" s="194">
        <f t="shared" si="5"/>
        <v>3</v>
      </c>
      <c r="I24" s="196">
        <v>97.980000000000004</v>
      </c>
      <c r="J24" s="197">
        <v>293.94</v>
      </c>
      <c r="K24" s="198">
        <f t="shared" si="6"/>
        <v>0</v>
      </c>
      <c r="L24" s="198">
        <f t="shared" si="19"/>
        <v>0</v>
      </c>
      <c r="M24" s="199">
        <f t="shared" si="15"/>
        <v>0</v>
      </c>
      <c r="N24" s="200">
        <f t="shared" si="20"/>
        <v>293.94</v>
      </c>
      <c r="O24" s="201">
        <f t="shared" si="0"/>
        <v>0</v>
      </c>
      <c r="P24" s="201">
        <f t="shared" si="1"/>
        <v>0</v>
      </c>
      <c r="Q24" s="202">
        <f t="shared" si="2"/>
        <v>1</v>
      </c>
      <c r="S24" s="203">
        <f t="shared" si="10"/>
        <v>3</v>
      </c>
      <c r="T24" s="203">
        <f t="shared" si="11"/>
        <v>0</v>
      </c>
      <c r="U24" s="204">
        <f t="shared" si="12"/>
        <v>293.94</v>
      </c>
      <c r="V24" s="204">
        <f t="shared" si="13"/>
        <v>0</v>
      </c>
    </row>
    <row r="25" s="167" customFormat="1">
      <c r="A25" s="21" t="s">
        <v>53</v>
      </c>
      <c r="B25" s="21" t="s">
        <v>54</v>
      </c>
      <c r="C25" s="22" t="s">
        <v>52</v>
      </c>
      <c r="D25" s="23">
        <v>4</v>
      </c>
      <c r="E25" s="194">
        <v>0</v>
      </c>
      <c r="F25" s="195">
        <f>'MC 01'!Q24</f>
        <v>0</v>
      </c>
      <c r="G25" s="194">
        <f t="shared" si="4"/>
        <v>0</v>
      </c>
      <c r="H25" s="194">
        <f t="shared" si="5"/>
        <v>4</v>
      </c>
      <c r="I25" s="196">
        <v>95.969999999999999</v>
      </c>
      <c r="J25" s="197">
        <v>383.88</v>
      </c>
      <c r="K25" s="198">
        <f t="shared" si="6"/>
        <v>0</v>
      </c>
      <c r="L25" s="198">
        <f t="shared" si="19"/>
        <v>0</v>
      </c>
      <c r="M25" s="199">
        <f t="shared" si="15"/>
        <v>0</v>
      </c>
      <c r="N25" s="200">
        <f t="shared" si="20"/>
        <v>383.88</v>
      </c>
      <c r="O25" s="201">
        <f t="shared" si="0"/>
        <v>0</v>
      </c>
      <c r="P25" s="201">
        <f t="shared" si="1"/>
        <v>0</v>
      </c>
      <c r="Q25" s="202">
        <f t="shared" si="2"/>
        <v>1</v>
      </c>
      <c r="S25" s="203">
        <f t="shared" si="10"/>
        <v>4</v>
      </c>
      <c r="T25" s="203">
        <f t="shared" si="11"/>
        <v>0</v>
      </c>
      <c r="U25" s="204">
        <f t="shared" si="12"/>
        <v>383.88</v>
      </c>
      <c r="V25" s="204">
        <f t="shared" si="13"/>
        <v>0</v>
      </c>
    </row>
    <row r="26" s="167" customFormat="1">
      <c r="A26" s="21" t="s">
        <v>55</v>
      </c>
      <c r="B26" s="21" t="s">
        <v>56</v>
      </c>
      <c r="C26" s="22" t="s">
        <v>52</v>
      </c>
      <c r="D26" s="23">
        <v>3</v>
      </c>
      <c r="E26" s="194">
        <v>0</v>
      </c>
      <c r="F26" s="195">
        <f>'MC 01'!Q25</f>
        <v>0</v>
      </c>
      <c r="G26" s="194">
        <f t="shared" si="4"/>
        <v>0</v>
      </c>
      <c r="H26" s="194">
        <f t="shared" si="5"/>
        <v>3</v>
      </c>
      <c r="I26" s="196">
        <v>103.66</v>
      </c>
      <c r="J26" s="197">
        <v>310.98000000000002</v>
      </c>
      <c r="K26" s="198">
        <f t="shared" si="6"/>
        <v>0</v>
      </c>
      <c r="L26" s="198">
        <f t="shared" si="19"/>
        <v>0</v>
      </c>
      <c r="M26" s="199">
        <f t="shared" si="15"/>
        <v>0</v>
      </c>
      <c r="N26" s="200">
        <f t="shared" si="20"/>
        <v>310.98000000000002</v>
      </c>
      <c r="O26" s="201">
        <f t="shared" si="0"/>
        <v>0</v>
      </c>
      <c r="P26" s="201">
        <f t="shared" si="1"/>
        <v>0</v>
      </c>
      <c r="Q26" s="202">
        <f t="shared" si="2"/>
        <v>1</v>
      </c>
      <c r="S26" s="203">
        <f t="shared" si="10"/>
        <v>3</v>
      </c>
      <c r="T26" s="203">
        <f t="shared" si="11"/>
        <v>0</v>
      </c>
      <c r="U26" s="204">
        <f t="shared" si="12"/>
        <v>310.98000000000002</v>
      </c>
      <c r="V26" s="204">
        <f t="shared" si="13"/>
        <v>0</v>
      </c>
    </row>
    <row r="27" s="167" customFormat="1">
      <c r="A27" s="21" t="s">
        <v>57</v>
      </c>
      <c r="B27" s="21" t="s">
        <v>58</v>
      </c>
      <c r="C27" s="22" t="s">
        <v>52</v>
      </c>
      <c r="D27" s="23">
        <v>1</v>
      </c>
      <c r="E27" s="194">
        <v>0</v>
      </c>
      <c r="F27" s="195">
        <f>'MC 01'!Q26</f>
        <v>0</v>
      </c>
      <c r="G27" s="194">
        <f t="shared" si="4"/>
        <v>0</v>
      </c>
      <c r="H27" s="194">
        <f t="shared" si="5"/>
        <v>1</v>
      </c>
      <c r="I27" s="196">
        <v>95.75</v>
      </c>
      <c r="J27" s="197">
        <v>95.75</v>
      </c>
      <c r="K27" s="198">
        <f t="shared" si="6"/>
        <v>0</v>
      </c>
      <c r="L27" s="198">
        <f t="shared" si="19"/>
        <v>0</v>
      </c>
      <c r="M27" s="199">
        <f t="shared" si="15"/>
        <v>0</v>
      </c>
      <c r="N27" s="200">
        <f t="shared" si="20"/>
        <v>95.75</v>
      </c>
      <c r="O27" s="201">
        <f t="shared" si="0"/>
        <v>0</v>
      </c>
      <c r="P27" s="201">
        <f t="shared" si="1"/>
        <v>0</v>
      </c>
      <c r="Q27" s="202">
        <f t="shared" si="2"/>
        <v>1</v>
      </c>
      <c r="S27" s="203">
        <f t="shared" si="10"/>
        <v>1</v>
      </c>
      <c r="T27" s="203">
        <f t="shared" si="11"/>
        <v>0</v>
      </c>
      <c r="U27" s="204">
        <f t="shared" si="12"/>
        <v>95.75</v>
      </c>
      <c r="V27" s="204">
        <f t="shared" si="13"/>
        <v>0</v>
      </c>
    </row>
    <row r="28" s="167" customFormat="1">
      <c r="A28" s="21" t="s">
        <v>59</v>
      </c>
      <c r="B28" s="21" t="s">
        <v>60</v>
      </c>
      <c r="C28" s="22" t="s">
        <v>52</v>
      </c>
      <c r="D28" s="23">
        <v>1</v>
      </c>
      <c r="E28" s="194">
        <v>0</v>
      </c>
      <c r="F28" s="195">
        <f>'MC 01'!Q27</f>
        <v>0</v>
      </c>
      <c r="G28" s="194">
        <f t="shared" si="4"/>
        <v>0</v>
      </c>
      <c r="H28" s="194">
        <f t="shared" si="5"/>
        <v>1</v>
      </c>
      <c r="I28" s="196">
        <v>212.31</v>
      </c>
      <c r="J28" s="197">
        <v>212.31</v>
      </c>
      <c r="K28" s="198">
        <f t="shared" si="6"/>
        <v>0</v>
      </c>
      <c r="L28" s="198">
        <f t="shared" si="19"/>
        <v>0</v>
      </c>
      <c r="M28" s="199">
        <f t="shared" si="15"/>
        <v>0</v>
      </c>
      <c r="N28" s="200">
        <f t="shared" si="20"/>
        <v>212.31</v>
      </c>
      <c r="O28" s="201">
        <f t="shared" si="0"/>
        <v>0</v>
      </c>
      <c r="P28" s="201">
        <f t="shared" si="1"/>
        <v>0</v>
      </c>
      <c r="Q28" s="202">
        <f t="shared" si="2"/>
        <v>1</v>
      </c>
      <c r="S28" s="203">
        <f t="shared" si="10"/>
        <v>1</v>
      </c>
      <c r="T28" s="203">
        <f t="shared" si="11"/>
        <v>0</v>
      </c>
      <c r="U28" s="204">
        <f t="shared" si="12"/>
        <v>212.31</v>
      </c>
      <c r="V28" s="204">
        <f t="shared" si="13"/>
        <v>0</v>
      </c>
    </row>
    <row r="29" s="167" customFormat="1">
      <c r="A29" s="21" t="s">
        <v>61</v>
      </c>
      <c r="B29" s="21" t="s">
        <v>135</v>
      </c>
      <c r="C29" s="22" t="s">
        <v>52</v>
      </c>
      <c r="D29" s="23">
        <v>1</v>
      </c>
      <c r="E29" s="194">
        <v>0</v>
      </c>
      <c r="F29" s="195">
        <f>'MC 01'!Q28</f>
        <v>0</v>
      </c>
      <c r="G29" s="194">
        <f t="shared" si="4"/>
        <v>0</v>
      </c>
      <c r="H29" s="194">
        <f t="shared" si="5"/>
        <v>1</v>
      </c>
      <c r="I29" s="196">
        <v>212.31</v>
      </c>
      <c r="J29" s="197">
        <v>212.31</v>
      </c>
      <c r="K29" s="198">
        <f t="shared" si="6"/>
        <v>0</v>
      </c>
      <c r="L29" s="198">
        <f t="shared" si="19"/>
        <v>0</v>
      </c>
      <c r="M29" s="199">
        <f t="shared" si="15"/>
        <v>0</v>
      </c>
      <c r="N29" s="200">
        <f t="shared" si="20"/>
        <v>212.31</v>
      </c>
      <c r="O29" s="201">
        <f t="shared" si="0"/>
        <v>0</v>
      </c>
      <c r="P29" s="201">
        <f t="shared" si="1"/>
        <v>0</v>
      </c>
      <c r="Q29" s="202">
        <f t="shared" si="2"/>
        <v>1</v>
      </c>
      <c r="S29" s="203">
        <f t="shared" si="10"/>
        <v>1</v>
      </c>
      <c r="T29" s="203">
        <f t="shared" si="11"/>
        <v>0</v>
      </c>
      <c r="U29" s="204">
        <f t="shared" si="12"/>
        <v>212.31</v>
      </c>
      <c r="V29" s="204">
        <f t="shared" si="13"/>
        <v>0</v>
      </c>
    </row>
    <row r="30" s="167" customFormat="1">
      <c r="A30" s="21" t="s">
        <v>63</v>
      </c>
      <c r="B30" s="21" t="s">
        <v>64</v>
      </c>
      <c r="C30" s="22" t="s">
        <v>52</v>
      </c>
      <c r="D30" s="23">
        <v>2</v>
      </c>
      <c r="E30" s="194">
        <v>0</v>
      </c>
      <c r="F30" s="195">
        <f>'MC 01'!Q29</f>
        <v>0</v>
      </c>
      <c r="G30" s="194">
        <f t="shared" si="4"/>
        <v>0</v>
      </c>
      <c r="H30" s="194">
        <f t="shared" si="5"/>
        <v>2</v>
      </c>
      <c r="I30" s="196">
        <v>20</v>
      </c>
      <c r="J30" s="197">
        <v>40</v>
      </c>
      <c r="K30" s="198">
        <f t="shared" si="6"/>
        <v>0</v>
      </c>
      <c r="L30" s="198">
        <f t="shared" si="19"/>
        <v>0</v>
      </c>
      <c r="M30" s="199">
        <f t="shared" si="15"/>
        <v>0</v>
      </c>
      <c r="N30" s="200">
        <f t="shared" si="20"/>
        <v>40</v>
      </c>
      <c r="O30" s="201">
        <f t="shared" si="0"/>
        <v>0</v>
      </c>
      <c r="P30" s="201">
        <f t="shared" si="1"/>
        <v>0</v>
      </c>
      <c r="Q30" s="202">
        <f t="shared" si="2"/>
        <v>1</v>
      </c>
      <c r="S30" s="203">
        <f t="shared" si="10"/>
        <v>2</v>
      </c>
      <c r="T30" s="203">
        <f t="shared" si="11"/>
        <v>0</v>
      </c>
      <c r="U30" s="204">
        <f t="shared" si="12"/>
        <v>40</v>
      </c>
      <c r="V30" s="204">
        <f t="shared" si="13"/>
        <v>0</v>
      </c>
    </row>
    <row r="31" s="167" customFormat="1">
      <c r="A31" s="21" t="s">
        <v>65</v>
      </c>
      <c r="B31" s="21" t="s">
        <v>66</v>
      </c>
      <c r="C31" s="22" t="s">
        <v>52</v>
      </c>
      <c r="D31" s="27">
        <v>10</v>
      </c>
      <c r="E31" s="194">
        <v>0</v>
      </c>
      <c r="F31" s="195">
        <f>'MC 01'!Q30</f>
        <v>0</v>
      </c>
      <c r="G31" s="194">
        <v>0</v>
      </c>
      <c r="H31" s="194">
        <f t="shared" si="5"/>
        <v>10</v>
      </c>
      <c r="I31" s="219">
        <v>128.31999999999999</v>
      </c>
      <c r="J31" s="220">
        <v>1283.2</v>
      </c>
      <c r="K31" s="198">
        <v>0</v>
      </c>
      <c r="L31" s="198">
        <f t="shared" si="19"/>
        <v>0</v>
      </c>
      <c r="M31" s="199">
        <f t="shared" si="15"/>
        <v>0</v>
      </c>
      <c r="N31" s="200">
        <f t="shared" si="20"/>
        <v>1283.2</v>
      </c>
      <c r="O31" s="201">
        <f t="shared" si="0"/>
        <v>0</v>
      </c>
      <c r="P31" s="201">
        <f t="shared" si="1"/>
        <v>0</v>
      </c>
      <c r="Q31" s="202">
        <f t="shared" si="2"/>
        <v>1</v>
      </c>
      <c r="S31" s="203">
        <f t="shared" si="10"/>
        <v>10</v>
      </c>
      <c r="T31" s="203">
        <f t="shared" si="11"/>
        <v>0</v>
      </c>
      <c r="U31" s="204">
        <f t="shared" si="12"/>
        <v>1283.1999999999998</v>
      </c>
      <c r="V31" s="204">
        <f t="shared" si="13"/>
        <v>0</v>
      </c>
    </row>
    <row r="32" s="167" customFormat="1">
      <c r="A32" s="16" t="s">
        <v>67</v>
      </c>
      <c r="B32" s="16" t="s">
        <v>68</v>
      </c>
      <c r="C32" s="17"/>
      <c r="D32" s="18"/>
      <c r="E32" s="221">
        <v>0</v>
      </c>
      <c r="F32" s="221">
        <f>'MC 01'!Q31</f>
        <v>0</v>
      </c>
      <c r="G32" s="221">
        <f t="shared" si="4"/>
        <v>0</v>
      </c>
      <c r="H32" s="221">
        <f t="shared" si="5"/>
        <v>0</v>
      </c>
      <c r="I32" s="206"/>
      <c r="J32" s="216">
        <v>23301.07</v>
      </c>
      <c r="K32" s="191">
        <f>SUM(K33:K39)</f>
        <v>0</v>
      </c>
      <c r="L32" s="191">
        <f>SUM(L33:L38)</f>
        <v>0</v>
      </c>
      <c r="M32" s="191">
        <f>SUM(M33:M38)</f>
        <v>0</v>
      </c>
      <c r="N32" s="192">
        <f>SUM(N33:N39)</f>
        <v>23301.07</v>
      </c>
      <c r="O32" s="201">
        <f t="shared" si="0"/>
        <v>0</v>
      </c>
      <c r="P32" s="201">
        <f t="shared" si="1"/>
        <v>0</v>
      </c>
      <c r="Q32" s="202">
        <f t="shared" si="2"/>
        <v>1</v>
      </c>
      <c r="S32" s="203">
        <f t="shared" si="10"/>
        <v>0</v>
      </c>
      <c r="T32" s="203">
        <f t="shared" si="11"/>
        <v>0</v>
      </c>
      <c r="U32" s="204">
        <f t="shared" si="12"/>
        <v>0</v>
      </c>
      <c r="V32" s="204">
        <f t="shared" si="13"/>
        <v>0</v>
      </c>
    </row>
    <row r="33" s="167" customFormat="1">
      <c r="A33" s="21" t="s">
        <v>69</v>
      </c>
      <c r="B33" s="21" t="s">
        <v>70</v>
      </c>
      <c r="C33" s="22" t="s">
        <v>52</v>
      </c>
      <c r="D33" s="23">
        <v>1</v>
      </c>
      <c r="E33" s="194">
        <v>0</v>
      </c>
      <c r="F33" s="195">
        <f>'MC 01'!Q32</f>
        <v>0</v>
      </c>
      <c r="G33" s="194">
        <f t="shared" si="4"/>
        <v>0</v>
      </c>
      <c r="H33" s="194">
        <f t="shared" si="5"/>
        <v>1</v>
      </c>
      <c r="I33" s="196">
        <v>2422.6500000000001</v>
      </c>
      <c r="J33" s="197">
        <v>2422.6500000000001</v>
      </c>
      <c r="K33" s="198">
        <f t="shared" si="6"/>
        <v>0</v>
      </c>
      <c r="L33" s="198">
        <f t="shared" ref="L33:L38" si="21">TRUNC(F33*I33,2)</f>
        <v>0</v>
      </c>
      <c r="M33" s="199">
        <f t="shared" si="15"/>
        <v>0</v>
      </c>
      <c r="N33" s="200">
        <f t="shared" ref="N33:N38" si="22">ROUND(H33*I33,2)</f>
        <v>2422.6500000000001</v>
      </c>
      <c r="O33" s="201">
        <f t="shared" si="0"/>
        <v>0</v>
      </c>
      <c r="P33" s="201">
        <f t="shared" si="1"/>
        <v>0</v>
      </c>
      <c r="Q33" s="202">
        <f t="shared" si="2"/>
        <v>1</v>
      </c>
      <c r="S33" s="203">
        <f t="shared" si="10"/>
        <v>1</v>
      </c>
      <c r="T33" s="203">
        <f t="shared" si="11"/>
        <v>0</v>
      </c>
      <c r="U33" s="204">
        <f t="shared" si="12"/>
        <v>2422.6500000000001</v>
      </c>
      <c r="V33" s="204">
        <f t="shared" si="13"/>
        <v>0</v>
      </c>
    </row>
    <row r="34" s="167" customFormat="1">
      <c r="A34" s="21" t="s">
        <v>71</v>
      </c>
      <c r="B34" s="21" t="s">
        <v>72</v>
      </c>
      <c r="C34" s="22" t="s">
        <v>52</v>
      </c>
      <c r="D34" s="23">
        <v>1</v>
      </c>
      <c r="E34" s="194">
        <v>0</v>
      </c>
      <c r="F34" s="195">
        <f>'MC 01'!Q33</f>
        <v>0</v>
      </c>
      <c r="G34" s="194">
        <f t="shared" si="4"/>
        <v>0</v>
      </c>
      <c r="H34" s="194">
        <f t="shared" si="5"/>
        <v>1</v>
      </c>
      <c r="I34" s="196">
        <v>3584.0100000000002</v>
      </c>
      <c r="J34" s="197">
        <v>3584.0100000000002</v>
      </c>
      <c r="K34" s="198">
        <f t="shared" si="6"/>
        <v>0</v>
      </c>
      <c r="L34" s="198">
        <f t="shared" si="21"/>
        <v>0</v>
      </c>
      <c r="M34" s="199">
        <f t="shared" si="15"/>
        <v>0</v>
      </c>
      <c r="N34" s="200">
        <f t="shared" si="22"/>
        <v>3584.0100000000002</v>
      </c>
      <c r="O34" s="201">
        <f t="shared" si="0"/>
        <v>0</v>
      </c>
      <c r="P34" s="201">
        <f t="shared" si="1"/>
        <v>0</v>
      </c>
      <c r="Q34" s="202">
        <f t="shared" si="2"/>
        <v>1</v>
      </c>
      <c r="S34" s="203">
        <f t="shared" si="10"/>
        <v>1</v>
      </c>
      <c r="T34" s="203">
        <f t="shared" si="11"/>
        <v>0</v>
      </c>
      <c r="U34" s="204">
        <f t="shared" si="12"/>
        <v>3584.0100000000002</v>
      </c>
      <c r="V34" s="204">
        <f t="shared" si="13"/>
        <v>0</v>
      </c>
    </row>
    <row r="35" s="167" customFormat="1">
      <c r="A35" s="21" t="s">
        <v>73</v>
      </c>
      <c r="B35" s="21" t="s">
        <v>74</v>
      </c>
      <c r="C35" s="22" t="s">
        <v>52</v>
      </c>
      <c r="D35" s="23">
        <v>1</v>
      </c>
      <c r="E35" s="194">
        <v>0</v>
      </c>
      <c r="F35" s="195">
        <f>'MC 01'!Q34</f>
        <v>0</v>
      </c>
      <c r="G35" s="194">
        <f t="shared" si="4"/>
        <v>0</v>
      </c>
      <c r="H35" s="194">
        <f t="shared" si="5"/>
        <v>1</v>
      </c>
      <c r="I35" s="196">
        <v>2133.6599999999999</v>
      </c>
      <c r="J35" s="197">
        <v>2133.6599999999999</v>
      </c>
      <c r="K35" s="198">
        <f t="shared" si="6"/>
        <v>0</v>
      </c>
      <c r="L35" s="198">
        <f t="shared" si="21"/>
        <v>0</v>
      </c>
      <c r="M35" s="199">
        <f t="shared" si="15"/>
        <v>0</v>
      </c>
      <c r="N35" s="200">
        <f t="shared" si="22"/>
        <v>2133.6599999999999</v>
      </c>
      <c r="O35" s="201">
        <f t="shared" si="0"/>
        <v>0</v>
      </c>
      <c r="P35" s="201">
        <f t="shared" si="1"/>
        <v>0</v>
      </c>
      <c r="Q35" s="202">
        <f t="shared" si="2"/>
        <v>1</v>
      </c>
      <c r="S35" s="203">
        <f t="shared" si="10"/>
        <v>1</v>
      </c>
      <c r="T35" s="203">
        <f t="shared" si="11"/>
        <v>0</v>
      </c>
      <c r="U35" s="204">
        <f t="shared" si="12"/>
        <v>2133.6599999999999</v>
      </c>
      <c r="V35" s="204">
        <f t="shared" si="13"/>
        <v>0</v>
      </c>
    </row>
    <row r="36" s="167" customFormat="1" ht="25.5">
      <c r="A36" s="21" t="s">
        <v>75</v>
      </c>
      <c r="B36" s="21" t="s">
        <v>76</v>
      </c>
      <c r="C36" s="22" t="s">
        <v>52</v>
      </c>
      <c r="D36" s="23">
        <v>1</v>
      </c>
      <c r="E36" s="194">
        <v>0</v>
      </c>
      <c r="F36" s="195">
        <f>'MC 01'!Q35</f>
        <v>0</v>
      </c>
      <c r="G36" s="194">
        <f t="shared" si="4"/>
        <v>0</v>
      </c>
      <c r="H36" s="194">
        <f t="shared" si="5"/>
        <v>1</v>
      </c>
      <c r="I36" s="196">
        <v>10465.440000000001</v>
      </c>
      <c r="J36" s="197">
        <v>10465.440000000001</v>
      </c>
      <c r="K36" s="198">
        <f t="shared" si="6"/>
        <v>0</v>
      </c>
      <c r="L36" s="198">
        <f t="shared" si="21"/>
        <v>0</v>
      </c>
      <c r="M36" s="199">
        <f t="shared" si="15"/>
        <v>0</v>
      </c>
      <c r="N36" s="200">
        <f t="shared" si="22"/>
        <v>10465.440000000001</v>
      </c>
      <c r="O36" s="201">
        <f t="shared" si="0"/>
        <v>0</v>
      </c>
      <c r="P36" s="201">
        <f t="shared" si="1"/>
        <v>0</v>
      </c>
      <c r="Q36" s="202">
        <f t="shared" si="2"/>
        <v>1</v>
      </c>
      <c r="S36" s="203">
        <f t="shared" si="10"/>
        <v>1</v>
      </c>
      <c r="T36" s="203">
        <f t="shared" si="11"/>
        <v>0</v>
      </c>
      <c r="U36" s="204">
        <f t="shared" si="12"/>
        <v>10465.440000000001</v>
      </c>
      <c r="V36" s="204">
        <f t="shared" si="13"/>
        <v>0</v>
      </c>
    </row>
    <row r="37" s="167" customFormat="1">
      <c r="A37" s="21" t="s">
        <v>77</v>
      </c>
      <c r="B37" s="21" t="s">
        <v>78</v>
      </c>
      <c r="C37" s="22" t="s">
        <v>52</v>
      </c>
      <c r="D37" s="23">
        <v>3</v>
      </c>
      <c r="E37" s="194">
        <v>0</v>
      </c>
      <c r="F37" s="195">
        <f>'MC 01'!Q36</f>
        <v>0</v>
      </c>
      <c r="G37" s="194">
        <f t="shared" si="4"/>
        <v>0</v>
      </c>
      <c r="H37" s="194">
        <f t="shared" si="5"/>
        <v>3</v>
      </c>
      <c r="I37" s="196">
        <v>398.50999999999999</v>
      </c>
      <c r="J37" s="197">
        <v>1195.53</v>
      </c>
      <c r="K37" s="198">
        <f t="shared" si="6"/>
        <v>0</v>
      </c>
      <c r="L37" s="198">
        <f t="shared" si="21"/>
        <v>0</v>
      </c>
      <c r="M37" s="199">
        <f t="shared" si="15"/>
        <v>0</v>
      </c>
      <c r="N37" s="200">
        <f t="shared" si="22"/>
        <v>1195.53</v>
      </c>
      <c r="O37" s="201">
        <f t="shared" si="0"/>
        <v>0</v>
      </c>
      <c r="P37" s="201">
        <f t="shared" si="1"/>
        <v>0</v>
      </c>
      <c r="Q37" s="202">
        <f t="shared" si="2"/>
        <v>1</v>
      </c>
      <c r="S37" s="203">
        <f t="shared" si="10"/>
        <v>3</v>
      </c>
      <c r="T37" s="203">
        <f t="shared" si="11"/>
        <v>0</v>
      </c>
      <c r="U37" s="204">
        <f t="shared" si="12"/>
        <v>1195.53</v>
      </c>
      <c r="V37" s="204">
        <f t="shared" si="13"/>
        <v>0</v>
      </c>
    </row>
    <row r="38" s="167" customFormat="1">
      <c r="A38" s="21" t="s">
        <v>79</v>
      </c>
      <c r="B38" s="21" t="s">
        <v>80</v>
      </c>
      <c r="C38" s="22" t="s">
        <v>52</v>
      </c>
      <c r="D38" s="23">
        <v>1</v>
      </c>
      <c r="E38" s="194">
        <v>0</v>
      </c>
      <c r="F38" s="195">
        <f>'MC 01'!Q37</f>
        <v>0</v>
      </c>
      <c r="G38" s="194">
        <f t="shared" si="4"/>
        <v>0</v>
      </c>
      <c r="H38" s="194">
        <f t="shared" si="5"/>
        <v>1</v>
      </c>
      <c r="I38" s="196">
        <v>625.82000000000005</v>
      </c>
      <c r="J38" s="197">
        <v>625.82000000000005</v>
      </c>
      <c r="K38" s="198">
        <f t="shared" si="6"/>
        <v>0</v>
      </c>
      <c r="L38" s="198">
        <f t="shared" si="21"/>
        <v>0</v>
      </c>
      <c r="M38" s="199">
        <f t="shared" si="15"/>
        <v>0</v>
      </c>
      <c r="N38" s="200">
        <f t="shared" si="22"/>
        <v>625.82000000000005</v>
      </c>
      <c r="O38" s="201">
        <f t="shared" si="0"/>
        <v>0</v>
      </c>
      <c r="P38" s="201">
        <f t="shared" si="1"/>
        <v>0</v>
      </c>
      <c r="Q38" s="202">
        <f t="shared" si="2"/>
        <v>1</v>
      </c>
      <c r="S38" s="203">
        <f t="shared" si="10"/>
        <v>1</v>
      </c>
      <c r="T38" s="203">
        <f t="shared" si="11"/>
        <v>0</v>
      </c>
      <c r="U38" s="204">
        <f t="shared" si="12"/>
        <v>625.82000000000005</v>
      </c>
      <c r="V38" s="204">
        <f t="shared" si="13"/>
        <v>0</v>
      </c>
    </row>
    <row r="39" s="205" customFormat="1">
      <c r="A39" s="222" t="s">
        <v>81</v>
      </c>
      <c r="B39" s="222" t="s">
        <v>82</v>
      </c>
      <c r="C39" s="223"/>
      <c r="D39" s="224"/>
      <c r="E39" s="225"/>
      <c r="F39" s="225"/>
      <c r="G39" s="225"/>
      <c r="H39" s="225"/>
      <c r="I39" s="226"/>
      <c r="J39" s="227">
        <v>2873.96</v>
      </c>
      <c r="K39" s="228">
        <f>K40</f>
        <v>0</v>
      </c>
      <c r="L39" s="228">
        <f>SUM(L40:L43)</f>
        <v>0</v>
      </c>
      <c r="M39" s="228">
        <f>SUM(M40:M43)</f>
        <v>0</v>
      </c>
      <c r="N39" s="229">
        <f>SUM(N40:N43)</f>
        <v>2873.96</v>
      </c>
      <c r="O39" s="201">
        <f t="shared" si="0"/>
        <v>0</v>
      </c>
      <c r="P39" s="201">
        <f t="shared" si="1"/>
        <v>0</v>
      </c>
      <c r="Q39" s="202">
        <f t="shared" si="2"/>
        <v>1</v>
      </c>
      <c r="S39" s="203">
        <f t="shared" si="10"/>
        <v>0</v>
      </c>
      <c r="T39" s="203">
        <f t="shared" si="11"/>
        <v>0</v>
      </c>
      <c r="U39" s="204">
        <f t="shared" si="12"/>
        <v>0</v>
      </c>
      <c r="V39" s="204">
        <f t="shared" si="13"/>
        <v>0</v>
      </c>
    </row>
    <row r="40" s="167" customFormat="1" ht="25.5">
      <c r="A40" s="21" t="s">
        <v>83</v>
      </c>
      <c r="B40" s="21" t="s">
        <v>84</v>
      </c>
      <c r="C40" s="22" t="s">
        <v>35</v>
      </c>
      <c r="D40" s="23">
        <v>13.789999999999999</v>
      </c>
      <c r="E40" s="194"/>
      <c r="F40" s="195">
        <f>'MC 01'!Q39</f>
        <v>0</v>
      </c>
      <c r="G40" s="194"/>
      <c r="H40" s="194">
        <f t="shared" si="5"/>
        <v>13.789999999999999</v>
      </c>
      <c r="I40" s="196">
        <v>4.8700000000000001</v>
      </c>
      <c r="J40" s="197">
        <v>67.159999999999997</v>
      </c>
      <c r="K40" s="198">
        <f>SUM(K41:K50)</f>
        <v>0</v>
      </c>
      <c r="L40" s="198">
        <f t="shared" ref="L40:L43" si="23">F40*I40</f>
        <v>0</v>
      </c>
      <c r="M40" s="199">
        <f>SUM(M41:M50)</f>
        <v>0</v>
      </c>
      <c r="N40" s="200">
        <f t="shared" ref="N40:N43" si="24">ROUND(H40*I40,2)</f>
        <v>67.159999999999997</v>
      </c>
      <c r="O40" s="201">
        <f t="shared" si="0"/>
        <v>0</v>
      </c>
      <c r="P40" s="201">
        <f t="shared" si="1"/>
        <v>0</v>
      </c>
      <c r="Q40" s="202">
        <f t="shared" si="2"/>
        <v>1</v>
      </c>
      <c r="S40" s="203">
        <f t="shared" si="10"/>
        <v>13.789999999999999</v>
      </c>
      <c r="T40" s="203">
        <f t="shared" si="11"/>
        <v>0</v>
      </c>
      <c r="U40" s="204">
        <f t="shared" si="12"/>
        <v>67.157299999999992</v>
      </c>
      <c r="V40" s="204">
        <f t="shared" si="13"/>
        <v>0</v>
      </c>
    </row>
    <row r="41" s="167" customFormat="1" ht="25.5" customHeight="1">
      <c r="A41" s="21" t="s">
        <v>85</v>
      </c>
      <c r="B41" s="21" t="s">
        <v>86</v>
      </c>
      <c r="C41" s="22" t="s">
        <v>35</v>
      </c>
      <c r="D41" s="23">
        <v>13.789999999999999</v>
      </c>
      <c r="E41" s="194">
        <v>0</v>
      </c>
      <c r="F41" s="195">
        <f>'MC 01'!Q40</f>
        <v>0</v>
      </c>
      <c r="G41" s="194">
        <f t="shared" si="4"/>
        <v>0</v>
      </c>
      <c r="H41" s="194">
        <f t="shared" si="5"/>
        <v>13.789999999999999</v>
      </c>
      <c r="I41" s="196">
        <v>29.670000000000002</v>
      </c>
      <c r="J41" s="197">
        <v>409.14999999999998</v>
      </c>
      <c r="K41" s="198">
        <f t="shared" si="6"/>
        <v>0</v>
      </c>
      <c r="L41" s="198">
        <f t="shared" si="23"/>
        <v>0</v>
      </c>
      <c r="M41" s="199">
        <f t="shared" si="15"/>
        <v>0</v>
      </c>
      <c r="N41" s="200">
        <f t="shared" si="24"/>
        <v>409.14999999999998</v>
      </c>
      <c r="O41" s="201">
        <f t="shared" si="0"/>
        <v>0</v>
      </c>
      <c r="P41" s="201">
        <f t="shared" si="1"/>
        <v>0</v>
      </c>
      <c r="Q41" s="202">
        <f t="shared" si="2"/>
        <v>1</v>
      </c>
      <c r="S41" s="203">
        <f t="shared" si="10"/>
        <v>13.789999999999999</v>
      </c>
      <c r="T41" s="203">
        <f t="shared" si="11"/>
        <v>0</v>
      </c>
      <c r="U41" s="204">
        <f t="shared" si="12"/>
        <v>409.14929999999998</v>
      </c>
      <c r="V41" s="204">
        <f t="shared" si="13"/>
        <v>0</v>
      </c>
    </row>
    <row r="42" s="167" customFormat="1">
      <c r="A42" s="21" t="s">
        <v>87</v>
      </c>
      <c r="B42" s="21" t="s">
        <v>88</v>
      </c>
      <c r="C42" s="22" t="s">
        <v>89</v>
      </c>
      <c r="D42" s="23">
        <v>0.81000000000000005</v>
      </c>
      <c r="E42" s="194">
        <v>0</v>
      </c>
      <c r="F42" s="195">
        <f>'MC 01'!Q41</f>
        <v>0</v>
      </c>
      <c r="G42" s="194">
        <f t="shared" si="4"/>
        <v>0</v>
      </c>
      <c r="H42" s="194">
        <f t="shared" si="5"/>
        <v>0.81000000000000005</v>
      </c>
      <c r="I42" s="196">
        <v>2808.04</v>
      </c>
      <c r="J42" s="197">
        <v>2274.5100000000002</v>
      </c>
      <c r="K42" s="198">
        <f t="shared" si="6"/>
        <v>0</v>
      </c>
      <c r="L42" s="198">
        <f t="shared" si="23"/>
        <v>0</v>
      </c>
      <c r="M42" s="199">
        <f t="shared" si="15"/>
        <v>0</v>
      </c>
      <c r="N42" s="200">
        <f t="shared" si="24"/>
        <v>2274.5100000000002</v>
      </c>
      <c r="O42" s="201">
        <f t="shared" si="0"/>
        <v>0</v>
      </c>
      <c r="P42" s="201">
        <f t="shared" si="1"/>
        <v>0</v>
      </c>
      <c r="Q42" s="202">
        <f t="shared" si="2"/>
        <v>1</v>
      </c>
      <c r="S42" s="203">
        <f t="shared" si="10"/>
        <v>0.81000000000000005</v>
      </c>
      <c r="T42" s="203">
        <f t="shared" si="11"/>
        <v>0</v>
      </c>
      <c r="U42" s="204">
        <f t="shared" si="12"/>
        <v>2274.5124000000001</v>
      </c>
      <c r="V42" s="204">
        <f t="shared" si="13"/>
        <v>0</v>
      </c>
    </row>
    <row r="43" s="193" customFormat="1" ht="25.5">
      <c r="A43" s="21" t="s">
        <v>90</v>
      </c>
      <c r="B43" s="21" t="s">
        <v>91</v>
      </c>
      <c r="C43" s="22" t="s">
        <v>35</v>
      </c>
      <c r="D43" s="23">
        <v>13.789999999999999</v>
      </c>
      <c r="E43" s="194">
        <v>0</v>
      </c>
      <c r="F43" s="195">
        <f>'MC 01'!Q42</f>
        <v>0</v>
      </c>
      <c r="G43" s="194">
        <f t="shared" si="4"/>
        <v>0</v>
      </c>
      <c r="H43" s="194">
        <f t="shared" si="5"/>
        <v>13.789999999999999</v>
      </c>
      <c r="I43" s="196">
        <v>8.9299999999999997</v>
      </c>
      <c r="J43" s="197">
        <v>123.14</v>
      </c>
      <c r="K43" s="198">
        <f t="shared" si="6"/>
        <v>0</v>
      </c>
      <c r="L43" s="198">
        <f t="shared" si="23"/>
        <v>0</v>
      </c>
      <c r="M43" s="199">
        <f t="shared" si="15"/>
        <v>0</v>
      </c>
      <c r="N43" s="200">
        <f t="shared" si="24"/>
        <v>123.14</v>
      </c>
      <c r="O43" s="201">
        <f t="shared" si="0"/>
        <v>0</v>
      </c>
      <c r="P43" s="201">
        <f t="shared" si="1"/>
        <v>0</v>
      </c>
      <c r="Q43" s="202">
        <f t="shared" si="2"/>
        <v>1</v>
      </c>
      <c r="S43" s="203">
        <f t="shared" si="10"/>
        <v>13.789999999999999</v>
      </c>
      <c r="T43" s="203">
        <f t="shared" si="11"/>
        <v>0</v>
      </c>
      <c r="U43" s="204">
        <f t="shared" si="12"/>
        <v>123.14469999999999</v>
      </c>
      <c r="V43" s="204">
        <f t="shared" si="13"/>
        <v>0</v>
      </c>
    </row>
    <row r="44" s="193" customFormat="1">
      <c r="A44" s="16" t="s">
        <v>92</v>
      </c>
      <c r="B44" s="16" t="s">
        <v>93</v>
      </c>
      <c r="C44" s="17"/>
      <c r="D44" s="18"/>
      <c r="E44" s="221">
        <v>0</v>
      </c>
      <c r="F44" s="221">
        <f>'MC 01'!Q43</f>
        <v>0</v>
      </c>
      <c r="G44" s="221">
        <f t="shared" si="4"/>
        <v>0</v>
      </c>
      <c r="H44" s="221">
        <f t="shared" si="5"/>
        <v>0</v>
      </c>
      <c r="I44" s="206"/>
      <c r="J44" s="216">
        <v>38974.139999999999</v>
      </c>
      <c r="K44" s="217">
        <f t="shared" si="6"/>
        <v>0</v>
      </c>
      <c r="L44" s="217">
        <f>L45</f>
        <v>0</v>
      </c>
      <c r="M44" s="217">
        <f>M45</f>
        <v>0</v>
      </c>
      <c r="N44" s="218">
        <f>SUM(N45,)</f>
        <v>38974.140000000007</v>
      </c>
      <c r="O44" s="201">
        <f t="shared" si="0"/>
        <v>0</v>
      </c>
      <c r="P44" s="201">
        <f t="shared" si="1"/>
        <v>0</v>
      </c>
      <c r="Q44" s="202">
        <f t="shared" si="2"/>
        <v>1.0000000000000002</v>
      </c>
      <c r="S44" s="203">
        <f t="shared" si="10"/>
        <v>0</v>
      </c>
      <c r="T44" s="203">
        <f t="shared" si="11"/>
        <v>0</v>
      </c>
      <c r="U44" s="204">
        <f t="shared" si="12"/>
        <v>0</v>
      </c>
      <c r="V44" s="204">
        <f t="shared" si="13"/>
        <v>0</v>
      </c>
    </row>
    <row r="45" s="193" customFormat="1">
      <c r="A45" s="16" t="s">
        <v>94</v>
      </c>
      <c r="B45" s="16" t="s">
        <v>95</v>
      </c>
      <c r="C45" s="17"/>
      <c r="D45" s="18"/>
      <c r="E45" s="221">
        <v>0</v>
      </c>
      <c r="F45" s="221">
        <f>'MC 01'!Q44</f>
        <v>0</v>
      </c>
      <c r="G45" s="221">
        <f t="shared" si="4"/>
        <v>0</v>
      </c>
      <c r="H45" s="221">
        <f t="shared" si="5"/>
        <v>0</v>
      </c>
      <c r="I45" s="206"/>
      <c r="J45" s="216">
        <v>38974.140000000007</v>
      </c>
      <c r="K45" s="217">
        <f t="shared" si="6"/>
        <v>0</v>
      </c>
      <c r="L45" s="217">
        <f>SUM(L46:L57)</f>
        <v>0</v>
      </c>
      <c r="M45" s="217">
        <f>SUM(M46:M57)</f>
        <v>0</v>
      </c>
      <c r="N45" s="218">
        <f>SUM(N46:N57)</f>
        <v>38974.140000000007</v>
      </c>
      <c r="O45" s="201">
        <f t="shared" si="0"/>
        <v>0</v>
      </c>
      <c r="P45" s="201">
        <f t="shared" si="1"/>
        <v>0</v>
      </c>
      <c r="Q45" s="202">
        <f t="shared" si="2"/>
        <v>1</v>
      </c>
      <c r="S45" s="203">
        <f t="shared" si="10"/>
        <v>0</v>
      </c>
      <c r="T45" s="203">
        <f t="shared" si="11"/>
        <v>0</v>
      </c>
      <c r="U45" s="204">
        <f t="shared" si="12"/>
        <v>0</v>
      </c>
      <c r="V45" s="204">
        <f t="shared" si="13"/>
        <v>0</v>
      </c>
    </row>
    <row r="46" s="193" customFormat="1">
      <c r="A46" s="21" t="s">
        <v>96</v>
      </c>
      <c r="B46" s="21" t="s">
        <v>97</v>
      </c>
      <c r="C46" s="22" t="s">
        <v>52</v>
      </c>
      <c r="D46" s="23">
        <v>1</v>
      </c>
      <c r="E46" s="194">
        <v>0</v>
      </c>
      <c r="F46" s="195">
        <f>'MC 01'!Q45</f>
        <v>0</v>
      </c>
      <c r="G46" s="194">
        <f t="shared" si="4"/>
        <v>0</v>
      </c>
      <c r="H46" s="194">
        <f t="shared" si="5"/>
        <v>1</v>
      </c>
      <c r="I46" s="196">
        <v>2256.8899999999999</v>
      </c>
      <c r="J46" s="197">
        <v>2256.8899999999999</v>
      </c>
      <c r="K46" s="198">
        <f t="shared" si="6"/>
        <v>0</v>
      </c>
      <c r="L46" s="198">
        <f t="shared" ref="L46:L57" si="25">TRUNC(F46*I46,2)</f>
        <v>0</v>
      </c>
      <c r="M46" s="199">
        <f t="shared" si="15"/>
        <v>0</v>
      </c>
      <c r="N46" s="200">
        <f t="shared" ref="N46:N57" si="26">ROUND(H46*I46,2)</f>
        <v>2256.8899999999999</v>
      </c>
      <c r="O46" s="201">
        <f t="shared" si="0"/>
        <v>0</v>
      </c>
      <c r="P46" s="201">
        <f t="shared" si="1"/>
        <v>0</v>
      </c>
      <c r="Q46" s="202">
        <f t="shared" si="2"/>
        <v>1</v>
      </c>
      <c r="S46" s="203">
        <f t="shared" si="10"/>
        <v>1</v>
      </c>
      <c r="T46" s="203">
        <f t="shared" si="11"/>
        <v>0</v>
      </c>
      <c r="U46" s="204">
        <f t="shared" si="12"/>
        <v>2256.8899999999999</v>
      </c>
      <c r="V46" s="204">
        <f t="shared" si="13"/>
        <v>0</v>
      </c>
    </row>
    <row r="47" s="193" customFormat="1">
      <c r="A47" s="21" t="s">
        <v>98</v>
      </c>
      <c r="B47" s="21" t="s">
        <v>99</v>
      </c>
      <c r="C47" s="22" t="s">
        <v>52</v>
      </c>
      <c r="D47" s="23">
        <v>1</v>
      </c>
      <c r="E47" s="194">
        <v>0</v>
      </c>
      <c r="F47" s="195">
        <f>'MC 01'!Q46</f>
        <v>0</v>
      </c>
      <c r="G47" s="194">
        <f t="shared" si="4"/>
        <v>0</v>
      </c>
      <c r="H47" s="194">
        <f t="shared" si="5"/>
        <v>1</v>
      </c>
      <c r="I47" s="196">
        <v>1314.99</v>
      </c>
      <c r="J47" s="197">
        <v>1314.99</v>
      </c>
      <c r="K47" s="198">
        <f t="shared" si="6"/>
        <v>0</v>
      </c>
      <c r="L47" s="198">
        <f t="shared" si="25"/>
        <v>0</v>
      </c>
      <c r="M47" s="199">
        <f t="shared" si="15"/>
        <v>0</v>
      </c>
      <c r="N47" s="200">
        <f t="shared" si="26"/>
        <v>1314.99</v>
      </c>
      <c r="O47" s="201">
        <f t="shared" si="0"/>
        <v>0</v>
      </c>
      <c r="P47" s="201">
        <f t="shared" si="1"/>
        <v>0</v>
      </c>
      <c r="Q47" s="202">
        <f t="shared" si="2"/>
        <v>1</v>
      </c>
      <c r="S47" s="203">
        <f t="shared" si="10"/>
        <v>1</v>
      </c>
      <c r="T47" s="203">
        <f t="shared" si="11"/>
        <v>0</v>
      </c>
      <c r="U47" s="204">
        <f t="shared" si="12"/>
        <v>1314.99</v>
      </c>
      <c r="V47" s="204">
        <f t="shared" si="13"/>
        <v>0</v>
      </c>
    </row>
    <row r="48" s="193" customFormat="1" ht="25.5">
      <c r="A48" s="21" t="s">
        <v>100</v>
      </c>
      <c r="B48" s="21" t="s">
        <v>101</v>
      </c>
      <c r="C48" s="22" t="s">
        <v>52</v>
      </c>
      <c r="D48" s="23">
        <v>1</v>
      </c>
      <c r="E48" s="194">
        <v>0</v>
      </c>
      <c r="F48" s="195">
        <f>'MC 01'!Q47</f>
        <v>0</v>
      </c>
      <c r="G48" s="194">
        <f t="shared" si="4"/>
        <v>0</v>
      </c>
      <c r="H48" s="194">
        <f t="shared" si="5"/>
        <v>1</v>
      </c>
      <c r="I48" s="196">
        <v>1444.2</v>
      </c>
      <c r="J48" s="197">
        <v>1444.2</v>
      </c>
      <c r="K48" s="198">
        <f t="shared" si="6"/>
        <v>0</v>
      </c>
      <c r="L48" s="198">
        <f t="shared" si="25"/>
        <v>0</v>
      </c>
      <c r="M48" s="199">
        <f t="shared" si="15"/>
        <v>0</v>
      </c>
      <c r="N48" s="200">
        <f t="shared" si="26"/>
        <v>1444.2</v>
      </c>
      <c r="O48" s="201">
        <f t="shared" si="0"/>
        <v>0</v>
      </c>
      <c r="P48" s="201">
        <f t="shared" si="1"/>
        <v>0</v>
      </c>
      <c r="Q48" s="202">
        <f t="shared" si="2"/>
        <v>1</v>
      </c>
      <c r="S48" s="203">
        <f t="shared" si="10"/>
        <v>1</v>
      </c>
      <c r="T48" s="203">
        <f t="shared" si="11"/>
        <v>0</v>
      </c>
      <c r="U48" s="204">
        <f t="shared" si="12"/>
        <v>1444.2</v>
      </c>
      <c r="V48" s="204">
        <f t="shared" si="13"/>
        <v>0</v>
      </c>
    </row>
    <row r="49" s="193" customFormat="1">
      <c r="A49" s="21" t="s">
        <v>102</v>
      </c>
      <c r="B49" s="21" t="s">
        <v>103</v>
      </c>
      <c r="C49" s="22" t="s">
        <v>21</v>
      </c>
      <c r="D49" s="23">
        <v>2</v>
      </c>
      <c r="E49" s="194">
        <v>0</v>
      </c>
      <c r="F49" s="195">
        <f>'MC 01'!Q48</f>
        <v>0</v>
      </c>
      <c r="G49" s="194">
        <f t="shared" si="4"/>
        <v>0</v>
      </c>
      <c r="H49" s="194">
        <f t="shared" si="5"/>
        <v>2</v>
      </c>
      <c r="I49" s="196">
        <v>29.609999999999999</v>
      </c>
      <c r="J49" s="197">
        <v>59.219999999999999</v>
      </c>
      <c r="K49" s="198">
        <f t="shared" si="6"/>
        <v>0</v>
      </c>
      <c r="L49" s="198">
        <f t="shared" si="25"/>
        <v>0</v>
      </c>
      <c r="M49" s="199">
        <f t="shared" si="15"/>
        <v>0</v>
      </c>
      <c r="N49" s="200">
        <f t="shared" si="26"/>
        <v>59.219999999999999</v>
      </c>
      <c r="O49" s="201">
        <f t="shared" si="0"/>
        <v>0</v>
      </c>
      <c r="P49" s="201">
        <f t="shared" si="1"/>
        <v>0</v>
      </c>
      <c r="Q49" s="202">
        <f t="shared" si="2"/>
        <v>1</v>
      </c>
      <c r="S49" s="203">
        <f t="shared" si="10"/>
        <v>2</v>
      </c>
      <c r="T49" s="203">
        <f t="shared" si="11"/>
        <v>0</v>
      </c>
      <c r="U49" s="204">
        <f t="shared" si="12"/>
        <v>59.219999999999999</v>
      </c>
      <c r="V49" s="204">
        <f t="shared" si="13"/>
        <v>0</v>
      </c>
    </row>
    <row r="50" s="193" customFormat="1">
      <c r="A50" s="21" t="s">
        <v>104</v>
      </c>
      <c r="B50" s="21" t="s">
        <v>105</v>
      </c>
      <c r="C50" s="22" t="s">
        <v>21</v>
      </c>
      <c r="D50" s="23">
        <v>2</v>
      </c>
      <c r="E50" s="194">
        <v>0</v>
      </c>
      <c r="F50" s="195">
        <f>'MC 01'!Q49</f>
        <v>0</v>
      </c>
      <c r="G50" s="194">
        <f t="shared" si="4"/>
        <v>0</v>
      </c>
      <c r="H50" s="194">
        <f t="shared" si="5"/>
        <v>2</v>
      </c>
      <c r="I50" s="196">
        <v>22.77</v>
      </c>
      <c r="J50" s="197">
        <v>45.539999999999999</v>
      </c>
      <c r="K50" s="198">
        <f t="shared" si="6"/>
        <v>0</v>
      </c>
      <c r="L50" s="198">
        <f t="shared" si="25"/>
        <v>0</v>
      </c>
      <c r="M50" s="199">
        <f t="shared" si="15"/>
        <v>0</v>
      </c>
      <c r="N50" s="200">
        <f t="shared" si="26"/>
        <v>45.539999999999999</v>
      </c>
      <c r="O50" s="201">
        <f t="shared" si="0"/>
        <v>0</v>
      </c>
      <c r="P50" s="201">
        <f t="shared" si="1"/>
        <v>0</v>
      </c>
      <c r="Q50" s="202">
        <f t="shared" si="2"/>
        <v>1</v>
      </c>
      <c r="S50" s="203">
        <f t="shared" si="10"/>
        <v>2</v>
      </c>
      <c r="T50" s="203">
        <f t="shared" si="11"/>
        <v>0</v>
      </c>
      <c r="U50" s="204">
        <f t="shared" si="12"/>
        <v>45.539999999999999</v>
      </c>
      <c r="V50" s="204">
        <f t="shared" si="13"/>
        <v>0</v>
      </c>
    </row>
    <row r="51" s="130" customFormat="1">
      <c r="A51" s="21" t="s">
        <v>106</v>
      </c>
      <c r="B51" s="21" t="s">
        <v>107</v>
      </c>
      <c r="C51" s="22" t="s">
        <v>52</v>
      </c>
      <c r="D51" s="23">
        <v>2</v>
      </c>
      <c r="E51" s="194">
        <v>0</v>
      </c>
      <c r="F51" s="195">
        <f>'MC 01'!Q50</f>
        <v>0</v>
      </c>
      <c r="G51" s="194">
        <v>0</v>
      </c>
      <c r="H51" s="194">
        <f t="shared" si="5"/>
        <v>2</v>
      </c>
      <c r="I51" s="196">
        <v>125.8</v>
      </c>
      <c r="J51" s="197">
        <v>251.59999999999999</v>
      </c>
      <c r="K51" s="198">
        <f t="shared" si="6"/>
        <v>0</v>
      </c>
      <c r="L51" s="198">
        <f t="shared" si="25"/>
        <v>0</v>
      </c>
      <c r="M51" s="199">
        <f t="shared" si="15"/>
        <v>0</v>
      </c>
      <c r="N51" s="200">
        <f t="shared" si="26"/>
        <v>251.59999999999999</v>
      </c>
      <c r="O51" s="201">
        <f t="shared" si="0"/>
        <v>0</v>
      </c>
      <c r="P51" s="201">
        <f t="shared" si="1"/>
        <v>0</v>
      </c>
      <c r="Q51" s="202">
        <f t="shared" si="2"/>
        <v>1</v>
      </c>
      <c r="S51" s="203">
        <f t="shared" si="10"/>
        <v>2</v>
      </c>
      <c r="T51" s="203">
        <f t="shared" si="11"/>
        <v>0</v>
      </c>
      <c r="U51" s="204">
        <f t="shared" si="12"/>
        <v>251.59999999999999</v>
      </c>
      <c r="V51" s="204">
        <f t="shared" si="13"/>
        <v>0</v>
      </c>
    </row>
    <row r="52" ht="28.149999999999999" customHeight="1">
      <c r="A52" s="21" t="s">
        <v>108</v>
      </c>
      <c r="B52" s="21" t="s">
        <v>109</v>
      </c>
      <c r="C52" s="22" t="s">
        <v>52</v>
      </c>
      <c r="D52" s="30">
        <v>1</v>
      </c>
      <c r="E52" s="194">
        <v>0</v>
      </c>
      <c r="F52" s="195">
        <f>'MC 01'!Q51</f>
        <v>0</v>
      </c>
      <c r="G52" s="194">
        <v>0</v>
      </c>
      <c r="H52" s="194">
        <f t="shared" si="5"/>
        <v>1</v>
      </c>
      <c r="I52" s="30">
        <v>21.18</v>
      </c>
      <c r="J52" s="230">
        <v>21.18</v>
      </c>
      <c r="K52" s="198">
        <f t="shared" si="6"/>
        <v>0</v>
      </c>
      <c r="L52" s="198">
        <f t="shared" si="25"/>
        <v>0</v>
      </c>
      <c r="M52" s="199">
        <f t="shared" si="15"/>
        <v>0</v>
      </c>
      <c r="N52" s="200">
        <f t="shared" si="26"/>
        <v>21.18</v>
      </c>
      <c r="O52" s="201">
        <f t="shared" si="0"/>
        <v>0</v>
      </c>
      <c r="P52" s="201">
        <f t="shared" si="1"/>
        <v>0</v>
      </c>
      <c r="Q52" s="202">
        <f t="shared" si="2"/>
        <v>1</v>
      </c>
      <c r="S52" s="203">
        <f t="shared" si="10"/>
        <v>1</v>
      </c>
      <c r="T52" s="203">
        <f t="shared" si="11"/>
        <v>0</v>
      </c>
      <c r="U52" s="204">
        <f t="shared" si="12"/>
        <v>21.18</v>
      </c>
      <c r="V52" s="204">
        <f t="shared" si="13"/>
        <v>0</v>
      </c>
    </row>
    <row r="53">
      <c r="A53" s="21" t="s">
        <v>110</v>
      </c>
      <c r="B53" s="21" t="s">
        <v>111</v>
      </c>
      <c r="C53" s="22" t="s">
        <v>52</v>
      </c>
      <c r="D53" s="30">
        <v>1</v>
      </c>
      <c r="E53" s="194">
        <v>0</v>
      </c>
      <c r="F53" s="195">
        <f>'MC 01'!Q52</f>
        <v>0</v>
      </c>
      <c r="G53" s="194">
        <v>0</v>
      </c>
      <c r="H53" s="194">
        <f t="shared" si="5"/>
        <v>1</v>
      </c>
      <c r="I53" s="30">
        <v>71.810000000000002</v>
      </c>
      <c r="J53" s="230">
        <v>71.810000000000002</v>
      </c>
      <c r="K53" s="198">
        <f t="shared" si="6"/>
        <v>0</v>
      </c>
      <c r="L53" s="198">
        <f t="shared" si="25"/>
        <v>0</v>
      </c>
      <c r="M53" s="199">
        <f t="shared" si="15"/>
        <v>0</v>
      </c>
      <c r="N53" s="200">
        <f t="shared" si="26"/>
        <v>71.810000000000002</v>
      </c>
      <c r="O53" s="201">
        <f t="shared" si="0"/>
        <v>0</v>
      </c>
      <c r="P53" s="201">
        <f t="shared" si="1"/>
        <v>0</v>
      </c>
      <c r="Q53" s="202">
        <f t="shared" si="2"/>
        <v>1</v>
      </c>
      <c r="S53" s="203">
        <f t="shared" si="10"/>
        <v>1</v>
      </c>
      <c r="T53" s="203">
        <f t="shared" si="11"/>
        <v>0</v>
      </c>
      <c r="U53" s="204">
        <f t="shared" si="12"/>
        <v>71.810000000000002</v>
      </c>
      <c r="V53" s="204">
        <f t="shared" si="13"/>
        <v>0</v>
      </c>
    </row>
    <row r="54" ht="25.5">
      <c r="A54" s="21" t="s">
        <v>112</v>
      </c>
      <c r="B54" s="21" t="s">
        <v>113</v>
      </c>
      <c r="C54" s="22" t="s">
        <v>38</v>
      </c>
      <c r="D54" s="30">
        <v>200</v>
      </c>
      <c r="E54" s="194">
        <v>0</v>
      </c>
      <c r="F54" s="195">
        <f>'MC 01'!Q53</f>
        <v>0</v>
      </c>
      <c r="G54" s="194">
        <v>0</v>
      </c>
      <c r="H54" s="194">
        <f t="shared" si="5"/>
        <v>200</v>
      </c>
      <c r="I54" s="30">
        <v>18.57</v>
      </c>
      <c r="J54" s="230">
        <v>3714</v>
      </c>
      <c r="K54" s="198">
        <f t="shared" si="6"/>
        <v>0</v>
      </c>
      <c r="L54" s="198">
        <f t="shared" si="25"/>
        <v>0</v>
      </c>
      <c r="M54" s="199">
        <f t="shared" si="15"/>
        <v>0</v>
      </c>
      <c r="N54" s="200">
        <f t="shared" si="26"/>
        <v>3714</v>
      </c>
      <c r="O54" s="201">
        <f t="shared" si="0"/>
        <v>0</v>
      </c>
      <c r="P54" s="201">
        <f t="shared" si="1"/>
        <v>0</v>
      </c>
      <c r="Q54" s="202">
        <f t="shared" si="2"/>
        <v>1</v>
      </c>
      <c r="S54" s="203">
        <f t="shared" si="10"/>
        <v>200</v>
      </c>
      <c r="T54" s="203">
        <f t="shared" si="11"/>
        <v>0</v>
      </c>
      <c r="U54" s="204">
        <f t="shared" si="12"/>
        <v>3714</v>
      </c>
      <c r="V54" s="204">
        <f t="shared" si="13"/>
        <v>0</v>
      </c>
    </row>
    <row r="55">
      <c r="A55" s="21" t="s">
        <v>114</v>
      </c>
      <c r="B55" s="21" t="s">
        <v>115</v>
      </c>
      <c r="C55" s="22" t="s">
        <v>89</v>
      </c>
      <c r="D55" s="30">
        <v>3.2000000000000002</v>
      </c>
      <c r="E55" s="194">
        <v>0</v>
      </c>
      <c r="F55" s="195">
        <f>'MC 01'!Q54</f>
        <v>0</v>
      </c>
      <c r="G55" s="194">
        <v>0</v>
      </c>
      <c r="H55" s="194">
        <f t="shared" si="5"/>
        <v>3.2000000000000002</v>
      </c>
      <c r="I55" s="30">
        <v>518.09000000000003</v>
      </c>
      <c r="J55" s="230">
        <v>1657.8900000000001</v>
      </c>
      <c r="K55" s="198">
        <f t="shared" si="6"/>
        <v>0</v>
      </c>
      <c r="L55" s="198">
        <f t="shared" si="25"/>
        <v>0</v>
      </c>
      <c r="M55" s="199">
        <f t="shared" si="15"/>
        <v>0</v>
      </c>
      <c r="N55" s="200">
        <f t="shared" si="26"/>
        <v>1657.8900000000001</v>
      </c>
      <c r="O55" s="201">
        <f t="shared" si="0"/>
        <v>0</v>
      </c>
      <c r="P55" s="201">
        <f t="shared" si="1"/>
        <v>0</v>
      </c>
      <c r="Q55" s="202">
        <f t="shared" si="2"/>
        <v>1</v>
      </c>
      <c r="S55" s="203">
        <f t="shared" si="10"/>
        <v>3.2000000000000002</v>
      </c>
      <c r="T55" s="203">
        <f t="shared" si="11"/>
        <v>0</v>
      </c>
      <c r="U55" s="204">
        <f t="shared" si="12"/>
        <v>1657.8880000000001</v>
      </c>
      <c r="V55" s="204">
        <f t="shared" si="13"/>
        <v>0</v>
      </c>
    </row>
    <row r="56" ht="25.5">
      <c r="A56" s="21" t="s">
        <v>116</v>
      </c>
      <c r="B56" s="21" t="s">
        <v>117</v>
      </c>
      <c r="C56" s="22" t="s">
        <v>52</v>
      </c>
      <c r="D56" s="30">
        <v>17</v>
      </c>
      <c r="E56" s="194">
        <v>0</v>
      </c>
      <c r="F56" s="195">
        <f>'MC 01'!Q55</f>
        <v>0</v>
      </c>
      <c r="G56" s="194">
        <v>0</v>
      </c>
      <c r="H56" s="194">
        <f t="shared" si="5"/>
        <v>17</v>
      </c>
      <c r="I56" s="30">
        <v>1451.9300000000001</v>
      </c>
      <c r="J56" s="230">
        <v>24682.810000000001</v>
      </c>
      <c r="K56" s="198">
        <f t="shared" si="6"/>
        <v>0</v>
      </c>
      <c r="L56" s="198">
        <f t="shared" si="25"/>
        <v>0</v>
      </c>
      <c r="M56" s="199">
        <f t="shared" si="15"/>
        <v>0</v>
      </c>
      <c r="N56" s="200">
        <f t="shared" si="26"/>
        <v>24682.810000000001</v>
      </c>
      <c r="O56" s="201">
        <f t="shared" si="0"/>
        <v>0</v>
      </c>
      <c r="P56" s="201">
        <f t="shared" si="1"/>
        <v>0</v>
      </c>
      <c r="Q56" s="202">
        <f t="shared" si="2"/>
        <v>1</v>
      </c>
      <c r="S56" s="203">
        <f t="shared" si="10"/>
        <v>17</v>
      </c>
      <c r="T56" s="203">
        <f t="shared" si="11"/>
        <v>0</v>
      </c>
      <c r="U56" s="204">
        <f t="shared" si="12"/>
        <v>24682.810000000001</v>
      </c>
      <c r="V56" s="204">
        <f t="shared" si="13"/>
        <v>0</v>
      </c>
    </row>
    <row r="57" ht="12.75" customHeight="1">
      <c r="A57" s="21" t="s">
        <v>118</v>
      </c>
      <c r="B57" s="21" t="s">
        <v>119</v>
      </c>
      <c r="C57" s="22" t="s">
        <v>52</v>
      </c>
      <c r="D57" s="30">
        <v>19</v>
      </c>
      <c r="E57" s="194">
        <v>0</v>
      </c>
      <c r="F57" s="195">
        <f>'MC 01'!Q56</f>
        <v>0</v>
      </c>
      <c r="G57" s="194">
        <v>0</v>
      </c>
      <c r="H57" s="194">
        <f t="shared" si="5"/>
        <v>19</v>
      </c>
      <c r="I57" s="30">
        <v>181.78999999999999</v>
      </c>
      <c r="J57" s="230">
        <v>3454.0100000000002</v>
      </c>
      <c r="K57" s="198">
        <f t="shared" si="6"/>
        <v>0</v>
      </c>
      <c r="L57" s="198">
        <f t="shared" si="25"/>
        <v>0</v>
      </c>
      <c r="M57" s="199">
        <f t="shared" si="15"/>
        <v>0</v>
      </c>
      <c r="N57" s="200">
        <f t="shared" si="26"/>
        <v>3454.0100000000002</v>
      </c>
      <c r="O57" s="201">
        <f t="shared" si="0"/>
        <v>0</v>
      </c>
      <c r="P57" s="201">
        <f t="shared" si="1"/>
        <v>0</v>
      </c>
      <c r="Q57" s="202">
        <f t="shared" si="2"/>
        <v>1</v>
      </c>
      <c r="S57" s="203">
        <f t="shared" si="10"/>
        <v>19</v>
      </c>
      <c r="T57" s="203">
        <f t="shared" si="11"/>
        <v>0</v>
      </c>
      <c r="U57" s="204">
        <f t="shared" si="12"/>
        <v>3454.0099999999998</v>
      </c>
      <c r="V57" s="204">
        <f t="shared" si="13"/>
        <v>0</v>
      </c>
    </row>
    <row r="58">
      <c r="A58" s="16" t="s">
        <v>120</v>
      </c>
      <c r="B58" s="16" t="s">
        <v>121</v>
      </c>
      <c r="C58" s="17"/>
      <c r="D58" s="33"/>
      <c r="E58" s="231"/>
      <c r="F58" s="231"/>
      <c r="G58" s="231"/>
      <c r="H58" s="231"/>
      <c r="I58" s="33"/>
      <c r="J58" s="232">
        <v>706.73000000000002</v>
      </c>
      <c r="K58" s="233">
        <f>SUM(K59)</f>
        <v>0</v>
      </c>
      <c r="L58" s="233">
        <f>SUM(L59)</f>
        <v>0</v>
      </c>
      <c r="M58" s="233">
        <f>SUM(M59)</f>
        <v>0</v>
      </c>
      <c r="N58" s="234">
        <f>SUM(N59)</f>
        <v>706.73000000000002</v>
      </c>
      <c r="O58" s="201">
        <f t="shared" si="0"/>
        <v>0</v>
      </c>
      <c r="P58" s="201">
        <f t="shared" si="1"/>
        <v>0</v>
      </c>
      <c r="Q58" s="202">
        <f t="shared" si="2"/>
        <v>1</v>
      </c>
      <c r="S58" s="203">
        <f t="shared" si="10"/>
        <v>0</v>
      </c>
      <c r="T58" s="203">
        <f t="shared" si="11"/>
        <v>0</v>
      </c>
      <c r="U58" s="204">
        <f t="shared" si="12"/>
        <v>0</v>
      </c>
      <c r="V58" s="204">
        <f t="shared" si="13"/>
        <v>0</v>
      </c>
    </row>
    <row r="59">
      <c r="A59" s="21" t="s">
        <v>122</v>
      </c>
      <c r="B59" s="21" t="s">
        <v>123</v>
      </c>
      <c r="C59" s="22" t="s">
        <v>124</v>
      </c>
      <c r="D59" s="30">
        <v>1197.8399999999999</v>
      </c>
      <c r="E59" s="194">
        <v>0</v>
      </c>
      <c r="F59" s="195">
        <f>'MC 01'!Q58</f>
        <v>0</v>
      </c>
      <c r="G59" s="194">
        <v>0</v>
      </c>
      <c r="H59" s="194">
        <f t="shared" si="5"/>
        <v>1197.8399999999999</v>
      </c>
      <c r="I59" s="30">
        <v>0.58999999999999997</v>
      </c>
      <c r="J59" s="235">
        <v>706.73000000000002</v>
      </c>
      <c r="K59" s="198">
        <f>TRUNC(E59*I59,2)</f>
        <v>0</v>
      </c>
      <c r="L59" s="198">
        <f>TRUNC(F59*I59,2)</f>
        <v>0</v>
      </c>
      <c r="M59" s="199">
        <f>TRUNC(G59*I59,2)</f>
        <v>0</v>
      </c>
      <c r="N59" s="200">
        <f>ROUND(H59*I59,2)</f>
        <v>706.73000000000002</v>
      </c>
      <c r="O59" s="201">
        <f t="shared" si="0"/>
        <v>0</v>
      </c>
      <c r="P59" s="201">
        <f t="shared" si="1"/>
        <v>0</v>
      </c>
      <c r="Q59" s="202">
        <f t="shared" si="2"/>
        <v>1</v>
      </c>
      <c r="S59" s="203">
        <f t="shared" si="10"/>
        <v>1197.8399999999999</v>
      </c>
      <c r="T59" s="203">
        <f t="shared" si="11"/>
        <v>0</v>
      </c>
      <c r="U59" s="204">
        <f t="shared" si="12"/>
        <v>706.72559999999987</v>
      </c>
      <c r="V59" s="204">
        <f t="shared" si="13"/>
        <v>0</v>
      </c>
    </row>
    <row r="60">
      <c r="A60" s="16">
        <v>3</v>
      </c>
      <c r="B60" s="16" t="s">
        <v>125</v>
      </c>
      <c r="C60" s="17"/>
      <c r="D60" s="33"/>
      <c r="E60" s="231"/>
      <c r="F60" s="231"/>
      <c r="G60" s="231"/>
      <c r="H60" s="231"/>
      <c r="I60" s="33"/>
      <c r="J60" s="232">
        <v>93931.849999999991</v>
      </c>
      <c r="K60" s="233">
        <f>SUM(K61,K64,K75,,K78,K85,K105)</f>
        <v>0</v>
      </c>
      <c r="L60" s="233">
        <f>SUM(L61,L64,L75,L91,L78,L85,L105)</f>
        <v>2380.93604</v>
      </c>
      <c r="M60" s="233">
        <f>SUM(M61,M64,M75,M91,M78,M85,M105)</f>
        <v>2380.93604</v>
      </c>
      <c r="N60" s="234">
        <f>N61+N64+N75+N78+N85+N91+N105</f>
        <v>91550.929999999993</v>
      </c>
      <c r="O60" s="201">
        <f t="shared" si="0"/>
        <v>2.5347483734217951e-002</v>
      </c>
      <c r="P60" s="201">
        <f t="shared" si="1"/>
        <v>2.5347483734217951e-002</v>
      </c>
      <c r="Q60" s="202">
        <f t="shared" si="2"/>
        <v>0.97465268702788244</v>
      </c>
      <c r="S60" s="203">
        <f t="shared" si="10"/>
        <v>0</v>
      </c>
      <c r="T60" s="203">
        <f t="shared" si="11"/>
        <v>0</v>
      </c>
      <c r="U60" s="204">
        <f t="shared" si="12"/>
        <v>0</v>
      </c>
      <c r="V60" s="204">
        <f t="shared" si="13"/>
        <v>0</v>
      </c>
    </row>
    <row r="61">
      <c r="A61" s="16" t="s">
        <v>126</v>
      </c>
      <c r="B61" s="16" t="s">
        <v>127</v>
      </c>
      <c r="C61" s="17"/>
      <c r="D61" s="33"/>
      <c r="E61" s="231"/>
      <c r="F61" s="231"/>
      <c r="G61" s="231"/>
      <c r="H61" s="231"/>
      <c r="I61" s="33"/>
      <c r="J61" s="232">
        <v>6900.8900000000003</v>
      </c>
      <c r="K61" s="233">
        <f>SUM(K62:K63)</f>
        <v>0</v>
      </c>
      <c r="L61" s="233">
        <f>SUM(L62:L63)</f>
        <v>2380.93604</v>
      </c>
      <c r="M61" s="233">
        <f>SUM(M62:M63)</f>
        <v>2380.93604</v>
      </c>
      <c r="N61" s="234">
        <f>SUM(N62:N63)</f>
        <v>4519.96</v>
      </c>
      <c r="O61" s="201">
        <f t="shared" si="0"/>
        <v>0.34501869179192829</v>
      </c>
      <c r="P61" s="201">
        <f t="shared" si="1"/>
        <v>0.34501869179192829</v>
      </c>
      <c r="Q61" s="202">
        <f t="shared" si="2"/>
        <v>0.65498218345749604</v>
      </c>
      <c r="S61" s="203">
        <f t="shared" si="10"/>
        <v>0</v>
      </c>
      <c r="T61" s="203">
        <f t="shared" si="11"/>
        <v>0</v>
      </c>
      <c r="U61" s="204">
        <f t="shared" si="12"/>
        <v>0</v>
      </c>
      <c r="V61" s="204">
        <f t="shared" si="13"/>
        <v>2380.93604</v>
      </c>
    </row>
    <row r="62" ht="25.5">
      <c r="A62" s="21" t="s">
        <v>128</v>
      </c>
      <c r="B62" s="21" t="s">
        <v>43</v>
      </c>
      <c r="C62" s="22" t="s">
        <v>35</v>
      </c>
      <c r="D62" s="30">
        <v>1499.3299999999999</v>
      </c>
      <c r="E62" s="194">
        <v>0</v>
      </c>
      <c r="F62" s="195">
        <f>'MC 01'!Q61</f>
        <v>599.73199999999997</v>
      </c>
      <c r="G62" s="194">
        <f t="shared" si="4"/>
        <v>599.73199999999997</v>
      </c>
      <c r="H62" s="194">
        <f t="shared" si="5"/>
        <v>899.59799999999996</v>
      </c>
      <c r="I62" s="30">
        <v>3.9700000000000002</v>
      </c>
      <c r="J62" s="235">
        <v>5952.3400000000001</v>
      </c>
      <c r="K62" s="198">
        <f t="shared" ref="K62:K104" si="27">TRUNC(E62*I62,2)</f>
        <v>0</v>
      </c>
      <c r="L62" s="236">
        <f t="shared" ref="L62:L63" si="28">F62*I62</f>
        <v>2380.93604</v>
      </c>
      <c r="M62" s="199">
        <v>2380.93604</v>
      </c>
      <c r="N62" s="200">
        <f t="shared" ref="N62:N63" si="29">ROUND(H62*I62,2)</f>
        <v>3571.4000000000001</v>
      </c>
      <c r="O62" s="201">
        <f t="shared" si="0"/>
        <v>0.40000000672004621</v>
      </c>
      <c r="P62" s="201">
        <f t="shared" si="1"/>
        <v>0.40000000672004621</v>
      </c>
      <c r="Q62" s="202">
        <f t="shared" si="2"/>
        <v>0.59999932799537659</v>
      </c>
      <c r="S62" s="203">
        <f t="shared" si="10"/>
        <v>899.59799999999996</v>
      </c>
      <c r="T62" s="203">
        <f t="shared" si="11"/>
        <v>0</v>
      </c>
      <c r="U62" s="204">
        <f t="shared" si="12"/>
        <v>3571.4040599999998</v>
      </c>
      <c r="V62" s="204">
        <f t="shared" si="13"/>
        <v>2380.93604</v>
      </c>
    </row>
    <row r="63" ht="15">
      <c r="A63" s="21" t="s">
        <v>129</v>
      </c>
      <c r="B63" s="21" t="s">
        <v>45</v>
      </c>
      <c r="C63" s="22" t="s">
        <v>38</v>
      </c>
      <c r="D63" s="30">
        <v>632.37</v>
      </c>
      <c r="E63" s="194">
        <v>0</v>
      </c>
      <c r="F63" s="194">
        <f>'MC 01'!Q54</f>
        <v>0</v>
      </c>
      <c r="G63" s="194">
        <v>0</v>
      </c>
      <c r="H63" s="194">
        <f t="shared" si="5"/>
        <v>632.37</v>
      </c>
      <c r="I63" s="30">
        <v>1.5</v>
      </c>
      <c r="J63" s="235">
        <v>948.54999999999995</v>
      </c>
      <c r="K63" s="198">
        <f t="shared" si="27"/>
        <v>0</v>
      </c>
      <c r="L63" s="236">
        <f t="shared" si="28"/>
        <v>0</v>
      </c>
      <c r="M63" s="199">
        <f t="shared" ref="M63:M104" si="30">TRUNC(G63*I63,2)</f>
        <v>0</v>
      </c>
      <c r="N63" s="200">
        <f t="shared" si="29"/>
        <v>948.55999999999995</v>
      </c>
      <c r="O63" s="201">
        <f t="shared" si="0"/>
        <v>0</v>
      </c>
      <c r="P63" s="201">
        <f t="shared" si="1"/>
        <v>0</v>
      </c>
      <c r="Q63" s="202">
        <f t="shared" si="2"/>
        <v>1.0000105424068315</v>
      </c>
      <c r="S63" s="203">
        <f t="shared" si="10"/>
        <v>632.37</v>
      </c>
      <c r="T63" s="203">
        <f t="shared" si="11"/>
        <v>0</v>
      </c>
      <c r="U63" s="204">
        <f t="shared" si="12"/>
        <v>948.55500000000006</v>
      </c>
      <c r="V63" s="204">
        <f t="shared" si="13"/>
        <v>2380.93604</v>
      </c>
    </row>
    <row r="64">
      <c r="A64" s="16" t="s">
        <v>130</v>
      </c>
      <c r="B64" s="16" t="s">
        <v>47</v>
      </c>
      <c r="C64" s="17"/>
      <c r="D64" s="33"/>
      <c r="E64" s="231"/>
      <c r="F64" s="231"/>
      <c r="G64" s="231"/>
      <c r="H64" s="231"/>
      <c r="I64" s="33"/>
      <c r="J64" s="232">
        <v>20703.509999999998</v>
      </c>
      <c r="K64" s="237"/>
      <c r="L64" s="233">
        <f>SUM(L65:L74)</f>
        <v>0</v>
      </c>
      <c r="M64" s="233">
        <f>SUM(M65:M74)</f>
        <v>0</v>
      </c>
      <c r="N64" s="234">
        <f>SUM(N65:N74)</f>
        <v>20703.509999999998</v>
      </c>
      <c r="O64" s="201">
        <f t="shared" si="0"/>
        <v>0</v>
      </c>
      <c r="P64" s="201">
        <f t="shared" si="1"/>
        <v>0</v>
      </c>
      <c r="Q64" s="202">
        <f t="shared" si="2"/>
        <v>1</v>
      </c>
      <c r="S64" s="203">
        <f t="shared" si="10"/>
        <v>0</v>
      </c>
      <c r="T64" s="203">
        <f t="shared" si="11"/>
        <v>0</v>
      </c>
      <c r="U64" s="204">
        <f t="shared" si="12"/>
        <v>0</v>
      </c>
      <c r="V64" s="204">
        <f t="shared" si="13"/>
        <v>0</v>
      </c>
    </row>
    <row r="65">
      <c r="A65" s="21" t="s">
        <v>131</v>
      </c>
      <c r="B65" s="21" t="s">
        <v>49</v>
      </c>
      <c r="C65" s="22" t="s">
        <v>35</v>
      </c>
      <c r="D65" s="30">
        <v>821.91999999999996</v>
      </c>
      <c r="E65" s="194">
        <v>0</v>
      </c>
      <c r="F65" s="194">
        <f>'MC 01'!Q56</f>
        <v>0</v>
      </c>
      <c r="G65" s="194">
        <v>0</v>
      </c>
      <c r="H65" s="194">
        <f t="shared" si="5"/>
        <v>821.91999999999996</v>
      </c>
      <c r="I65" s="30">
        <v>17.91</v>
      </c>
      <c r="J65" s="235">
        <v>14720.59</v>
      </c>
      <c r="K65" s="198">
        <f t="shared" si="27"/>
        <v>0</v>
      </c>
      <c r="L65" s="198">
        <f t="shared" ref="L65:L74" si="31">TRUNC(F65*I65,2)</f>
        <v>0</v>
      </c>
      <c r="M65" s="199">
        <f t="shared" si="30"/>
        <v>0</v>
      </c>
      <c r="N65" s="200">
        <f t="shared" ref="N65:N74" si="32">ROUND(H65*I65,2)</f>
        <v>14720.59</v>
      </c>
      <c r="O65" s="201">
        <f t="shared" si="0"/>
        <v>0</v>
      </c>
      <c r="P65" s="201">
        <f t="shared" si="1"/>
        <v>0</v>
      </c>
      <c r="Q65" s="202">
        <f t="shared" si="2"/>
        <v>1</v>
      </c>
      <c r="S65" s="203">
        <f t="shared" si="10"/>
        <v>821.91999999999996</v>
      </c>
      <c r="T65" s="203">
        <f t="shared" si="11"/>
        <v>0</v>
      </c>
      <c r="U65" s="204">
        <f t="shared" si="12"/>
        <v>14720.5872</v>
      </c>
      <c r="V65" s="204">
        <f t="shared" si="13"/>
        <v>0</v>
      </c>
    </row>
    <row r="66">
      <c r="A66" s="21" t="s">
        <v>132</v>
      </c>
      <c r="B66" s="21" t="s">
        <v>58</v>
      </c>
      <c r="C66" s="22" t="s">
        <v>52</v>
      </c>
      <c r="D66" s="30">
        <v>1</v>
      </c>
      <c r="E66" s="194">
        <v>0</v>
      </c>
      <c r="F66" s="194">
        <f>'MC 01'!Q57</f>
        <v>0</v>
      </c>
      <c r="G66" s="194">
        <v>0</v>
      </c>
      <c r="H66" s="194">
        <f t="shared" si="5"/>
        <v>1</v>
      </c>
      <c r="I66" s="30">
        <v>95.75</v>
      </c>
      <c r="J66" s="235">
        <v>95.75</v>
      </c>
      <c r="K66" s="198">
        <f t="shared" si="27"/>
        <v>0</v>
      </c>
      <c r="L66" s="198">
        <f t="shared" si="31"/>
        <v>0</v>
      </c>
      <c r="M66" s="199">
        <f t="shared" si="30"/>
        <v>0</v>
      </c>
      <c r="N66" s="200">
        <f t="shared" si="32"/>
        <v>95.75</v>
      </c>
      <c r="O66" s="201">
        <f t="shared" si="0"/>
        <v>0</v>
      </c>
      <c r="P66" s="201">
        <f t="shared" si="1"/>
        <v>0</v>
      </c>
      <c r="Q66" s="202">
        <f t="shared" si="2"/>
        <v>1</v>
      </c>
      <c r="S66" s="203">
        <f t="shared" si="10"/>
        <v>1</v>
      </c>
      <c r="T66" s="203">
        <f t="shared" si="11"/>
        <v>0</v>
      </c>
      <c r="U66" s="204">
        <f t="shared" si="12"/>
        <v>95.75</v>
      </c>
      <c r="V66" s="204">
        <f t="shared" si="13"/>
        <v>0</v>
      </c>
    </row>
    <row r="67">
      <c r="A67" s="21" t="s">
        <v>133</v>
      </c>
      <c r="B67" s="21" t="s">
        <v>54</v>
      </c>
      <c r="C67" s="22" t="s">
        <v>52</v>
      </c>
      <c r="D67" s="30">
        <v>6</v>
      </c>
      <c r="E67" s="194">
        <v>0</v>
      </c>
      <c r="F67" s="194">
        <f>'MC 01'!Q58</f>
        <v>0</v>
      </c>
      <c r="G67" s="194">
        <v>0</v>
      </c>
      <c r="H67" s="194">
        <f t="shared" si="5"/>
        <v>6</v>
      </c>
      <c r="I67" s="30">
        <v>95.969999999999999</v>
      </c>
      <c r="J67" s="235">
        <v>575.82000000000005</v>
      </c>
      <c r="K67" s="198">
        <f t="shared" si="27"/>
        <v>0</v>
      </c>
      <c r="L67" s="198">
        <f t="shared" si="31"/>
        <v>0</v>
      </c>
      <c r="M67" s="199">
        <f t="shared" si="30"/>
        <v>0</v>
      </c>
      <c r="N67" s="200">
        <f t="shared" si="32"/>
        <v>575.82000000000005</v>
      </c>
      <c r="O67" s="201">
        <f t="shared" si="0"/>
        <v>0</v>
      </c>
      <c r="P67" s="201">
        <f t="shared" si="1"/>
        <v>0</v>
      </c>
      <c r="Q67" s="202">
        <f t="shared" si="2"/>
        <v>1</v>
      </c>
      <c r="S67" s="203">
        <f t="shared" si="10"/>
        <v>6</v>
      </c>
      <c r="T67" s="203">
        <f t="shared" si="11"/>
        <v>0</v>
      </c>
      <c r="U67" s="204">
        <f t="shared" si="12"/>
        <v>575.81999999999994</v>
      </c>
      <c r="V67" s="204">
        <f t="shared" si="13"/>
        <v>0</v>
      </c>
    </row>
    <row r="68">
      <c r="A68" s="21" t="s">
        <v>134</v>
      </c>
      <c r="B68" s="21" t="s">
        <v>135</v>
      </c>
      <c r="C68" s="22" t="s">
        <v>52</v>
      </c>
      <c r="D68" s="30">
        <v>1</v>
      </c>
      <c r="E68" s="194">
        <v>0</v>
      </c>
      <c r="F68" s="194">
        <f>'MC 01'!Q59</f>
        <v>0</v>
      </c>
      <c r="G68" s="194">
        <v>0</v>
      </c>
      <c r="H68" s="194">
        <f t="shared" si="5"/>
        <v>1</v>
      </c>
      <c r="I68" s="30">
        <v>212.31</v>
      </c>
      <c r="J68" s="235">
        <v>212.31</v>
      </c>
      <c r="K68" s="198">
        <f t="shared" si="27"/>
        <v>0</v>
      </c>
      <c r="L68" s="198">
        <f t="shared" si="31"/>
        <v>0</v>
      </c>
      <c r="M68" s="199">
        <f t="shared" si="30"/>
        <v>0</v>
      </c>
      <c r="N68" s="200">
        <f t="shared" si="32"/>
        <v>212.31</v>
      </c>
      <c r="O68" s="201">
        <f t="shared" si="0"/>
        <v>0</v>
      </c>
      <c r="P68" s="201">
        <f t="shared" si="1"/>
        <v>0</v>
      </c>
      <c r="Q68" s="202">
        <f t="shared" si="2"/>
        <v>1</v>
      </c>
      <c r="S68" s="203">
        <f t="shared" si="10"/>
        <v>1</v>
      </c>
      <c r="T68" s="203">
        <f t="shared" si="11"/>
        <v>0</v>
      </c>
      <c r="U68" s="204">
        <f t="shared" si="12"/>
        <v>212.31</v>
      </c>
      <c r="V68" s="204">
        <f t="shared" si="13"/>
        <v>0</v>
      </c>
    </row>
    <row r="69">
      <c r="A69" s="21" t="s">
        <v>136</v>
      </c>
      <c r="B69" s="21" t="s">
        <v>60</v>
      </c>
      <c r="C69" s="22" t="s">
        <v>52</v>
      </c>
      <c r="D69" s="30">
        <v>1</v>
      </c>
      <c r="E69" s="194">
        <v>0</v>
      </c>
      <c r="F69" s="194">
        <f>'MC 01'!Q60</f>
        <v>0</v>
      </c>
      <c r="G69" s="194">
        <v>0</v>
      </c>
      <c r="H69" s="194">
        <f t="shared" si="5"/>
        <v>1</v>
      </c>
      <c r="I69" s="30">
        <v>212.31</v>
      </c>
      <c r="J69" s="235">
        <v>212.31</v>
      </c>
      <c r="K69" s="198">
        <f t="shared" si="27"/>
        <v>0</v>
      </c>
      <c r="L69" s="198">
        <f t="shared" si="31"/>
        <v>0</v>
      </c>
      <c r="M69" s="199">
        <f t="shared" si="30"/>
        <v>0</v>
      </c>
      <c r="N69" s="200">
        <f t="shared" si="32"/>
        <v>212.31</v>
      </c>
      <c r="O69" s="201">
        <f t="shared" si="0"/>
        <v>0</v>
      </c>
      <c r="P69" s="201">
        <f t="shared" si="1"/>
        <v>0</v>
      </c>
      <c r="Q69" s="202">
        <f t="shared" si="2"/>
        <v>1</v>
      </c>
      <c r="S69" s="203">
        <f t="shared" si="10"/>
        <v>1</v>
      </c>
      <c r="T69" s="203">
        <f t="shared" si="11"/>
        <v>0</v>
      </c>
      <c r="U69" s="204">
        <f t="shared" si="12"/>
        <v>212.31</v>
      </c>
      <c r="V69" s="204">
        <f t="shared" si="13"/>
        <v>0</v>
      </c>
    </row>
    <row r="70">
      <c r="A70" s="21" t="s">
        <v>137</v>
      </c>
      <c r="B70" s="21" t="s">
        <v>56</v>
      </c>
      <c r="C70" s="22" t="s">
        <v>52</v>
      </c>
      <c r="D70" s="30">
        <v>2</v>
      </c>
      <c r="E70" s="194">
        <v>0</v>
      </c>
      <c r="F70" s="194">
        <v>0</v>
      </c>
      <c r="G70" s="194">
        <v>0</v>
      </c>
      <c r="H70" s="194">
        <f t="shared" si="5"/>
        <v>2</v>
      </c>
      <c r="I70" s="30">
        <v>103.66</v>
      </c>
      <c r="J70" s="235">
        <v>207.31999999999999</v>
      </c>
      <c r="K70" s="198">
        <f t="shared" si="27"/>
        <v>0</v>
      </c>
      <c r="L70" s="198">
        <f t="shared" si="31"/>
        <v>0</v>
      </c>
      <c r="M70" s="199">
        <f t="shared" si="30"/>
        <v>0</v>
      </c>
      <c r="N70" s="200">
        <f t="shared" si="32"/>
        <v>207.31999999999999</v>
      </c>
      <c r="O70" s="201">
        <f t="shared" si="0"/>
        <v>0</v>
      </c>
      <c r="P70" s="201">
        <f t="shared" si="1"/>
        <v>0</v>
      </c>
      <c r="Q70" s="202">
        <f t="shared" si="2"/>
        <v>1</v>
      </c>
      <c r="S70" s="203">
        <f t="shared" si="10"/>
        <v>2</v>
      </c>
      <c r="T70" s="203">
        <f t="shared" si="11"/>
        <v>0</v>
      </c>
      <c r="U70" s="204">
        <f t="shared" si="12"/>
        <v>207.31999999999999</v>
      </c>
      <c r="V70" s="204">
        <f t="shared" si="13"/>
        <v>0</v>
      </c>
    </row>
    <row r="71">
      <c r="A71" s="21" t="s">
        <v>138</v>
      </c>
      <c r="B71" s="21" t="s">
        <v>64</v>
      </c>
      <c r="C71" s="22" t="s">
        <v>52</v>
      </c>
      <c r="D71" s="30">
        <v>75</v>
      </c>
      <c r="E71" s="194">
        <v>0</v>
      </c>
      <c r="F71" s="194">
        <f>'MC 01'!Q62</f>
        <v>0</v>
      </c>
      <c r="G71" s="194">
        <v>0</v>
      </c>
      <c r="H71" s="194">
        <f t="shared" si="5"/>
        <v>75</v>
      </c>
      <c r="I71" s="30">
        <v>20</v>
      </c>
      <c r="J71" s="235">
        <v>1500</v>
      </c>
      <c r="K71" s="198">
        <f t="shared" si="27"/>
        <v>0</v>
      </c>
      <c r="L71" s="198">
        <f t="shared" si="31"/>
        <v>0</v>
      </c>
      <c r="M71" s="199">
        <f t="shared" si="30"/>
        <v>0</v>
      </c>
      <c r="N71" s="200">
        <f t="shared" si="32"/>
        <v>1500</v>
      </c>
      <c r="O71" s="201">
        <f t="shared" si="0"/>
        <v>0</v>
      </c>
      <c r="P71" s="201">
        <f t="shared" si="1"/>
        <v>0</v>
      </c>
      <c r="Q71" s="202">
        <f t="shared" si="2"/>
        <v>1</v>
      </c>
      <c r="S71" s="203">
        <f t="shared" si="10"/>
        <v>75</v>
      </c>
      <c r="T71" s="203">
        <f t="shared" si="11"/>
        <v>0</v>
      </c>
      <c r="U71" s="204">
        <f t="shared" si="12"/>
        <v>1500</v>
      </c>
      <c r="V71" s="204">
        <f t="shared" si="13"/>
        <v>0</v>
      </c>
    </row>
    <row r="72">
      <c r="A72" s="21" t="s">
        <v>139</v>
      </c>
      <c r="B72" s="21" t="s">
        <v>66</v>
      </c>
      <c r="C72" s="22" t="s">
        <v>52</v>
      </c>
      <c r="D72" s="30">
        <v>24</v>
      </c>
      <c r="E72" s="194">
        <v>0</v>
      </c>
      <c r="F72" s="194">
        <f>'MC 01'!Q63</f>
        <v>0</v>
      </c>
      <c r="G72" s="194">
        <v>0</v>
      </c>
      <c r="H72" s="194">
        <f t="shared" si="5"/>
        <v>24</v>
      </c>
      <c r="I72" s="30">
        <v>128.31999999999999</v>
      </c>
      <c r="J72" s="235">
        <v>3079.6799999999998</v>
      </c>
      <c r="K72" s="198">
        <f t="shared" si="27"/>
        <v>0</v>
      </c>
      <c r="L72" s="198">
        <f t="shared" si="31"/>
        <v>0</v>
      </c>
      <c r="M72" s="199">
        <f t="shared" si="30"/>
        <v>0</v>
      </c>
      <c r="N72" s="200">
        <f t="shared" si="32"/>
        <v>3079.6799999999998</v>
      </c>
      <c r="O72" s="201">
        <f t="shared" ref="O72:O109" si="33">L72/J72</f>
        <v>0</v>
      </c>
      <c r="P72" s="201">
        <f t="shared" ref="P72:P109" si="34">M72/J72</f>
        <v>0</v>
      </c>
      <c r="Q72" s="202">
        <f t="shared" ref="Q72:Q109" si="35">N72/J72</f>
        <v>1</v>
      </c>
      <c r="S72" s="203">
        <f t="shared" si="10"/>
        <v>24</v>
      </c>
      <c r="T72" s="203">
        <f t="shared" si="11"/>
        <v>0</v>
      </c>
      <c r="U72" s="204">
        <f t="shared" si="12"/>
        <v>3079.6799999999998</v>
      </c>
      <c r="V72" s="204">
        <f t="shared" si="13"/>
        <v>0</v>
      </c>
    </row>
    <row r="73">
      <c r="A73" s="21" t="s">
        <v>140</v>
      </c>
      <c r="B73" s="21" t="s">
        <v>141</v>
      </c>
      <c r="C73" s="22" t="s">
        <v>89</v>
      </c>
      <c r="D73" s="30">
        <v>0.28000000000000003</v>
      </c>
      <c r="E73" s="194">
        <v>0</v>
      </c>
      <c r="F73" s="194">
        <f>'MC 01'!Q64</f>
        <v>0</v>
      </c>
      <c r="G73" s="194">
        <v>0</v>
      </c>
      <c r="H73" s="194">
        <f t="shared" si="5"/>
        <v>0.28000000000000003</v>
      </c>
      <c r="I73" s="30">
        <v>189.02000000000001</v>
      </c>
      <c r="J73" s="235">
        <v>52.93</v>
      </c>
      <c r="K73" s="198">
        <f t="shared" si="27"/>
        <v>0</v>
      </c>
      <c r="L73" s="198">
        <f t="shared" si="31"/>
        <v>0</v>
      </c>
      <c r="M73" s="199">
        <f t="shared" si="30"/>
        <v>0</v>
      </c>
      <c r="N73" s="200">
        <f t="shared" si="32"/>
        <v>52.93</v>
      </c>
      <c r="O73" s="201">
        <f t="shared" si="33"/>
        <v>0</v>
      </c>
      <c r="P73" s="201">
        <f t="shared" si="34"/>
        <v>0</v>
      </c>
      <c r="Q73" s="202">
        <f t="shared" si="35"/>
        <v>1</v>
      </c>
      <c r="S73" s="203">
        <f t="shared" si="10"/>
        <v>0.28000000000000003</v>
      </c>
      <c r="T73" s="203">
        <f t="shared" si="11"/>
        <v>0</v>
      </c>
      <c r="U73" s="204">
        <f t="shared" si="12"/>
        <v>52.92560000000001</v>
      </c>
      <c r="V73" s="204">
        <f t="shared" si="13"/>
        <v>0</v>
      </c>
    </row>
    <row r="74">
      <c r="A74" s="21" t="s">
        <v>142</v>
      </c>
      <c r="B74" s="21" t="s">
        <v>143</v>
      </c>
      <c r="C74" s="22" t="s">
        <v>89</v>
      </c>
      <c r="D74" s="30">
        <v>0.23000000000000001</v>
      </c>
      <c r="E74" s="194">
        <v>0</v>
      </c>
      <c r="F74" s="194">
        <f>'MC 01'!Q65</f>
        <v>0</v>
      </c>
      <c r="G74" s="194">
        <v>0</v>
      </c>
      <c r="H74" s="194">
        <f t="shared" ref="H74:H108" si="36">D74-G74</f>
        <v>0.23000000000000001</v>
      </c>
      <c r="I74" s="30">
        <v>203.46000000000001</v>
      </c>
      <c r="J74" s="235">
        <v>46.799999999999997</v>
      </c>
      <c r="K74" s="198">
        <f t="shared" si="27"/>
        <v>0</v>
      </c>
      <c r="L74" s="198">
        <f t="shared" si="31"/>
        <v>0</v>
      </c>
      <c r="M74" s="199">
        <f t="shared" si="30"/>
        <v>0</v>
      </c>
      <c r="N74" s="200">
        <f t="shared" si="32"/>
        <v>46.799999999999997</v>
      </c>
      <c r="O74" s="201">
        <f t="shared" si="33"/>
        <v>0</v>
      </c>
      <c r="P74" s="201">
        <f t="shared" si="34"/>
        <v>0</v>
      </c>
      <c r="Q74" s="202">
        <f t="shared" si="35"/>
        <v>1</v>
      </c>
      <c r="S74" s="203">
        <f t="shared" ref="S74:S108" si="37">D74-G74</f>
        <v>0.23000000000000001</v>
      </c>
      <c r="T74" s="203">
        <f t="shared" ref="T74:T108" si="38">H74-S74</f>
        <v>0</v>
      </c>
      <c r="U74" s="204">
        <f t="shared" ref="U74:U108" si="39">H74*I74</f>
        <v>46.795800000000007</v>
      </c>
      <c r="V74" s="204">
        <f t="shared" si="13"/>
        <v>0</v>
      </c>
    </row>
    <row r="75">
      <c r="A75" s="16" t="s">
        <v>144</v>
      </c>
      <c r="B75" s="16" t="s">
        <v>145</v>
      </c>
      <c r="C75" s="17"/>
      <c r="D75" s="33"/>
      <c r="E75" s="231"/>
      <c r="F75" s="231"/>
      <c r="G75" s="231"/>
      <c r="H75" s="231"/>
      <c r="I75" s="33"/>
      <c r="J75" s="232">
        <v>569.46000000000004</v>
      </c>
      <c r="K75" s="237"/>
      <c r="L75" s="233">
        <f>SUM(L76:L77)</f>
        <v>0</v>
      </c>
      <c r="M75" s="233">
        <f>SUM(M76:M77)</f>
        <v>0</v>
      </c>
      <c r="N75" s="234">
        <f>SUM(N76:N77)</f>
        <v>569.47000000000003</v>
      </c>
      <c r="O75" s="201">
        <f t="shared" si="33"/>
        <v>0</v>
      </c>
      <c r="P75" s="201">
        <f t="shared" si="34"/>
        <v>0</v>
      </c>
      <c r="Q75" s="202">
        <f t="shared" si="35"/>
        <v>1.0000175604959083</v>
      </c>
      <c r="S75" s="203">
        <f t="shared" si="37"/>
        <v>0</v>
      </c>
      <c r="T75" s="203">
        <f t="shared" si="38"/>
        <v>0</v>
      </c>
      <c r="U75" s="204">
        <f t="shared" si="39"/>
        <v>0</v>
      </c>
      <c r="V75" s="204">
        <f t="shared" ref="V75:V109" si="40">M74-U178</f>
        <v>0</v>
      </c>
    </row>
    <row r="76" ht="25.5">
      <c r="A76" s="21" t="s">
        <v>146</v>
      </c>
      <c r="B76" s="21" t="s">
        <v>147</v>
      </c>
      <c r="C76" s="22" t="s">
        <v>52</v>
      </c>
      <c r="D76" s="30">
        <v>2</v>
      </c>
      <c r="E76" s="194">
        <v>0</v>
      </c>
      <c r="F76" s="194">
        <f>'MC 01'!Q67</f>
        <v>0</v>
      </c>
      <c r="G76" s="194">
        <v>0</v>
      </c>
      <c r="H76" s="194">
        <f t="shared" si="36"/>
        <v>2</v>
      </c>
      <c r="I76" s="30">
        <v>240.69999999999999</v>
      </c>
      <c r="J76" s="235">
        <v>481.39999999999998</v>
      </c>
      <c r="K76" s="198">
        <f t="shared" si="27"/>
        <v>0</v>
      </c>
      <c r="L76" s="198">
        <f t="shared" ref="L76:L77" si="41">TRUNC(F76*I76,2)</f>
        <v>0</v>
      </c>
      <c r="M76" s="199">
        <f t="shared" si="30"/>
        <v>0</v>
      </c>
      <c r="N76" s="200">
        <f t="shared" ref="N76:N77" si="42">ROUND(H76*I76,2)</f>
        <v>481.39999999999998</v>
      </c>
      <c r="O76" s="201">
        <f t="shared" si="33"/>
        <v>0</v>
      </c>
      <c r="P76" s="201">
        <f t="shared" si="34"/>
        <v>0</v>
      </c>
      <c r="Q76" s="202">
        <f t="shared" si="35"/>
        <v>1</v>
      </c>
      <c r="S76" s="203">
        <f t="shared" si="37"/>
        <v>2</v>
      </c>
      <c r="T76" s="203">
        <f t="shared" si="38"/>
        <v>0</v>
      </c>
      <c r="U76" s="204">
        <f t="shared" si="39"/>
        <v>481.39999999999998</v>
      </c>
      <c r="V76" s="204">
        <f t="shared" si="40"/>
        <v>0</v>
      </c>
    </row>
    <row r="77" ht="25.5">
      <c r="A77" s="21" t="s">
        <v>148</v>
      </c>
      <c r="B77" s="21" t="s">
        <v>149</v>
      </c>
      <c r="C77" s="22" t="s">
        <v>35</v>
      </c>
      <c r="D77" s="30">
        <v>2.25</v>
      </c>
      <c r="E77" s="194">
        <v>0</v>
      </c>
      <c r="F77" s="194">
        <f>'MC 01'!Q68</f>
        <v>0</v>
      </c>
      <c r="G77" s="194">
        <v>0</v>
      </c>
      <c r="H77" s="194">
        <f t="shared" si="36"/>
        <v>2.25</v>
      </c>
      <c r="I77" s="30">
        <v>39.140000000000001</v>
      </c>
      <c r="J77" s="235">
        <v>88.060000000000002</v>
      </c>
      <c r="K77" s="198">
        <f t="shared" si="27"/>
        <v>0</v>
      </c>
      <c r="L77" s="198">
        <f t="shared" si="41"/>
        <v>0</v>
      </c>
      <c r="M77" s="199">
        <f t="shared" si="30"/>
        <v>0</v>
      </c>
      <c r="N77" s="200">
        <f t="shared" si="42"/>
        <v>88.069999999999993</v>
      </c>
      <c r="O77" s="201">
        <f t="shared" si="33"/>
        <v>0</v>
      </c>
      <c r="P77" s="201">
        <f t="shared" si="34"/>
        <v>0</v>
      </c>
      <c r="Q77" s="202">
        <f t="shared" si="35"/>
        <v>1.0001135589370882</v>
      </c>
      <c r="S77" s="203">
        <f t="shared" si="37"/>
        <v>2.25</v>
      </c>
      <c r="T77" s="203">
        <f t="shared" si="38"/>
        <v>0</v>
      </c>
      <c r="U77" s="204">
        <f t="shared" si="39"/>
        <v>88.064999999999998</v>
      </c>
      <c r="V77" s="204">
        <f t="shared" si="40"/>
        <v>0</v>
      </c>
    </row>
    <row r="78">
      <c r="A78" s="16" t="s">
        <v>150</v>
      </c>
      <c r="B78" s="16" t="s">
        <v>68</v>
      </c>
      <c r="C78" s="17"/>
      <c r="D78" s="33"/>
      <c r="E78" s="231"/>
      <c r="F78" s="231"/>
      <c r="G78" s="231"/>
      <c r="H78" s="231"/>
      <c r="I78" s="33"/>
      <c r="J78" s="232">
        <v>19289.009999999998</v>
      </c>
      <c r="K78" s="237"/>
      <c r="L78" s="233">
        <f>SUM(L79:L84)</f>
        <v>0</v>
      </c>
      <c r="M78" s="233">
        <f>SUM(M79:M84)</f>
        <v>0</v>
      </c>
      <c r="N78" s="234">
        <f>SUM(N79:N84)</f>
        <v>19289.009999999998</v>
      </c>
      <c r="O78" s="201">
        <f t="shared" si="33"/>
        <v>0</v>
      </c>
      <c r="P78" s="201">
        <f t="shared" si="34"/>
        <v>0</v>
      </c>
      <c r="Q78" s="202">
        <f t="shared" si="35"/>
        <v>1</v>
      </c>
      <c r="S78" s="203">
        <f t="shared" si="37"/>
        <v>0</v>
      </c>
      <c r="T78" s="203">
        <f t="shared" si="38"/>
        <v>0</v>
      </c>
      <c r="U78" s="204">
        <f t="shared" si="39"/>
        <v>0</v>
      </c>
      <c r="V78" s="204">
        <f t="shared" si="40"/>
        <v>0</v>
      </c>
    </row>
    <row r="79">
      <c r="A79" s="21" t="s">
        <v>151</v>
      </c>
      <c r="B79" s="21" t="s">
        <v>152</v>
      </c>
      <c r="C79" s="22" t="s">
        <v>52</v>
      </c>
      <c r="D79" s="30">
        <v>1</v>
      </c>
      <c r="E79" s="194">
        <v>0</v>
      </c>
      <c r="F79" s="194">
        <f>'MC 01'!Q70</f>
        <v>0</v>
      </c>
      <c r="G79" s="194">
        <v>0</v>
      </c>
      <c r="H79" s="194">
        <f t="shared" si="36"/>
        <v>1</v>
      </c>
      <c r="I79" s="30">
        <v>4458.1099999999997</v>
      </c>
      <c r="J79" s="235">
        <v>4458.1099999999997</v>
      </c>
      <c r="K79" s="198">
        <f t="shared" si="27"/>
        <v>0</v>
      </c>
      <c r="L79" s="198">
        <f t="shared" ref="L79:L84" si="43">TRUNC(F79*I79,2)</f>
        <v>0</v>
      </c>
      <c r="M79" s="199">
        <f t="shared" si="30"/>
        <v>0</v>
      </c>
      <c r="N79" s="200">
        <f t="shared" ref="N79:N84" si="44">ROUND(H79*I79,2)</f>
        <v>4458.1099999999997</v>
      </c>
      <c r="O79" s="201">
        <f t="shared" si="33"/>
        <v>0</v>
      </c>
      <c r="P79" s="201">
        <f t="shared" si="34"/>
        <v>0</v>
      </c>
      <c r="Q79" s="202">
        <f t="shared" si="35"/>
        <v>1</v>
      </c>
      <c r="S79" s="203">
        <f t="shared" si="37"/>
        <v>1</v>
      </c>
      <c r="T79" s="203">
        <f t="shared" si="38"/>
        <v>0</v>
      </c>
      <c r="U79" s="204">
        <f t="shared" si="39"/>
        <v>4458.1099999999997</v>
      </c>
      <c r="V79" s="204">
        <f t="shared" si="40"/>
        <v>0</v>
      </c>
    </row>
    <row r="80">
      <c r="A80" s="21" t="s">
        <v>153</v>
      </c>
      <c r="B80" s="21" t="s">
        <v>154</v>
      </c>
      <c r="C80" s="22" t="s">
        <v>52</v>
      </c>
      <c r="D80" s="30">
        <v>1</v>
      </c>
      <c r="E80" s="194">
        <v>0</v>
      </c>
      <c r="F80" s="194">
        <f>'MC 01'!Q71</f>
        <v>0</v>
      </c>
      <c r="G80" s="194">
        <v>0</v>
      </c>
      <c r="H80" s="194">
        <f t="shared" si="36"/>
        <v>1</v>
      </c>
      <c r="I80" s="30">
        <v>2464.6199999999999</v>
      </c>
      <c r="J80" s="235">
        <v>2464.6199999999999</v>
      </c>
      <c r="K80" s="198">
        <f t="shared" si="27"/>
        <v>0</v>
      </c>
      <c r="L80" s="198">
        <f t="shared" si="43"/>
        <v>0</v>
      </c>
      <c r="M80" s="199">
        <f t="shared" si="30"/>
        <v>0</v>
      </c>
      <c r="N80" s="200">
        <f t="shared" si="44"/>
        <v>2464.6199999999999</v>
      </c>
      <c r="O80" s="201">
        <f t="shared" si="33"/>
        <v>0</v>
      </c>
      <c r="P80" s="201">
        <f t="shared" si="34"/>
        <v>0</v>
      </c>
      <c r="Q80" s="202">
        <f t="shared" si="35"/>
        <v>1</v>
      </c>
      <c r="S80" s="203">
        <f t="shared" si="37"/>
        <v>1</v>
      </c>
      <c r="T80" s="203">
        <f t="shared" si="38"/>
        <v>0</v>
      </c>
      <c r="U80" s="204">
        <f t="shared" si="39"/>
        <v>2464.6199999999999</v>
      </c>
      <c r="V80" s="204">
        <f t="shared" si="40"/>
        <v>0</v>
      </c>
    </row>
    <row r="81">
      <c r="A81" s="21" t="s">
        <v>155</v>
      </c>
      <c r="B81" s="21" t="s">
        <v>74</v>
      </c>
      <c r="C81" s="22" t="s">
        <v>52</v>
      </c>
      <c r="D81" s="30">
        <v>1</v>
      </c>
      <c r="E81" s="194">
        <v>0</v>
      </c>
      <c r="F81" s="194">
        <f>'MC 01'!Q72</f>
        <v>0</v>
      </c>
      <c r="G81" s="194">
        <v>0</v>
      </c>
      <c r="H81" s="194">
        <f t="shared" si="36"/>
        <v>1</v>
      </c>
      <c r="I81" s="30">
        <v>2133.6599999999999</v>
      </c>
      <c r="J81" s="235">
        <v>2133.6599999999999</v>
      </c>
      <c r="K81" s="198">
        <f t="shared" si="27"/>
        <v>0</v>
      </c>
      <c r="L81" s="198">
        <f t="shared" si="43"/>
        <v>0</v>
      </c>
      <c r="M81" s="199">
        <f t="shared" si="30"/>
        <v>0</v>
      </c>
      <c r="N81" s="200">
        <f t="shared" si="44"/>
        <v>2133.6599999999999</v>
      </c>
      <c r="O81" s="201">
        <f t="shared" si="33"/>
        <v>0</v>
      </c>
      <c r="P81" s="201">
        <f t="shared" si="34"/>
        <v>0</v>
      </c>
      <c r="Q81" s="202">
        <f t="shared" si="35"/>
        <v>1</v>
      </c>
      <c r="S81" s="203">
        <f t="shared" si="37"/>
        <v>1</v>
      </c>
      <c r="T81" s="203">
        <f t="shared" si="38"/>
        <v>0</v>
      </c>
      <c r="U81" s="204">
        <f t="shared" si="39"/>
        <v>2133.6599999999999</v>
      </c>
      <c r="V81" s="204">
        <f t="shared" si="40"/>
        <v>0</v>
      </c>
    </row>
    <row r="82" ht="25.5">
      <c r="A82" s="21" t="s">
        <v>156</v>
      </c>
      <c r="B82" s="21" t="s">
        <v>157</v>
      </c>
      <c r="C82" s="22" t="s">
        <v>52</v>
      </c>
      <c r="D82" s="30">
        <v>1</v>
      </c>
      <c r="E82" s="194">
        <v>0</v>
      </c>
      <c r="F82" s="194">
        <f>'MC 01'!Q73</f>
        <v>0</v>
      </c>
      <c r="G82" s="194">
        <v>0</v>
      </c>
      <c r="H82" s="194">
        <f t="shared" si="36"/>
        <v>1</v>
      </c>
      <c r="I82" s="30">
        <v>3460.8200000000002</v>
      </c>
      <c r="J82" s="235">
        <v>3460.8200000000002</v>
      </c>
      <c r="K82" s="198">
        <f t="shared" si="27"/>
        <v>0</v>
      </c>
      <c r="L82" s="198">
        <f t="shared" si="43"/>
        <v>0</v>
      </c>
      <c r="M82" s="199">
        <f t="shared" si="30"/>
        <v>0</v>
      </c>
      <c r="N82" s="200">
        <f t="shared" si="44"/>
        <v>3460.8200000000002</v>
      </c>
      <c r="O82" s="201">
        <f t="shared" si="33"/>
        <v>0</v>
      </c>
      <c r="P82" s="201">
        <f t="shared" si="34"/>
        <v>0</v>
      </c>
      <c r="Q82" s="202">
        <f t="shared" si="35"/>
        <v>1</v>
      </c>
      <c r="S82" s="203">
        <f t="shared" si="37"/>
        <v>1</v>
      </c>
      <c r="T82" s="203">
        <f t="shared" si="38"/>
        <v>0</v>
      </c>
      <c r="U82" s="204">
        <f t="shared" si="39"/>
        <v>3460.8200000000002</v>
      </c>
      <c r="V82" s="204">
        <f t="shared" si="40"/>
        <v>0</v>
      </c>
    </row>
    <row r="83">
      <c r="A83" s="21" t="s">
        <v>158</v>
      </c>
      <c r="B83" s="21" t="s">
        <v>80</v>
      </c>
      <c r="C83" s="22" t="s">
        <v>52</v>
      </c>
      <c r="D83" s="30">
        <v>7</v>
      </c>
      <c r="E83" s="194">
        <v>0</v>
      </c>
      <c r="F83" s="194">
        <f>'MC 01'!Q74</f>
        <v>0</v>
      </c>
      <c r="G83" s="194">
        <v>0</v>
      </c>
      <c r="H83" s="194">
        <f t="shared" si="36"/>
        <v>7</v>
      </c>
      <c r="I83" s="30">
        <v>625.82000000000005</v>
      </c>
      <c r="J83" s="235">
        <v>4380.7399999999998</v>
      </c>
      <c r="K83" s="198">
        <f t="shared" si="27"/>
        <v>0</v>
      </c>
      <c r="L83" s="198">
        <f t="shared" si="43"/>
        <v>0</v>
      </c>
      <c r="M83" s="199">
        <f t="shared" si="30"/>
        <v>0</v>
      </c>
      <c r="N83" s="200">
        <f t="shared" si="44"/>
        <v>4380.7399999999998</v>
      </c>
      <c r="O83" s="201">
        <f t="shared" si="33"/>
        <v>0</v>
      </c>
      <c r="P83" s="201">
        <f t="shared" si="34"/>
        <v>0</v>
      </c>
      <c r="Q83" s="202">
        <f t="shared" si="35"/>
        <v>1</v>
      </c>
      <c r="S83" s="203">
        <f t="shared" si="37"/>
        <v>7</v>
      </c>
      <c r="T83" s="203">
        <f t="shared" si="38"/>
        <v>0</v>
      </c>
      <c r="U83" s="204">
        <f t="shared" si="39"/>
        <v>4380.7400000000007</v>
      </c>
      <c r="V83" s="204">
        <f t="shared" si="40"/>
        <v>0</v>
      </c>
    </row>
    <row r="84">
      <c r="A84" s="21" t="s">
        <v>159</v>
      </c>
      <c r="B84" s="21" t="s">
        <v>78</v>
      </c>
      <c r="C84" s="22" t="s">
        <v>52</v>
      </c>
      <c r="D84" s="30">
        <v>6</v>
      </c>
      <c r="E84" s="194">
        <v>0</v>
      </c>
      <c r="F84" s="194">
        <f>'MC 01'!Q75</f>
        <v>0</v>
      </c>
      <c r="G84" s="194">
        <v>0</v>
      </c>
      <c r="H84" s="194">
        <f t="shared" si="36"/>
        <v>6</v>
      </c>
      <c r="I84" s="30">
        <v>398.50999999999999</v>
      </c>
      <c r="J84" s="235">
        <v>2391.0599999999999</v>
      </c>
      <c r="K84" s="198">
        <f t="shared" si="27"/>
        <v>0</v>
      </c>
      <c r="L84" s="198">
        <f t="shared" si="43"/>
        <v>0</v>
      </c>
      <c r="M84" s="199">
        <f t="shared" si="30"/>
        <v>0</v>
      </c>
      <c r="N84" s="200">
        <f t="shared" si="44"/>
        <v>2391.0599999999999</v>
      </c>
      <c r="O84" s="201">
        <f t="shared" si="33"/>
        <v>0</v>
      </c>
      <c r="P84" s="201">
        <f t="shared" si="34"/>
        <v>0</v>
      </c>
      <c r="Q84" s="202">
        <f t="shared" si="35"/>
        <v>1</v>
      </c>
      <c r="S84" s="203">
        <f t="shared" si="37"/>
        <v>6</v>
      </c>
      <c r="T84" s="203">
        <f t="shared" si="38"/>
        <v>0</v>
      </c>
      <c r="U84" s="204">
        <f t="shared" si="39"/>
        <v>2391.0599999999999</v>
      </c>
      <c r="V84" s="204">
        <f t="shared" si="40"/>
        <v>0</v>
      </c>
    </row>
    <row r="85">
      <c r="A85" s="16" t="s">
        <v>160</v>
      </c>
      <c r="B85" s="16" t="s">
        <v>232</v>
      </c>
      <c r="C85" s="17"/>
      <c r="D85" s="33"/>
      <c r="E85" s="231"/>
      <c r="F85" s="231"/>
      <c r="G85" s="231"/>
      <c r="H85" s="231"/>
      <c r="I85" s="33"/>
      <c r="J85" s="232">
        <v>5586.1099999999997</v>
      </c>
      <c r="K85" s="237"/>
      <c r="L85" s="233">
        <f>SUM(L86:L90)</f>
        <v>0</v>
      </c>
      <c r="M85" s="233">
        <f>SUM(M86:M90)</f>
        <v>0</v>
      </c>
      <c r="N85" s="234">
        <f>SUM(N86:N90)</f>
        <v>5586.1099999999997</v>
      </c>
      <c r="O85" s="201">
        <f t="shared" si="33"/>
        <v>0</v>
      </c>
      <c r="P85" s="201">
        <f t="shared" si="34"/>
        <v>0</v>
      </c>
      <c r="Q85" s="202">
        <f t="shared" si="35"/>
        <v>1</v>
      </c>
      <c r="S85" s="203">
        <f t="shared" si="37"/>
        <v>0</v>
      </c>
      <c r="T85" s="203">
        <f t="shared" si="38"/>
        <v>0</v>
      </c>
      <c r="U85" s="204">
        <f t="shared" si="39"/>
        <v>0</v>
      </c>
      <c r="V85" s="204">
        <f t="shared" si="40"/>
        <v>0</v>
      </c>
    </row>
    <row r="86">
      <c r="A86" s="21" t="s">
        <v>162</v>
      </c>
      <c r="B86" s="21" t="s">
        <v>163</v>
      </c>
      <c r="C86" s="22" t="s">
        <v>89</v>
      </c>
      <c r="D86" s="30">
        <v>2.0699999999999998</v>
      </c>
      <c r="E86" s="194">
        <v>0</v>
      </c>
      <c r="F86" s="194">
        <f>'MC 01'!Q77</f>
        <v>0</v>
      </c>
      <c r="G86" s="194">
        <v>0</v>
      </c>
      <c r="H86" s="194">
        <f t="shared" si="36"/>
        <v>2.0699999999999998</v>
      </c>
      <c r="I86" s="30">
        <v>22.670000000000002</v>
      </c>
      <c r="J86" s="235">
        <v>46.93</v>
      </c>
      <c r="K86" s="198">
        <f t="shared" si="27"/>
        <v>0</v>
      </c>
      <c r="L86" s="198">
        <f t="shared" ref="L86:L90" si="45">TRUNC(F86*I86,2)</f>
        <v>0</v>
      </c>
      <c r="M86" s="199">
        <f t="shared" si="30"/>
        <v>0</v>
      </c>
      <c r="N86" s="200">
        <f t="shared" ref="N86:N90" si="46">ROUND(H86*I86,2)</f>
        <v>46.93</v>
      </c>
      <c r="O86" s="201">
        <f t="shared" si="33"/>
        <v>0</v>
      </c>
      <c r="P86" s="201">
        <f t="shared" si="34"/>
        <v>0</v>
      </c>
      <c r="Q86" s="202">
        <f t="shared" si="35"/>
        <v>1</v>
      </c>
      <c r="S86" s="203">
        <f t="shared" si="37"/>
        <v>2.0699999999999998</v>
      </c>
      <c r="T86" s="203">
        <f t="shared" si="38"/>
        <v>0</v>
      </c>
      <c r="U86" s="204">
        <f t="shared" si="39"/>
        <v>46.926900000000003</v>
      </c>
      <c r="V86" s="204">
        <f t="shared" si="40"/>
        <v>0</v>
      </c>
    </row>
    <row r="87">
      <c r="A87" s="21" t="s">
        <v>164</v>
      </c>
      <c r="B87" s="21" t="s">
        <v>165</v>
      </c>
      <c r="C87" s="22" t="s">
        <v>89</v>
      </c>
      <c r="D87" s="30">
        <v>2.6899999999999999</v>
      </c>
      <c r="E87" s="194">
        <v>0</v>
      </c>
      <c r="F87" s="194">
        <f>'MC 01'!Q78</f>
        <v>0</v>
      </c>
      <c r="G87" s="194">
        <v>0</v>
      </c>
      <c r="H87" s="194">
        <f t="shared" si="36"/>
        <v>2.6899999999999999</v>
      </c>
      <c r="I87" s="30">
        <v>90.459999999999994</v>
      </c>
      <c r="J87" s="235">
        <v>243.34</v>
      </c>
      <c r="K87" s="198">
        <f t="shared" si="27"/>
        <v>0</v>
      </c>
      <c r="L87" s="198">
        <f t="shared" si="45"/>
        <v>0</v>
      </c>
      <c r="M87" s="199">
        <f t="shared" si="30"/>
        <v>0</v>
      </c>
      <c r="N87" s="200">
        <f t="shared" si="46"/>
        <v>243.34</v>
      </c>
      <c r="O87" s="201">
        <f t="shared" si="33"/>
        <v>0</v>
      </c>
      <c r="P87" s="201">
        <f t="shared" si="34"/>
        <v>0</v>
      </c>
      <c r="Q87" s="202">
        <f t="shared" si="35"/>
        <v>1</v>
      </c>
      <c r="S87" s="203">
        <f t="shared" si="37"/>
        <v>2.6899999999999999</v>
      </c>
      <c r="T87" s="203">
        <f t="shared" si="38"/>
        <v>0</v>
      </c>
      <c r="U87" s="204">
        <f t="shared" si="39"/>
        <v>243.33739999999997</v>
      </c>
      <c r="V87" s="204">
        <f t="shared" si="40"/>
        <v>0</v>
      </c>
    </row>
    <row r="88">
      <c r="A88" s="21" t="s">
        <v>166</v>
      </c>
      <c r="B88" s="21" t="s">
        <v>167</v>
      </c>
      <c r="C88" s="22" t="s">
        <v>124</v>
      </c>
      <c r="D88" s="30">
        <v>19.949999999999999</v>
      </c>
      <c r="E88" s="194">
        <v>0</v>
      </c>
      <c r="F88" s="194">
        <f>'MC 01'!Q79</f>
        <v>0</v>
      </c>
      <c r="G88" s="194">
        <v>0</v>
      </c>
      <c r="H88" s="194">
        <f t="shared" si="36"/>
        <v>19.949999999999999</v>
      </c>
      <c r="I88" s="30">
        <v>13.880000000000001</v>
      </c>
      <c r="J88" s="235">
        <v>276.91000000000003</v>
      </c>
      <c r="K88" s="198">
        <f t="shared" si="27"/>
        <v>0</v>
      </c>
      <c r="L88" s="198">
        <f t="shared" si="45"/>
        <v>0</v>
      </c>
      <c r="M88" s="199">
        <f t="shared" si="30"/>
        <v>0</v>
      </c>
      <c r="N88" s="200">
        <f t="shared" si="46"/>
        <v>276.91000000000003</v>
      </c>
      <c r="O88" s="201">
        <f t="shared" si="33"/>
        <v>0</v>
      </c>
      <c r="P88" s="201">
        <f t="shared" si="34"/>
        <v>0</v>
      </c>
      <c r="Q88" s="202">
        <f t="shared" si="35"/>
        <v>1</v>
      </c>
      <c r="S88" s="203">
        <f t="shared" si="37"/>
        <v>19.949999999999999</v>
      </c>
      <c r="T88" s="203">
        <f t="shared" si="38"/>
        <v>0</v>
      </c>
      <c r="U88" s="204">
        <f t="shared" si="39"/>
        <v>276.90600000000001</v>
      </c>
      <c r="V88" s="204">
        <f t="shared" si="40"/>
        <v>0</v>
      </c>
    </row>
    <row r="89" ht="25.5">
      <c r="A89" s="21" t="s">
        <v>168</v>
      </c>
      <c r="B89" s="21" t="s">
        <v>169</v>
      </c>
      <c r="C89" s="22" t="s">
        <v>89</v>
      </c>
      <c r="D89" s="30">
        <v>1.7</v>
      </c>
      <c r="E89" s="194">
        <v>0</v>
      </c>
      <c r="F89" s="194">
        <f>'MC 01'!Q80</f>
        <v>0</v>
      </c>
      <c r="G89" s="194">
        <v>0</v>
      </c>
      <c r="H89" s="194">
        <f t="shared" si="36"/>
        <v>1.7</v>
      </c>
      <c r="I89" s="30">
        <v>2786.6100000000001</v>
      </c>
      <c r="J89" s="235">
        <v>4737.2399999999998</v>
      </c>
      <c r="K89" s="198">
        <f t="shared" si="27"/>
        <v>0</v>
      </c>
      <c r="L89" s="198">
        <f t="shared" si="45"/>
        <v>0</v>
      </c>
      <c r="M89" s="199">
        <f t="shared" si="30"/>
        <v>0</v>
      </c>
      <c r="N89" s="200">
        <f t="shared" si="46"/>
        <v>4737.2399999999998</v>
      </c>
      <c r="O89" s="201">
        <f t="shared" si="33"/>
        <v>0</v>
      </c>
      <c r="P89" s="201">
        <f t="shared" si="34"/>
        <v>0</v>
      </c>
      <c r="Q89" s="202">
        <f t="shared" si="35"/>
        <v>1</v>
      </c>
      <c r="S89" s="203">
        <f t="shared" si="37"/>
        <v>1.7</v>
      </c>
      <c r="T89" s="203">
        <f t="shared" si="38"/>
        <v>0</v>
      </c>
      <c r="U89" s="204">
        <f t="shared" si="39"/>
        <v>4737.2370000000001</v>
      </c>
      <c r="V89" s="204">
        <f t="shared" si="40"/>
        <v>0</v>
      </c>
    </row>
    <row r="90" ht="12.75" customHeight="1">
      <c r="A90" s="21" t="s">
        <v>170</v>
      </c>
      <c r="B90" s="21" t="s">
        <v>171</v>
      </c>
      <c r="C90" s="22" t="s">
        <v>35</v>
      </c>
      <c r="D90" s="30">
        <v>19.949999999999999</v>
      </c>
      <c r="E90" s="194">
        <v>0</v>
      </c>
      <c r="F90" s="194">
        <f>'MC 01'!Q81</f>
        <v>0</v>
      </c>
      <c r="G90" s="194">
        <v>0</v>
      </c>
      <c r="H90" s="194">
        <f t="shared" si="36"/>
        <v>19.949999999999999</v>
      </c>
      <c r="I90" s="30">
        <v>14.119999999999999</v>
      </c>
      <c r="J90" s="235">
        <v>281.69</v>
      </c>
      <c r="K90" s="198">
        <f t="shared" si="27"/>
        <v>0</v>
      </c>
      <c r="L90" s="198">
        <f t="shared" si="45"/>
        <v>0</v>
      </c>
      <c r="M90" s="199">
        <f t="shared" si="30"/>
        <v>0</v>
      </c>
      <c r="N90" s="200">
        <f t="shared" si="46"/>
        <v>281.69</v>
      </c>
      <c r="O90" s="201">
        <f t="shared" si="33"/>
        <v>0</v>
      </c>
      <c r="P90" s="201">
        <f t="shared" si="34"/>
        <v>0</v>
      </c>
      <c r="Q90" s="202">
        <f t="shared" si="35"/>
        <v>1</v>
      </c>
      <c r="S90" s="203">
        <f t="shared" si="37"/>
        <v>19.949999999999999</v>
      </c>
      <c r="T90" s="203">
        <f t="shared" si="38"/>
        <v>0</v>
      </c>
      <c r="U90" s="204">
        <f t="shared" si="39"/>
        <v>281.69399999999996</v>
      </c>
      <c r="V90" s="204">
        <f t="shared" si="40"/>
        <v>0</v>
      </c>
    </row>
    <row r="91">
      <c r="A91" s="16" t="s">
        <v>172</v>
      </c>
      <c r="B91" s="16" t="s">
        <v>93</v>
      </c>
      <c r="C91" s="17"/>
      <c r="D91" s="33"/>
      <c r="E91" s="231"/>
      <c r="F91" s="231"/>
      <c r="G91" s="231"/>
      <c r="H91" s="231"/>
      <c r="I91" s="33"/>
      <c r="J91" s="232">
        <v>32548.220000000001</v>
      </c>
      <c r="K91" s="237"/>
      <c r="L91" s="233">
        <f>L92</f>
        <v>0</v>
      </c>
      <c r="M91" s="233">
        <f>M92</f>
        <v>0</v>
      </c>
      <c r="N91" s="234">
        <f>N92</f>
        <v>32548.220000000001</v>
      </c>
      <c r="O91" s="201">
        <f t="shared" si="33"/>
        <v>0</v>
      </c>
      <c r="P91" s="201">
        <f t="shared" si="34"/>
        <v>0</v>
      </c>
      <c r="Q91" s="202">
        <f t="shared" si="35"/>
        <v>1</v>
      </c>
      <c r="S91" s="203">
        <f t="shared" si="37"/>
        <v>0</v>
      </c>
      <c r="T91" s="203">
        <f t="shared" si="38"/>
        <v>0</v>
      </c>
      <c r="U91" s="204">
        <f t="shared" si="39"/>
        <v>0</v>
      </c>
      <c r="V91" s="204">
        <f t="shared" si="40"/>
        <v>0</v>
      </c>
    </row>
    <row r="92">
      <c r="A92" s="16" t="s">
        <v>173</v>
      </c>
      <c r="B92" s="16" t="s">
        <v>174</v>
      </c>
      <c r="C92" s="17"/>
      <c r="D92" s="33"/>
      <c r="E92" s="231"/>
      <c r="F92" s="231"/>
      <c r="G92" s="231"/>
      <c r="H92" s="231"/>
      <c r="I92" s="33"/>
      <c r="J92" s="232">
        <v>32548.220000000001</v>
      </c>
      <c r="K92" s="237"/>
      <c r="L92" s="233">
        <f>SUM(L93:L104)</f>
        <v>0</v>
      </c>
      <c r="M92" s="233">
        <f>SUM(M93:M104)</f>
        <v>0</v>
      </c>
      <c r="N92" s="234">
        <f>SUM(N93:N104)</f>
        <v>32548.220000000001</v>
      </c>
      <c r="O92" s="201">
        <f t="shared" si="33"/>
        <v>0</v>
      </c>
      <c r="P92" s="201">
        <f t="shared" si="34"/>
        <v>0</v>
      </c>
      <c r="Q92" s="202">
        <f t="shared" si="35"/>
        <v>1</v>
      </c>
      <c r="S92" s="203">
        <f t="shared" si="37"/>
        <v>0</v>
      </c>
      <c r="T92" s="203">
        <f t="shared" si="38"/>
        <v>0</v>
      </c>
      <c r="U92" s="204">
        <f t="shared" si="39"/>
        <v>0</v>
      </c>
      <c r="V92" s="204">
        <f t="shared" si="40"/>
        <v>0</v>
      </c>
    </row>
    <row r="93">
      <c r="A93" s="21" t="s">
        <v>175</v>
      </c>
      <c r="B93" s="21" t="s">
        <v>97</v>
      </c>
      <c r="C93" s="22" t="s">
        <v>52</v>
      </c>
      <c r="D93" s="30">
        <v>1</v>
      </c>
      <c r="E93" s="194">
        <v>0</v>
      </c>
      <c r="F93" s="194">
        <f>'MC 01'!Q84</f>
        <v>0</v>
      </c>
      <c r="G93" s="194">
        <v>0</v>
      </c>
      <c r="H93" s="194">
        <f t="shared" si="36"/>
        <v>1</v>
      </c>
      <c r="I93" s="30">
        <v>2256.8899999999999</v>
      </c>
      <c r="J93" s="235">
        <v>2256.8899999999999</v>
      </c>
      <c r="K93" s="198">
        <f t="shared" si="27"/>
        <v>0</v>
      </c>
      <c r="L93" s="198">
        <f t="shared" ref="L93:L104" si="47">TRUNC(F93*I93,2)</f>
        <v>0</v>
      </c>
      <c r="M93" s="199">
        <f t="shared" si="30"/>
        <v>0</v>
      </c>
      <c r="N93" s="200">
        <f t="shared" ref="N93:N104" si="48">ROUND(H93*I93,2)</f>
        <v>2256.8899999999999</v>
      </c>
      <c r="O93" s="201">
        <f t="shared" si="33"/>
        <v>0</v>
      </c>
      <c r="P93" s="201">
        <f t="shared" si="34"/>
        <v>0</v>
      </c>
      <c r="Q93" s="202">
        <f t="shared" si="35"/>
        <v>1</v>
      </c>
      <c r="S93" s="203">
        <f t="shared" si="37"/>
        <v>1</v>
      </c>
      <c r="T93" s="203">
        <f t="shared" si="38"/>
        <v>0</v>
      </c>
      <c r="U93" s="204">
        <f t="shared" si="39"/>
        <v>2256.8899999999999</v>
      </c>
      <c r="V93" s="204">
        <f t="shared" si="40"/>
        <v>0</v>
      </c>
    </row>
    <row r="94">
      <c r="A94" s="21" t="s">
        <v>176</v>
      </c>
      <c r="B94" s="21" t="s">
        <v>99</v>
      </c>
      <c r="C94" s="22" t="s">
        <v>52</v>
      </c>
      <c r="D94" s="30">
        <v>1</v>
      </c>
      <c r="E94" s="194">
        <v>0</v>
      </c>
      <c r="F94" s="194">
        <f>'MC 01'!Q85</f>
        <v>0</v>
      </c>
      <c r="G94" s="194">
        <v>0</v>
      </c>
      <c r="H94" s="194">
        <f t="shared" si="36"/>
        <v>1</v>
      </c>
      <c r="I94" s="30">
        <v>1314.99</v>
      </c>
      <c r="J94" s="235">
        <v>1314.99</v>
      </c>
      <c r="K94" s="198">
        <f t="shared" si="27"/>
        <v>0</v>
      </c>
      <c r="L94" s="198">
        <f t="shared" si="47"/>
        <v>0</v>
      </c>
      <c r="M94" s="199">
        <f t="shared" si="30"/>
        <v>0</v>
      </c>
      <c r="N94" s="200">
        <f t="shared" si="48"/>
        <v>1314.99</v>
      </c>
      <c r="O94" s="201">
        <f t="shared" si="33"/>
        <v>0</v>
      </c>
      <c r="P94" s="201">
        <f t="shared" si="34"/>
        <v>0</v>
      </c>
      <c r="Q94" s="202">
        <f t="shared" si="35"/>
        <v>1</v>
      </c>
      <c r="S94" s="203">
        <f t="shared" si="37"/>
        <v>1</v>
      </c>
      <c r="T94" s="203">
        <f t="shared" si="38"/>
        <v>0</v>
      </c>
      <c r="U94" s="204">
        <f t="shared" si="39"/>
        <v>1314.99</v>
      </c>
      <c r="V94" s="204">
        <f t="shared" si="40"/>
        <v>0</v>
      </c>
    </row>
    <row r="95" ht="25.5">
      <c r="A95" s="21" t="s">
        <v>177</v>
      </c>
      <c r="B95" s="21" t="s">
        <v>101</v>
      </c>
      <c r="C95" s="22" t="s">
        <v>52</v>
      </c>
      <c r="D95" s="30">
        <v>1</v>
      </c>
      <c r="E95" s="194">
        <v>0</v>
      </c>
      <c r="F95" s="194">
        <f>'MC 01'!Q86</f>
        <v>0</v>
      </c>
      <c r="G95" s="194">
        <v>0</v>
      </c>
      <c r="H95" s="194">
        <f t="shared" si="36"/>
        <v>1</v>
      </c>
      <c r="I95" s="30">
        <v>1444.2</v>
      </c>
      <c r="J95" s="235">
        <v>1444.2</v>
      </c>
      <c r="K95" s="198">
        <f t="shared" si="27"/>
        <v>0</v>
      </c>
      <c r="L95" s="198">
        <f t="shared" si="47"/>
        <v>0</v>
      </c>
      <c r="M95" s="199">
        <f t="shared" si="30"/>
        <v>0</v>
      </c>
      <c r="N95" s="200">
        <f t="shared" si="48"/>
        <v>1444.2</v>
      </c>
      <c r="O95" s="201">
        <f t="shared" si="33"/>
        <v>0</v>
      </c>
      <c r="P95" s="201">
        <f t="shared" si="34"/>
        <v>0</v>
      </c>
      <c r="Q95" s="202">
        <f t="shared" si="35"/>
        <v>1</v>
      </c>
      <c r="S95" s="203">
        <f t="shared" si="37"/>
        <v>1</v>
      </c>
      <c r="T95" s="203">
        <f t="shared" si="38"/>
        <v>0</v>
      </c>
      <c r="U95" s="204">
        <f t="shared" si="39"/>
        <v>1444.2</v>
      </c>
      <c r="V95" s="204">
        <f t="shared" si="40"/>
        <v>0</v>
      </c>
    </row>
    <row r="96">
      <c r="A96" s="21" t="s">
        <v>178</v>
      </c>
      <c r="B96" s="21" t="s">
        <v>179</v>
      </c>
      <c r="C96" s="22" t="s">
        <v>21</v>
      </c>
      <c r="D96" s="30">
        <v>2</v>
      </c>
      <c r="E96" s="194">
        <v>0</v>
      </c>
      <c r="F96" s="194">
        <f>'MC 01'!Q87</f>
        <v>0</v>
      </c>
      <c r="G96" s="194">
        <v>0</v>
      </c>
      <c r="H96" s="194">
        <f t="shared" si="36"/>
        <v>2</v>
      </c>
      <c r="I96" s="30">
        <v>29.609999999999999</v>
      </c>
      <c r="J96" s="235">
        <v>59.219999999999999</v>
      </c>
      <c r="K96" s="198">
        <f t="shared" si="27"/>
        <v>0</v>
      </c>
      <c r="L96" s="198">
        <f t="shared" si="47"/>
        <v>0</v>
      </c>
      <c r="M96" s="199">
        <f t="shared" si="30"/>
        <v>0</v>
      </c>
      <c r="N96" s="200">
        <f t="shared" si="48"/>
        <v>59.219999999999999</v>
      </c>
      <c r="O96" s="201">
        <f t="shared" si="33"/>
        <v>0</v>
      </c>
      <c r="P96" s="201">
        <f t="shared" si="34"/>
        <v>0</v>
      </c>
      <c r="Q96" s="202">
        <f t="shared" si="35"/>
        <v>1</v>
      </c>
      <c r="S96" s="203">
        <f t="shared" si="37"/>
        <v>2</v>
      </c>
      <c r="T96" s="203">
        <f t="shared" si="38"/>
        <v>0</v>
      </c>
      <c r="U96" s="204">
        <f t="shared" si="39"/>
        <v>59.219999999999999</v>
      </c>
      <c r="V96" s="204">
        <f t="shared" si="40"/>
        <v>0</v>
      </c>
    </row>
    <row r="97">
      <c r="A97" s="21" t="s">
        <v>180</v>
      </c>
      <c r="B97" s="21" t="s">
        <v>105</v>
      </c>
      <c r="C97" s="22" t="s">
        <v>21</v>
      </c>
      <c r="D97" s="30">
        <v>2</v>
      </c>
      <c r="E97" s="194">
        <v>0</v>
      </c>
      <c r="F97" s="194">
        <f>'MC 01'!Q88</f>
        <v>0</v>
      </c>
      <c r="G97" s="194">
        <v>0</v>
      </c>
      <c r="H97" s="194">
        <f t="shared" si="36"/>
        <v>2</v>
      </c>
      <c r="I97" s="30">
        <v>22.77</v>
      </c>
      <c r="J97" s="235">
        <v>45.539999999999999</v>
      </c>
      <c r="K97" s="198">
        <f t="shared" si="27"/>
        <v>0</v>
      </c>
      <c r="L97" s="198">
        <f t="shared" si="47"/>
        <v>0</v>
      </c>
      <c r="M97" s="199">
        <f t="shared" si="30"/>
        <v>0</v>
      </c>
      <c r="N97" s="200">
        <f t="shared" si="48"/>
        <v>45.539999999999999</v>
      </c>
      <c r="O97" s="201">
        <f t="shared" si="33"/>
        <v>0</v>
      </c>
      <c r="P97" s="201">
        <f t="shared" si="34"/>
        <v>0</v>
      </c>
      <c r="Q97" s="202">
        <f t="shared" si="35"/>
        <v>1</v>
      </c>
      <c r="S97" s="203">
        <f t="shared" si="37"/>
        <v>2</v>
      </c>
      <c r="T97" s="203">
        <f t="shared" si="38"/>
        <v>0</v>
      </c>
      <c r="U97" s="204">
        <f t="shared" si="39"/>
        <v>45.539999999999999</v>
      </c>
      <c r="V97" s="204">
        <f t="shared" si="40"/>
        <v>0</v>
      </c>
    </row>
    <row r="98">
      <c r="A98" s="21" t="s">
        <v>181</v>
      </c>
      <c r="B98" s="21" t="s">
        <v>107</v>
      </c>
      <c r="C98" s="22" t="s">
        <v>52</v>
      </c>
      <c r="D98" s="30">
        <v>2</v>
      </c>
      <c r="E98" s="194">
        <v>0</v>
      </c>
      <c r="F98" s="194">
        <f>'MC 01'!Q89</f>
        <v>0</v>
      </c>
      <c r="G98" s="194">
        <v>0</v>
      </c>
      <c r="H98" s="194">
        <f t="shared" si="36"/>
        <v>2</v>
      </c>
      <c r="I98" s="30">
        <v>125.8</v>
      </c>
      <c r="J98" s="235">
        <v>251.59999999999999</v>
      </c>
      <c r="K98" s="198">
        <f t="shared" si="27"/>
        <v>0</v>
      </c>
      <c r="L98" s="198">
        <f t="shared" si="47"/>
        <v>0</v>
      </c>
      <c r="M98" s="199">
        <f t="shared" si="30"/>
        <v>0</v>
      </c>
      <c r="N98" s="200">
        <f t="shared" si="48"/>
        <v>251.59999999999999</v>
      </c>
      <c r="O98" s="201">
        <f t="shared" si="33"/>
        <v>0</v>
      </c>
      <c r="P98" s="201">
        <f t="shared" si="34"/>
        <v>0</v>
      </c>
      <c r="Q98" s="202">
        <f t="shared" si="35"/>
        <v>1</v>
      </c>
      <c r="S98" s="203">
        <f t="shared" si="37"/>
        <v>2</v>
      </c>
      <c r="T98" s="203">
        <f t="shared" si="38"/>
        <v>0</v>
      </c>
      <c r="U98" s="204">
        <f t="shared" si="39"/>
        <v>251.59999999999999</v>
      </c>
      <c r="V98" s="204">
        <f t="shared" si="40"/>
        <v>0</v>
      </c>
    </row>
    <row r="99" ht="25.5">
      <c r="A99" s="21" t="s">
        <v>182</v>
      </c>
      <c r="B99" s="21" t="s">
        <v>109</v>
      </c>
      <c r="C99" s="22" t="s">
        <v>52</v>
      </c>
      <c r="D99" s="30">
        <v>1</v>
      </c>
      <c r="E99" s="194">
        <v>0</v>
      </c>
      <c r="F99" s="194">
        <f>'MC 01'!Q90</f>
        <v>0</v>
      </c>
      <c r="G99" s="194">
        <v>0</v>
      </c>
      <c r="H99" s="194">
        <f t="shared" si="36"/>
        <v>1</v>
      </c>
      <c r="I99" s="30">
        <v>21.18</v>
      </c>
      <c r="J99" s="235">
        <v>21.18</v>
      </c>
      <c r="K99" s="198">
        <f t="shared" si="27"/>
        <v>0</v>
      </c>
      <c r="L99" s="198">
        <f t="shared" si="47"/>
        <v>0</v>
      </c>
      <c r="M99" s="199">
        <f t="shared" si="30"/>
        <v>0</v>
      </c>
      <c r="N99" s="200">
        <f t="shared" si="48"/>
        <v>21.18</v>
      </c>
      <c r="O99" s="201">
        <f t="shared" si="33"/>
        <v>0</v>
      </c>
      <c r="P99" s="201">
        <f t="shared" si="34"/>
        <v>0</v>
      </c>
      <c r="Q99" s="202">
        <f t="shared" si="35"/>
        <v>1</v>
      </c>
      <c r="S99" s="203">
        <f t="shared" si="37"/>
        <v>1</v>
      </c>
      <c r="T99" s="203">
        <f t="shared" si="38"/>
        <v>0</v>
      </c>
      <c r="U99" s="204">
        <f t="shared" si="39"/>
        <v>21.18</v>
      </c>
      <c r="V99" s="204">
        <f t="shared" si="40"/>
        <v>0</v>
      </c>
    </row>
    <row r="100">
      <c r="A100" s="21" t="s">
        <v>183</v>
      </c>
      <c r="B100" s="21" t="s">
        <v>111</v>
      </c>
      <c r="C100" s="22" t="s">
        <v>52</v>
      </c>
      <c r="D100" s="30">
        <v>1</v>
      </c>
      <c r="E100" s="194">
        <v>0</v>
      </c>
      <c r="F100" s="194">
        <f>'MC 01'!Q91</f>
        <v>0</v>
      </c>
      <c r="G100" s="194">
        <v>0</v>
      </c>
      <c r="H100" s="194">
        <f t="shared" si="36"/>
        <v>1</v>
      </c>
      <c r="I100" s="30">
        <v>71.810000000000002</v>
      </c>
      <c r="J100" s="235">
        <v>71.810000000000002</v>
      </c>
      <c r="K100" s="198">
        <f t="shared" si="27"/>
        <v>0</v>
      </c>
      <c r="L100" s="198">
        <f t="shared" si="47"/>
        <v>0</v>
      </c>
      <c r="M100" s="199">
        <f t="shared" si="30"/>
        <v>0</v>
      </c>
      <c r="N100" s="200">
        <f t="shared" si="48"/>
        <v>71.810000000000002</v>
      </c>
      <c r="O100" s="201">
        <f t="shared" si="33"/>
        <v>0</v>
      </c>
      <c r="P100" s="201">
        <f t="shared" si="34"/>
        <v>0</v>
      </c>
      <c r="Q100" s="202">
        <f t="shared" si="35"/>
        <v>1</v>
      </c>
      <c r="S100" s="203">
        <f t="shared" si="37"/>
        <v>1</v>
      </c>
      <c r="T100" s="203">
        <f t="shared" si="38"/>
        <v>0</v>
      </c>
      <c r="U100" s="204">
        <f t="shared" si="39"/>
        <v>71.810000000000002</v>
      </c>
      <c r="V100" s="204">
        <f t="shared" si="40"/>
        <v>0</v>
      </c>
    </row>
    <row r="101" ht="25.5">
      <c r="A101" s="21" t="s">
        <v>184</v>
      </c>
      <c r="B101" s="21" t="s">
        <v>113</v>
      </c>
      <c r="C101" s="22" t="s">
        <v>38</v>
      </c>
      <c r="D101" s="30">
        <v>150</v>
      </c>
      <c r="E101" s="194">
        <v>0</v>
      </c>
      <c r="F101" s="194">
        <f>'MC 01'!Q92</f>
        <v>0</v>
      </c>
      <c r="G101" s="194">
        <v>0</v>
      </c>
      <c r="H101" s="194">
        <f t="shared" si="36"/>
        <v>150</v>
      </c>
      <c r="I101" s="30">
        <v>18.57</v>
      </c>
      <c r="J101" s="235">
        <v>2785.5</v>
      </c>
      <c r="K101" s="198">
        <f t="shared" si="27"/>
        <v>0</v>
      </c>
      <c r="L101" s="198">
        <f t="shared" si="47"/>
        <v>0</v>
      </c>
      <c r="M101" s="199">
        <f t="shared" si="30"/>
        <v>0</v>
      </c>
      <c r="N101" s="200">
        <f t="shared" si="48"/>
        <v>2785.5</v>
      </c>
      <c r="O101" s="201">
        <f t="shared" si="33"/>
        <v>0</v>
      </c>
      <c r="P101" s="201">
        <f t="shared" si="34"/>
        <v>0</v>
      </c>
      <c r="Q101" s="202">
        <f t="shared" si="35"/>
        <v>1</v>
      </c>
      <c r="S101" s="203">
        <f t="shared" si="37"/>
        <v>150</v>
      </c>
      <c r="T101" s="203">
        <f t="shared" si="38"/>
        <v>0</v>
      </c>
      <c r="U101" s="204">
        <f>H101*I101</f>
        <v>2785.5</v>
      </c>
      <c r="V101" s="204">
        <f t="shared" si="40"/>
        <v>0</v>
      </c>
    </row>
    <row r="102">
      <c r="A102" s="21" t="s">
        <v>185</v>
      </c>
      <c r="B102" s="21" t="s">
        <v>115</v>
      </c>
      <c r="C102" s="22" t="s">
        <v>89</v>
      </c>
      <c r="D102" s="30">
        <v>2.3999999999999999</v>
      </c>
      <c r="E102" s="194">
        <v>0</v>
      </c>
      <c r="F102" s="194">
        <f>'MC 01'!Q93</f>
        <v>0</v>
      </c>
      <c r="G102" s="194">
        <v>0</v>
      </c>
      <c r="H102" s="194">
        <f t="shared" si="36"/>
        <v>2.3999999999999999</v>
      </c>
      <c r="I102" s="30">
        <v>518.09000000000003</v>
      </c>
      <c r="J102" s="235">
        <v>1243.4200000000001</v>
      </c>
      <c r="K102" s="198">
        <f t="shared" si="27"/>
        <v>0</v>
      </c>
      <c r="L102" s="198">
        <f t="shared" si="47"/>
        <v>0</v>
      </c>
      <c r="M102" s="199">
        <f t="shared" si="30"/>
        <v>0</v>
      </c>
      <c r="N102" s="200">
        <f t="shared" si="48"/>
        <v>1243.4200000000001</v>
      </c>
      <c r="O102" s="201">
        <f t="shared" si="33"/>
        <v>0</v>
      </c>
      <c r="P102" s="201">
        <f t="shared" si="34"/>
        <v>0</v>
      </c>
      <c r="Q102" s="202">
        <f t="shared" si="35"/>
        <v>1</v>
      </c>
      <c r="S102" s="203">
        <f t="shared" si="37"/>
        <v>2.3999999999999999</v>
      </c>
      <c r="T102" s="203">
        <f t="shared" si="38"/>
        <v>0</v>
      </c>
      <c r="U102" s="204">
        <f t="shared" si="39"/>
        <v>1243.4159999999999</v>
      </c>
      <c r="V102" s="204">
        <f t="shared" si="40"/>
        <v>0</v>
      </c>
    </row>
    <row r="103" ht="25.5">
      <c r="A103" s="21" t="s">
        <v>186</v>
      </c>
      <c r="B103" s="21" t="s">
        <v>117</v>
      </c>
      <c r="C103" s="22" t="s">
        <v>52</v>
      </c>
      <c r="D103" s="30">
        <v>14</v>
      </c>
      <c r="E103" s="194">
        <v>0</v>
      </c>
      <c r="F103" s="194">
        <f>'MC 01'!Q94</f>
        <v>0</v>
      </c>
      <c r="G103" s="194">
        <v>0</v>
      </c>
      <c r="H103" s="194">
        <f t="shared" si="36"/>
        <v>14</v>
      </c>
      <c r="I103" s="30">
        <v>1451.9300000000001</v>
      </c>
      <c r="J103" s="235">
        <v>20327.02</v>
      </c>
      <c r="K103" s="198">
        <f t="shared" si="27"/>
        <v>0</v>
      </c>
      <c r="L103" s="198">
        <f t="shared" si="47"/>
        <v>0</v>
      </c>
      <c r="M103" s="199">
        <f t="shared" si="30"/>
        <v>0</v>
      </c>
      <c r="N103" s="200">
        <f t="shared" si="48"/>
        <v>20327.02</v>
      </c>
      <c r="O103" s="201">
        <f t="shared" si="33"/>
        <v>0</v>
      </c>
      <c r="P103" s="201">
        <f t="shared" si="34"/>
        <v>0</v>
      </c>
      <c r="Q103" s="202">
        <f t="shared" si="35"/>
        <v>1</v>
      </c>
      <c r="S103" s="203">
        <f t="shared" si="37"/>
        <v>14</v>
      </c>
      <c r="T103" s="203">
        <f t="shared" si="38"/>
        <v>0</v>
      </c>
      <c r="U103" s="204">
        <f t="shared" si="39"/>
        <v>20327.02</v>
      </c>
      <c r="V103" s="204">
        <f t="shared" si="40"/>
        <v>0</v>
      </c>
    </row>
    <row r="104" ht="13.5" customHeight="1">
      <c r="A104" s="21" t="s">
        <v>187</v>
      </c>
      <c r="B104" s="21" t="s">
        <v>119</v>
      </c>
      <c r="C104" s="22" t="s">
        <v>52</v>
      </c>
      <c r="D104" s="30">
        <v>15</v>
      </c>
      <c r="E104" s="194">
        <v>0</v>
      </c>
      <c r="F104" s="194">
        <f>'MC 01'!Q95</f>
        <v>0</v>
      </c>
      <c r="G104" s="194">
        <v>0</v>
      </c>
      <c r="H104" s="194">
        <f t="shared" si="36"/>
        <v>15</v>
      </c>
      <c r="I104" s="30">
        <v>181.78999999999999</v>
      </c>
      <c r="J104" s="235">
        <v>2726.8499999999999</v>
      </c>
      <c r="K104" s="198">
        <f t="shared" si="27"/>
        <v>0</v>
      </c>
      <c r="L104" s="198">
        <f t="shared" si="47"/>
        <v>0</v>
      </c>
      <c r="M104" s="199">
        <f t="shared" si="30"/>
        <v>0</v>
      </c>
      <c r="N104" s="200">
        <f t="shared" si="48"/>
        <v>2726.8499999999999</v>
      </c>
      <c r="O104" s="201">
        <f t="shared" si="33"/>
        <v>0</v>
      </c>
      <c r="P104" s="201">
        <f t="shared" si="34"/>
        <v>0</v>
      </c>
      <c r="Q104" s="202">
        <f t="shared" si="35"/>
        <v>1</v>
      </c>
      <c r="S104" s="203">
        <f t="shared" si="37"/>
        <v>15</v>
      </c>
      <c r="T104" s="203">
        <f t="shared" si="38"/>
        <v>0</v>
      </c>
      <c r="U104" s="204">
        <f t="shared" si="39"/>
        <v>2726.8499999999999</v>
      </c>
      <c r="V104" s="204">
        <f>M103-U207</f>
        <v>0</v>
      </c>
    </row>
    <row r="105">
      <c r="A105" s="16" t="s">
        <v>188</v>
      </c>
      <c r="B105" s="16" t="s">
        <v>121</v>
      </c>
      <c r="C105" s="17"/>
      <c r="D105" s="33"/>
      <c r="E105" s="231"/>
      <c r="F105" s="231"/>
      <c r="G105" s="231"/>
      <c r="H105" s="231"/>
      <c r="I105" s="33"/>
      <c r="J105" s="232">
        <v>8334.6499999999996</v>
      </c>
      <c r="K105" s="237"/>
      <c r="L105" s="233">
        <f>SUM(L106:L108)</f>
        <v>0</v>
      </c>
      <c r="M105" s="233">
        <f>SUM(M106:M108)</f>
        <v>0</v>
      </c>
      <c r="N105" s="234">
        <f>SUM(N106:N108)</f>
        <v>8334.6499999999996</v>
      </c>
      <c r="O105" s="201">
        <f t="shared" si="33"/>
        <v>0</v>
      </c>
      <c r="P105" s="201">
        <f t="shared" si="34"/>
        <v>0</v>
      </c>
      <c r="Q105" s="202">
        <f t="shared" si="35"/>
        <v>1</v>
      </c>
      <c r="S105" s="203">
        <f t="shared" si="37"/>
        <v>0</v>
      </c>
      <c r="T105" s="203">
        <f t="shared" si="38"/>
        <v>0</v>
      </c>
      <c r="U105" s="204">
        <f t="shared" si="39"/>
        <v>0</v>
      </c>
      <c r="V105" s="204">
        <f t="shared" si="40"/>
        <v>0</v>
      </c>
    </row>
    <row r="106">
      <c r="A106" s="21" t="s">
        <v>189</v>
      </c>
      <c r="B106" s="21" t="s">
        <v>123</v>
      </c>
      <c r="C106" s="22" t="s">
        <v>124</v>
      </c>
      <c r="D106" s="30">
        <v>1499.3299999999999</v>
      </c>
      <c r="E106" s="194">
        <v>0</v>
      </c>
      <c r="F106" s="194">
        <f>'MC 01'!Q97</f>
        <v>0</v>
      </c>
      <c r="G106" s="194">
        <v>0</v>
      </c>
      <c r="H106" s="194">
        <f t="shared" si="36"/>
        <v>1499.3299999999999</v>
      </c>
      <c r="I106" s="30">
        <v>0.58999999999999997</v>
      </c>
      <c r="J106" s="235">
        <v>884.60000000000002</v>
      </c>
      <c r="K106" s="198">
        <f t="shared" ref="K106:K108" si="49">TRUNC(E106*I106,2)</f>
        <v>0</v>
      </c>
      <c r="L106" s="198">
        <f t="shared" ref="L106:L108" si="50">TRUNC(F106*I106,2)</f>
        <v>0</v>
      </c>
      <c r="M106" s="199">
        <f t="shared" ref="M106:M108" si="51">TRUNC(G106*I106,2)</f>
        <v>0</v>
      </c>
      <c r="N106" s="200">
        <f t="shared" ref="N106:N108" si="52">ROUND(H106*I106,2)</f>
        <v>884.60000000000002</v>
      </c>
      <c r="O106" s="201">
        <f t="shared" si="33"/>
        <v>0</v>
      </c>
      <c r="P106" s="201">
        <f t="shared" si="34"/>
        <v>0</v>
      </c>
      <c r="Q106" s="202">
        <f t="shared" si="35"/>
        <v>1</v>
      </c>
      <c r="S106" s="203">
        <f t="shared" si="37"/>
        <v>1499.3299999999999</v>
      </c>
      <c r="T106" s="203">
        <f t="shared" si="38"/>
        <v>0</v>
      </c>
      <c r="U106" s="204">
        <f t="shared" si="39"/>
        <v>884.60469999999987</v>
      </c>
      <c r="V106" s="204">
        <f t="shared" si="40"/>
        <v>0</v>
      </c>
    </row>
    <row r="107" ht="25.5">
      <c r="A107" s="21" t="s">
        <v>190</v>
      </c>
      <c r="B107" s="21" t="s">
        <v>191</v>
      </c>
      <c r="C107" s="22" t="s">
        <v>52</v>
      </c>
      <c r="D107" s="30">
        <v>1</v>
      </c>
      <c r="E107" s="194">
        <v>0</v>
      </c>
      <c r="F107" s="194">
        <f>'MC 01'!Q98</f>
        <v>0</v>
      </c>
      <c r="G107" s="194">
        <v>0</v>
      </c>
      <c r="H107" s="194">
        <f t="shared" si="36"/>
        <v>1</v>
      </c>
      <c r="I107" s="30">
        <v>3233.0700000000002</v>
      </c>
      <c r="J107" s="235">
        <v>3233.0700000000002</v>
      </c>
      <c r="K107" s="198">
        <f t="shared" si="49"/>
        <v>0</v>
      </c>
      <c r="L107" s="198">
        <f t="shared" si="50"/>
        <v>0</v>
      </c>
      <c r="M107" s="199">
        <f t="shared" si="51"/>
        <v>0</v>
      </c>
      <c r="N107" s="200">
        <f t="shared" si="52"/>
        <v>3233.0700000000002</v>
      </c>
      <c r="O107" s="201">
        <f t="shared" si="33"/>
        <v>0</v>
      </c>
      <c r="P107" s="201">
        <f t="shared" si="34"/>
        <v>0</v>
      </c>
      <c r="Q107" s="202">
        <f t="shared" si="35"/>
        <v>1</v>
      </c>
      <c r="S107" s="203">
        <f t="shared" si="37"/>
        <v>1</v>
      </c>
      <c r="T107" s="203">
        <f t="shared" si="38"/>
        <v>0</v>
      </c>
      <c r="U107" s="204">
        <f t="shared" si="39"/>
        <v>3233.0700000000002</v>
      </c>
      <c r="V107" s="204">
        <f t="shared" si="40"/>
        <v>0</v>
      </c>
    </row>
    <row r="108">
      <c r="A108" s="21" t="s">
        <v>192</v>
      </c>
      <c r="B108" s="21" t="s">
        <v>193</v>
      </c>
      <c r="C108" s="22" t="s">
        <v>52</v>
      </c>
      <c r="D108" s="30">
        <v>1</v>
      </c>
      <c r="E108" s="194">
        <v>0</v>
      </c>
      <c r="F108" s="194">
        <f>'MC 01'!Q99</f>
        <v>0</v>
      </c>
      <c r="G108" s="194">
        <v>0</v>
      </c>
      <c r="H108" s="194">
        <f t="shared" si="36"/>
        <v>1</v>
      </c>
      <c r="I108" s="30">
        <v>4216.9799999999996</v>
      </c>
      <c r="J108" s="235">
        <v>4216.9799999999996</v>
      </c>
      <c r="K108" s="198">
        <f t="shared" si="49"/>
        <v>0</v>
      </c>
      <c r="L108" s="198">
        <f t="shared" si="50"/>
        <v>0</v>
      </c>
      <c r="M108" s="199">
        <f t="shared" si="51"/>
        <v>0</v>
      </c>
      <c r="N108" s="200">
        <f t="shared" si="52"/>
        <v>4216.9799999999996</v>
      </c>
      <c r="O108" s="201">
        <f t="shared" si="33"/>
        <v>0</v>
      </c>
      <c r="P108" s="201">
        <f t="shared" si="34"/>
        <v>0</v>
      </c>
      <c r="Q108" s="202">
        <f t="shared" si="35"/>
        <v>1</v>
      </c>
      <c r="S108" s="203">
        <f t="shared" si="37"/>
        <v>1</v>
      </c>
      <c r="T108" s="203">
        <f t="shared" si="38"/>
        <v>0</v>
      </c>
      <c r="U108" s="204">
        <f t="shared" si="39"/>
        <v>4216.9799999999996</v>
      </c>
      <c r="V108" s="204">
        <f t="shared" si="40"/>
        <v>0</v>
      </c>
    </row>
    <row r="109">
      <c r="A109" s="36"/>
      <c r="B109" s="16" t="s">
        <v>194</v>
      </c>
      <c r="C109" s="17"/>
      <c r="D109" s="238">
        <f>SUM(D60,D18,D8)</f>
        <v>0</v>
      </c>
      <c r="E109" s="231"/>
      <c r="F109" s="231"/>
      <c r="G109" s="231"/>
      <c r="H109" s="231"/>
      <c r="I109" s="239"/>
      <c r="J109" s="240">
        <f>SUM(J60,J18,J8)</f>
        <v>196754.74947076905</v>
      </c>
      <c r="K109" s="240">
        <f>SUM(K60,K18,K8)</f>
        <v>0</v>
      </c>
      <c r="L109" s="241">
        <f>SUM(L8+L60)</f>
        <v>9291.2160399999993</v>
      </c>
      <c r="M109" s="240">
        <f>SUM(M60,M18,M8)</f>
        <v>9291.2160399999993</v>
      </c>
      <c r="N109" s="240">
        <f>SUM(N60,N18,N8)</f>
        <v>187463.98999999999</v>
      </c>
      <c r="O109" s="201">
        <f t="shared" si="33"/>
        <v>4.7222321519513576e-002</v>
      </c>
      <c r="P109" s="183">
        <f t="shared" si="34"/>
        <v>4.7222321519513576e-002</v>
      </c>
      <c r="Q109" s="184">
        <f t="shared" si="35"/>
        <v>0.95277999897964682</v>
      </c>
      <c r="S109" s="242">
        <f>J109-M109</f>
        <v>187463.53343076905</v>
      </c>
      <c r="U109" s="243">
        <f>SUM(U10:U108)</f>
        <v>187463.965810769</v>
      </c>
      <c r="V109" s="204">
        <f t="shared" si="40"/>
        <v>0</v>
      </c>
    </row>
    <row r="110">
      <c r="A110" s="116" t="s">
        <v>214</v>
      </c>
      <c r="B110" s="244"/>
      <c r="C110" s="244"/>
      <c r="D110" s="244"/>
      <c r="E110" s="244"/>
      <c r="F110" s="244"/>
      <c r="G110" s="245"/>
      <c r="H110" s="116" t="s">
        <v>215</v>
      </c>
      <c r="I110" s="244"/>
      <c r="J110" s="244"/>
      <c r="K110" s="244"/>
      <c r="L110" s="244"/>
      <c r="M110" s="244"/>
      <c r="N110" s="244"/>
      <c r="O110" s="244"/>
      <c r="P110" s="244"/>
      <c r="Q110" s="245"/>
    </row>
    <row r="111">
      <c r="A111" s="246"/>
      <c r="B111" s="247"/>
      <c r="C111" s="247"/>
      <c r="D111" s="247"/>
      <c r="E111" s="247"/>
      <c r="F111" s="247"/>
      <c r="G111" s="248"/>
      <c r="H111" s="246"/>
      <c r="I111" s="247"/>
      <c r="J111" s="247"/>
      <c r="K111" s="247"/>
      <c r="L111" s="247"/>
      <c r="M111" s="247"/>
      <c r="N111" s="247"/>
      <c r="O111" s="247"/>
      <c r="P111" s="247"/>
      <c r="Q111" s="248"/>
    </row>
    <row r="112">
      <c r="A112" s="246"/>
      <c r="B112" s="247"/>
      <c r="C112" s="247"/>
      <c r="D112" s="247"/>
      <c r="E112" s="247"/>
      <c r="F112" s="247"/>
      <c r="G112" s="248"/>
      <c r="H112" s="246"/>
      <c r="I112" s="247"/>
      <c r="J112" s="247"/>
      <c r="K112" s="247"/>
      <c r="L112" s="247"/>
      <c r="M112" s="247"/>
      <c r="N112" s="247"/>
      <c r="O112" s="247"/>
      <c r="P112" s="247"/>
      <c r="Q112" s="248"/>
      <c r="S112" s="242">
        <f>J109-'Planilha contratada'!F108</f>
        <v>0</v>
      </c>
      <c r="U112" s="242">
        <f>J109-L109</f>
        <v>187463.53343076905</v>
      </c>
    </row>
    <row r="113">
      <c r="A113" s="246"/>
      <c r="B113" s="247"/>
      <c r="C113" s="247"/>
      <c r="D113" s="247"/>
      <c r="E113" s="247"/>
      <c r="F113" s="247"/>
      <c r="G113" s="248"/>
      <c r="H113" s="246"/>
      <c r="I113" s="247"/>
      <c r="J113" s="247"/>
      <c r="K113" s="247"/>
      <c r="L113" s="247"/>
      <c r="M113" s="247"/>
      <c r="N113" s="247"/>
      <c r="O113" s="247"/>
      <c r="P113" s="247"/>
      <c r="Q113" s="248"/>
      <c r="U113" s="242">
        <f>U112-U109</f>
        <v>-0.4323799999547191</v>
      </c>
    </row>
    <row r="114">
      <c r="A114" s="246"/>
      <c r="B114" s="247"/>
      <c r="C114" s="247"/>
      <c r="D114" s="247"/>
      <c r="E114" s="247"/>
      <c r="F114" s="247"/>
      <c r="G114" s="248"/>
      <c r="H114" s="246"/>
      <c r="I114" s="247"/>
      <c r="J114" s="247"/>
      <c r="K114" s="247"/>
      <c r="L114" s="247"/>
      <c r="M114" s="247"/>
      <c r="N114" s="247"/>
      <c r="O114" s="247"/>
      <c r="P114" s="247"/>
      <c r="Q114" s="248"/>
    </row>
    <row r="115">
      <c r="A115" s="246"/>
      <c r="B115" s="247"/>
      <c r="C115" s="247"/>
      <c r="D115" s="247"/>
      <c r="E115" s="247"/>
      <c r="F115" s="247"/>
      <c r="G115" s="248"/>
      <c r="H115" s="246"/>
      <c r="I115" s="247"/>
      <c r="J115" s="247"/>
      <c r="K115" s="247"/>
      <c r="L115" s="247"/>
      <c r="M115" s="247"/>
      <c r="N115" s="247"/>
      <c r="O115" s="247"/>
      <c r="P115" s="247"/>
      <c r="Q115" s="248"/>
      <c r="U115" s="242">
        <f>J109-L109</f>
        <v>187463.53343076905</v>
      </c>
    </row>
    <row r="116">
      <c r="A116" s="246"/>
      <c r="B116" s="247"/>
      <c r="C116" s="247"/>
      <c r="D116" s="247"/>
      <c r="E116" s="247"/>
      <c r="F116" s="247"/>
      <c r="G116" s="248"/>
      <c r="H116" s="246"/>
      <c r="I116" s="247"/>
      <c r="J116" s="247"/>
      <c r="K116" s="247"/>
      <c r="L116" s="247"/>
      <c r="M116" s="247"/>
      <c r="N116" s="247"/>
      <c r="O116" s="247"/>
      <c r="P116" s="247"/>
      <c r="Q116" s="248"/>
    </row>
    <row r="117">
      <c r="A117" s="249"/>
      <c r="B117" s="250"/>
      <c r="C117" s="250"/>
      <c r="D117" s="250"/>
      <c r="E117" s="250"/>
      <c r="F117" s="250"/>
      <c r="G117" s="251"/>
      <c r="H117" s="249"/>
      <c r="I117" s="250"/>
      <c r="J117" s="250"/>
      <c r="K117" s="250"/>
      <c r="L117" s="250"/>
      <c r="M117" s="250"/>
      <c r="N117" s="250"/>
      <c r="O117" s="250"/>
      <c r="P117" s="250"/>
      <c r="Q117" s="251"/>
    </row>
  </sheetData>
  <mergeCells count="16">
    <mergeCell ref="A110:G117"/>
    <mergeCell ref="H110:Q117"/>
    <mergeCell ref="A5:Q5"/>
    <mergeCell ref="A6:A7"/>
    <mergeCell ref="B6:B7"/>
    <mergeCell ref="C6:C7"/>
    <mergeCell ref="D6:H6"/>
    <mergeCell ref="I6:I7"/>
    <mergeCell ref="J6:N6"/>
    <mergeCell ref="O6:Q6"/>
    <mergeCell ref="B1:O1"/>
    <mergeCell ref="P1:Q4"/>
    <mergeCell ref="B2:O2"/>
    <mergeCell ref="B3:O3"/>
    <mergeCell ref="F4:J4"/>
    <mergeCell ref="K4:L4"/>
  </mergeCells>
  <printOptions headings="0" gridLines="0"/>
  <pageMargins left="0.25" right="0.25" top="0.75" bottom="0.75" header="0.29999999999999999" footer="0.29999999999999999"/>
  <pageSetup paperSize="9" scale="42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lessThan" id="{002A0033-0055-49D4-9EE1-008C008C002D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N10:N12 N14 N16:N18 N20:N31 N33:N38 N40:N57</xm:sqref>
        </x14:conditionalFormatting>
        <x14:conditionalFormatting xmlns:xm="http://schemas.microsoft.com/office/excel/2006/main">
          <x14:cfRule type="cellIs" priority="8" operator="lessThan" id="{00190055-00F9-4655-84A5-000A00DB0086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N59</xm:sqref>
        </x14:conditionalFormatting>
        <x14:conditionalFormatting xmlns:xm="http://schemas.microsoft.com/office/excel/2006/main">
          <x14:cfRule type="cellIs" priority="7" operator="lessThan" id="{00C6006A-0002-405B-B391-004100E40034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N62:N63</xm:sqref>
        </x14:conditionalFormatting>
        <x14:conditionalFormatting xmlns:xm="http://schemas.microsoft.com/office/excel/2006/main">
          <x14:cfRule type="cellIs" priority="6" operator="lessThan" id="{004200EB-001F-4BD6-A1D9-00A0000000EC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N65:N74</xm:sqref>
        </x14:conditionalFormatting>
        <x14:conditionalFormatting xmlns:xm="http://schemas.microsoft.com/office/excel/2006/main">
          <x14:cfRule type="cellIs" priority="5" operator="lessThan" id="{004300C6-007E-438C-8E0D-00CC00CE00F9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N76:N77</xm:sqref>
        </x14:conditionalFormatting>
        <x14:conditionalFormatting xmlns:xm="http://schemas.microsoft.com/office/excel/2006/main">
          <x14:cfRule type="cellIs" priority="4" operator="lessThan" id="{00A300DE-0055-4196-81A8-001D00B200BC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N79:N84</xm:sqref>
        </x14:conditionalFormatting>
        <x14:conditionalFormatting xmlns:xm="http://schemas.microsoft.com/office/excel/2006/main">
          <x14:cfRule type="cellIs" priority="3" operator="lessThan" id="{00DF0088-005D-47E2-A383-001F00510027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N86:N90</xm:sqref>
        </x14:conditionalFormatting>
        <x14:conditionalFormatting xmlns:xm="http://schemas.microsoft.com/office/excel/2006/main">
          <x14:cfRule type="cellIs" priority="2" operator="lessThan" id="{0099000F-0052-48B0-9A5E-001300160042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N93:N104</xm:sqref>
        </x14:conditionalFormatting>
        <x14:conditionalFormatting xmlns:xm="http://schemas.microsoft.com/office/excel/2006/main">
          <x14:cfRule type="cellIs" priority="1" operator="lessThan" id="{00170031-0075-4F15-BF5D-006B00B100A6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N106:N108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103" zoomScale="90" workbookViewId="0">
      <selection activeCell="B3" activeCellId="0" sqref="B3:F3"/>
    </sheetView>
  </sheetViews>
  <sheetFormatPr defaultColWidth="9.140625" defaultRowHeight="12.75"/>
  <cols>
    <col customWidth="1" min="1" max="1" style="252" width="17"/>
    <col customWidth="1" min="2" max="2" style="252" width="30"/>
    <col customWidth="1" min="3" max="3" style="252" width="13.140625"/>
    <col customWidth="1" min="4" max="4" style="252" width="6"/>
    <col customWidth="1" min="5" max="5" style="252" width="19.85546875"/>
    <col customWidth="1" min="6" max="6" style="252" width="22.7109375"/>
    <col customWidth="1" min="7" max="7" style="252" width="19.42578125"/>
    <col min="8" max="16384" style="252" width="9.140625"/>
  </cols>
  <sheetData>
    <row r="1" s="253" customFormat="1" ht="15" customHeight="1">
      <c r="A1" s="254" t="s">
        <v>0</v>
      </c>
      <c r="B1" s="255" t="str">
        <f>'MC 01'!B1:N1</f>
        <v xml:space="preserve">FELIPE &amp; SOUZA CONSTRUÇÕES (Rua eng. Antonio Goncalves Soares n° 135  LUZIA ARACAJU-SE CNPJ : 38.015.219/0001-37)</v>
      </c>
      <c r="C1" s="256"/>
      <c r="D1" s="256"/>
      <c r="E1" s="256"/>
      <c r="F1" s="257"/>
      <c r="G1" s="258"/>
    </row>
    <row r="2" s="253" customFormat="1" ht="14.25" customHeight="1">
      <c r="A2" s="259" t="s">
        <v>3</v>
      </c>
      <c r="B2" s="260" t="str">
        <f>'MC 01'!B2:N2</f>
        <v xml:space="preserve">PREFEITURA DE SÃO CRISTOVÃO</v>
      </c>
      <c r="C2" s="261"/>
      <c r="D2" s="261"/>
      <c r="E2" s="261"/>
      <c r="F2" s="262"/>
      <c r="G2" s="263"/>
    </row>
    <row r="3" s="253" customFormat="1">
      <c r="A3" s="259" t="s">
        <v>5</v>
      </c>
      <c r="B3" s="260" t="s">
        <v>6</v>
      </c>
      <c r="C3" s="261"/>
      <c r="D3" s="261"/>
      <c r="E3" s="261"/>
      <c r="F3" s="262"/>
      <c r="G3" s="263"/>
    </row>
    <row r="4" s="264" customFormat="1" ht="14.25" customHeight="1">
      <c r="A4" s="265" t="s">
        <v>7</v>
      </c>
      <c r="B4" s="266" t="s">
        <v>233</v>
      </c>
      <c r="C4" s="267" t="s">
        <v>195</v>
      </c>
      <c r="D4" s="268" t="str">
        <f>'MC 01'!D4</f>
        <v>01</v>
      </c>
      <c r="E4" s="269" t="s">
        <v>197</v>
      </c>
      <c r="F4" s="270" t="str">
        <f>'MC 01'!F4</f>
        <v xml:space="preserve">06/10/2025 a 04/11/2025</v>
      </c>
      <c r="G4" s="263"/>
      <c r="H4" s="253"/>
      <c r="I4" s="253"/>
      <c r="J4" s="253"/>
      <c r="K4" s="253"/>
      <c r="L4" s="271"/>
      <c r="M4" s="271"/>
      <c r="N4" s="271"/>
      <c r="O4" s="271"/>
      <c r="P4" s="271"/>
      <c r="Q4" s="253"/>
      <c r="R4" s="253"/>
    </row>
    <row r="5">
      <c r="A5" s="272" t="s">
        <v>234</v>
      </c>
      <c r="B5" s="273"/>
      <c r="C5" s="273"/>
      <c r="D5" s="273"/>
      <c r="E5" s="273"/>
      <c r="F5" s="274"/>
      <c r="G5" s="275"/>
    </row>
    <row r="6">
      <c r="A6" s="276" t="s">
        <v>10</v>
      </c>
      <c r="B6" s="277" t="s">
        <v>11</v>
      </c>
      <c r="C6" s="277"/>
      <c r="D6" s="277"/>
      <c r="E6" s="277"/>
      <c r="F6" s="277"/>
      <c r="G6" s="278"/>
    </row>
    <row r="7">
      <c r="A7" s="279">
        <v>1</v>
      </c>
      <c r="B7" s="277" t="s">
        <v>16</v>
      </c>
      <c r="C7" s="277"/>
      <c r="D7" s="277"/>
      <c r="E7" s="277"/>
      <c r="F7" s="277"/>
      <c r="G7" s="278"/>
    </row>
    <row r="8">
      <c r="A8" s="280" t="s">
        <v>17</v>
      </c>
      <c r="B8" s="281" t="s">
        <v>18</v>
      </c>
      <c r="C8" s="281"/>
      <c r="D8" s="281"/>
      <c r="E8" s="281"/>
      <c r="F8" s="281"/>
      <c r="G8" s="282"/>
    </row>
    <row r="9">
      <c r="A9" s="283" t="s">
        <v>19</v>
      </c>
      <c r="B9" s="284" t="s">
        <v>20</v>
      </c>
      <c r="C9" s="284"/>
      <c r="D9" s="284"/>
      <c r="E9" s="284"/>
      <c r="F9" s="284"/>
      <c r="G9" s="285"/>
    </row>
    <row r="10">
      <c r="A10" s="283" t="s">
        <v>22</v>
      </c>
      <c r="B10" s="284" t="s">
        <v>23</v>
      </c>
      <c r="C10" s="284"/>
      <c r="D10" s="284"/>
      <c r="E10" s="284"/>
      <c r="F10" s="284"/>
      <c r="G10" s="285"/>
    </row>
    <row r="11">
      <c r="A11" s="283" t="s">
        <v>24</v>
      </c>
      <c r="B11" s="284" t="s">
        <v>25</v>
      </c>
      <c r="C11" s="284"/>
      <c r="D11" s="284"/>
      <c r="E11" s="284"/>
      <c r="F11" s="284"/>
      <c r="G11" s="285"/>
    </row>
    <row r="12">
      <c r="A12" s="280" t="s">
        <v>26</v>
      </c>
      <c r="B12" s="281" t="s">
        <v>27</v>
      </c>
      <c r="C12" s="281"/>
      <c r="D12" s="281"/>
      <c r="E12" s="281"/>
      <c r="F12" s="281"/>
      <c r="G12" s="282"/>
    </row>
    <row r="13">
      <c r="A13" s="283" t="s">
        <v>28</v>
      </c>
      <c r="B13" s="284" t="s">
        <v>29</v>
      </c>
      <c r="C13" s="284"/>
      <c r="D13" s="284"/>
      <c r="E13" s="284"/>
      <c r="F13" s="284"/>
      <c r="G13" s="285"/>
    </row>
    <row r="14" ht="15" customHeight="1">
      <c r="A14" s="281" t="s">
        <v>31</v>
      </c>
      <c r="B14" s="286" t="s">
        <v>32</v>
      </c>
      <c r="C14" s="287"/>
      <c r="D14" s="287"/>
      <c r="E14" s="287"/>
      <c r="F14" s="287"/>
      <c r="G14" s="287"/>
    </row>
    <row r="15" ht="15" customHeight="1">
      <c r="A15" s="288" t="s">
        <v>33</v>
      </c>
      <c r="B15" s="289" t="s">
        <v>34</v>
      </c>
      <c r="C15" s="289"/>
      <c r="D15" s="289"/>
      <c r="E15" s="289"/>
      <c r="F15" s="289"/>
      <c r="G15" s="290"/>
    </row>
    <row r="16">
      <c r="A16" s="291" t="s">
        <v>36</v>
      </c>
      <c r="B16" s="292" t="s">
        <v>37</v>
      </c>
      <c r="C16" s="293"/>
      <c r="D16" s="293"/>
      <c r="E16" s="293"/>
      <c r="F16" s="293"/>
      <c r="G16" s="294"/>
    </row>
    <row r="17" ht="225" customHeight="1">
      <c r="A17" s="295" t="s">
        <v>235</v>
      </c>
      <c r="B17" s="296"/>
      <c r="C17" s="296"/>
      <c r="D17" s="296"/>
      <c r="E17" s="297" t="s">
        <v>235</v>
      </c>
      <c r="F17" s="297"/>
      <c r="G17" s="298"/>
    </row>
    <row r="18">
      <c r="A18" s="299">
        <v>2</v>
      </c>
      <c r="B18" s="300" t="s">
        <v>39</v>
      </c>
      <c r="C18" s="301"/>
      <c r="D18" s="301"/>
      <c r="E18" s="301"/>
      <c r="F18" s="301"/>
      <c r="G18" s="302"/>
    </row>
    <row r="19">
      <c r="A19" s="303" t="s">
        <v>40</v>
      </c>
      <c r="B19" s="304" t="s">
        <v>41</v>
      </c>
      <c r="C19" s="305"/>
      <c r="D19" s="305"/>
      <c r="E19" s="305"/>
      <c r="F19" s="305"/>
      <c r="G19" s="306"/>
    </row>
    <row r="20">
      <c r="A20" s="307" t="s">
        <v>42</v>
      </c>
      <c r="B20" s="284" t="s">
        <v>43</v>
      </c>
      <c r="C20" s="284"/>
      <c r="D20" s="284"/>
      <c r="E20" s="284"/>
      <c r="F20" s="284"/>
      <c r="G20" s="284"/>
    </row>
    <row r="21">
      <c r="A21" s="307" t="s">
        <v>44</v>
      </c>
      <c r="B21" s="308" t="s">
        <v>45</v>
      </c>
      <c r="C21" s="308"/>
      <c r="D21" s="308"/>
      <c r="E21" s="308"/>
      <c r="F21" s="308"/>
      <c r="G21" s="308"/>
    </row>
    <row r="22">
      <c r="A22" s="303" t="s">
        <v>46</v>
      </c>
      <c r="B22" s="309" t="s">
        <v>47</v>
      </c>
      <c r="C22" s="287"/>
      <c r="D22" s="287"/>
      <c r="E22" s="287"/>
      <c r="F22" s="287"/>
      <c r="G22" s="310"/>
    </row>
    <row r="23">
      <c r="A23" s="311" t="s">
        <v>48</v>
      </c>
      <c r="B23" s="312" t="s">
        <v>49</v>
      </c>
      <c r="C23" s="313"/>
      <c r="D23" s="313"/>
      <c r="E23" s="313"/>
      <c r="F23" s="313"/>
      <c r="G23" s="314"/>
    </row>
    <row r="24">
      <c r="A24" s="311" t="s">
        <v>50</v>
      </c>
      <c r="B24" s="312" t="s">
        <v>51</v>
      </c>
      <c r="C24" s="313"/>
      <c r="D24" s="313"/>
      <c r="E24" s="313"/>
      <c r="F24" s="313"/>
      <c r="G24" s="314"/>
    </row>
    <row r="25">
      <c r="A25" s="311" t="s">
        <v>53</v>
      </c>
      <c r="B25" s="312" t="s">
        <v>54</v>
      </c>
      <c r="C25" s="313"/>
      <c r="D25" s="313"/>
      <c r="E25" s="313"/>
      <c r="F25" s="313"/>
      <c r="G25" s="314"/>
    </row>
    <row r="26">
      <c r="A26" s="311" t="s">
        <v>55</v>
      </c>
      <c r="B26" s="312" t="s">
        <v>56</v>
      </c>
      <c r="C26" s="313"/>
      <c r="D26" s="313"/>
      <c r="E26" s="313"/>
      <c r="F26" s="313"/>
      <c r="G26" s="314"/>
    </row>
    <row r="27">
      <c r="A27" s="311" t="s">
        <v>57</v>
      </c>
      <c r="B27" s="312" t="s">
        <v>58</v>
      </c>
      <c r="C27" s="313"/>
      <c r="D27" s="313"/>
      <c r="E27" s="313"/>
      <c r="F27" s="313"/>
      <c r="G27" s="314"/>
    </row>
    <row r="28">
      <c r="A28" s="311" t="s">
        <v>59</v>
      </c>
      <c r="B28" s="312" t="s">
        <v>60</v>
      </c>
      <c r="C28" s="313"/>
      <c r="D28" s="313"/>
      <c r="E28" s="313"/>
      <c r="F28" s="313"/>
      <c r="G28" s="314"/>
    </row>
    <row r="29">
      <c r="A29" s="311" t="s">
        <v>61</v>
      </c>
      <c r="B29" s="312" t="s">
        <v>135</v>
      </c>
      <c r="C29" s="313"/>
      <c r="D29" s="313"/>
      <c r="E29" s="313"/>
      <c r="F29" s="313"/>
      <c r="G29" s="314"/>
    </row>
    <row r="30">
      <c r="A30" s="311" t="s">
        <v>63</v>
      </c>
      <c r="B30" s="312" t="s">
        <v>64</v>
      </c>
      <c r="C30" s="313"/>
      <c r="D30" s="313"/>
      <c r="E30" s="313"/>
      <c r="F30" s="313"/>
      <c r="G30" s="314"/>
    </row>
    <row r="31" s="315" customFormat="1">
      <c r="A31" s="316" t="s">
        <v>65</v>
      </c>
      <c r="B31" s="312" t="s">
        <v>66</v>
      </c>
      <c r="C31" s="313"/>
      <c r="D31" s="313"/>
      <c r="E31" s="313"/>
      <c r="F31" s="313"/>
      <c r="G31" s="314"/>
    </row>
    <row r="32">
      <c r="A32" s="311" t="s">
        <v>69</v>
      </c>
      <c r="B32" s="312" t="s">
        <v>70</v>
      </c>
      <c r="C32" s="313"/>
      <c r="D32" s="313"/>
      <c r="E32" s="313"/>
      <c r="F32" s="313"/>
      <c r="G32" s="314"/>
    </row>
    <row r="33">
      <c r="A33" s="311" t="s">
        <v>71</v>
      </c>
      <c r="B33" s="312" t="s">
        <v>72</v>
      </c>
      <c r="C33" s="313"/>
      <c r="D33" s="313"/>
      <c r="E33" s="313"/>
      <c r="F33" s="313"/>
      <c r="G33" s="314"/>
    </row>
    <row r="34">
      <c r="A34" s="311" t="s">
        <v>73</v>
      </c>
      <c r="B34" s="312" t="s">
        <v>74</v>
      </c>
      <c r="C34" s="313"/>
      <c r="D34" s="313"/>
      <c r="E34" s="313"/>
      <c r="F34" s="313"/>
      <c r="G34" s="314"/>
    </row>
    <row r="35">
      <c r="A35" s="311" t="s">
        <v>75</v>
      </c>
      <c r="B35" s="312" t="s">
        <v>76</v>
      </c>
      <c r="C35" s="313"/>
      <c r="D35" s="313"/>
      <c r="E35" s="313"/>
      <c r="F35" s="313"/>
      <c r="G35" s="314"/>
    </row>
    <row r="36">
      <c r="A36" s="311" t="s">
        <v>77</v>
      </c>
      <c r="B36" s="312" t="s">
        <v>78</v>
      </c>
      <c r="C36" s="313"/>
      <c r="D36" s="313"/>
      <c r="E36" s="313"/>
      <c r="F36" s="313"/>
      <c r="G36" s="314"/>
    </row>
    <row r="37">
      <c r="A37" s="311" t="s">
        <v>79</v>
      </c>
      <c r="B37" s="312" t="s">
        <v>80</v>
      </c>
      <c r="C37" s="313"/>
      <c r="D37" s="313"/>
      <c r="E37" s="313"/>
      <c r="F37" s="313"/>
      <c r="G37" s="314"/>
    </row>
    <row r="38">
      <c r="A38" s="303" t="s">
        <v>81</v>
      </c>
      <c r="B38" s="317" t="s">
        <v>82</v>
      </c>
      <c r="C38" s="318"/>
      <c r="D38" s="318"/>
      <c r="E38" s="318"/>
      <c r="F38" s="318"/>
      <c r="G38" s="319"/>
    </row>
    <row r="39">
      <c r="A39" s="311" t="s">
        <v>83</v>
      </c>
      <c r="B39" s="320" t="s">
        <v>84</v>
      </c>
      <c r="C39" s="321"/>
      <c r="D39" s="321"/>
      <c r="E39" s="321"/>
      <c r="F39" s="321"/>
      <c r="G39" s="322"/>
    </row>
    <row r="40" ht="27" customHeight="1">
      <c r="A40" s="311" t="s">
        <v>85</v>
      </c>
      <c r="B40" s="320" t="s">
        <v>86</v>
      </c>
      <c r="C40" s="321"/>
      <c r="D40" s="321"/>
      <c r="E40" s="321"/>
      <c r="F40" s="321"/>
      <c r="G40" s="322"/>
    </row>
    <row r="41">
      <c r="A41" s="311" t="s">
        <v>87</v>
      </c>
      <c r="B41" s="320" t="s">
        <v>88</v>
      </c>
      <c r="C41" s="321"/>
      <c r="D41" s="321"/>
      <c r="E41" s="321"/>
      <c r="F41" s="321"/>
      <c r="G41" s="322"/>
    </row>
    <row r="42">
      <c r="A42" s="311" t="s">
        <v>90</v>
      </c>
      <c r="B42" s="320" t="s">
        <v>91</v>
      </c>
      <c r="C42" s="321"/>
      <c r="D42" s="321"/>
      <c r="E42" s="321"/>
      <c r="F42" s="321"/>
      <c r="G42" s="322"/>
    </row>
    <row r="43">
      <c r="A43" s="303" t="s">
        <v>92</v>
      </c>
      <c r="B43" s="323" t="s">
        <v>93</v>
      </c>
      <c r="C43" s="324"/>
      <c r="D43" s="324"/>
      <c r="E43" s="324"/>
      <c r="F43" s="324"/>
      <c r="G43" s="325"/>
    </row>
    <row r="44">
      <c r="A44" s="303" t="s">
        <v>94</v>
      </c>
      <c r="B44" s="323" t="s">
        <v>95</v>
      </c>
      <c r="C44" s="324"/>
      <c r="D44" s="324"/>
      <c r="E44" s="324"/>
      <c r="F44" s="324"/>
      <c r="G44" s="325"/>
    </row>
    <row r="45">
      <c r="A45" s="311" t="s">
        <v>96</v>
      </c>
      <c r="B45" s="320" t="s">
        <v>97</v>
      </c>
      <c r="C45" s="321"/>
      <c r="D45" s="321"/>
      <c r="E45" s="321"/>
      <c r="F45" s="321"/>
      <c r="G45" s="322"/>
    </row>
    <row r="46">
      <c r="A46" s="311" t="s">
        <v>98</v>
      </c>
      <c r="B46" s="320" t="s">
        <v>99</v>
      </c>
      <c r="C46" s="321"/>
      <c r="D46" s="321"/>
      <c r="E46" s="321"/>
      <c r="F46" s="321"/>
      <c r="G46" s="322"/>
    </row>
    <row r="47" ht="25.5" customHeight="1">
      <c r="A47" s="311" t="s">
        <v>100</v>
      </c>
      <c r="B47" s="320" t="s">
        <v>101</v>
      </c>
      <c r="C47" s="321"/>
      <c r="D47" s="321"/>
      <c r="E47" s="321"/>
      <c r="F47" s="321"/>
      <c r="G47" s="322"/>
    </row>
    <row r="48">
      <c r="A48" s="311" t="s">
        <v>102</v>
      </c>
      <c r="B48" s="320" t="s">
        <v>103</v>
      </c>
      <c r="C48" s="321"/>
      <c r="D48" s="321"/>
      <c r="E48" s="321"/>
      <c r="F48" s="321"/>
      <c r="G48" s="322"/>
    </row>
    <row r="49">
      <c r="A49" s="311" t="s">
        <v>104</v>
      </c>
      <c r="B49" s="320" t="s">
        <v>105</v>
      </c>
      <c r="C49" s="321"/>
      <c r="D49" s="321"/>
      <c r="E49" s="321"/>
      <c r="F49" s="321"/>
      <c r="G49" s="322"/>
    </row>
    <row r="50">
      <c r="A50" s="311" t="s">
        <v>106</v>
      </c>
      <c r="B50" s="320" t="s">
        <v>107</v>
      </c>
      <c r="C50" s="321"/>
      <c r="D50" s="321"/>
      <c r="E50" s="321"/>
      <c r="F50" s="321"/>
      <c r="G50" s="322"/>
    </row>
    <row r="51">
      <c r="A51" s="311" t="s">
        <v>108</v>
      </c>
      <c r="B51" s="320" t="s">
        <v>109</v>
      </c>
      <c r="C51" s="321"/>
      <c r="D51" s="321"/>
      <c r="E51" s="321"/>
      <c r="F51" s="321"/>
      <c r="G51" s="322"/>
    </row>
    <row r="52">
      <c r="A52" s="311" t="s">
        <v>110</v>
      </c>
      <c r="B52" s="320" t="s">
        <v>111</v>
      </c>
      <c r="C52" s="321"/>
      <c r="D52" s="321"/>
      <c r="E52" s="321"/>
      <c r="F52" s="321"/>
      <c r="G52" s="322"/>
    </row>
    <row r="53" ht="26.25" customHeight="1">
      <c r="A53" s="311" t="s">
        <v>112</v>
      </c>
      <c r="B53" s="320" t="s">
        <v>113</v>
      </c>
      <c r="C53" s="321"/>
      <c r="D53" s="321"/>
      <c r="E53" s="321"/>
      <c r="F53" s="321"/>
      <c r="G53" s="322"/>
    </row>
    <row r="54">
      <c r="A54" s="311" t="s">
        <v>114</v>
      </c>
      <c r="B54" s="320" t="s">
        <v>115</v>
      </c>
      <c r="C54" s="321"/>
      <c r="D54" s="321"/>
      <c r="E54" s="321"/>
      <c r="F54" s="321"/>
      <c r="G54" s="322"/>
    </row>
    <row r="55" ht="25.5" customHeight="1">
      <c r="A55" s="311" t="s">
        <v>116</v>
      </c>
      <c r="B55" s="320" t="s">
        <v>117</v>
      </c>
      <c r="C55" s="321"/>
      <c r="D55" s="321"/>
      <c r="E55" s="321"/>
      <c r="F55" s="321"/>
      <c r="G55" s="322"/>
    </row>
    <row r="56">
      <c r="A56" s="311" t="s">
        <v>118</v>
      </c>
      <c r="B56" s="312" t="s">
        <v>119</v>
      </c>
      <c r="C56" s="313"/>
      <c r="D56" s="313"/>
      <c r="E56" s="313"/>
      <c r="F56" s="313"/>
      <c r="G56" s="314"/>
    </row>
    <row r="57">
      <c r="A57" s="303" t="s">
        <v>120</v>
      </c>
      <c r="B57" s="323" t="s">
        <v>121</v>
      </c>
      <c r="C57" s="324"/>
      <c r="D57" s="324"/>
      <c r="E57" s="324"/>
      <c r="F57" s="324"/>
      <c r="G57" s="325"/>
    </row>
    <row r="58" s="315" customFormat="1">
      <c r="A58" s="316" t="s">
        <v>122</v>
      </c>
      <c r="B58" s="312" t="s">
        <v>123</v>
      </c>
      <c r="C58" s="313"/>
      <c r="D58" s="313"/>
      <c r="E58" s="313"/>
      <c r="F58" s="313"/>
      <c r="G58" s="314"/>
    </row>
    <row r="59">
      <c r="A59" s="303">
        <v>3</v>
      </c>
      <c r="B59" s="323" t="s">
        <v>125</v>
      </c>
      <c r="C59" s="324"/>
      <c r="D59" s="324"/>
      <c r="E59" s="324"/>
      <c r="F59" s="324"/>
      <c r="G59" s="325"/>
    </row>
    <row r="60">
      <c r="A60" s="303" t="s">
        <v>126</v>
      </c>
      <c r="B60" s="323" t="s">
        <v>127</v>
      </c>
      <c r="C60" s="324"/>
      <c r="D60" s="324"/>
      <c r="E60" s="324"/>
      <c r="F60" s="324"/>
      <c r="G60" s="325"/>
    </row>
    <row r="61" ht="13.5" customHeight="1">
      <c r="A61" s="311" t="s">
        <v>128</v>
      </c>
      <c r="B61" s="320" t="s">
        <v>43</v>
      </c>
      <c r="C61" s="321"/>
      <c r="D61" s="321"/>
      <c r="E61" s="321"/>
      <c r="F61" s="321"/>
      <c r="G61" s="322"/>
    </row>
    <row r="62" ht="225" customHeight="1">
      <c r="A62" s="326" t="s">
        <v>236</v>
      </c>
      <c r="B62" s="327"/>
      <c r="C62" s="327"/>
      <c r="D62" s="327"/>
      <c r="E62" s="327" t="s">
        <v>236</v>
      </c>
      <c r="F62" s="327"/>
      <c r="G62" s="328"/>
    </row>
    <row r="63">
      <c r="A63" s="311" t="s">
        <v>129</v>
      </c>
      <c r="B63" s="320" t="s">
        <v>45</v>
      </c>
      <c r="C63" s="321"/>
      <c r="D63" s="321"/>
      <c r="E63" s="321"/>
      <c r="F63" s="321"/>
      <c r="G63" s="322"/>
    </row>
    <row r="64">
      <c r="A64" s="303" t="s">
        <v>130</v>
      </c>
      <c r="B64" s="323" t="s">
        <v>47</v>
      </c>
      <c r="C64" s="324"/>
      <c r="D64" s="324"/>
      <c r="E64" s="324"/>
      <c r="F64" s="324"/>
      <c r="G64" s="325"/>
    </row>
    <row r="65" ht="12.75" customHeight="1">
      <c r="A65" s="311" t="s">
        <v>131</v>
      </c>
      <c r="B65" s="320" t="s">
        <v>49</v>
      </c>
      <c r="C65" s="321"/>
      <c r="D65" s="321"/>
      <c r="E65" s="321"/>
      <c r="F65" s="321"/>
      <c r="G65" s="322"/>
      <c r="H65" s="329"/>
    </row>
    <row r="66">
      <c r="A66" s="311" t="s">
        <v>132</v>
      </c>
      <c r="B66" s="320" t="s">
        <v>58</v>
      </c>
      <c r="C66" s="321"/>
      <c r="D66" s="321"/>
      <c r="E66" s="321"/>
      <c r="F66" s="321"/>
      <c r="G66" s="322"/>
    </row>
    <row r="67">
      <c r="A67" s="311" t="s">
        <v>133</v>
      </c>
      <c r="B67" s="320" t="s">
        <v>54</v>
      </c>
      <c r="C67" s="321"/>
      <c r="D67" s="321"/>
      <c r="E67" s="321"/>
      <c r="F67" s="321"/>
      <c r="G67" s="322"/>
    </row>
    <row r="68">
      <c r="A68" s="311" t="s">
        <v>134</v>
      </c>
      <c r="B68" s="320" t="s">
        <v>135</v>
      </c>
      <c r="C68" s="321"/>
      <c r="D68" s="321"/>
      <c r="E68" s="321"/>
      <c r="F68" s="321"/>
      <c r="G68" s="322"/>
    </row>
    <row r="69">
      <c r="A69" s="311" t="s">
        <v>136</v>
      </c>
      <c r="B69" s="320" t="s">
        <v>60</v>
      </c>
      <c r="C69" s="321"/>
      <c r="D69" s="321"/>
      <c r="E69" s="321"/>
      <c r="F69" s="321"/>
      <c r="G69" s="322"/>
    </row>
    <row r="70">
      <c r="A70" s="311" t="s">
        <v>137</v>
      </c>
      <c r="B70" s="320" t="s">
        <v>56</v>
      </c>
      <c r="C70" s="321"/>
      <c r="D70" s="321"/>
      <c r="E70" s="321"/>
      <c r="F70" s="321"/>
      <c r="G70" s="322"/>
    </row>
    <row r="71">
      <c r="A71" s="311" t="s">
        <v>138</v>
      </c>
      <c r="B71" s="320" t="s">
        <v>64</v>
      </c>
      <c r="C71" s="321"/>
      <c r="D71" s="321"/>
      <c r="E71" s="321"/>
      <c r="F71" s="321"/>
      <c r="G71" s="322"/>
    </row>
    <row r="72">
      <c r="A72" s="311" t="s">
        <v>139</v>
      </c>
      <c r="B72" s="320" t="s">
        <v>66</v>
      </c>
      <c r="C72" s="321"/>
      <c r="D72" s="321"/>
      <c r="E72" s="321"/>
      <c r="F72" s="321"/>
      <c r="G72" s="322"/>
    </row>
    <row r="73">
      <c r="A73" s="311" t="s">
        <v>140</v>
      </c>
      <c r="B73" s="320" t="s">
        <v>141</v>
      </c>
      <c r="C73" s="321"/>
      <c r="D73" s="321"/>
      <c r="E73" s="321"/>
      <c r="F73" s="321"/>
      <c r="G73" s="322"/>
    </row>
    <row r="74">
      <c r="A74" s="311" t="s">
        <v>142</v>
      </c>
      <c r="B74" s="320" t="s">
        <v>143</v>
      </c>
      <c r="C74" s="321"/>
      <c r="D74" s="321"/>
      <c r="E74" s="321"/>
      <c r="F74" s="321"/>
      <c r="G74" s="322"/>
    </row>
    <row r="75">
      <c r="A75" s="303" t="s">
        <v>144</v>
      </c>
      <c r="B75" s="323" t="s">
        <v>145</v>
      </c>
      <c r="C75" s="324"/>
      <c r="D75" s="324"/>
      <c r="E75" s="324"/>
      <c r="F75" s="324"/>
      <c r="G75" s="325"/>
    </row>
    <row r="76" ht="26.25" customHeight="1">
      <c r="A76" s="311" t="s">
        <v>146</v>
      </c>
      <c r="B76" s="320" t="s">
        <v>147</v>
      </c>
      <c r="C76" s="321"/>
      <c r="D76" s="321"/>
      <c r="E76" s="321"/>
      <c r="F76" s="321"/>
      <c r="G76" s="322"/>
    </row>
    <row r="77">
      <c r="A77" s="311" t="s">
        <v>148</v>
      </c>
      <c r="B77" s="320" t="s">
        <v>149</v>
      </c>
      <c r="C77" s="321"/>
      <c r="D77" s="321"/>
      <c r="E77" s="321"/>
      <c r="F77" s="321"/>
      <c r="G77" s="322"/>
    </row>
    <row r="78">
      <c r="A78" s="303" t="s">
        <v>150</v>
      </c>
      <c r="B78" s="323" t="s">
        <v>68</v>
      </c>
      <c r="C78" s="324"/>
      <c r="D78" s="324"/>
      <c r="E78" s="324"/>
      <c r="F78" s="324"/>
      <c r="G78" s="325"/>
    </row>
    <row r="79">
      <c r="A79" s="311" t="s">
        <v>151</v>
      </c>
      <c r="B79" s="320" t="s">
        <v>152</v>
      </c>
      <c r="C79" s="321"/>
      <c r="D79" s="321"/>
      <c r="E79" s="321"/>
      <c r="F79" s="321"/>
      <c r="G79" s="322"/>
    </row>
    <row r="80">
      <c r="A80" s="311" t="s">
        <v>153</v>
      </c>
      <c r="B80" s="320" t="s">
        <v>154</v>
      </c>
      <c r="C80" s="321"/>
      <c r="D80" s="321"/>
      <c r="E80" s="321"/>
      <c r="F80" s="321"/>
      <c r="G80" s="322"/>
    </row>
    <row r="81">
      <c r="A81" s="311" t="s">
        <v>155</v>
      </c>
      <c r="B81" s="320" t="s">
        <v>74</v>
      </c>
      <c r="C81" s="321"/>
      <c r="D81" s="321"/>
      <c r="E81" s="321"/>
      <c r="F81" s="321"/>
      <c r="G81" s="322"/>
    </row>
    <row r="82" ht="25.5" customHeight="1">
      <c r="A82" s="311" t="s">
        <v>156</v>
      </c>
      <c r="B82" s="320" t="s">
        <v>157</v>
      </c>
      <c r="C82" s="321"/>
      <c r="D82" s="321"/>
      <c r="E82" s="321"/>
      <c r="F82" s="321"/>
      <c r="G82" s="322"/>
    </row>
    <row r="83">
      <c r="A83" s="311" t="s">
        <v>158</v>
      </c>
      <c r="B83" s="320" t="s">
        <v>80</v>
      </c>
      <c r="C83" s="321"/>
      <c r="D83" s="321"/>
      <c r="E83" s="321"/>
      <c r="F83" s="321"/>
      <c r="G83" s="322"/>
    </row>
    <row r="84">
      <c r="A84" s="311" t="s">
        <v>159</v>
      </c>
      <c r="B84" s="320" t="s">
        <v>78</v>
      </c>
      <c r="C84" s="321"/>
      <c r="D84" s="321"/>
      <c r="E84" s="321"/>
      <c r="F84" s="321"/>
      <c r="G84" s="322"/>
    </row>
    <row r="85">
      <c r="A85" s="303" t="s">
        <v>160</v>
      </c>
      <c r="B85" s="323" t="s">
        <v>161</v>
      </c>
      <c r="C85" s="324"/>
      <c r="D85" s="324"/>
      <c r="E85" s="324"/>
      <c r="F85" s="324"/>
      <c r="G85" s="325"/>
    </row>
    <row r="86">
      <c r="A86" s="311" t="s">
        <v>162</v>
      </c>
      <c r="B86" s="320" t="s">
        <v>163</v>
      </c>
      <c r="C86" s="321"/>
      <c r="D86" s="321"/>
      <c r="E86" s="321"/>
      <c r="F86" s="321"/>
      <c r="G86" s="322"/>
    </row>
    <row r="87">
      <c r="A87" s="311" t="s">
        <v>164</v>
      </c>
      <c r="B87" s="320" t="s">
        <v>165</v>
      </c>
      <c r="C87" s="321"/>
      <c r="D87" s="321"/>
      <c r="E87" s="321"/>
      <c r="F87" s="321"/>
      <c r="G87" s="322"/>
    </row>
    <row r="88">
      <c r="A88" s="311" t="s">
        <v>166</v>
      </c>
      <c r="B88" s="320" t="s">
        <v>167</v>
      </c>
      <c r="C88" s="321"/>
      <c r="D88" s="321"/>
      <c r="E88" s="321"/>
      <c r="F88" s="321"/>
      <c r="G88" s="322"/>
    </row>
    <row r="89" ht="26.25" customHeight="1">
      <c r="A89" s="311" t="s">
        <v>168</v>
      </c>
      <c r="B89" s="320" t="s">
        <v>169</v>
      </c>
      <c r="C89" s="321"/>
      <c r="D89" s="321"/>
      <c r="E89" s="321"/>
      <c r="F89" s="321"/>
      <c r="G89" s="322"/>
    </row>
    <row r="90">
      <c r="A90" s="311" t="s">
        <v>170</v>
      </c>
      <c r="B90" s="320" t="s">
        <v>171</v>
      </c>
      <c r="C90" s="321"/>
      <c r="D90" s="321"/>
      <c r="E90" s="321"/>
      <c r="F90" s="321"/>
      <c r="G90" s="322"/>
    </row>
    <row r="91">
      <c r="A91" s="303" t="s">
        <v>172</v>
      </c>
      <c r="B91" s="323" t="s">
        <v>93</v>
      </c>
      <c r="C91" s="324"/>
      <c r="D91" s="324"/>
      <c r="E91" s="324"/>
      <c r="F91" s="324"/>
      <c r="G91" s="325"/>
    </row>
    <row r="92">
      <c r="A92" s="303" t="s">
        <v>173</v>
      </c>
      <c r="B92" s="323" t="s">
        <v>174</v>
      </c>
      <c r="C92" s="324"/>
      <c r="D92" s="324"/>
      <c r="E92" s="330"/>
      <c r="F92" s="331"/>
      <c r="G92" s="332"/>
    </row>
    <row r="93">
      <c r="A93" s="311" t="s">
        <v>175</v>
      </c>
      <c r="B93" s="320" t="s">
        <v>97</v>
      </c>
      <c r="C93" s="321"/>
      <c r="D93" s="321"/>
      <c r="E93" s="321"/>
      <c r="F93" s="321"/>
      <c r="G93" s="322"/>
    </row>
    <row r="94">
      <c r="A94" s="311" t="s">
        <v>176</v>
      </c>
      <c r="B94" s="320" t="s">
        <v>99</v>
      </c>
      <c r="C94" s="321"/>
      <c r="D94" s="321"/>
      <c r="E94" s="321"/>
      <c r="F94" s="321"/>
      <c r="G94" s="322"/>
    </row>
    <row r="95" ht="26.25" customHeight="1">
      <c r="A95" s="311" t="s">
        <v>177</v>
      </c>
      <c r="B95" s="320" t="s">
        <v>101</v>
      </c>
      <c r="C95" s="321"/>
      <c r="D95" s="321"/>
      <c r="E95" s="321"/>
      <c r="F95" s="321"/>
      <c r="G95" s="322"/>
    </row>
    <row r="96">
      <c r="A96" s="311" t="s">
        <v>178</v>
      </c>
      <c r="B96" s="320" t="s">
        <v>179</v>
      </c>
      <c r="C96" s="321"/>
      <c r="D96" s="321"/>
      <c r="E96" s="321"/>
      <c r="F96" s="321"/>
      <c r="G96" s="322"/>
    </row>
    <row r="97">
      <c r="A97" s="311" t="s">
        <v>180</v>
      </c>
      <c r="B97" s="320" t="s">
        <v>105</v>
      </c>
      <c r="C97" s="321"/>
      <c r="D97" s="321"/>
      <c r="E97" s="321"/>
      <c r="F97" s="321"/>
      <c r="G97" s="322"/>
    </row>
    <row r="98">
      <c r="A98" s="311" t="s">
        <v>181</v>
      </c>
      <c r="B98" s="320" t="s">
        <v>107</v>
      </c>
      <c r="C98" s="321"/>
      <c r="D98" s="321"/>
      <c r="E98" s="321"/>
      <c r="F98" s="321"/>
      <c r="G98" s="322"/>
    </row>
    <row r="99">
      <c r="A99" s="311" t="s">
        <v>182</v>
      </c>
      <c r="B99" s="320" t="s">
        <v>109</v>
      </c>
      <c r="C99" s="321"/>
      <c r="D99" s="321"/>
      <c r="E99" s="321"/>
      <c r="F99" s="321"/>
      <c r="G99" s="322"/>
    </row>
    <row r="100">
      <c r="A100" s="311" t="s">
        <v>183</v>
      </c>
      <c r="B100" s="320" t="s">
        <v>111</v>
      </c>
      <c r="C100" s="321"/>
      <c r="D100" s="321"/>
      <c r="E100" s="321"/>
      <c r="F100" s="321"/>
      <c r="G100" s="322"/>
    </row>
    <row r="101" ht="25.5" customHeight="1">
      <c r="A101" s="311" t="s">
        <v>184</v>
      </c>
      <c r="B101" s="320" t="s">
        <v>113</v>
      </c>
      <c r="C101" s="321"/>
      <c r="D101" s="321"/>
      <c r="E101" s="321"/>
      <c r="F101" s="321"/>
      <c r="G101" s="322"/>
    </row>
    <row r="102">
      <c r="A102" s="311" t="s">
        <v>185</v>
      </c>
      <c r="B102" s="320" t="s">
        <v>115</v>
      </c>
      <c r="C102" s="321"/>
      <c r="D102" s="321"/>
      <c r="E102" s="321"/>
      <c r="F102" s="321"/>
      <c r="G102" s="322"/>
    </row>
    <row r="103" ht="25.5" customHeight="1">
      <c r="A103" s="311" t="s">
        <v>186</v>
      </c>
      <c r="B103" s="320" t="s">
        <v>117</v>
      </c>
      <c r="C103" s="321"/>
      <c r="D103" s="321"/>
      <c r="E103" s="321"/>
      <c r="F103" s="321"/>
      <c r="G103" s="322"/>
    </row>
    <row r="104">
      <c r="A104" s="311" t="s">
        <v>187</v>
      </c>
      <c r="B104" s="320" t="s">
        <v>119</v>
      </c>
      <c r="C104" s="321"/>
      <c r="D104" s="321"/>
      <c r="E104" s="321"/>
      <c r="F104" s="321"/>
      <c r="G104" s="322"/>
    </row>
    <row r="105">
      <c r="A105" s="303" t="s">
        <v>188</v>
      </c>
      <c r="B105" s="333" t="s">
        <v>121</v>
      </c>
      <c r="C105" s="334"/>
      <c r="D105" s="334"/>
      <c r="E105" s="334"/>
      <c r="F105" s="334"/>
      <c r="G105" s="335"/>
    </row>
    <row r="106">
      <c r="A106" s="311" t="s">
        <v>189</v>
      </c>
      <c r="B106" s="320" t="s">
        <v>123</v>
      </c>
      <c r="C106" s="321"/>
      <c r="D106" s="321"/>
      <c r="E106" s="321"/>
      <c r="F106" s="321"/>
      <c r="G106" s="322"/>
    </row>
    <row r="107" ht="25.5" customHeight="1">
      <c r="A107" s="311" t="s">
        <v>190</v>
      </c>
      <c r="B107" s="320" t="s">
        <v>191</v>
      </c>
      <c r="C107" s="321"/>
      <c r="D107" s="321"/>
      <c r="E107" s="321"/>
      <c r="F107" s="321"/>
      <c r="G107" s="322"/>
    </row>
    <row r="108">
      <c r="A108" s="311" t="s">
        <v>192</v>
      </c>
      <c r="B108" s="320" t="s">
        <v>193</v>
      </c>
      <c r="C108" s="321"/>
      <c r="D108" s="321"/>
      <c r="E108" s="321"/>
      <c r="F108" s="321"/>
      <c r="G108" s="322"/>
    </row>
    <row r="109" ht="17.25" customHeight="1">
      <c r="A109" s="336" t="s">
        <v>237</v>
      </c>
      <c r="B109" s="337"/>
      <c r="C109" s="337"/>
      <c r="D109" s="337"/>
      <c r="E109" s="338"/>
      <c r="F109" s="339">
        <f>'BM 01'!L109</f>
        <v>9291.2160399999993</v>
      </c>
      <c r="G109" s="340"/>
    </row>
    <row r="110" ht="106.5" customHeight="1">
      <c r="A110" s="341" t="s">
        <v>238</v>
      </c>
      <c r="B110" s="342"/>
      <c r="C110" s="343"/>
      <c r="D110" s="344" t="s">
        <v>239</v>
      </c>
      <c r="E110" s="345"/>
      <c r="F110" s="345"/>
      <c r="G110" s="346"/>
    </row>
  </sheetData>
  <mergeCells count="115">
    <mergeCell ref="B91:G91"/>
    <mergeCell ref="B104:G104"/>
    <mergeCell ref="B103:G103"/>
    <mergeCell ref="B102:G102"/>
    <mergeCell ref="B101:G101"/>
    <mergeCell ref="B100:G100"/>
    <mergeCell ref="B99:G99"/>
    <mergeCell ref="B98:G98"/>
    <mergeCell ref="B97:G97"/>
    <mergeCell ref="B96:G96"/>
    <mergeCell ref="B95:G95"/>
    <mergeCell ref="B94:G94"/>
    <mergeCell ref="B93:G93"/>
    <mergeCell ref="B45:G45"/>
    <mergeCell ref="B64:G64"/>
    <mergeCell ref="B75:G75"/>
    <mergeCell ref="B77:G77"/>
    <mergeCell ref="B76:G76"/>
    <mergeCell ref="B78:G78"/>
    <mergeCell ref="B63:G63"/>
    <mergeCell ref="B61:G61"/>
    <mergeCell ref="E62:G62"/>
    <mergeCell ref="A62:D62"/>
    <mergeCell ref="B55:G55"/>
    <mergeCell ref="B54:G54"/>
    <mergeCell ref="B53:G53"/>
    <mergeCell ref="B52:G52"/>
    <mergeCell ref="B51:G51"/>
    <mergeCell ref="B50:G50"/>
    <mergeCell ref="B49:G49"/>
    <mergeCell ref="B48:G48"/>
    <mergeCell ref="B47:G47"/>
    <mergeCell ref="B66:G66"/>
    <mergeCell ref="B14:G14"/>
    <mergeCell ref="B20:G20"/>
    <mergeCell ref="B21:G21"/>
    <mergeCell ref="B18:G18"/>
    <mergeCell ref="B19:G19"/>
    <mergeCell ref="B27:G27"/>
    <mergeCell ref="B26:G26"/>
    <mergeCell ref="B25:G25"/>
    <mergeCell ref="B24:G24"/>
    <mergeCell ref="B23:G23"/>
    <mergeCell ref="B84:G84"/>
    <mergeCell ref="B83:G83"/>
    <mergeCell ref="B38:G38"/>
    <mergeCell ref="B42:G42"/>
    <mergeCell ref="B41:G41"/>
    <mergeCell ref="B40:G40"/>
    <mergeCell ref="B39:G39"/>
    <mergeCell ref="B16:G16"/>
    <mergeCell ref="B32:G32"/>
    <mergeCell ref="B31:G31"/>
    <mergeCell ref="B30:G30"/>
    <mergeCell ref="B29:G29"/>
    <mergeCell ref="B28:G28"/>
    <mergeCell ref="B37:G37"/>
    <mergeCell ref="B36:G36"/>
    <mergeCell ref="B35:G35"/>
    <mergeCell ref="B57:G57"/>
    <mergeCell ref="B58:G58"/>
    <mergeCell ref="B60:G60"/>
    <mergeCell ref="B59:G59"/>
    <mergeCell ref="B44:G44"/>
    <mergeCell ref="B43:G43"/>
    <mergeCell ref="B56:G56"/>
    <mergeCell ref="B46:G46"/>
    <mergeCell ref="A110:C110"/>
    <mergeCell ref="D110:G110"/>
    <mergeCell ref="B74:G74"/>
    <mergeCell ref="B73:G73"/>
    <mergeCell ref="B72:G72"/>
    <mergeCell ref="B71:G71"/>
    <mergeCell ref="B70:G70"/>
    <mergeCell ref="B69:G69"/>
    <mergeCell ref="B68:G68"/>
    <mergeCell ref="B90:G90"/>
    <mergeCell ref="B89:G89"/>
    <mergeCell ref="B88:G88"/>
    <mergeCell ref="B87:G87"/>
    <mergeCell ref="B86:G86"/>
    <mergeCell ref="B82:G82"/>
    <mergeCell ref="B81:G81"/>
    <mergeCell ref="B80:G80"/>
    <mergeCell ref="B79:G79"/>
    <mergeCell ref="B85:G85"/>
    <mergeCell ref="B105:G105"/>
    <mergeCell ref="B108:G108"/>
    <mergeCell ref="B107:G107"/>
    <mergeCell ref="B106:G106"/>
    <mergeCell ref="B92:E92"/>
    <mergeCell ref="B1:F1"/>
    <mergeCell ref="G1:G4"/>
    <mergeCell ref="B2:F2"/>
    <mergeCell ref="B3:F3"/>
    <mergeCell ref="M4:P4"/>
    <mergeCell ref="A109:E109"/>
    <mergeCell ref="A17:D17"/>
    <mergeCell ref="E17:G17"/>
    <mergeCell ref="B22:G22"/>
    <mergeCell ref="B10:G10"/>
    <mergeCell ref="B11:G11"/>
    <mergeCell ref="B12:G12"/>
    <mergeCell ref="B13:G13"/>
    <mergeCell ref="B15:G15"/>
    <mergeCell ref="A5:G5"/>
    <mergeCell ref="B6:G6"/>
    <mergeCell ref="B7:G7"/>
    <mergeCell ref="B8:G8"/>
    <mergeCell ref="B9:G9"/>
    <mergeCell ref="B34:G34"/>
    <mergeCell ref="B33:G33"/>
    <mergeCell ref="B65:G65"/>
    <mergeCell ref="F109:G109"/>
    <mergeCell ref="B67:G6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  <rowBreaks count="4" manualBreakCount="4">
    <brk id="22" man="1" max="6"/>
    <brk id="57" man="1" max="6"/>
    <brk id="78" man="1" max="6"/>
    <brk id="104" man="1" max="6"/>
  </rowBreaks>
  <colBreaks count="1" manualBreakCount="1">
    <brk id="7" man="1" max="1048575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1559" zoomScale="70" workbookViewId="0">
      <selection activeCell="O79" activeCellId="0" sqref="B68:O79"/>
    </sheetView>
  </sheetViews>
  <sheetFormatPr defaultColWidth="9.140625" defaultRowHeight="12.75"/>
  <cols>
    <col customWidth="1" min="1" max="1" style="347" width="11.85546875"/>
    <col customWidth="1" min="2" max="2" style="347" width="14.85546875"/>
    <col customWidth="1" min="3" max="3" style="347" width="11.7109375"/>
    <col customWidth="1" min="4" max="4" style="347" width="5.28515625"/>
    <col customWidth="1" min="5" max="5" style="347" width="5.5703125"/>
    <col customWidth="1" min="6" max="6" style="347" width="20.5703125"/>
    <col customWidth="1" min="7" max="7" style="347" width="7.140625"/>
    <col customWidth="1" min="8" max="8" style="347" width="4.42578125"/>
    <col customWidth="1" min="9" max="9" style="347" width="14.85546875"/>
    <col customWidth="1" min="10" max="10" style="347" width="5.28515625"/>
    <col min="11" max="11" style="347" width="9.140625"/>
    <col customWidth="1" min="12" max="12" style="347" width="5.85546875"/>
    <col customWidth="1" min="13" max="13" style="347" width="4.42578125"/>
    <col customWidth="1" min="14" max="14" style="347" width="6.85546875"/>
    <col min="15" max="16384" style="347" width="9.140625"/>
  </cols>
  <sheetData>
    <row r="1" ht="27" customHeight="1">
      <c r="A1" s="348" t="s">
        <v>240</v>
      </c>
      <c r="B1" s="349" t="str">
        <f>'[1]MC 01'!B1:N1</f>
        <v xml:space="preserve">FELIPE &amp; SOUZA CONSTRUÇÕES (Rua eng. Antonio Goncalves Soares n° 135  LUZIA ARACAJU-SE CNPJ : 38.015.219/0001-37)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1"/>
    </row>
    <row r="2">
      <c r="A2" s="352" t="s">
        <v>3</v>
      </c>
      <c r="B2" s="353" t="str">
        <f>'[1]MC 01'!B2:N2</f>
        <v xml:space="preserve">PREFEITURA DE SÃO CRISTOVÃO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4"/>
    </row>
    <row r="3">
      <c r="A3" s="355" t="s">
        <v>241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7"/>
    </row>
    <row r="4" s="358" customFormat="1" ht="13.5" customHeight="1">
      <c r="A4" s="359" t="s">
        <v>7</v>
      </c>
      <c r="B4" s="360" t="str">
        <f>'[1]MC 01'!B4</f>
        <v xml:space="preserve"> Nº 040/2025</v>
      </c>
      <c r="C4" s="360" t="s">
        <v>216</v>
      </c>
      <c r="D4" s="361" t="str">
        <f>'[1]MC 01'!F4</f>
        <v xml:space="preserve">06/10/2025 a 04/11/2025</v>
      </c>
      <c r="E4" s="361"/>
      <c r="F4" s="361"/>
      <c r="G4" s="362" t="s">
        <v>242</v>
      </c>
      <c r="H4" s="362"/>
      <c r="I4" s="363">
        <v>45936</v>
      </c>
      <c r="J4" s="364"/>
      <c r="K4" s="364"/>
      <c r="L4" s="364"/>
      <c r="M4" s="365"/>
      <c r="N4" s="366" t="s">
        <v>243</v>
      </c>
      <c r="O4" s="367">
        <v>1</v>
      </c>
    </row>
    <row r="5" s="358" customFormat="1">
      <c r="A5" s="368" t="s">
        <v>244</v>
      </c>
      <c r="B5" s="369" t="s">
        <v>6</v>
      </c>
      <c r="C5" s="370"/>
      <c r="D5" s="370"/>
      <c r="E5" s="370"/>
      <c r="F5" s="370"/>
      <c r="G5" s="370"/>
      <c r="H5" s="370"/>
      <c r="I5" s="370"/>
      <c r="J5" s="371"/>
      <c r="K5" s="372" t="s">
        <v>245</v>
      </c>
      <c r="L5" s="372" t="s">
        <v>246</v>
      </c>
      <c r="M5" s="372" t="s">
        <v>247</v>
      </c>
      <c r="N5" s="372"/>
      <c r="O5" s="373" t="s">
        <v>248</v>
      </c>
    </row>
    <row r="6" s="358" customFormat="1">
      <c r="A6" s="374"/>
      <c r="B6" s="375"/>
      <c r="C6" s="376"/>
      <c r="D6" s="376"/>
      <c r="E6" s="376"/>
      <c r="F6" s="376"/>
      <c r="G6" s="376"/>
      <c r="H6" s="376"/>
      <c r="I6" s="376"/>
      <c r="J6" s="377"/>
      <c r="K6" s="372" t="s">
        <v>249</v>
      </c>
      <c r="L6" s="378"/>
      <c r="M6" s="353" t="s">
        <v>203</v>
      </c>
      <c r="N6" s="353"/>
      <c r="O6" s="379"/>
    </row>
    <row r="7" ht="25.5">
      <c r="A7" s="380" t="s">
        <v>250</v>
      </c>
      <c r="B7" s="381"/>
      <c r="C7" s="382" t="s">
        <v>251</v>
      </c>
      <c r="D7" s="382">
        <v>180</v>
      </c>
      <c r="E7" s="382" t="s">
        <v>252</v>
      </c>
      <c r="F7" s="383" t="s">
        <v>253</v>
      </c>
      <c r="G7" s="383"/>
      <c r="H7" s="381">
        <v>1</v>
      </c>
      <c r="I7" s="382" t="s">
        <v>254</v>
      </c>
      <c r="J7" s="381">
        <f>D7-H7</f>
        <v>179</v>
      </c>
      <c r="K7" s="378" t="s">
        <v>255</v>
      </c>
      <c r="L7" s="378" t="s">
        <v>203</v>
      </c>
      <c r="M7" s="353"/>
      <c r="N7" s="353"/>
      <c r="O7" s="354"/>
    </row>
    <row r="8">
      <c r="A8" s="384" t="s">
        <v>256</v>
      </c>
      <c r="B8" s="385" t="s">
        <v>257</v>
      </c>
      <c r="C8" s="386"/>
      <c r="D8" s="386"/>
      <c r="E8" s="386"/>
      <c r="F8" s="387"/>
      <c r="G8" s="388"/>
      <c r="H8" s="389"/>
      <c r="I8" s="390"/>
      <c r="J8" s="391"/>
      <c r="K8" s="391"/>
      <c r="L8" s="391"/>
      <c r="M8" s="391"/>
      <c r="N8" s="391"/>
      <c r="O8" s="392"/>
    </row>
    <row r="9">
      <c r="A9" s="384"/>
      <c r="B9" s="393" t="s">
        <v>258</v>
      </c>
      <c r="C9" s="394"/>
      <c r="D9" s="394"/>
      <c r="E9" s="394"/>
      <c r="F9" s="395"/>
      <c r="G9" s="396"/>
      <c r="H9" s="397"/>
      <c r="I9" s="398"/>
      <c r="J9" s="399"/>
      <c r="K9" s="399"/>
      <c r="L9" s="399"/>
      <c r="M9" s="399"/>
      <c r="N9" s="399"/>
      <c r="O9" s="400"/>
    </row>
    <row r="10">
      <c r="A10" s="384"/>
      <c r="B10" s="393" t="s">
        <v>259</v>
      </c>
      <c r="C10" s="394"/>
      <c r="D10" s="394"/>
      <c r="E10" s="394"/>
      <c r="F10" s="395"/>
      <c r="G10" s="396"/>
      <c r="H10" s="397"/>
      <c r="I10" s="398"/>
      <c r="J10" s="399"/>
      <c r="K10" s="399"/>
      <c r="L10" s="399"/>
      <c r="M10" s="399"/>
      <c r="N10" s="399"/>
      <c r="O10" s="400"/>
    </row>
    <row r="11">
      <c r="A11" s="384"/>
      <c r="B11" s="393" t="s">
        <v>260</v>
      </c>
      <c r="C11" s="394"/>
      <c r="D11" s="394"/>
      <c r="E11" s="394"/>
      <c r="F11" s="395"/>
      <c r="G11" s="396"/>
      <c r="H11" s="401"/>
      <c r="I11" s="398"/>
      <c r="J11" s="399"/>
      <c r="K11" s="399"/>
      <c r="L11" s="399"/>
      <c r="M11" s="399"/>
      <c r="N11" s="399"/>
      <c r="O11" s="400"/>
    </row>
    <row r="12">
      <c r="A12" s="384"/>
      <c r="B12" s="393" t="s">
        <v>261</v>
      </c>
      <c r="C12" s="394"/>
      <c r="D12" s="394"/>
      <c r="E12" s="394"/>
      <c r="F12" s="395"/>
      <c r="G12" s="396"/>
      <c r="H12" s="401"/>
      <c r="I12" s="396"/>
      <c r="J12" s="397"/>
      <c r="K12" s="397"/>
      <c r="L12" s="397"/>
      <c r="M12" s="397"/>
      <c r="N12" s="397"/>
      <c r="O12" s="402"/>
    </row>
    <row r="13">
      <c r="A13" s="403"/>
      <c r="B13" s="393" t="s">
        <v>262</v>
      </c>
      <c r="C13" s="394"/>
      <c r="D13" s="394"/>
      <c r="E13" s="394"/>
      <c r="F13" s="395"/>
      <c r="G13" s="396">
        <v>1</v>
      </c>
      <c r="H13" s="401"/>
      <c r="I13" s="404"/>
      <c r="J13" s="405"/>
      <c r="K13" s="405"/>
      <c r="L13" s="405"/>
      <c r="M13" s="405"/>
      <c r="N13" s="405"/>
      <c r="O13" s="406"/>
    </row>
    <row r="14">
      <c r="A14" s="407" t="s">
        <v>263</v>
      </c>
      <c r="B14" s="408" t="s">
        <v>264</v>
      </c>
      <c r="C14" s="409"/>
      <c r="D14" s="409"/>
      <c r="E14" s="409"/>
      <c r="F14" s="410"/>
      <c r="G14" s="411" t="s">
        <v>265</v>
      </c>
      <c r="H14" s="412"/>
      <c r="I14" s="408" t="s">
        <v>264</v>
      </c>
      <c r="J14" s="409"/>
      <c r="K14" s="409"/>
      <c r="L14" s="409"/>
      <c r="M14" s="409"/>
      <c r="N14" s="410"/>
      <c r="O14" s="413" t="s">
        <v>265</v>
      </c>
    </row>
    <row r="15">
      <c r="A15" s="384"/>
      <c r="B15" s="393" t="s">
        <v>266</v>
      </c>
      <c r="C15" s="394"/>
      <c r="D15" s="394"/>
      <c r="E15" s="394"/>
      <c r="F15" s="395"/>
      <c r="G15" s="396"/>
      <c r="H15" s="401"/>
      <c r="I15" s="393" t="s">
        <v>267</v>
      </c>
      <c r="J15" s="394"/>
      <c r="K15" s="394"/>
      <c r="L15" s="394"/>
      <c r="M15" s="394"/>
      <c r="N15" s="395"/>
      <c r="O15" s="414"/>
    </row>
    <row r="16">
      <c r="A16" s="384"/>
      <c r="B16" s="393" t="s">
        <v>268</v>
      </c>
      <c r="C16" s="394"/>
      <c r="D16" s="394"/>
      <c r="E16" s="394"/>
      <c r="F16" s="395"/>
      <c r="G16" s="396"/>
      <c r="H16" s="397"/>
      <c r="I16" s="415" t="s">
        <v>269</v>
      </c>
      <c r="J16" s="416"/>
      <c r="K16" s="416"/>
      <c r="L16" s="416"/>
      <c r="M16" s="416"/>
      <c r="N16" s="417"/>
      <c r="O16" s="402"/>
    </row>
    <row r="17">
      <c r="A17" s="384"/>
      <c r="B17" s="393" t="s">
        <v>270</v>
      </c>
      <c r="C17" s="394"/>
      <c r="D17" s="394"/>
      <c r="E17" s="394"/>
      <c r="F17" s="395"/>
      <c r="G17" s="396"/>
      <c r="H17" s="397"/>
      <c r="I17" s="393" t="s">
        <v>271</v>
      </c>
      <c r="J17" s="394"/>
      <c r="K17" s="394"/>
      <c r="L17" s="394"/>
      <c r="M17" s="394"/>
      <c r="N17" s="395"/>
      <c r="O17" s="402"/>
    </row>
    <row r="18">
      <c r="A18" s="384"/>
      <c r="B18" s="393" t="s">
        <v>272</v>
      </c>
      <c r="C18" s="394"/>
      <c r="D18" s="394"/>
      <c r="E18" s="394"/>
      <c r="F18" s="395"/>
      <c r="G18" s="396"/>
      <c r="H18" s="401"/>
      <c r="I18" s="385" t="s">
        <v>273</v>
      </c>
      <c r="J18" s="386"/>
      <c r="K18" s="386"/>
      <c r="L18" s="386"/>
      <c r="M18" s="386"/>
      <c r="N18" s="387"/>
      <c r="O18" s="414"/>
    </row>
    <row r="19">
      <c r="A19" s="384"/>
      <c r="B19" s="393" t="s">
        <v>274</v>
      </c>
      <c r="C19" s="394"/>
      <c r="D19" s="394"/>
      <c r="E19" s="394"/>
      <c r="F19" s="395"/>
      <c r="G19" s="396"/>
      <c r="H19" s="401"/>
      <c r="I19" s="393" t="s">
        <v>275</v>
      </c>
      <c r="J19" s="394"/>
      <c r="K19" s="394"/>
      <c r="L19" s="394"/>
      <c r="M19" s="394"/>
      <c r="N19" s="395"/>
      <c r="O19" s="414">
        <v>1</v>
      </c>
    </row>
    <row r="20">
      <c r="A20" s="384"/>
      <c r="B20" s="393" t="s">
        <v>276</v>
      </c>
      <c r="C20" s="394"/>
      <c r="D20" s="394"/>
      <c r="E20" s="394"/>
      <c r="F20" s="395"/>
      <c r="G20" s="396"/>
      <c r="H20" s="401"/>
      <c r="I20" s="393" t="s">
        <v>277</v>
      </c>
      <c r="J20" s="394"/>
      <c r="K20" s="394"/>
      <c r="L20" s="394"/>
      <c r="M20" s="394"/>
      <c r="N20" s="395"/>
      <c r="O20" s="414"/>
    </row>
    <row r="21">
      <c r="A21" s="384"/>
      <c r="B21" s="393" t="s">
        <v>278</v>
      </c>
      <c r="C21" s="394"/>
      <c r="D21" s="394"/>
      <c r="E21" s="394"/>
      <c r="F21" s="395"/>
      <c r="G21" s="396"/>
      <c r="H21" s="401"/>
      <c r="I21" s="393" t="s">
        <v>279</v>
      </c>
      <c r="J21" s="394"/>
      <c r="K21" s="394"/>
      <c r="L21" s="394"/>
      <c r="M21" s="394"/>
      <c r="N21" s="395"/>
      <c r="O21" s="414"/>
    </row>
    <row r="22">
      <c r="A22" s="384"/>
      <c r="B22" s="393" t="s">
        <v>280</v>
      </c>
      <c r="C22" s="394"/>
      <c r="D22" s="394"/>
      <c r="E22" s="394"/>
      <c r="F22" s="395"/>
      <c r="G22" s="396"/>
      <c r="H22" s="401"/>
      <c r="I22" s="393" t="s">
        <v>281</v>
      </c>
      <c r="J22" s="394"/>
      <c r="K22" s="394"/>
      <c r="L22" s="394"/>
      <c r="M22" s="394"/>
      <c r="N22" s="395"/>
      <c r="O22" s="414"/>
    </row>
    <row r="23">
      <c r="A23" s="384"/>
      <c r="B23" s="393" t="s">
        <v>282</v>
      </c>
      <c r="C23" s="394"/>
      <c r="D23" s="394"/>
      <c r="E23" s="394"/>
      <c r="F23" s="395"/>
      <c r="G23" s="396"/>
      <c r="H23" s="401"/>
      <c r="I23" s="393" t="s">
        <v>283</v>
      </c>
      <c r="J23" s="394"/>
      <c r="K23" s="394"/>
      <c r="L23" s="394"/>
      <c r="M23" s="394"/>
      <c r="N23" s="395"/>
      <c r="O23" s="414"/>
    </row>
    <row r="24">
      <c r="A24" s="384"/>
      <c r="B24" s="393" t="s">
        <v>284</v>
      </c>
      <c r="C24" s="394"/>
      <c r="D24" s="394"/>
      <c r="E24" s="394"/>
      <c r="F24" s="395"/>
      <c r="G24" s="396"/>
      <c r="H24" s="401"/>
      <c r="I24" s="393" t="s">
        <v>285</v>
      </c>
      <c r="J24" s="394"/>
      <c r="K24" s="394"/>
      <c r="L24" s="394"/>
      <c r="M24" s="394"/>
      <c r="N24" s="395"/>
      <c r="O24" s="418">
        <v>1</v>
      </c>
    </row>
    <row r="25">
      <c r="A25" s="403"/>
      <c r="B25" s="393" t="s">
        <v>286</v>
      </c>
      <c r="C25" s="394"/>
      <c r="D25" s="394"/>
      <c r="E25" s="394"/>
      <c r="F25" s="395"/>
      <c r="G25" s="419">
        <v>2</v>
      </c>
      <c r="H25" s="420"/>
      <c r="I25" s="421" t="s">
        <v>287</v>
      </c>
      <c r="J25" s="422"/>
      <c r="K25" s="422"/>
      <c r="L25" s="422"/>
      <c r="M25" s="422"/>
      <c r="N25" s="423"/>
      <c r="O25" s="424">
        <f>SUM(G15:H25,O15:O24)</f>
        <v>4</v>
      </c>
    </row>
    <row r="26">
      <c r="A26" s="425" t="s">
        <v>288</v>
      </c>
      <c r="B26" s="426"/>
      <c r="C26" s="427"/>
      <c r="D26" s="427"/>
      <c r="E26" s="427"/>
      <c r="F26" s="427"/>
      <c r="G26" s="427"/>
      <c r="H26" s="427"/>
      <c r="I26" s="427"/>
      <c r="J26" s="427"/>
      <c r="K26" s="427"/>
      <c r="L26" s="427"/>
      <c r="M26" s="427"/>
      <c r="N26" s="427"/>
      <c r="O26" s="428"/>
    </row>
    <row r="27">
      <c r="A27" s="429"/>
      <c r="B27" s="398" t="s">
        <v>289</v>
      </c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400"/>
    </row>
    <row r="28">
      <c r="A28" s="429"/>
      <c r="B28" s="398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400"/>
    </row>
    <row r="29">
      <c r="A29" s="429"/>
      <c r="B29" s="398"/>
      <c r="C29" s="399"/>
      <c r="D29" s="399"/>
      <c r="E29" s="399"/>
      <c r="F29" s="399"/>
      <c r="G29" s="399"/>
      <c r="H29" s="399"/>
      <c r="I29" s="399"/>
      <c r="J29" s="399"/>
      <c r="K29" s="399"/>
      <c r="L29" s="399"/>
      <c r="M29" s="399"/>
      <c r="N29" s="399"/>
      <c r="O29" s="400"/>
    </row>
    <row r="30">
      <c r="A30" s="429"/>
      <c r="B30" s="398"/>
      <c r="C30" s="399"/>
      <c r="D30" s="399"/>
      <c r="E30" s="399"/>
      <c r="F30" s="399"/>
      <c r="G30" s="399"/>
      <c r="H30" s="399"/>
      <c r="I30" s="399"/>
      <c r="J30" s="399"/>
      <c r="K30" s="399"/>
      <c r="L30" s="399"/>
      <c r="M30" s="399"/>
      <c r="N30" s="399"/>
      <c r="O30" s="400"/>
    </row>
    <row r="31">
      <c r="A31" s="429"/>
      <c r="B31" s="398"/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400"/>
    </row>
    <row r="32">
      <c r="A32" s="429"/>
      <c r="B32" s="398"/>
      <c r="C32" s="399"/>
      <c r="D32" s="399"/>
      <c r="E32" s="399"/>
      <c r="F32" s="399"/>
      <c r="G32" s="399"/>
      <c r="H32" s="399"/>
      <c r="I32" s="399"/>
      <c r="J32" s="399"/>
      <c r="K32" s="399"/>
      <c r="L32" s="399"/>
      <c r="M32" s="399"/>
      <c r="N32" s="399"/>
      <c r="O32" s="400"/>
    </row>
    <row r="33">
      <c r="A33" s="429"/>
      <c r="B33" s="398"/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399"/>
      <c r="N33" s="399"/>
      <c r="O33" s="400"/>
    </row>
    <row r="34">
      <c r="A34" s="429"/>
      <c r="B34" s="398"/>
      <c r="C34" s="399"/>
      <c r="D34" s="399"/>
      <c r="E34" s="399"/>
      <c r="F34" s="399"/>
      <c r="G34" s="399"/>
      <c r="H34" s="399"/>
      <c r="I34" s="399"/>
      <c r="J34" s="399"/>
      <c r="K34" s="399"/>
      <c r="L34" s="399"/>
      <c r="M34" s="399"/>
      <c r="N34" s="399"/>
      <c r="O34" s="400"/>
    </row>
    <row r="35">
      <c r="A35" s="429"/>
      <c r="B35" s="398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400"/>
    </row>
    <row r="36">
      <c r="A36" s="429"/>
      <c r="B36" s="398"/>
      <c r="C36" s="399"/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400"/>
    </row>
    <row r="37">
      <c r="A37" s="429"/>
      <c r="B37" s="398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400"/>
    </row>
    <row r="38">
      <c r="A38" s="429"/>
      <c r="B38" s="398"/>
      <c r="C38" s="399"/>
      <c r="D38" s="399"/>
      <c r="E38" s="399"/>
      <c r="F38" s="399"/>
      <c r="G38" s="399"/>
      <c r="H38" s="399"/>
      <c r="I38" s="399"/>
      <c r="J38" s="399"/>
      <c r="K38" s="399"/>
      <c r="L38" s="399"/>
      <c r="M38" s="399"/>
      <c r="N38" s="399"/>
      <c r="O38" s="400"/>
    </row>
    <row r="39">
      <c r="A39" s="429"/>
      <c r="B39" s="398"/>
      <c r="C39" s="399"/>
      <c r="D39" s="399"/>
      <c r="E39" s="399"/>
      <c r="F39" s="399"/>
      <c r="G39" s="399"/>
      <c r="H39" s="430"/>
      <c r="I39" s="431" t="s">
        <v>290</v>
      </c>
      <c r="J39" s="432"/>
      <c r="K39" s="432"/>
      <c r="L39" s="432"/>
      <c r="M39" s="432"/>
      <c r="N39" s="432"/>
      <c r="O39" s="433"/>
    </row>
    <row r="40" ht="46.5" customHeight="1">
      <c r="A40" s="434"/>
      <c r="B40" s="404"/>
      <c r="C40" s="405"/>
      <c r="D40" s="405"/>
      <c r="E40" s="405"/>
      <c r="F40" s="405"/>
      <c r="G40" s="405"/>
      <c r="H40" s="435"/>
      <c r="I40" s="436"/>
      <c r="J40" s="437"/>
      <c r="K40" s="437"/>
      <c r="L40" s="437"/>
      <c r="M40" s="437"/>
      <c r="N40" s="437"/>
      <c r="O40" s="438"/>
    </row>
    <row r="41">
      <c r="A41" s="425" t="s">
        <v>291</v>
      </c>
      <c r="B41" s="439"/>
      <c r="C41" s="427"/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8"/>
    </row>
    <row r="42">
      <c r="A42" s="429"/>
      <c r="B42" s="398"/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400"/>
    </row>
    <row r="43">
      <c r="A43" s="429"/>
      <c r="B43" s="398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400"/>
    </row>
    <row r="44">
      <c r="A44" s="429"/>
      <c r="B44" s="398"/>
      <c r="C44" s="399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399"/>
      <c r="O44" s="400"/>
    </row>
    <row r="45">
      <c r="A45" s="429"/>
      <c r="B45" s="398"/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400"/>
    </row>
    <row r="46">
      <c r="A46" s="429"/>
      <c r="B46" s="398"/>
      <c r="C46" s="399"/>
      <c r="D46" s="399"/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400"/>
    </row>
    <row r="47">
      <c r="A47" s="429"/>
      <c r="B47" s="398"/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400"/>
    </row>
    <row r="48">
      <c r="A48" s="429"/>
      <c r="B48" s="398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400"/>
    </row>
    <row r="49">
      <c r="A49" s="429"/>
      <c r="B49" s="440"/>
      <c r="C49" s="441"/>
      <c r="D49" s="441"/>
      <c r="E49" s="441"/>
      <c r="F49" s="441"/>
      <c r="G49" s="441"/>
      <c r="H49" s="441"/>
      <c r="I49" s="441"/>
      <c r="J49" s="441"/>
      <c r="K49" s="441"/>
      <c r="L49" s="441"/>
      <c r="M49" s="441"/>
      <c r="N49" s="441"/>
      <c r="O49" s="442"/>
    </row>
    <row r="50">
      <c r="A50" s="429"/>
      <c r="B50" s="396"/>
      <c r="C50" s="397"/>
      <c r="D50" s="397"/>
      <c r="E50" s="397"/>
      <c r="F50" s="397"/>
      <c r="G50" s="397"/>
      <c r="H50" s="397"/>
      <c r="I50" s="443" t="s">
        <v>292</v>
      </c>
      <c r="J50" s="443"/>
      <c r="K50" s="443"/>
      <c r="L50" s="443"/>
      <c r="M50" s="443"/>
      <c r="N50" s="443"/>
      <c r="O50" s="444"/>
    </row>
    <row r="51">
      <c r="A51" s="429"/>
      <c r="B51" s="396"/>
      <c r="C51" s="397"/>
      <c r="D51" s="397"/>
      <c r="E51" s="397"/>
      <c r="F51" s="397"/>
      <c r="G51" s="397"/>
      <c r="H51" s="401"/>
      <c r="I51" s="443"/>
      <c r="J51" s="443"/>
      <c r="K51" s="443"/>
      <c r="L51" s="443"/>
      <c r="M51" s="443"/>
      <c r="N51" s="443"/>
      <c r="O51" s="444"/>
    </row>
    <row r="52">
      <c r="A52" s="429"/>
      <c r="B52" s="396"/>
      <c r="C52" s="397"/>
      <c r="D52" s="397"/>
      <c r="E52" s="397"/>
      <c r="F52" s="397"/>
      <c r="G52" s="397"/>
      <c r="H52" s="397"/>
      <c r="I52" s="443"/>
      <c r="J52" s="443"/>
      <c r="K52" s="443"/>
      <c r="L52" s="443"/>
      <c r="M52" s="443"/>
      <c r="N52" s="443"/>
      <c r="O52" s="444"/>
    </row>
    <row r="53">
      <c r="A53" s="429"/>
      <c r="B53" s="396"/>
      <c r="C53" s="397"/>
      <c r="D53" s="397"/>
      <c r="E53" s="397"/>
      <c r="F53" s="397"/>
      <c r="G53" s="397"/>
      <c r="H53" s="401"/>
      <c r="I53" s="445"/>
      <c r="J53" s="445"/>
      <c r="K53" s="445"/>
      <c r="L53" s="445"/>
      <c r="M53" s="445"/>
      <c r="N53" s="445"/>
      <c r="O53" s="446"/>
    </row>
    <row r="54">
      <c r="A54" s="434"/>
      <c r="B54" s="447"/>
      <c r="C54" s="448"/>
      <c r="D54" s="448"/>
      <c r="E54" s="448"/>
      <c r="F54" s="448"/>
      <c r="G54" s="448"/>
      <c r="H54" s="449"/>
      <c r="I54" s="450"/>
      <c r="J54" s="450"/>
      <c r="K54" s="450"/>
      <c r="L54" s="450"/>
      <c r="M54" s="450"/>
      <c r="N54" s="450"/>
      <c r="O54" s="451"/>
    </row>
    <row r="55" ht="36" customHeight="1">
      <c r="A55" s="348" t="s">
        <v>240</v>
      </c>
      <c r="B55" s="452" t="s">
        <v>1</v>
      </c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4"/>
    </row>
    <row r="56" ht="12.75" customHeight="1">
      <c r="A56" s="352" t="s">
        <v>3</v>
      </c>
      <c r="B56" s="455" t="s">
        <v>4</v>
      </c>
      <c r="C56" s="456"/>
      <c r="D56" s="456"/>
      <c r="E56" s="456"/>
      <c r="F56" s="456"/>
      <c r="G56" s="456"/>
      <c r="H56" s="456"/>
      <c r="I56" s="456"/>
      <c r="J56" s="456"/>
      <c r="K56" s="456"/>
      <c r="L56" s="456"/>
      <c r="M56" s="456"/>
      <c r="N56" s="456"/>
      <c r="O56" s="457"/>
    </row>
    <row r="57" ht="12.75" customHeight="1">
      <c r="A57" s="458" t="s">
        <v>241</v>
      </c>
      <c r="B57" s="459"/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459"/>
      <c r="O57" s="460"/>
    </row>
    <row r="58" ht="12.75" customHeight="1">
      <c r="A58" s="359" t="s">
        <v>7</v>
      </c>
      <c r="B58" s="360" t="s">
        <v>233</v>
      </c>
      <c r="C58" s="360" t="s">
        <v>216</v>
      </c>
      <c r="D58" s="461" t="s">
        <v>198</v>
      </c>
      <c r="E58" s="462"/>
      <c r="F58" s="463"/>
      <c r="G58" s="464" t="s">
        <v>242</v>
      </c>
      <c r="H58" s="465"/>
      <c r="I58" s="363">
        <f>I4+1</f>
        <v>45937</v>
      </c>
      <c r="J58" s="364"/>
      <c r="K58" s="364"/>
      <c r="L58" s="364"/>
      <c r="M58" s="365"/>
      <c r="N58" s="366" t="s">
        <v>243</v>
      </c>
      <c r="O58" s="367">
        <f>O4+1</f>
        <v>2</v>
      </c>
    </row>
    <row r="59">
      <c r="A59" s="368" t="s">
        <v>244</v>
      </c>
      <c r="B59" s="369" t="s">
        <v>6</v>
      </c>
      <c r="C59" s="370"/>
      <c r="D59" s="370"/>
      <c r="E59" s="370"/>
      <c r="F59" s="370"/>
      <c r="G59" s="370"/>
      <c r="H59" s="370"/>
      <c r="I59" s="370"/>
      <c r="J59" s="371"/>
      <c r="K59" s="372" t="s">
        <v>245</v>
      </c>
      <c r="L59" s="372" t="s">
        <v>246</v>
      </c>
      <c r="M59" s="372" t="s">
        <v>247</v>
      </c>
      <c r="N59" s="372"/>
      <c r="O59" s="373" t="s">
        <v>248</v>
      </c>
    </row>
    <row r="60">
      <c r="A60" s="374"/>
      <c r="B60" s="375"/>
      <c r="C60" s="376"/>
      <c r="D60" s="376"/>
      <c r="E60" s="376"/>
      <c r="F60" s="376"/>
      <c r="G60" s="376"/>
      <c r="H60" s="376"/>
      <c r="I60" s="376"/>
      <c r="J60" s="377"/>
      <c r="K60" s="372" t="s">
        <v>249</v>
      </c>
      <c r="L60" s="372"/>
      <c r="M60" s="353" t="s">
        <v>203</v>
      </c>
      <c r="N60" s="353"/>
      <c r="O60" s="379"/>
    </row>
    <row r="61" ht="25.5">
      <c r="A61" s="380" t="s">
        <v>250</v>
      </c>
      <c r="B61" s="381"/>
      <c r="C61" s="382" t="s">
        <v>251</v>
      </c>
      <c r="D61" s="382">
        <f>D7</f>
        <v>180</v>
      </c>
      <c r="E61" s="382" t="s">
        <v>252</v>
      </c>
      <c r="F61" s="383" t="s">
        <v>253</v>
      </c>
      <c r="G61" s="383"/>
      <c r="H61" s="381">
        <f>H7+1</f>
        <v>2</v>
      </c>
      <c r="I61" s="382" t="s">
        <v>254</v>
      </c>
      <c r="J61" s="381">
        <f>D61-H61</f>
        <v>178</v>
      </c>
      <c r="K61" s="378" t="s">
        <v>255</v>
      </c>
      <c r="L61" s="378" t="s">
        <v>203</v>
      </c>
      <c r="M61" s="353"/>
      <c r="N61" s="353"/>
      <c r="O61" s="354"/>
    </row>
    <row r="62">
      <c r="A62" s="466" t="s">
        <v>256</v>
      </c>
      <c r="B62" s="385" t="s">
        <v>257</v>
      </c>
      <c r="C62" s="386"/>
      <c r="D62" s="386"/>
      <c r="E62" s="386"/>
      <c r="F62" s="387"/>
      <c r="G62" s="388"/>
      <c r="H62" s="389"/>
      <c r="I62" s="390"/>
      <c r="J62" s="391"/>
      <c r="K62" s="391"/>
      <c r="L62" s="391"/>
      <c r="M62" s="391"/>
      <c r="N62" s="391"/>
      <c r="O62" s="392"/>
    </row>
    <row r="63">
      <c r="A63" s="466"/>
      <c r="B63" s="393" t="s">
        <v>258</v>
      </c>
      <c r="C63" s="394"/>
      <c r="D63" s="394"/>
      <c r="E63" s="394"/>
      <c r="F63" s="395"/>
      <c r="G63" s="396"/>
      <c r="H63" s="397"/>
      <c r="I63" s="398"/>
      <c r="J63" s="399"/>
      <c r="K63" s="399"/>
      <c r="L63" s="399"/>
      <c r="M63" s="399"/>
      <c r="N63" s="399"/>
      <c r="O63" s="400"/>
    </row>
    <row r="64">
      <c r="A64" s="466"/>
      <c r="B64" s="393" t="s">
        <v>259</v>
      </c>
      <c r="C64" s="394"/>
      <c r="D64" s="394"/>
      <c r="E64" s="394"/>
      <c r="F64" s="395"/>
      <c r="G64" s="396"/>
      <c r="H64" s="397"/>
      <c r="I64" s="398"/>
      <c r="J64" s="399"/>
      <c r="K64" s="399"/>
      <c r="L64" s="399"/>
      <c r="M64" s="399"/>
      <c r="N64" s="399"/>
      <c r="O64" s="400"/>
    </row>
    <row r="65">
      <c r="A65" s="466"/>
      <c r="B65" s="393" t="s">
        <v>260</v>
      </c>
      <c r="C65" s="394"/>
      <c r="D65" s="394"/>
      <c r="E65" s="394"/>
      <c r="F65" s="395"/>
      <c r="G65" s="396"/>
      <c r="H65" s="401"/>
      <c r="I65" s="398"/>
      <c r="J65" s="399"/>
      <c r="K65" s="399"/>
      <c r="L65" s="399"/>
      <c r="M65" s="399"/>
      <c r="N65" s="399"/>
      <c r="O65" s="400"/>
    </row>
    <row r="66">
      <c r="A66" s="466"/>
      <c r="B66" s="393" t="s">
        <v>261</v>
      </c>
      <c r="C66" s="394"/>
      <c r="D66" s="394"/>
      <c r="E66" s="394"/>
      <c r="F66" s="395"/>
      <c r="G66" s="396"/>
      <c r="H66" s="401"/>
      <c r="I66" s="396"/>
      <c r="J66" s="397"/>
      <c r="K66" s="397"/>
      <c r="L66" s="397"/>
      <c r="M66" s="397"/>
      <c r="N66" s="397"/>
      <c r="O66" s="402"/>
    </row>
    <row r="67" ht="13.5" customHeight="1">
      <c r="A67" s="467"/>
      <c r="B67" s="393" t="s">
        <v>262</v>
      </c>
      <c r="C67" s="394"/>
      <c r="D67" s="394"/>
      <c r="E67" s="394"/>
      <c r="F67" s="395"/>
      <c r="G67" s="396">
        <v>1</v>
      </c>
      <c r="H67" s="401"/>
      <c r="I67" s="404"/>
      <c r="J67" s="405"/>
      <c r="K67" s="405"/>
      <c r="L67" s="405"/>
      <c r="M67" s="405"/>
      <c r="N67" s="405"/>
      <c r="O67" s="406"/>
    </row>
    <row r="68">
      <c r="A68" s="468" t="s">
        <v>263</v>
      </c>
      <c r="B68" s="408" t="s">
        <v>264</v>
      </c>
      <c r="C68" s="409"/>
      <c r="D68" s="409"/>
      <c r="E68" s="409"/>
      <c r="F68" s="410"/>
      <c r="G68" s="411" t="s">
        <v>265</v>
      </c>
      <c r="H68" s="412"/>
      <c r="I68" s="408" t="s">
        <v>264</v>
      </c>
      <c r="J68" s="409"/>
      <c r="K68" s="409"/>
      <c r="L68" s="409"/>
      <c r="M68" s="409"/>
      <c r="N68" s="410"/>
      <c r="O68" s="413" t="s">
        <v>265</v>
      </c>
    </row>
    <row r="69">
      <c r="A69" s="466"/>
      <c r="B69" s="393" t="s">
        <v>266</v>
      </c>
      <c r="C69" s="394"/>
      <c r="D69" s="394"/>
      <c r="E69" s="394"/>
      <c r="F69" s="395"/>
      <c r="G69" s="398"/>
      <c r="H69" s="430"/>
      <c r="I69" s="393" t="s">
        <v>267</v>
      </c>
      <c r="J69" s="394"/>
      <c r="K69" s="394"/>
      <c r="L69" s="394"/>
      <c r="M69" s="394"/>
      <c r="N69" s="395"/>
      <c r="O69" s="469"/>
    </row>
    <row r="70" ht="12.75" customHeight="1">
      <c r="A70" s="466"/>
      <c r="B70" s="393" t="s">
        <v>268</v>
      </c>
      <c r="C70" s="394"/>
      <c r="D70" s="394"/>
      <c r="E70" s="394"/>
      <c r="F70" s="395"/>
      <c r="G70" s="398"/>
      <c r="H70" s="399"/>
      <c r="I70" s="415" t="s">
        <v>269</v>
      </c>
      <c r="J70" s="416"/>
      <c r="K70" s="416"/>
      <c r="L70" s="416"/>
      <c r="M70" s="416"/>
      <c r="N70" s="417"/>
      <c r="O70" s="400"/>
    </row>
    <row r="71" ht="12.75" customHeight="1">
      <c r="A71" s="466"/>
      <c r="B71" s="393" t="s">
        <v>270</v>
      </c>
      <c r="C71" s="394"/>
      <c r="D71" s="394"/>
      <c r="E71" s="394"/>
      <c r="F71" s="395"/>
      <c r="G71" s="398"/>
      <c r="H71" s="399"/>
      <c r="I71" s="393" t="s">
        <v>271</v>
      </c>
      <c r="J71" s="394"/>
      <c r="K71" s="394"/>
      <c r="L71" s="394"/>
      <c r="M71" s="394"/>
      <c r="N71" s="395"/>
      <c r="O71" s="400"/>
    </row>
    <row r="72" ht="12.75" customHeight="1">
      <c r="A72" s="466"/>
      <c r="B72" s="393" t="s">
        <v>272</v>
      </c>
      <c r="C72" s="394"/>
      <c r="D72" s="394"/>
      <c r="E72" s="394"/>
      <c r="F72" s="395"/>
      <c r="G72" s="398"/>
      <c r="H72" s="430"/>
      <c r="I72" s="385" t="s">
        <v>273</v>
      </c>
      <c r="J72" s="386"/>
      <c r="K72" s="386"/>
      <c r="L72" s="386"/>
      <c r="M72" s="386"/>
      <c r="N72" s="387"/>
      <c r="O72" s="469"/>
    </row>
    <row r="73" ht="12.75" customHeight="1">
      <c r="A73" s="466"/>
      <c r="B73" s="393" t="s">
        <v>274</v>
      </c>
      <c r="C73" s="394"/>
      <c r="D73" s="394"/>
      <c r="E73" s="394"/>
      <c r="F73" s="395"/>
      <c r="G73" s="398"/>
      <c r="H73" s="430"/>
      <c r="I73" s="393" t="s">
        <v>275</v>
      </c>
      <c r="J73" s="394"/>
      <c r="K73" s="394"/>
      <c r="L73" s="394"/>
      <c r="M73" s="394"/>
      <c r="N73" s="395"/>
      <c r="O73" s="469">
        <v>1</v>
      </c>
    </row>
    <row r="74">
      <c r="A74" s="466"/>
      <c r="B74" s="393" t="s">
        <v>276</v>
      </c>
      <c r="C74" s="394"/>
      <c r="D74" s="394"/>
      <c r="E74" s="394"/>
      <c r="F74" s="395"/>
      <c r="G74" s="398"/>
      <c r="H74" s="430"/>
      <c r="I74" s="393" t="s">
        <v>277</v>
      </c>
      <c r="J74" s="394"/>
      <c r="K74" s="394"/>
      <c r="L74" s="394"/>
      <c r="M74" s="394"/>
      <c r="N74" s="395"/>
      <c r="O74" s="469"/>
    </row>
    <row r="75" ht="12.75" customHeight="1">
      <c r="A75" s="466"/>
      <c r="B75" s="393" t="s">
        <v>278</v>
      </c>
      <c r="C75" s="394"/>
      <c r="D75" s="394"/>
      <c r="E75" s="394"/>
      <c r="F75" s="395"/>
      <c r="G75" s="398"/>
      <c r="H75" s="430"/>
      <c r="I75" s="393" t="s">
        <v>279</v>
      </c>
      <c r="J75" s="394"/>
      <c r="K75" s="394"/>
      <c r="L75" s="394"/>
      <c r="M75" s="394"/>
      <c r="N75" s="395"/>
      <c r="O75" s="469"/>
    </row>
    <row r="76">
      <c r="A76" s="466"/>
      <c r="B76" s="393" t="s">
        <v>280</v>
      </c>
      <c r="C76" s="394"/>
      <c r="D76" s="394"/>
      <c r="E76" s="394"/>
      <c r="F76" s="395"/>
      <c r="G76" s="398"/>
      <c r="H76" s="430"/>
      <c r="I76" s="393" t="s">
        <v>281</v>
      </c>
      <c r="J76" s="394"/>
      <c r="K76" s="394"/>
      <c r="L76" s="394"/>
      <c r="M76" s="394"/>
      <c r="N76" s="395"/>
      <c r="O76" s="469"/>
    </row>
    <row r="77" ht="12.75" customHeight="1">
      <c r="A77" s="466"/>
      <c r="B77" s="393" t="s">
        <v>282</v>
      </c>
      <c r="C77" s="394"/>
      <c r="D77" s="394"/>
      <c r="E77" s="394"/>
      <c r="F77" s="395"/>
      <c r="G77" s="398"/>
      <c r="H77" s="430"/>
      <c r="I77" s="393" t="s">
        <v>283</v>
      </c>
      <c r="J77" s="394"/>
      <c r="K77" s="394"/>
      <c r="L77" s="394"/>
      <c r="M77" s="394"/>
      <c r="N77" s="395"/>
      <c r="O77" s="469"/>
    </row>
    <row r="78" ht="12.75" customHeight="1">
      <c r="A78" s="466"/>
      <c r="B78" s="393" t="s">
        <v>284</v>
      </c>
      <c r="C78" s="394"/>
      <c r="D78" s="394"/>
      <c r="E78" s="394"/>
      <c r="F78" s="395"/>
      <c r="G78" s="398"/>
      <c r="H78" s="430"/>
      <c r="I78" s="393" t="s">
        <v>285</v>
      </c>
      <c r="J78" s="394"/>
      <c r="K78" s="394"/>
      <c r="L78" s="394"/>
      <c r="M78" s="394"/>
      <c r="N78" s="395"/>
      <c r="O78" s="418">
        <v>1</v>
      </c>
    </row>
    <row r="79" ht="13.5" customHeight="1">
      <c r="A79" s="467"/>
      <c r="B79" s="393" t="s">
        <v>286</v>
      </c>
      <c r="C79" s="394"/>
      <c r="D79" s="394"/>
      <c r="E79" s="394"/>
      <c r="F79" s="395"/>
      <c r="G79" s="470">
        <v>2</v>
      </c>
      <c r="H79" s="471"/>
      <c r="I79" s="421" t="s">
        <v>287</v>
      </c>
      <c r="J79" s="422"/>
      <c r="K79" s="422"/>
      <c r="L79" s="422"/>
      <c r="M79" s="422"/>
      <c r="N79" s="423"/>
      <c r="O79" s="472">
        <f>SUM(G69:H79,O69:O78)</f>
        <v>4</v>
      </c>
    </row>
    <row r="80" ht="12.75" customHeight="1">
      <c r="A80" s="473" t="s">
        <v>288</v>
      </c>
      <c r="B80" s="426"/>
      <c r="C80" s="427"/>
      <c r="D80" s="427"/>
      <c r="E80" s="427"/>
      <c r="F80" s="427"/>
      <c r="G80" s="427"/>
      <c r="H80" s="427"/>
      <c r="I80" s="427"/>
      <c r="J80" s="427"/>
      <c r="K80" s="427"/>
      <c r="L80" s="427"/>
      <c r="M80" s="427"/>
      <c r="N80" s="427"/>
      <c r="O80" s="428"/>
    </row>
    <row r="81">
      <c r="A81" s="474"/>
      <c r="B81" s="398" t="s">
        <v>289</v>
      </c>
      <c r="C81" s="399"/>
      <c r="D81" s="399"/>
      <c r="E81" s="399"/>
      <c r="F81" s="399"/>
      <c r="G81" s="399"/>
      <c r="H81" s="399"/>
      <c r="I81" s="399"/>
      <c r="J81" s="399"/>
      <c r="K81" s="399"/>
      <c r="L81" s="399"/>
      <c r="M81" s="399"/>
      <c r="N81" s="399"/>
      <c r="O81" s="400"/>
    </row>
    <row r="82">
      <c r="A82" s="474"/>
      <c r="B82" s="398"/>
      <c r="C82" s="399"/>
      <c r="D82" s="399"/>
      <c r="E82" s="399"/>
      <c r="F82" s="399"/>
      <c r="G82" s="399"/>
      <c r="H82" s="399"/>
      <c r="I82" s="399"/>
      <c r="J82" s="399"/>
      <c r="K82" s="399"/>
      <c r="L82" s="399"/>
      <c r="M82" s="399"/>
      <c r="N82" s="399"/>
      <c r="O82" s="400"/>
    </row>
    <row r="83">
      <c r="A83" s="474"/>
      <c r="B83" s="398"/>
      <c r="C83" s="399"/>
      <c r="D83" s="399"/>
      <c r="E83" s="399"/>
      <c r="F83" s="399"/>
      <c r="G83" s="399"/>
      <c r="H83" s="399"/>
      <c r="I83" s="399"/>
      <c r="J83" s="399"/>
      <c r="K83" s="399"/>
      <c r="L83" s="399"/>
      <c r="M83" s="399"/>
      <c r="N83" s="399"/>
      <c r="O83" s="400"/>
    </row>
    <row r="84">
      <c r="A84" s="474"/>
      <c r="B84" s="398"/>
      <c r="C84" s="399"/>
      <c r="D84" s="399"/>
      <c r="E84" s="399"/>
      <c r="F84" s="399"/>
      <c r="G84" s="399"/>
      <c r="H84" s="399"/>
      <c r="I84" s="399"/>
      <c r="J84" s="399"/>
      <c r="K84" s="399"/>
      <c r="L84" s="399"/>
      <c r="M84" s="399"/>
      <c r="N84" s="399"/>
      <c r="O84" s="400"/>
    </row>
    <row r="85">
      <c r="A85" s="474"/>
      <c r="B85" s="398"/>
      <c r="C85" s="399"/>
      <c r="D85" s="399"/>
      <c r="E85" s="399"/>
      <c r="F85" s="399"/>
      <c r="G85" s="399"/>
      <c r="H85" s="399"/>
      <c r="I85" s="399"/>
      <c r="J85" s="399"/>
      <c r="K85" s="399"/>
      <c r="L85" s="399"/>
      <c r="M85" s="399"/>
      <c r="N85" s="399"/>
      <c r="O85" s="400"/>
    </row>
    <row r="86">
      <c r="A86" s="474"/>
      <c r="B86" s="398"/>
      <c r="C86" s="399"/>
      <c r="D86" s="399"/>
      <c r="E86" s="399"/>
      <c r="F86" s="399"/>
      <c r="G86" s="399"/>
      <c r="H86" s="399"/>
      <c r="I86" s="399"/>
      <c r="J86" s="399"/>
      <c r="K86" s="399"/>
      <c r="L86" s="399"/>
      <c r="M86" s="399"/>
      <c r="N86" s="399"/>
      <c r="O86" s="400"/>
    </row>
    <row r="87">
      <c r="A87" s="474"/>
      <c r="B87" s="398"/>
      <c r="C87" s="399"/>
      <c r="D87" s="399"/>
      <c r="E87" s="399"/>
      <c r="F87" s="399"/>
      <c r="G87" s="399"/>
      <c r="H87" s="399"/>
      <c r="I87" s="399"/>
      <c r="J87" s="399"/>
      <c r="K87" s="399"/>
      <c r="L87" s="399"/>
      <c r="M87" s="399"/>
      <c r="N87" s="399"/>
      <c r="O87" s="400"/>
    </row>
    <row r="88">
      <c r="A88" s="474"/>
      <c r="B88" s="398"/>
      <c r="C88" s="399"/>
      <c r="D88" s="399"/>
      <c r="E88" s="399"/>
      <c r="F88" s="399"/>
      <c r="G88" s="399"/>
      <c r="H88" s="399"/>
      <c r="I88" s="399"/>
      <c r="J88" s="399"/>
      <c r="K88" s="399"/>
      <c r="L88" s="399"/>
      <c r="M88" s="399"/>
      <c r="N88" s="399"/>
      <c r="O88" s="400"/>
    </row>
    <row r="89">
      <c r="A89" s="474"/>
      <c r="B89" s="398"/>
      <c r="C89" s="399"/>
      <c r="D89" s="399"/>
      <c r="E89" s="399"/>
      <c r="F89" s="399"/>
      <c r="G89" s="399"/>
      <c r="H89" s="399"/>
      <c r="I89" s="399"/>
      <c r="J89" s="399"/>
      <c r="K89" s="399"/>
      <c r="L89" s="399"/>
      <c r="M89" s="399"/>
      <c r="N89" s="399"/>
      <c r="O89" s="400"/>
    </row>
    <row r="90">
      <c r="A90" s="474"/>
      <c r="B90" s="398"/>
      <c r="C90" s="399"/>
      <c r="D90" s="399"/>
      <c r="E90" s="399"/>
      <c r="F90" s="399"/>
      <c r="G90" s="399"/>
      <c r="H90" s="399"/>
      <c r="I90" s="399"/>
      <c r="J90" s="399"/>
      <c r="K90" s="399"/>
      <c r="L90" s="399"/>
      <c r="M90" s="399"/>
      <c r="N90" s="399"/>
      <c r="O90" s="400"/>
    </row>
    <row r="91">
      <c r="A91" s="474"/>
      <c r="B91" s="398"/>
      <c r="C91" s="399"/>
      <c r="D91" s="399"/>
      <c r="E91" s="399"/>
      <c r="F91" s="399"/>
      <c r="G91" s="399"/>
      <c r="H91" s="399"/>
      <c r="I91" s="399"/>
      <c r="J91" s="399"/>
      <c r="K91" s="399"/>
      <c r="L91" s="399"/>
      <c r="M91" s="399"/>
      <c r="N91" s="399"/>
      <c r="O91" s="400"/>
    </row>
    <row r="92">
      <c r="A92" s="474"/>
      <c r="B92" s="398"/>
      <c r="C92" s="399"/>
      <c r="D92" s="399"/>
      <c r="E92" s="399"/>
      <c r="F92" s="399"/>
      <c r="G92" s="399"/>
      <c r="H92" s="399"/>
      <c r="I92" s="399"/>
      <c r="J92" s="399"/>
      <c r="K92" s="399"/>
      <c r="L92" s="399"/>
      <c r="M92" s="399"/>
      <c r="N92" s="399"/>
      <c r="O92" s="400"/>
    </row>
    <row r="93">
      <c r="A93" s="474"/>
      <c r="B93" s="398"/>
      <c r="C93" s="399"/>
      <c r="D93" s="399"/>
      <c r="E93" s="399"/>
      <c r="F93" s="399"/>
      <c r="G93" s="399"/>
      <c r="H93" s="430"/>
      <c r="I93" s="431" t="s">
        <v>0</v>
      </c>
      <c r="J93" s="432"/>
      <c r="K93" s="432"/>
      <c r="L93" s="432"/>
      <c r="M93" s="432"/>
      <c r="N93" s="432"/>
      <c r="O93" s="433"/>
    </row>
    <row r="94" ht="41.25" customHeight="1">
      <c r="A94" s="475"/>
      <c r="B94" s="404"/>
      <c r="C94" s="405"/>
      <c r="D94" s="405"/>
      <c r="E94" s="405"/>
      <c r="F94" s="405"/>
      <c r="G94" s="405"/>
      <c r="H94" s="435"/>
      <c r="I94" s="436"/>
      <c r="J94" s="437"/>
      <c r="K94" s="437"/>
      <c r="L94" s="437"/>
      <c r="M94" s="437"/>
      <c r="N94" s="437"/>
      <c r="O94" s="438"/>
    </row>
    <row r="95">
      <c r="A95" s="473" t="s">
        <v>291</v>
      </c>
      <c r="B95" s="439"/>
      <c r="C95" s="427"/>
      <c r="D95" s="427"/>
      <c r="E95" s="427"/>
      <c r="F95" s="427"/>
      <c r="G95" s="427"/>
      <c r="H95" s="427"/>
      <c r="I95" s="427"/>
      <c r="J95" s="427"/>
      <c r="K95" s="427"/>
      <c r="L95" s="427"/>
      <c r="M95" s="427"/>
      <c r="N95" s="427"/>
      <c r="O95" s="428"/>
    </row>
    <row r="96">
      <c r="A96" s="474"/>
      <c r="B96" s="398"/>
      <c r="C96" s="399"/>
      <c r="D96" s="399"/>
      <c r="E96" s="399"/>
      <c r="F96" s="399"/>
      <c r="G96" s="399"/>
      <c r="H96" s="399"/>
      <c r="I96" s="399"/>
      <c r="J96" s="399"/>
      <c r="K96" s="399"/>
      <c r="L96" s="399"/>
      <c r="M96" s="399"/>
      <c r="N96" s="399"/>
      <c r="O96" s="400"/>
    </row>
    <row r="97">
      <c r="A97" s="474"/>
      <c r="B97" s="398"/>
      <c r="C97" s="399"/>
      <c r="D97" s="399"/>
      <c r="E97" s="399"/>
      <c r="F97" s="399"/>
      <c r="G97" s="399"/>
      <c r="H97" s="399"/>
      <c r="I97" s="399"/>
      <c r="J97" s="399"/>
      <c r="K97" s="399"/>
      <c r="L97" s="399"/>
      <c r="M97" s="399"/>
      <c r="N97" s="399"/>
      <c r="O97" s="400"/>
    </row>
    <row r="98">
      <c r="A98" s="474"/>
      <c r="B98" s="398"/>
      <c r="C98" s="399"/>
      <c r="D98" s="399"/>
      <c r="E98" s="399"/>
      <c r="F98" s="399"/>
      <c r="G98" s="399"/>
      <c r="H98" s="399"/>
      <c r="I98" s="399"/>
      <c r="J98" s="399"/>
      <c r="K98" s="399"/>
      <c r="L98" s="399"/>
      <c r="M98" s="399"/>
      <c r="N98" s="399"/>
      <c r="O98" s="400"/>
    </row>
    <row r="99">
      <c r="A99" s="474"/>
      <c r="B99" s="398"/>
      <c r="C99" s="399"/>
      <c r="D99" s="399"/>
      <c r="E99" s="399"/>
      <c r="F99" s="399"/>
      <c r="G99" s="399"/>
      <c r="H99" s="399"/>
      <c r="I99" s="399"/>
      <c r="J99" s="399"/>
      <c r="K99" s="399"/>
      <c r="L99" s="399"/>
      <c r="M99" s="399"/>
      <c r="N99" s="399"/>
      <c r="O99" s="400"/>
    </row>
    <row r="100">
      <c r="A100" s="474"/>
      <c r="B100" s="398"/>
      <c r="C100" s="399"/>
      <c r="D100" s="399"/>
      <c r="E100" s="399"/>
      <c r="F100" s="399"/>
      <c r="G100" s="399"/>
      <c r="H100" s="399"/>
      <c r="I100" s="399"/>
      <c r="J100" s="399"/>
      <c r="K100" s="399"/>
      <c r="L100" s="399"/>
      <c r="M100" s="399"/>
      <c r="N100" s="399"/>
      <c r="O100" s="400"/>
    </row>
    <row r="101">
      <c r="A101" s="474"/>
      <c r="B101" s="398"/>
      <c r="C101" s="399"/>
      <c r="D101" s="399"/>
      <c r="E101" s="399"/>
      <c r="F101" s="399"/>
      <c r="G101" s="399"/>
      <c r="H101" s="399"/>
      <c r="I101" s="399"/>
      <c r="J101" s="399"/>
      <c r="K101" s="399"/>
      <c r="L101" s="399"/>
      <c r="M101" s="399"/>
      <c r="N101" s="399"/>
      <c r="O101" s="400"/>
    </row>
    <row r="102">
      <c r="A102" s="474"/>
      <c r="B102" s="398"/>
      <c r="C102" s="399"/>
      <c r="D102" s="399"/>
      <c r="E102" s="399"/>
      <c r="F102" s="399"/>
      <c r="G102" s="399"/>
      <c r="H102" s="399"/>
      <c r="I102" s="399"/>
      <c r="J102" s="399"/>
      <c r="K102" s="399"/>
      <c r="L102" s="399"/>
      <c r="M102" s="399"/>
      <c r="N102" s="399"/>
      <c r="O102" s="400"/>
    </row>
    <row r="103">
      <c r="A103" s="474"/>
      <c r="B103" s="440"/>
      <c r="C103" s="441"/>
      <c r="D103" s="441"/>
      <c r="E103" s="441"/>
      <c r="F103" s="441"/>
      <c r="G103" s="441"/>
      <c r="H103" s="441"/>
      <c r="I103" s="441"/>
      <c r="J103" s="441"/>
      <c r="K103" s="441"/>
      <c r="L103" s="441"/>
      <c r="M103" s="441"/>
      <c r="N103" s="441"/>
      <c r="O103" s="442"/>
    </row>
    <row r="104">
      <c r="A104" s="474"/>
      <c r="B104" s="396"/>
      <c r="C104" s="397"/>
      <c r="D104" s="397"/>
      <c r="E104" s="397"/>
      <c r="F104" s="397"/>
      <c r="G104" s="397"/>
      <c r="H104" s="397"/>
      <c r="I104" s="443" t="s">
        <v>292</v>
      </c>
      <c r="J104" s="443"/>
      <c r="K104" s="443"/>
      <c r="L104" s="443"/>
      <c r="M104" s="443"/>
      <c r="N104" s="443"/>
      <c r="O104" s="444"/>
    </row>
    <row r="105">
      <c r="A105" s="474"/>
      <c r="B105" s="396"/>
      <c r="C105" s="397"/>
      <c r="D105" s="397"/>
      <c r="E105" s="397"/>
      <c r="F105" s="397"/>
      <c r="G105" s="397"/>
      <c r="H105" s="397"/>
      <c r="I105" s="443"/>
      <c r="J105" s="443"/>
      <c r="K105" s="443"/>
      <c r="L105" s="443"/>
      <c r="M105" s="443"/>
      <c r="N105" s="443"/>
      <c r="O105" s="444"/>
    </row>
    <row r="106">
      <c r="A106" s="474"/>
      <c r="B106" s="396"/>
      <c r="C106" s="397"/>
      <c r="D106" s="397"/>
      <c r="E106" s="397"/>
      <c r="F106" s="397"/>
      <c r="G106" s="397"/>
      <c r="H106" s="401"/>
      <c r="I106" s="445"/>
      <c r="J106" s="445"/>
      <c r="K106" s="445"/>
      <c r="L106" s="445"/>
      <c r="M106" s="445"/>
      <c r="N106" s="445"/>
      <c r="O106" s="446"/>
    </row>
    <row r="107">
      <c r="A107" s="474"/>
      <c r="B107" s="396"/>
      <c r="C107" s="397"/>
      <c r="D107" s="397"/>
      <c r="E107" s="397"/>
      <c r="F107" s="397"/>
      <c r="G107" s="397"/>
      <c r="H107" s="401"/>
      <c r="I107" s="445"/>
      <c r="J107" s="445"/>
      <c r="K107" s="445"/>
      <c r="L107" s="445"/>
      <c r="M107" s="445"/>
      <c r="N107" s="445"/>
      <c r="O107" s="446"/>
    </row>
    <row r="108">
      <c r="A108" s="475"/>
      <c r="B108" s="447"/>
      <c r="C108" s="448"/>
      <c r="D108" s="448"/>
      <c r="E108" s="448"/>
      <c r="F108" s="448"/>
      <c r="G108" s="448"/>
      <c r="H108" s="449"/>
      <c r="I108" s="450"/>
      <c r="J108" s="450"/>
      <c r="K108" s="450"/>
      <c r="L108" s="450"/>
      <c r="M108" s="450"/>
      <c r="N108" s="450"/>
      <c r="O108" s="451"/>
    </row>
    <row r="109" ht="33.75" customHeight="1">
      <c r="A109" s="348" t="s">
        <v>240</v>
      </c>
      <c r="B109" s="452" t="s">
        <v>1</v>
      </c>
      <c r="C109" s="453"/>
      <c r="D109" s="453"/>
      <c r="E109" s="453"/>
      <c r="F109" s="453"/>
      <c r="G109" s="453"/>
      <c r="H109" s="453"/>
      <c r="I109" s="453"/>
      <c r="J109" s="453"/>
      <c r="K109" s="453"/>
      <c r="L109" s="453"/>
      <c r="M109" s="453"/>
      <c r="N109" s="453"/>
      <c r="O109" s="454"/>
    </row>
    <row r="110" ht="34.5" customHeight="1">
      <c r="A110" s="352" t="s">
        <v>3</v>
      </c>
      <c r="B110" s="455" t="s">
        <v>4</v>
      </c>
      <c r="C110" s="456"/>
      <c r="D110" s="456"/>
      <c r="E110" s="456"/>
      <c r="F110" s="456"/>
      <c r="G110" s="456"/>
      <c r="H110" s="456"/>
      <c r="I110" s="456"/>
      <c r="J110" s="456"/>
      <c r="K110" s="456"/>
      <c r="L110" s="456"/>
      <c r="M110" s="456"/>
      <c r="N110" s="456"/>
      <c r="O110" s="457"/>
    </row>
    <row r="111" ht="12.75" customHeight="1">
      <c r="A111" s="458" t="s">
        <v>241</v>
      </c>
      <c r="B111" s="459"/>
      <c r="C111" s="459"/>
      <c r="D111" s="459"/>
      <c r="E111" s="459"/>
      <c r="F111" s="459"/>
      <c r="G111" s="459"/>
      <c r="H111" s="459"/>
      <c r="I111" s="459"/>
      <c r="J111" s="459"/>
      <c r="K111" s="459"/>
      <c r="L111" s="459"/>
      <c r="M111" s="459"/>
      <c r="N111" s="459"/>
      <c r="O111" s="460"/>
    </row>
    <row r="112" ht="33" customHeight="1">
      <c r="A112" s="359" t="s">
        <v>7</v>
      </c>
      <c r="B112" s="360" t="s">
        <v>233</v>
      </c>
      <c r="C112" s="360" t="s">
        <v>216</v>
      </c>
      <c r="D112" s="461" t="s">
        <v>198</v>
      </c>
      <c r="E112" s="462"/>
      <c r="F112" s="463"/>
      <c r="G112" s="464" t="s">
        <v>242</v>
      </c>
      <c r="H112" s="465"/>
      <c r="I112" s="363">
        <f>I58+1</f>
        <v>45938</v>
      </c>
      <c r="J112" s="364"/>
      <c r="K112" s="364"/>
      <c r="L112" s="364"/>
      <c r="M112" s="365"/>
      <c r="N112" s="366" t="s">
        <v>243</v>
      </c>
      <c r="O112" s="367">
        <f>O58+1</f>
        <v>3</v>
      </c>
    </row>
    <row r="113">
      <c r="A113" s="368" t="s">
        <v>244</v>
      </c>
      <c r="B113" s="369" t="s">
        <v>6</v>
      </c>
      <c r="C113" s="370"/>
      <c r="D113" s="370"/>
      <c r="E113" s="370"/>
      <c r="F113" s="370"/>
      <c r="G113" s="370"/>
      <c r="H113" s="370"/>
      <c r="I113" s="370"/>
      <c r="J113" s="371"/>
      <c r="K113" s="372" t="s">
        <v>245</v>
      </c>
      <c r="L113" s="372" t="s">
        <v>246</v>
      </c>
      <c r="M113" s="476" t="s">
        <v>247</v>
      </c>
      <c r="N113" s="477"/>
      <c r="O113" s="373" t="s">
        <v>248</v>
      </c>
    </row>
    <row r="114">
      <c r="A114" s="374"/>
      <c r="B114" s="375"/>
      <c r="C114" s="376"/>
      <c r="D114" s="376"/>
      <c r="E114" s="376"/>
      <c r="F114" s="376"/>
      <c r="G114" s="376"/>
      <c r="H114" s="376"/>
      <c r="I114" s="376"/>
      <c r="J114" s="377"/>
      <c r="K114" s="372" t="s">
        <v>249</v>
      </c>
      <c r="L114" s="372"/>
      <c r="M114" s="455" t="s">
        <v>203</v>
      </c>
      <c r="N114" s="478"/>
      <c r="O114" s="379"/>
    </row>
    <row r="115" ht="25.5">
      <c r="A115" s="380" t="s">
        <v>250</v>
      </c>
      <c r="B115" s="381"/>
      <c r="C115" s="382" t="s">
        <v>251</v>
      </c>
      <c r="D115" s="382">
        <v>180</v>
      </c>
      <c r="E115" s="382" t="s">
        <v>252</v>
      </c>
      <c r="F115" s="479" t="s">
        <v>253</v>
      </c>
      <c r="G115" s="480"/>
      <c r="H115" s="381">
        <f>H61+1</f>
        <v>3</v>
      </c>
      <c r="I115" s="382" t="s">
        <v>254</v>
      </c>
      <c r="J115" s="381">
        <f>D115-H115</f>
        <v>177</v>
      </c>
      <c r="K115" s="378" t="s">
        <v>255</v>
      </c>
      <c r="L115" s="378" t="s">
        <v>203</v>
      </c>
      <c r="M115" s="455"/>
      <c r="N115" s="478"/>
      <c r="O115" s="354"/>
    </row>
    <row r="116">
      <c r="A116" s="481" t="s">
        <v>256</v>
      </c>
      <c r="B116" s="393" t="s">
        <v>257</v>
      </c>
      <c r="C116" s="394"/>
      <c r="D116" s="394"/>
      <c r="E116" s="394"/>
      <c r="F116" s="395"/>
      <c r="G116" s="396"/>
      <c r="H116" s="401"/>
      <c r="I116" s="398"/>
      <c r="J116" s="399"/>
      <c r="K116" s="399"/>
      <c r="L116" s="399"/>
      <c r="M116" s="399"/>
      <c r="N116" s="399"/>
      <c r="O116" s="400"/>
    </row>
    <row r="117">
      <c r="A117" s="384"/>
      <c r="B117" s="393" t="s">
        <v>258</v>
      </c>
      <c r="C117" s="394"/>
      <c r="D117" s="394"/>
      <c r="E117" s="394"/>
      <c r="F117" s="395"/>
      <c r="G117" s="396"/>
      <c r="H117" s="401"/>
      <c r="I117" s="398"/>
      <c r="J117" s="399"/>
      <c r="K117" s="399"/>
      <c r="L117" s="399"/>
      <c r="M117" s="399"/>
      <c r="N117" s="399"/>
      <c r="O117" s="400"/>
    </row>
    <row r="118">
      <c r="A118" s="384"/>
      <c r="B118" s="393" t="s">
        <v>259</v>
      </c>
      <c r="C118" s="394"/>
      <c r="D118" s="394"/>
      <c r="E118" s="394"/>
      <c r="F118" s="395"/>
      <c r="G118" s="396"/>
      <c r="H118" s="401"/>
      <c r="I118" s="398"/>
      <c r="J118" s="399"/>
      <c r="K118" s="399"/>
      <c r="L118" s="399"/>
      <c r="M118" s="399"/>
      <c r="N118" s="399"/>
      <c r="O118" s="400"/>
    </row>
    <row r="119">
      <c r="A119" s="384"/>
      <c r="B119" s="393" t="s">
        <v>260</v>
      </c>
      <c r="C119" s="394"/>
      <c r="D119" s="394"/>
      <c r="E119" s="394"/>
      <c r="F119" s="395"/>
      <c r="G119" s="396"/>
      <c r="H119" s="401"/>
      <c r="I119" s="398"/>
      <c r="J119" s="399"/>
      <c r="K119" s="399"/>
      <c r="L119" s="399"/>
      <c r="M119" s="399"/>
      <c r="N119" s="399"/>
      <c r="O119" s="400"/>
    </row>
    <row r="120">
      <c r="A120" s="384"/>
      <c r="B120" s="393" t="s">
        <v>261</v>
      </c>
      <c r="C120" s="394"/>
      <c r="D120" s="394"/>
      <c r="E120" s="394"/>
      <c r="F120" s="395"/>
      <c r="G120" s="396"/>
      <c r="H120" s="401"/>
      <c r="I120" s="396"/>
      <c r="J120" s="397"/>
      <c r="K120" s="397"/>
      <c r="L120" s="397"/>
      <c r="M120" s="397"/>
      <c r="N120" s="397"/>
      <c r="O120" s="402"/>
    </row>
    <row r="121" ht="13.5" customHeight="1">
      <c r="A121" s="403"/>
      <c r="B121" s="393" t="s">
        <v>262</v>
      </c>
      <c r="C121" s="394"/>
      <c r="D121" s="394"/>
      <c r="E121" s="394"/>
      <c r="F121" s="395"/>
      <c r="G121" s="396">
        <v>1</v>
      </c>
      <c r="H121" s="401"/>
      <c r="I121" s="404"/>
      <c r="J121" s="405"/>
      <c r="K121" s="405"/>
      <c r="L121" s="405"/>
      <c r="M121" s="405"/>
      <c r="N121" s="405"/>
      <c r="O121" s="406"/>
    </row>
    <row r="122">
      <c r="A122" s="407" t="s">
        <v>263</v>
      </c>
      <c r="B122" s="408" t="s">
        <v>264</v>
      </c>
      <c r="C122" s="409"/>
      <c r="D122" s="409"/>
      <c r="E122" s="409"/>
      <c r="F122" s="410"/>
      <c r="G122" s="411" t="s">
        <v>265</v>
      </c>
      <c r="H122" s="412"/>
      <c r="I122" s="408" t="s">
        <v>264</v>
      </c>
      <c r="J122" s="409"/>
      <c r="K122" s="409"/>
      <c r="L122" s="409"/>
      <c r="M122" s="409"/>
      <c r="N122" s="410"/>
      <c r="O122" s="413" t="s">
        <v>265</v>
      </c>
    </row>
    <row r="123">
      <c r="A123" s="384"/>
      <c r="B123" s="393" t="s">
        <v>266</v>
      </c>
      <c r="C123" s="394"/>
      <c r="D123" s="394"/>
      <c r="E123" s="394"/>
      <c r="F123" s="395"/>
      <c r="G123" s="398"/>
      <c r="H123" s="430"/>
      <c r="I123" s="393" t="s">
        <v>267</v>
      </c>
      <c r="J123" s="394"/>
      <c r="K123" s="394"/>
      <c r="L123" s="394"/>
      <c r="M123" s="394"/>
      <c r="N123" s="395"/>
      <c r="O123" s="469"/>
    </row>
    <row r="124" ht="12.75" customHeight="1">
      <c r="A124" s="384"/>
      <c r="B124" s="393" t="s">
        <v>268</v>
      </c>
      <c r="C124" s="394"/>
      <c r="D124" s="394"/>
      <c r="E124" s="394"/>
      <c r="F124" s="395"/>
      <c r="G124" s="398"/>
      <c r="H124" s="399"/>
      <c r="I124" s="415" t="s">
        <v>269</v>
      </c>
      <c r="J124" s="416"/>
      <c r="K124" s="416"/>
      <c r="L124" s="416"/>
      <c r="M124" s="416"/>
      <c r="N124" s="417"/>
      <c r="O124" s="400"/>
    </row>
    <row r="125" ht="12.75" customHeight="1">
      <c r="A125" s="384"/>
      <c r="B125" s="393" t="s">
        <v>270</v>
      </c>
      <c r="C125" s="394"/>
      <c r="D125" s="394"/>
      <c r="E125" s="394"/>
      <c r="F125" s="395"/>
      <c r="G125" s="398"/>
      <c r="H125" s="399"/>
      <c r="I125" s="393" t="s">
        <v>271</v>
      </c>
      <c r="J125" s="394"/>
      <c r="K125" s="394"/>
      <c r="L125" s="394"/>
      <c r="M125" s="394"/>
      <c r="N125" s="395"/>
      <c r="O125" s="400"/>
    </row>
    <row r="126" ht="12.75" customHeight="1">
      <c r="A126" s="384"/>
      <c r="B126" s="393" t="s">
        <v>272</v>
      </c>
      <c r="C126" s="394"/>
      <c r="D126" s="394"/>
      <c r="E126" s="394"/>
      <c r="F126" s="395"/>
      <c r="G126" s="398"/>
      <c r="H126" s="430"/>
      <c r="I126" s="385" t="s">
        <v>273</v>
      </c>
      <c r="J126" s="386"/>
      <c r="K126" s="386"/>
      <c r="L126" s="386"/>
      <c r="M126" s="386"/>
      <c r="N126" s="387"/>
      <c r="O126" s="469"/>
    </row>
    <row r="127" ht="12.75" customHeight="1">
      <c r="A127" s="384"/>
      <c r="B127" s="393" t="s">
        <v>274</v>
      </c>
      <c r="C127" s="394"/>
      <c r="D127" s="394"/>
      <c r="E127" s="394"/>
      <c r="F127" s="395"/>
      <c r="G127" s="398"/>
      <c r="H127" s="430"/>
      <c r="I127" s="393" t="s">
        <v>275</v>
      </c>
      <c r="J127" s="394"/>
      <c r="K127" s="394"/>
      <c r="L127" s="394"/>
      <c r="M127" s="394"/>
      <c r="N127" s="395"/>
      <c r="O127" s="469">
        <v>1</v>
      </c>
    </row>
    <row r="128">
      <c r="A128" s="384"/>
      <c r="B128" s="393" t="s">
        <v>276</v>
      </c>
      <c r="C128" s="394"/>
      <c r="D128" s="394"/>
      <c r="E128" s="394"/>
      <c r="F128" s="395"/>
      <c r="G128" s="398"/>
      <c r="H128" s="430"/>
      <c r="I128" s="393" t="s">
        <v>277</v>
      </c>
      <c r="J128" s="394"/>
      <c r="K128" s="394"/>
      <c r="L128" s="394"/>
      <c r="M128" s="394"/>
      <c r="N128" s="395"/>
      <c r="O128" s="469"/>
    </row>
    <row r="129" ht="12.75" customHeight="1">
      <c r="A129" s="384"/>
      <c r="B129" s="393" t="s">
        <v>278</v>
      </c>
      <c r="C129" s="394"/>
      <c r="D129" s="394"/>
      <c r="E129" s="394"/>
      <c r="F129" s="395"/>
      <c r="G129" s="398"/>
      <c r="H129" s="430"/>
      <c r="I129" s="393" t="s">
        <v>279</v>
      </c>
      <c r="J129" s="394"/>
      <c r="K129" s="394"/>
      <c r="L129" s="394"/>
      <c r="M129" s="394"/>
      <c r="N129" s="395"/>
      <c r="O129" s="469"/>
    </row>
    <row r="130">
      <c r="A130" s="384"/>
      <c r="B130" s="393" t="s">
        <v>280</v>
      </c>
      <c r="C130" s="394"/>
      <c r="D130" s="394"/>
      <c r="E130" s="394"/>
      <c r="F130" s="395"/>
      <c r="G130" s="398"/>
      <c r="H130" s="430"/>
      <c r="I130" s="393" t="s">
        <v>281</v>
      </c>
      <c r="J130" s="394"/>
      <c r="K130" s="394"/>
      <c r="L130" s="394"/>
      <c r="M130" s="394"/>
      <c r="N130" s="395"/>
      <c r="O130" s="469"/>
    </row>
    <row r="131" ht="12.75" customHeight="1">
      <c r="A131" s="384"/>
      <c r="B131" s="393" t="s">
        <v>282</v>
      </c>
      <c r="C131" s="394"/>
      <c r="D131" s="394"/>
      <c r="E131" s="394"/>
      <c r="F131" s="395"/>
      <c r="G131" s="398"/>
      <c r="H131" s="430"/>
      <c r="I131" s="393" t="s">
        <v>283</v>
      </c>
      <c r="J131" s="394"/>
      <c r="K131" s="394"/>
      <c r="L131" s="394"/>
      <c r="M131" s="394"/>
      <c r="N131" s="395"/>
      <c r="O131" s="469"/>
    </row>
    <row r="132" ht="12.75" customHeight="1">
      <c r="A132" s="384"/>
      <c r="B132" s="393" t="s">
        <v>284</v>
      </c>
      <c r="C132" s="394"/>
      <c r="D132" s="394"/>
      <c r="E132" s="394"/>
      <c r="F132" s="395"/>
      <c r="G132" s="398"/>
      <c r="H132" s="430"/>
      <c r="I132" s="393" t="s">
        <v>285</v>
      </c>
      <c r="J132" s="394"/>
      <c r="K132" s="394"/>
      <c r="L132" s="394"/>
      <c r="M132" s="394"/>
      <c r="N132" s="395"/>
      <c r="O132" s="418">
        <v>1</v>
      </c>
    </row>
    <row r="133" ht="13.5" customHeight="1">
      <c r="A133" s="403"/>
      <c r="B133" s="393" t="s">
        <v>286</v>
      </c>
      <c r="C133" s="394"/>
      <c r="D133" s="394"/>
      <c r="E133" s="394"/>
      <c r="F133" s="395"/>
      <c r="G133" s="470">
        <v>2</v>
      </c>
      <c r="H133" s="471"/>
      <c r="I133" s="421" t="s">
        <v>287</v>
      </c>
      <c r="J133" s="422"/>
      <c r="K133" s="422"/>
      <c r="L133" s="422"/>
      <c r="M133" s="422"/>
      <c r="N133" s="423"/>
      <c r="O133" s="472">
        <f>SUM(G123:H133,O123:O132)</f>
        <v>4</v>
      </c>
    </row>
    <row r="134" ht="12.75" customHeight="1">
      <c r="A134" s="425" t="s">
        <v>288</v>
      </c>
      <c r="B134" s="426"/>
      <c r="C134" s="427"/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8"/>
    </row>
    <row r="135">
      <c r="A135" s="429"/>
      <c r="B135" s="398" t="s">
        <v>289</v>
      </c>
      <c r="C135" s="399"/>
      <c r="D135" s="399"/>
      <c r="E135" s="399"/>
      <c r="F135" s="399"/>
      <c r="G135" s="399"/>
      <c r="H135" s="399"/>
      <c r="I135" s="399"/>
      <c r="J135" s="399"/>
      <c r="K135" s="399"/>
      <c r="L135" s="399"/>
      <c r="M135" s="399"/>
      <c r="N135" s="399"/>
      <c r="O135" s="400"/>
    </row>
    <row r="136">
      <c r="A136" s="429"/>
      <c r="B136" s="398"/>
      <c r="C136" s="399"/>
      <c r="D136" s="399"/>
      <c r="E136" s="399"/>
      <c r="F136" s="399"/>
      <c r="G136" s="399"/>
      <c r="H136" s="399"/>
      <c r="I136" s="399"/>
      <c r="J136" s="399"/>
      <c r="K136" s="399"/>
      <c r="L136" s="399"/>
      <c r="M136" s="399"/>
      <c r="N136" s="399"/>
      <c r="O136" s="400"/>
    </row>
    <row r="137">
      <c r="A137" s="429"/>
      <c r="B137" s="398"/>
      <c r="C137" s="399"/>
      <c r="D137" s="399"/>
      <c r="E137" s="399"/>
      <c r="F137" s="399"/>
      <c r="G137" s="399"/>
      <c r="H137" s="399"/>
      <c r="I137" s="399"/>
      <c r="J137" s="399"/>
      <c r="K137" s="399"/>
      <c r="L137" s="399"/>
      <c r="M137" s="399"/>
      <c r="N137" s="399"/>
      <c r="O137" s="400"/>
    </row>
    <row r="138">
      <c r="A138" s="429"/>
      <c r="B138" s="398"/>
      <c r="C138" s="399"/>
      <c r="D138" s="399"/>
      <c r="E138" s="399"/>
      <c r="F138" s="399"/>
      <c r="G138" s="399"/>
      <c r="H138" s="399"/>
      <c r="I138" s="399"/>
      <c r="J138" s="399"/>
      <c r="K138" s="399"/>
      <c r="L138" s="399"/>
      <c r="M138" s="399"/>
      <c r="N138" s="399"/>
      <c r="O138" s="400"/>
    </row>
    <row r="139">
      <c r="A139" s="429"/>
      <c r="B139" s="398"/>
      <c r="C139" s="399"/>
      <c r="D139" s="399"/>
      <c r="E139" s="399"/>
      <c r="F139" s="399"/>
      <c r="G139" s="399"/>
      <c r="H139" s="399"/>
      <c r="I139" s="399"/>
      <c r="J139" s="399"/>
      <c r="K139" s="399"/>
      <c r="L139" s="399"/>
      <c r="M139" s="399"/>
      <c r="N139" s="399"/>
      <c r="O139" s="400"/>
    </row>
    <row r="140">
      <c r="A140" s="429"/>
      <c r="B140" s="398"/>
      <c r="C140" s="399"/>
      <c r="D140" s="399"/>
      <c r="E140" s="399"/>
      <c r="F140" s="399"/>
      <c r="G140" s="399"/>
      <c r="H140" s="399"/>
      <c r="I140" s="399"/>
      <c r="J140" s="399"/>
      <c r="K140" s="399"/>
      <c r="L140" s="399"/>
      <c r="M140" s="399"/>
      <c r="N140" s="399"/>
      <c r="O140" s="400"/>
    </row>
    <row r="141">
      <c r="A141" s="429"/>
      <c r="B141" s="398"/>
      <c r="C141" s="399"/>
      <c r="D141" s="399"/>
      <c r="E141" s="399"/>
      <c r="F141" s="399"/>
      <c r="G141" s="399"/>
      <c r="H141" s="399"/>
      <c r="I141" s="399"/>
      <c r="J141" s="399"/>
      <c r="K141" s="399"/>
      <c r="L141" s="399"/>
      <c r="M141" s="399"/>
      <c r="N141" s="399"/>
      <c r="O141" s="400"/>
    </row>
    <row r="142">
      <c r="A142" s="429"/>
      <c r="B142" s="398"/>
      <c r="C142" s="399"/>
      <c r="D142" s="399"/>
      <c r="E142" s="399"/>
      <c r="F142" s="399"/>
      <c r="G142" s="399"/>
      <c r="H142" s="399"/>
      <c r="I142" s="399"/>
      <c r="J142" s="399"/>
      <c r="K142" s="399"/>
      <c r="L142" s="399"/>
      <c r="M142" s="399"/>
      <c r="N142" s="399"/>
      <c r="O142" s="400"/>
    </row>
    <row r="143">
      <c r="A143" s="429"/>
      <c r="B143" s="398"/>
      <c r="C143" s="399"/>
      <c r="D143" s="399"/>
      <c r="E143" s="399"/>
      <c r="F143" s="399"/>
      <c r="G143" s="399"/>
      <c r="H143" s="399"/>
      <c r="I143" s="399"/>
      <c r="J143" s="399"/>
      <c r="K143" s="399"/>
      <c r="L143" s="399"/>
      <c r="M143" s="399"/>
      <c r="N143" s="399"/>
      <c r="O143" s="400"/>
    </row>
    <row r="144">
      <c r="A144" s="429"/>
      <c r="B144" s="398"/>
      <c r="C144" s="399"/>
      <c r="D144" s="399"/>
      <c r="E144" s="399"/>
      <c r="F144" s="399"/>
      <c r="G144" s="399"/>
      <c r="H144" s="399"/>
      <c r="I144" s="399"/>
      <c r="J144" s="399"/>
      <c r="K144" s="399"/>
      <c r="L144" s="399"/>
      <c r="M144" s="399"/>
      <c r="N144" s="399"/>
      <c r="O144" s="400"/>
    </row>
    <row r="145">
      <c r="A145" s="429"/>
      <c r="B145" s="398"/>
      <c r="C145" s="399"/>
      <c r="D145" s="399"/>
      <c r="E145" s="399"/>
      <c r="F145" s="399"/>
      <c r="G145" s="399"/>
      <c r="H145" s="399"/>
      <c r="I145" s="399"/>
      <c r="J145" s="399"/>
      <c r="K145" s="399"/>
      <c r="L145" s="399"/>
      <c r="M145" s="399"/>
      <c r="N145" s="399"/>
      <c r="O145" s="400"/>
    </row>
    <row r="146">
      <c r="A146" s="429"/>
      <c r="B146" s="398"/>
      <c r="C146" s="399"/>
      <c r="D146" s="399"/>
      <c r="E146" s="399"/>
      <c r="F146" s="399"/>
      <c r="G146" s="399"/>
      <c r="H146" s="399"/>
      <c r="I146" s="399"/>
      <c r="J146" s="399"/>
      <c r="K146" s="399"/>
      <c r="L146" s="399"/>
      <c r="M146" s="399"/>
      <c r="N146" s="399"/>
      <c r="O146" s="400"/>
    </row>
    <row r="147">
      <c r="A147" s="429"/>
      <c r="B147" s="398"/>
      <c r="C147" s="399"/>
      <c r="D147" s="399"/>
      <c r="E147" s="399"/>
      <c r="F147" s="399"/>
      <c r="G147" s="399"/>
      <c r="H147" s="430"/>
      <c r="I147" s="431" t="s">
        <v>0</v>
      </c>
      <c r="J147" s="432"/>
      <c r="K147" s="432"/>
      <c r="L147" s="432"/>
      <c r="M147" s="432"/>
      <c r="N147" s="432"/>
      <c r="O147" s="433"/>
    </row>
    <row r="148" ht="44.25" customHeight="1">
      <c r="A148" s="434"/>
      <c r="B148" s="404"/>
      <c r="C148" s="405"/>
      <c r="D148" s="405"/>
      <c r="E148" s="405"/>
      <c r="F148" s="405"/>
      <c r="G148" s="405"/>
      <c r="H148" s="435"/>
      <c r="I148" s="436"/>
      <c r="J148" s="437"/>
      <c r="K148" s="437"/>
      <c r="L148" s="437"/>
      <c r="M148" s="437"/>
      <c r="N148" s="437"/>
      <c r="O148" s="438"/>
    </row>
    <row r="149">
      <c r="A149" s="425" t="s">
        <v>291</v>
      </c>
      <c r="B149" s="439"/>
      <c r="C149" s="427"/>
      <c r="D149" s="427"/>
      <c r="E149" s="427"/>
      <c r="F149" s="427"/>
      <c r="G149" s="427"/>
      <c r="H149" s="427"/>
      <c r="I149" s="427"/>
      <c r="J149" s="427"/>
      <c r="K149" s="427"/>
      <c r="L149" s="427"/>
      <c r="M149" s="427"/>
      <c r="N149" s="427"/>
      <c r="O149" s="428"/>
    </row>
    <row r="150">
      <c r="A150" s="429"/>
      <c r="B150" s="398"/>
      <c r="C150" s="399"/>
      <c r="D150" s="399"/>
      <c r="E150" s="399"/>
      <c r="F150" s="399"/>
      <c r="G150" s="399"/>
      <c r="H150" s="399"/>
      <c r="I150" s="399"/>
      <c r="J150" s="399"/>
      <c r="K150" s="399"/>
      <c r="L150" s="399"/>
      <c r="M150" s="399"/>
      <c r="N150" s="399"/>
      <c r="O150" s="400"/>
    </row>
    <row r="151">
      <c r="A151" s="429"/>
      <c r="B151" s="398"/>
      <c r="C151" s="399"/>
      <c r="D151" s="399"/>
      <c r="E151" s="399"/>
      <c r="F151" s="399"/>
      <c r="G151" s="399"/>
      <c r="H151" s="399"/>
      <c r="I151" s="399"/>
      <c r="J151" s="399"/>
      <c r="K151" s="399"/>
      <c r="L151" s="399"/>
      <c r="M151" s="399"/>
      <c r="N151" s="399"/>
      <c r="O151" s="400"/>
    </row>
    <row r="152">
      <c r="A152" s="429"/>
      <c r="B152" s="398"/>
      <c r="C152" s="399"/>
      <c r="D152" s="399"/>
      <c r="E152" s="399"/>
      <c r="F152" s="399"/>
      <c r="G152" s="399"/>
      <c r="H152" s="399"/>
      <c r="I152" s="399"/>
      <c r="J152" s="399"/>
      <c r="K152" s="399"/>
      <c r="L152" s="399"/>
      <c r="M152" s="399"/>
      <c r="N152" s="399"/>
      <c r="O152" s="400"/>
    </row>
    <row r="153">
      <c r="A153" s="429"/>
      <c r="B153" s="398"/>
      <c r="C153" s="399"/>
      <c r="D153" s="399"/>
      <c r="E153" s="399"/>
      <c r="F153" s="399"/>
      <c r="G153" s="399"/>
      <c r="H153" s="399"/>
      <c r="I153" s="399"/>
      <c r="J153" s="399"/>
      <c r="K153" s="399"/>
      <c r="L153" s="399"/>
      <c r="M153" s="399"/>
      <c r="N153" s="399"/>
      <c r="O153" s="400"/>
    </row>
    <row r="154">
      <c r="A154" s="429"/>
      <c r="B154" s="398"/>
      <c r="C154" s="399"/>
      <c r="D154" s="399"/>
      <c r="E154" s="399"/>
      <c r="F154" s="399"/>
      <c r="G154" s="399"/>
      <c r="H154" s="399"/>
      <c r="I154" s="399"/>
      <c r="J154" s="399"/>
      <c r="K154" s="399"/>
      <c r="L154" s="399"/>
      <c r="M154" s="399"/>
      <c r="N154" s="399"/>
      <c r="O154" s="400"/>
    </row>
    <row r="155">
      <c r="A155" s="429"/>
      <c r="B155" s="398"/>
      <c r="C155" s="399"/>
      <c r="D155" s="399"/>
      <c r="E155" s="399"/>
      <c r="F155" s="399"/>
      <c r="G155" s="399"/>
      <c r="H155" s="399"/>
      <c r="I155" s="399"/>
      <c r="J155" s="399"/>
      <c r="K155" s="399"/>
      <c r="L155" s="399"/>
      <c r="M155" s="399"/>
      <c r="N155" s="399"/>
      <c r="O155" s="400"/>
    </row>
    <row r="156">
      <c r="A156" s="429"/>
      <c r="B156" s="398"/>
      <c r="C156" s="399"/>
      <c r="D156" s="399"/>
      <c r="E156" s="399"/>
      <c r="F156" s="399"/>
      <c r="G156" s="399"/>
      <c r="H156" s="399"/>
      <c r="I156" s="399"/>
      <c r="J156" s="399"/>
      <c r="K156" s="399"/>
      <c r="L156" s="399"/>
      <c r="M156" s="399"/>
      <c r="N156" s="399"/>
      <c r="O156" s="400"/>
    </row>
    <row r="157">
      <c r="A157" s="429"/>
      <c r="B157" s="396"/>
      <c r="C157" s="397"/>
      <c r="D157" s="397"/>
      <c r="E157" s="397"/>
      <c r="F157" s="397"/>
      <c r="G157" s="397"/>
      <c r="H157" s="397"/>
      <c r="I157" s="441"/>
      <c r="J157" s="441"/>
      <c r="K157" s="441"/>
      <c r="L157" s="441"/>
      <c r="M157" s="441"/>
      <c r="N157" s="441"/>
      <c r="O157" s="442"/>
    </row>
    <row r="158">
      <c r="A158" s="429"/>
      <c r="B158" s="396"/>
      <c r="C158" s="397"/>
      <c r="D158" s="397"/>
      <c r="E158" s="397"/>
      <c r="F158" s="397"/>
      <c r="G158" s="397"/>
      <c r="H158" s="401"/>
      <c r="I158" s="431" t="s">
        <v>292</v>
      </c>
      <c r="J158" s="432"/>
      <c r="K158" s="432"/>
      <c r="L158" s="432"/>
      <c r="M158" s="432"/>
      <c r="N158" s="432"/>
      <c r="O158" s="433"/>
    </row>
    <row r="159">
      <c r="A159" s="429"/>
      <c r="B159" s="396"/>
      <c r="C159" s="397"/>
      <c r="D159" s="397"/>
      <c r="E159" s="397"/>
      <c r="F159" s="397"/>
      <c r="G159" s="397"/>
      <c r="H159" s="401"/>
      <c r="I159" s="431"/>
      <c r="J159" s="432"/>
      <c r="K159" s="432"/>
      <c r="L159" s="432"/>
      <c r="M159" s="432"/>
      <c r="N159" s="432"/>
      <c r="O159" s="433"/>
    </row>
    <row r="160">
      <c r="A160" s="429"/>
      <c r="B160" s="396"/>
      <c r="C160" s="397"/>
      <c r="D160" s="397"/>
      <c r="E160" s="397"/>
      <c r="F160" s="397"/>
      <c r="G160" s="397"/>
      <c r="H160" s="401"/>
      <c r="I160" s="431"/>
      <c r="J160" s="432"/>
      <c r="K160" s="432"/>
      <c r="L160" s="432"/>
      <c r="M160" s="432"/>
      <c r="N160" s="432"/>
      <c r="O160" s="433"/>
    </row>
    <row r="161">
      <c r="A161" s="429"/>
      <c r="B161" s="396"/>
      <c r="C161" s="397"/>
      <c r="D161" s="397"/>
      <c r="E161" s="397"/>
      <c r="F161" s="397"/>
      <c r="G161" s="397"/>
      <c r="H161" s="401"/>
      <c r="I161" s="443"/>
      <c r="J161" s="443"/>
      <c r="K161" s="443"/>
      <c r="L161" s="443"/>
      <c r="M161" s="443"/>
      <c r="N161" s="443"/>
      <c r="O161" s="444"/>
    </row>
    <row r="162">
      <c r="A162" s="434"/>
      <c r="B162" s="447"/>
      <c r="C162" s="448"/>
      <c r="D162" s="448"/>
      <c r="E162" s="448"/>
      <c r="F162" s="448"/>
      <c r="G162" s="448"/>
      <c r="H162" s="449"/>
      <c r="I162" s="450"/>
      <c r="J162" s="450"/>
      <c r="K162" s="450"/>
      <c r="L162" s="450"/>
      <c r="M162" s="450"/>
      <c r="N162" s="450"/>
      <c r="O162" s="451"/>
    </row>
    <row r="163" ht="36.75" customHeight="1">
      <c r="A163" s="348" t="s">
        <v>240</v>
      </c>
      <c r="B163" s="452" t="s">
        <v>1</v>
      </c>
      <c r="C163" s="453"/>
      <c r="D163" s="453"/>
      <c r="E163" s="453"/>
      <c r="F163" s="453"/>
      <c r="G163" s="453"/>
      <c r="H163" s="453"/>
      <c r="I163" s="453"/>
      <c r="J163" s="453"/>
      <c r="K163" s="453"/>
      <c r="L163" s="453"/>
      <c r="M163" s="453"/>
      <c r="N163" s="453"/>
      <c r="O163" s="454"/>
    </row>
    <row r="164" ht="36.75" customHeight="1">
      <c r="A164" s="352" t="s">
        <v>3</v>
      </c>
      <c r="B164" s="455" t="s">
        <v>4</v>
      </c>
      <c r="C164" s="456"/>
      <c r="D164" s="456"/>
      <c r="E164" s="456"/>
      <c r="F164" s="456"/>
      <c r="G164" s="456"/>
      <c r="H164" s="456"/>
      <c r="I164" s="456"/>
      <c r="J164" s="456"/>
      <c r="K164" s="456"/>
      <c r="L164" s="456"/>
      <c r="M164" s="456"/>
      <c r="N164" s="456"/>
      <c r="O164" s="457"/>
    </row>
    <row r="165" ht="12.75" customHeight="1">
      <c r="A165" s="458" t="s">
        <v>241</v>
      </c>
      <c r="B165" s="459"/>
      <c r="C165" s="459"/>
      <c r="D165" s="459"/>
      <c r="E165" s="459"/>
      <c r="F165" s="459"/>
      <c r="G165" s="459"/>
      <c r="H165" s="459"/>
      <c r="I165" s="459"/>
      <c r="J165" s="459"/>
      <c r="K165" s="459"/>
      <c r="L165" s="459"/>
      <c r="M165" s="459"/>
      <c r="N165" s="459"/>
      <c r="O165" s="460"/>
    </row>
    <row r="166" ht="14.25" customHeight="1">
      <c r="A166" s="359" t="s">
        <v>7</v>
      </c>
      <c r="B166" s="360" t="s">
        <v>233</v>
      </c>
      <c r="C166" s="360" t="s">
        <v>216</v>
      </c>
      <c r="D166" s="461" t="s">
        <v>198</v>
      </c>
      <c r="E166" s="462"/>
      <c r="F166" s="463"/>
      <c r="G166" s="464" t="s">
        <v>242</v>
      </c>
      <c r="H166" s="465"/>
      <c r="I166" s="363">
        <f>I112+1</f>
        <v>45939</v>
      </c>
      <c r="J166" s="364"/>
      <c r="K166" s="364"/>
      <c r="L166" s="364"/>
      <c r="M166" s="365"/>
      <c r="N166" s="366" t="s">
        <v>243</v>
      </c>
      <c r="O166" s="367">
        <f>O112+1</f>
        <v>4</v>
      </c>
    </row>
    <row r="167">
      <c r="A167" s="368" t="s">
        <v>244</v>
      </c>
      <c r="B167" s="369" t="s">
        <v>6</v>
      </c>
      <c r="C167" s="370"/>
      <c r="D167" s="370"/>
      <c r="E167" s="370"/>
      <c r="F167" s="370"/>
      <c r="G167" s="370"/>
      <c r="H167" s="370"/>
      <c r="I167" s="370"/>
      <c r="J167" s="371"/>
      <c r="K167" s="372" t="s">
        <v>245</v>
      </c>
      <c r="L167" s="372" t="s">
        <v>246</v>
      </c>
      <c r="M167" s="476" t="s">
        <v>247</v>
      </c>
      <c r="N167" s="477"/>
      <c r="O167" s="373" t="s">
        <v>248</v>
      </c>
    </row>
    <row r="168">
      <c r="A168" s="374"/>
      <c r="B168" s="375"/>
      <c r="C168" s="376"/>
      <c r="D168" s="376"/>
      <c r="E168" s="376"/>
      <c r="F168" s="376"/>
      <c r="G168" s="376"/>
      <c r="H168" s="376"/>
      <c r="I168" s="376"/>
      <c r="J168" s="377"/>
      <c r="K168" s="372" t="s">
        <v>249</v>
      </c>
      <c r="L168" s="378" t="s">
        <v>203</v>
      </c>
      <c r="M168" s="482"/>
      <c r="N168" s="483"/>
      <c r="O168" s="379"/>
    </row>
    <row r="169" ht="25.5">
      <c r="A169" s="380" t="s">
        <v>250</v>
      </c>
      <c r="B169" s="381"/>
      <c r="C169" s="382" t="s">
        <v>251</v>
      </c>
      <c r="D169" s="382">
        <f>D115</f>
        <v>180</v>
      </c>
      <c r="E169" s="382" t="s">
        <v>252</v>
      </c>
      <c r="F169" s="479" t="s">
        <v>253</v>
      </c>
      <c r="G169" s="480"/>
      <c r="H169" s="381">
        <f>H115+1</f>
        <v>4</v>
      </c>
      <c r="I169" s="382" t="s">
        <v>254</v>
      </c>
      <c r="J169" s="381">
        <f>D169-H169</f>
        <v>176</v>
      </c>
      <c r="K169" s="378" t="s">
        <v>255</v>
      </c>
      <c r="L169" s="378" t="s">
        <v>203</v>
      </c>
      <c r="M169" s="455"/>
      <c r="N169" s="478"/>
      <c r="O169" s="354"/>
    </row>
    <row r="170">
      <c r="A170" s="484" t="s">
        <v>256</v>
      </c>
      <c r="B170" s="393" t="s">
        <v>257</v>
      </c>
      <c r="C170" s="394"/>
      <c r="D170" s="394"/>
      <c r="E170" s="394"/>
      <c r="F170" s="395"/>
      <c r="G170" s="396"/>
      <c r="H170" s="401"/>
      <c r="I170" s="398"/>
      <c r="J170" s="399"/>
      <c r="K170" s="399"/>
      <c r="L170" s="399"/>
      <c r="M170" s="399"/>
      <c r="N170" s="399"/>
      <c r="O170" s="400"/>
    </row>
    <row r="171">
      <c r="A171" s="466"/>
      <c r="B171" s="393" t="s">
        <v>258</v>
      </c>
      <c r="C171" s="394"/>
      <c r="D171" s="394"/>
      <c r="E171" s="394"/>
      <c r="F171" s="395"/>
      <c r="G171" s="396"/>
      <c r="H171" s="401"/>
      <c r="I171" s="398"/>
      <c r="J171" s="399"/>
      <c r="K171" s="399"/>
      <c r="L171" s="399"/>
      <c r="M171" s="399"/>
      <c r="N171" s="399"/>
      <c r="O171" s="400"/>
    </row>
    <row r="172">
      <c r="A172" s="466"/>
      <c r="B172" s="393" t="s">
        <v>259</v>
      </c>
      <c r="C172" s="394"/>
      <c r="D172" s="394"/>
      <c r="E172" s="394"/>
      <c r="F172" s="395"/>
      <c r="G172" s="396"/>
      <c r="H172" s="401"/>
      <c r="I172" s="398"/>
      <c r="J172" s="399"/>
      <c r="K172" s="399"/>
      <c r="L172" s="399"/>
      <c r="M172" s="399"/>
      <c r="N172" s="399"/>
      <c r="O172" s="400"/>
    </row>
    <row r="173">
      <c r="A173" s="466"/>
      <c r="B173" s="393" t="s">
        <v>260</v>
      </c>
      <c r="C173" s="394"/>
      <c r="D173" s="394"/>
      <c r="E173" s="394"/>
      <c r="F173" s="395"/>
      <c r="G173" s="396"/>
      <c r="H173" s="401"/>
      <c r="I173" s="398"/>
      <c r="J173" s="399"/>
      <c r="K173" s="399"/>
      <c r="L173" s="399"/>
      <c r="M173" s="399"/>
      <c r="N173" s="399"/>
      <c r="O173" s="400"/>
    </row>
    <row r="174">
      <c r="A174" s="466"/>
      <c r="B174" s="393" t="s">
        <v>261</v>
      </c>
      <c r="C174" s="394"/>
      <c r="D174" s="394"/>
      <c r="E174" s="394"/>
      <c r="F174" s="395"/>
      <c r="G174" s="396"/>
      <c r="H174" s="401"/>
      <c r="I174" s="396"/>
      <c r="J174" s="397"/>
      <c r="K174" s="397"/>
      <c r="L174" s="397"/>
      <c r="M174" s="397"/>
      <c r="N174" s="397"/>
      <c r="O174" s="402"/>
    </row>
    <row r="175" ht="13.5" customHeight="1">
      <c r="A175" s="467"/>
      <c r="B175" s="393" t="s">
        <v>262</v>
      </c>
      <c r="C175" s="394"/>
      <c r="D175" s="394"/>
      <c r="E175" s="394"/>
      <c r="F175" s="395"/>
      <c r="G175" s="396">
        <v>1</v>
      </c>
      <c r="H175" s="401"/>
      <c r="I175" s="404"/>
      <c r="J175" s="405"/>
      <c r="K175" s="405"/>
      <c r="L175" s="405"/>
      <c r="M175" s="405"/>
      <c r="N175" s="405"/>
      <c r="O175" s="406"/>
    </row>
    <row r="176">
      <c r="A176" s="468" t="s">
        <v>263</v>
      </c>
      <c r="B176" s="408" t="s">
        <v>264</v>
      </c>
      <c r="C176" s="409"/>
      <c r="D176" s="409"/>
      <c r="E176" s="409"/>
      <c r="F176" s="410"/>
      <c r="G176" s="411" t="s">
        <v>265</v>
      </c>
      <c r="H176" s="412"/>
      <c r="I176" s="408" t="s">
        <v>264</v>
      </c>
      <c r="J176" s="409"/>
      <c r="K176" s="409"/>
      <c r="L176" s="409"/>
      <c r="M176" s="409"/>
      <c r="N176" s="410"/>
      <c r="O176" s="413" t="s">
        <v>265</v>
      </c>
    </row>
    <row r="177">
      <c r="A177" s="466"/>
      <c r="B177" s="393" t="s">
        <v>266</v>
      </c>
      <c r="C177" s="394"/>
      <c r="D177" s="394"/>
      <c r="E177" s="394"/>
      <c r="F177" s="395"/>
      <c r="G177" s="398"/>
      <c r="H177" s="430"/>
      <c r="I177" s="393" t="s">
        <v>267</v>
      </c>
      <c r="J177" s="394"/>
      <c r="K177" s="394"/>
      <c r="L177" s="394"/>
      <c r="M177" s="394"/>
      <c r="N177" s="395"/>
      <c r="O177" s="469"/>
    </row>
    <row r="178" ht="12.75" customHeight="1">
      <c r="A178" s="466"/>
      <c r="B178" s="393" t="s">
        <v>268</v>
      </c>
      <c r="C178" s="394"/>
      <c r="D178" s="394"/>
      <c r="E178" s="394"/>
      <c r="F178" s="395"/>
      <c r="G178" s="398"/>
      <c r="H178" s="399"/>
      <c r="I178" s="415" t="s">
        <v>269</v>
      </c>
      <c r="J178" s="416"/>
      <c r="K178" s="416"/>
      <c r="L178" s="416"/>
      <c r="M178" s="416"/>
      <c r="N178" s="417"/>
      <c r="O178" s="400"/>
    </row>
    <row r="179" ht="12.75" customHeight="1">
      <c r="A179" s="466"/>
      <c r="B179" s="393" t="s">
        <v>270</v>
      </c>
      <c r="C179" s="394"/>
      <c r="D179" s="394"/>
      <c r="E179" s="394"/>
      <c r="F179" s="395"/>
      <c r="G179" s="398"/>
      <c r="H179" s="399"/>
      <c r="I179" s="393" t="s">
        <v>271</v>
      </c>
      <c r="J179" s="394"/>
      <c r="K179" s="394"/>
      <c r="L179" s="394"/>
      <c r="M179" s="394"/>
      <c r="N179" s="395"/>
      <c r="O179" s="400"/>
    </row>
    <row r="180" ht="12.75" customHeight="1">
      <c r="A180" s="466"/>
      <c r="B180" s="393" t="s">
        <v>272</v>
      </c>
      <c r="C180" s="394"/>
      <c r="D180" s="394"/>
      <c r="E180" s="394"/>
      <c r="F180" s="395"/>
      <c r="G180" s="398"/>
      <c r="H180" s="430"/>
      <c r="I180" s="385" t="s">
        <v>273</v>
      </c>
      <c r="J180" s="386"/>
      <c r="K180" s="386"/>
      <c r="L180" s="386"/>
      <c r="M180" s="386"/>
      <c r="N180" s="387"/>
      <c r="O180" s="469"/>
    </row>
    <row r="181" ht="12.75" customHeight="1">
      <c r="A181" s="466"/>
      <c r="B181" s="393" t="s">
        <v>274</v>
      </c>
      <c r="C181" s="394"/>
      <c r="D181" s="394"/>
      <c r="E181" s="394"/>
      <c r="F181" s="395"/>
      <c r="G181" s="398"/>
      <c r="H181" s="430"/>
      <c r="I181" s="393" t="s">
        <v>275</v>
      </c>
      <c r="J181" s="394"/>
      <c r="K181" s="394"/>
      <c r="L181" s="394"/>
      <c r="M181" s="394"/>
      <c r="N181" s="395"/>
      <c r="O181" s="469">
        <v>1</v>
      </c>
    </row>
    <row r="182">
      <c r="A182" s="466"/>
      <c r="B182" s="393" t="s">
        <v>276</v>
      </c>
      <c r="C182" s="394"/>
      <c r="D182" s="394"/>
      <c r="E182" s="394"/>
      <c r="F182" s="395"/>
      <c r="G182" s="398"/>
      <c r="H182" s="430"/>
      <c r="I182" s="393" t="s">
        <v>277</v>
      </c>
      <c r="J182" s="394"/>
      <c r="K182" s="394"/>
      <c r="L182" s="394"/>
      <c r="M182" s="394"/>
      <c r="N182" s="395"/>
      <c r="O182" s="469"/>
    </row>
    <row r="183" ht="12.75" customHeight="1">
      <c r="A183" s="466"/>
      <c r="B183" s="393" t="s">
        <v>278</v>
      </c>
      <c r="C183" s="394"/>
      <c r="D183" s="394"/>
      <c r="E183" s="394"/>
      <c r="F183" s="395"/>
      <c r="G183" s="398"/>
      <c r="H183" s="430"/>
      <c r="I183" s="393" t="s">
        <v>279</v>
      </c>
      <c r="J183" s="394"/>
      <c r="K183" s="394"/>
      <c r="L183" s="394"/>
      <c r="M183" s="394"/>
      <c r="N183" s="395"/>
      <c r="O183" s="469"/>
    </row>
    <row r="184">
      <c r="A184" s="466"/>
      <c r="B184" s="393" t="s">
        <v>280</v>
      </c>
      <c r="C184" s="394"/>
      <c r="D184" s="394"/>
      <c r="E184" s="394"/>
      <c r="F184" s="395"/>
      <c r="G184" s="398"/>
      <c r="H184" s="430"/>
      <c r="I184" s="393" t="s">
        <v>281</v>
      </c>
      <c r="J184" s="394"/>
      <c r="K184" s="394"/>
      <c r="L184" s="394"/>
      <c r="M184" s="394"/>
      <c r="N184" s="395"/>
      <c r="O184" s="469"/>
    </row>
    <row r="185" ht="12.75" customHeight="1">
      <c r="A185" s="466"/>
      <c r="B185" s="393" t="s">
        <v>282</v>
      </c>
      <c r="C185" s="394"/>
      <c r="D185" s="394"/>
      <c r="E185" s="394"/>
      <c r="F185" s="395"/>
      <c r="G185" s="398"/>
      <c r="H185" s="430"/>
      <c r="I185" s="393" t="s">
        <v>283</v>
      </c>
      <c r="J185" s="394"/>
      <c r="K185" s="394"/>
      <c r="L185" s="394"/>
      <c r="M185" s="394"/>
      <c r="N185" s="395"/>
      <c r="O185" s="469"/>
    </row>
    <row r="186" ht="12.75" customHeight="1">
      <c r="A186" s="466"/>
      <c r="B186" s="393" t="s">
        <v>284</v>
      </c>
      <c r="C186" s="394"/>
      <c r="D186" s="394"/>
      <c r="E186" s="394"/>
      <c r="F186" s="395"/>
      <c r="G186" s="398"/>
      <c r="H186" s="430"/>
      <c r="I186" s="393" t="s">
        <v>285</v>
      </c>
      <c r="J186" s="394"/>
      <c r="K186" s="394"/>
      <c r="L186" s="394"/>
      <c r="M186" s="394"/>
      <c r="N186" s="395"/>
      <c r="O186" s="418">
        <v>1</v>
      </c>
    </row>
    <row r="187" ht="13.5" customHeight="1">
      <c r="A187" s="467"/>
      <c r="B187" s="393" t="s">
        <v>286</v>
      </c>
      <c r="C187" s="394"/>
      <c r="D187" s="394"/>
      <c r="E187" s="394"/>
      <c r="F187" s="395"/>
      <c r="G187" s="470">
        <v>2</v>
      </c>
      <c r="H187" s="471"/>
      <c r="I187" s="421" t="s">
        <v>287</v>
      </c>
      <c r="J187" s="422"/>
      <c r="K187" s="422"/>
      <c r="L187" s="422"/>
      <c r="M187" s="422"/>
      <c r="N187" s="423"/>
      <c r="O187" s="472">
        <f>SUM(G177:H187,O177:O186)</f>
        <v>4</v>
      </c>
    </row>
    <row r="188">
      <c r="A188" s="473" t="s">
        <v>288</v>
      </c>
      <c r="B188" s="426" t="s">
        <v>43</v>
      </c>
      <c r="C188" s="485"/>
      <c r="D188" s="485"/>
      <c r="E188" s="485"/>
      <c r="F188" s="485"/>
      <c r="G188" s="485"/>
      <c r="H188" s="485"/>
      <c r="I188" s="485"/>
      <c r="J188" s="485"/>
      <c r="K188" s="485"/>
      <c r="L188" s="485"/>
      <c r="M188" s="485"/>
      <c r="N188" s="485"/>
      <c r="O188" s="486"/>
    </row>
    <row r="189">
      <c r="A189" s="474"/>
      <c r="B189" s="398"/>
      <c r="C189" s="399"/>
      <c r="D189" s="399"/>
      <c r="E189" s="399"/>
      <c r="F189" s="399"/>
      <c r="G189" s="399"/>
      <c r="H189" s="399"/>
      <c r="I189" s="399"/>
      <c r="J189" s="399"/>
      <c r="K189" s="399"/>
      <c r="L189" s="399"/>
      <c r="M189" s="399"/>
      <c r="N189" s="399"/>
      <c r="O189" s="400"/>
    </row>
    <row r="190">
      <c r="A190" s="474"/>
      <c r="B190" s="398"/>
      <c r="C190" s="399"/>
      <c r="D190" s="399"/>
      <c r="E190" s="399"/>
      <c r="F190" s="399"/>
      <c r="G190" s="399"/>
      <c r="H190" s="399"/>
      <c r="I190" s="399"/>
      <c r="J190" s="399"/>
      <c r="K190" s="399"/>
      <c r="L190" s="399"/>
      <c r="M190" s="399"/>
      <c r="N190" s="399"/>
      <c r="O190" s="400"/>
    </row>
    <row r="191">
      <c r="A191" s="474"/>
      <c r="B191" s="398"/>
      <c r="C191" s="399"/>
      <c r="D191" s="399"/>
      <c r="E191" s="399"/>
      <c r="F191" s="399"/>
      <c r="G191" s="399"/>
      <c r="H191" s="399"/>
      <c r="I191" s="399"/>
      <c r="J191" s="399"/>
      <c r="K191" s="399"/>
      <c r="L191" s="399"/>
      <c r="M191" s="399"/>
      <c r="N191" s="399"/>
      <c r="O191" s="400"/>
    </row>
    <row r="192">
      <c r="A192" s="474"/>
      <c r="B192" s="398"/>
      <c r="C192" s="399"/>
      <c r="D192" s="399"/>
      <c r="E192" s="399"/>
      <c r="F192" s="399"/>
      <c r="G192" s="399"/>
      <c r="H192" s="399"/>
      <c r="I192" s="399"/>
      <c r="J192" s="399"/>
      <c r="K192" s="399"/>
      <c r="L192" s="399"/>
      <c r="M192" s="399"/>
      <c r="N192" s="399"/>
      <c r="O192" s="400"/>
    </row>
    <row r="193">
      <c r="A193" s="474"/>
      <c r="B193" s="398"/>
      <c r="C193" s="399"/>
      <c r="D193" s="399"/>
      <c r="E193" s="399"/>
      <c r="F193" s="399"/>
      <c r="G193" s="399"/>
      <c r="H193" s="399"/>
      <c r="I193" s="399"/>
      <c r="J193" s="399"/>
      <c r="K193" s="399"/>
      <c r="L193" s="399"/>
      <c r="M193" s="399"/>
      <c r="N193" s="399"/>
      <c r="O193" s="400"/>
    </row>
    <row r="194">
      <c r="A194" s="474"/>
      <c r="B194" s="398"/>
      <c r="C194" s="399"/>
      <c r="D194" s="399"/>
      <c r="E194" s="399"/>
      <c r="F194" s="399"/>
      <c r="G194" s="399"/>
      <c r="H194" s="399"/>
      <c r="I194" s="399"/>
      <c r="J194" s="399"/>
      <c r="K194" s="399"/>
      <c r="L194" s="399"/>
      <c r="M194" s="399"/>
      <c r="N194" s="399"/>
      <c r="O194" s="400"/>
    </row>
    <row r="195">
      <c r="A195" s="474"/>
      <c r="B195" s="398"/>
      <c r="C195" s="399"/>
      <c r="D195" s="399"/>
      <c r="E195" s="399"/>
      <c r="F195" s="399"/>
      <c r="G195" s="399"/>
      <c r="H195" s="399"/>
      <c r="I195" s="399"/>
      <c r="J195" s="399"/>
      <c r="K195" s="399"/>
      <c r="L195" s="399"/>
      <c r="M195" s="399"/>
      <c r="N195" s="399"/>
      <c r="O195" s="400"/>
    </row>
    <row r="196">
      <c r="A196" s="474"/>
      <c r="B196" s="398"/>
      <c r="C196" s="399"/>
      <c r="D196" s="399"/>
      <c r="E196" s="399"/>
      <c r="F196" s="399"/>
      <c r="G196" s="399"/>
      <c r="H196" s="399"/>
      <c r="I196" s="399"/>
      <c r="J196" s="399"/>
      <c r="K196" s="399"/>
      <c r="L196" s="399"/>
      <c r="M196" s="399"/>
      <c r="N196" s="399"/>
      <c r="O196" s="400"/>
    </row>
    <row r="197">
      <c r="A197" s="474"/>
      <c r="B197" s="398"/>
      <c r="C197" s="399"/>
      <c r="D197" s="399"/>
      <c r="E197" s="399"/>
      <c r="F197" s="399"/>
      <c r="G197" s="399"/>
      <c r="H197" s="399"/>
      <c r="I197" s="399"/>
      <c r="J197" s="399"/>
      <c r="K197" s="399"/>
      <c r="L197" s="399"/>
      <c r="M197" s="399"/>
      <c r="N197" s="399"/>
      <c r="O197" s="400"/>
    </row>
    <row r="198">
      <c r="A198" s="474"/>
      <c r="B198" s="398"/>
      <c r="C198" s="399"/>
      <c r="D198" s="399"/>
      <c r="E198" s="399"/>
      <c r="F198" s="399"/>
      <c r="G198" s="399"/>
      <c r="H198" s="399"/>
      <c r="I198" s="399"/>
      <c r="J198" s="399"/>
      <c r="K198" s="399"/>
      <c r="L198" s="399"/>
      <c r="M198" s="399"/>
      <c r="N198" s="399"/>
      <c r="O198" s="400"/>
    </row>
    <row r="199">
      <c r="A199" s="474"/>
      <c r="B199" s="398"/>
      <c r="C199" s="399"/>
      <c r="D199" s="399"/>
      <c r="E199" s="399"/>
      <c r="F199" s="399"/>
      <c r="G199" s="399"/>
      <c r="H199" s="399"/>
      <c r="I199" s="399"/>
      <c r="J199" s="399"/>
      <c r="K199" s="399"/>
      <c r="L199" s="399"/>
      <c r="M199" s="399"/>
      <c r="N199" s="399"/>
      <c r="O199" s="400"/>
    </row>
    <row r="200">
      <c r="A200" s="474"/>
      <c r="B200" s="398"/>
      <c r="C200" s="399"/>
      <c r="D200" s="399"/>
      <c r="E200" s="399"/>
      <c r="F200" s="399"/>
      <c r="G200" s="399"/>
      <c r="H200" s="399"/>
      <c r="I200" s="399"/>
      <c r="J200" s="399"/>
      <c r="K200" s="399"/>
      <c r="L200" s="399"/>
      <c r="M200" s="399"/>
      <c r="N200" s="399"/>
      <c r="O200" s="400"/>
    </row>
    <row r="201">
      <c r="A201" s="474"/>
      <c r="B201" s="398"/>
      <c r="C201" s="399"/>
      <c r="D201" s="399"/>
      <c r="E201" s="399"/>
      <c r="F201" s="399"/>
      <c r="G201" s="399"/>
      <c r="H201" s="430"/>
      <c r="I201" s="431" t="s">
        <v>0</v>
      </c>
      <c r="J201" s="432"/>
      <c r="K201" s="432"/>
      <c r="L201" s="432"/>
      <c r="M201" s="432"/>
      <c r="N201" s="432"/>
      <c r="O201" s="433"/>
    </row>
    <row r="202" ht="60.75" customHeight="1">
      <c r="A202" s="475"/>
      <c r="B202" s="447"/>
      <c r="C202" s="448"/>
      <c r="D202" s="448"/>
      <c r="E202" s="448"/>
      <c r="F202" s="448"/>
      <c r="G202" s="448"/>
      <c r="H202" s="449"/>
      <c r="I202" s="436"/>
      <c r="J202" s="437"/>
      <c r="K202" s="437"/>
      <c r="L202" s="437"/>
      <c r="M202" s="437"/>
      <c r="N202" s="437"/>
      <c r="O202" s="438"/>
    </row>
    <row r="203">
      <c r="A203" s="473" t="s">
        <v>291</v>
      </c>
      <c r="B203" s="439"/>
      <c r="C203" s="427"/>
      <c r="D203" s="427"/>
      <c r="E203" s="427"/>
      <c r="F203" s="427"/>
      <c r="G203" s="427"/>
      <c r="H203" s="427"/>
      <c r="I203" s="427"/>
      <c r="J203" s="427"/>
      <c r="K203" s="427"/>
      <c r="L203" s="427"/>
      <c r="M203" s="427"/>
      <c r="N203" s="427"/>
      <c r="O203" s="428"/>
    </row>
    <row r="204">
      <c r="A204" s="474"/>
      <c r="B204" s="398"/>
      <c r="C204" s="399"/>
      <c r="D204" s="399"/>
      <c r="E204" s="399"/>
      <c r="F204" s="399"/>
      <c r="G204" s="399"/>
      <c r="H204" s="399"/>
      <c r="I204" s="399"/>
      <c r="J204" s="399"/>
      <c r="K204" s="399"/>
      <c r="L204" s="399"/>
      <c r="M204" s="399"/>
      <c r="N204" s="399"/>
      <c r="O204" s="400"/>
    </row>
    <row r="205">
      <c r="A205" s="474"/>
      <c r="B205" s="398"/>
      <c r="C205" s="399"/>
      <c r="D205" s="399"/>
      <c r="E205" s="399"/>
      <c r="F205" s="399"/>
      <c r="G205" s="399"/>
      <c r="H205" s="399"/>
      <c r="I205" s="399"/>
      <c r="J205" s="399"/>
      <c r="K205" s="399"/>
      <c r="L205" s="399"/>
      <c r="M205" s="399"/>
      <c r="N205" s="399"/>
      <c r="O205" s="400"/>
    </row>
    <row r="206">
      <c r="A206" s="474"/>
      <c r="B206" s="398"/>
      <c r="C206" s="399"/>
      <c r="D206" s="399"/>
      <c r="E206" s="399"/>
      <c r="F206" s="399"/>
      <c r="G206" s="399"/>
      <c r="H206" s="399"/>
      <c r="I206" s="399"/>
      <c r="J206" s="399"/>
      <c r="K206" s="399"/>
      <c r="L206" s="399"/>
      <c r="M206" s="399"/>
      <c r="N206" s="399"/>
      <c r="O206" s="400"/>
    </row>
    <row r="207">
      <c r="A207" s="474"/>
      <c r="B207" s="398"/>
      <c r="C207" s="399"/>
      <c r="D207" s="399"/>
      <c r="E207" s="399"/>
      <c r="F207" s="399"/>
      <c r="G207" s="399"/>
      <c r="H207" s="399"/>
      <c r="I207" s="399"/>
      <c r="J207" s="399"/>
      <c r="K207" s="399"/>
      <c r="L207" s="399"/>
      <c r="M207" s="399"/>
      <c r="N207" s="399"/>
      <c r="O207" s="400"/>
    </row>
    <row r="208">
      <c r="A208" s="474"/>
      <c r="B208" s="398"/>
      <c r="C208" s="399"/>
      <c r="D208" s="399"/>
      <c r="E208" s="399"/>
      <c r="F208" s="399"/>
      <c r="G208" s="399"/>
      <c r="H208" s="399"/>
      <c r="I208" s="399"/>
      <c r="J208" s="399"/>
      <c r="K208" s="399"/>
      <c r="L208" s="399"/>
      <c r="M208" s="399"/>
      <c r="N208" s="399"/>
      <c r="O208" s="400"/>
    </row>
    <row r="209">
      <c r="A209" s="474"/>
      <c r="B209" s="398"/>
      <c r="C209" s="399"/>
      <c r="D209" s="399"/>
      <c r="E209" s="399"/>
      <c r="F209" s="399"/>
      <c r="G209" s="399"/>
      <c r="H209" s="399"/>
      <c r="I209" s="399"/>
      <c r="J209" s="399"/>
      <c r="K209" s="399"/>
      <c r="L209" s="399"/>
      <c r="M209" s="399"/>
      <c r="N209" s="399"/>
      <c r="O209" s="400"/>
    </row>
    <row r="210">
      <c r="A210" s="474"/>
      <c r="B210" s="398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400"/>
    </row>
    <row r="211">
      <c r="A211" s="474"/>
      <c r="B211" s="396"/>
      <c r="C211" s="397"/>
      <c r="D211" s="397"/>
      <c r="E211" s="397"/>
      <c r="F211" s="397"/>
      <c r="G211" s="397"/>
      <c r="H211" s="397"/>
      <c r="I211" s="441"/>
      <c r="J211" s="441"/>
      <c r="K211" s="441"/>
      <c r="L211" s="441"/>
      <c r="M211" s="441"/>
      <c r="N211" s="441"/>
      <c r="O211" s="442"/>
    </row>
    <row r="212">
      <c r="A212" s="474"/>
      <c r="B212" s="396"/>
      <c r="C212" s="397"/>
      <c r="D212" s="397"/>
      <c r="E212" s="397"/>
      <c r="F212" s="397"/>
      <c r="G212" s="397"/>
      <c r="H212" s="401"/>
      <c r="I212" s="431" t="s">
        <v>292</v>
      </c>
      <c r="J212" s="432"/>
      <c r="K212" s="432"/>
      <c r="L212" s="432"/>
      <c r="M212" s="432"/>
      <c r="N212" s="432"/>
      <c r="O212" s="433"/>
    </row>
    <row r="213">
      <c r="A213" s="474"/>
      <c r="B213" s="396"/>
      <c r="C213" s="397"/>
      <c r="D213" s="397"/>
      <c r="E213" s="397"/>
      <c r="F213" s="397"/>
      <c r="G213" s="397"/>
      <c r="H213" s="401"/>
      <c r="I213" s="431"/>
      <c r="J213" s="432"/>
      <c r="K213" s="432"/>
      <c r="L213" s="432"/>
      <c r="M213" s="432"/>
      <c r="N213" s="432"/>
      <c r="O213" s="433"/>
    </row>
    <row r="214">
      <c r="A214" s="474"/>
      <c r="B214" s="396"/>
      <c r="C214" s="397"/>
      <c r="D214" s="397"/>
      <c r="E214" s="397"/>
      <c r="F214" s="397"/>
      <c r="G214" s="397"/>
      <c r="H214" s="401"/>
      <c r="I214" s="431"/>
      <c r="J214" s="432"/>
      <c r="K214" s="432"/>
      <c r="L214" s="432"/>
      <c r="M214" s="432"/>
      <c r="N214" s="432"/>
      <c r="O214" s="433"/>
    </row>
    <row r="215">
      <c r="A215" s="474"/>
      <c r="B215" s="396"/>
      <c r="C215" s="397"/>
      <c r="D215" s="397"/>
      <c r="E215" s="397"/>
      <c r="F215" s="397"/>
      <c r="G215" s="397"/>
      <c r="H215" s="401"/>
      <c r="I215" s="443"/>
      <c r="J215" s="443"/>
      <c r="K215" s="443"/>
      <c r="L215" s="443"/>
      <c r="M215" s="443"/>
      <c r="N215" s="443"/>
      <c r="O215" s="444"/>
    </row>
    <row r="216">
      <c r="A216" s="475"/>
      <c r="B216" s="447"/>
      <c r="C216" s="448"/>
      <c r="D216" s="448"/>
      <c r="E216" s="448"/>
      <c r="F216" s="448"/>
      <c r="G216" s="448"/>
      <c r="H216" s="449"/>
      <c r="I216" s="450"/>
      <c r="J216" s="450"/>
      <c r="K216" s="450"/>
      <c r="L216" s="450"/>
      <c r="M216" s="450"/>
      <c r="N216" s="450"/>
      <c r="O216" s="451"/>
    </row>
    <row r="217" ht="25.5" customHeight="1">
      <c r="A217" s="348" t="s">
        <v>240</v>
      </c>
      <c r="B217" s="452" t="s">
        <v>1</v>
      </c>
      <c r="C217" s="453"/>
      <c r="D217" s="453"/>
      <c r="E217" s="453"/>
      <c r="F217" s="453"/>
      <c r="G217" s="453"/>
      <c r="H217" s="453"/>
      <c r="I217" s="453"/>
      <c r="J217" s="453"/>
      <c r="K217" s="453"/>
      <c r="L217" s="453"/>
      <c r="M217" s="453"/>
      <c r="N217" s="453"/>
      <c r="O217" s="454"/>
    </row>
    <row r="218" ht="28.5" customHeight="1">
      <c r="A218" s="352" t="s">
        <v>3</v>
      </c>
      <c r="B218" s="455" t="s">
        <v>4</v>
      </c>
      <c r="C218" s="456"/>
      <c r="D218" s="456"/>
      <c r="E218" s="456"/>
      <c r="F218" s="456"/>
      <c r="G218" s="456"/>
      <c r="H218" s="456"/>
      <c r="I218" s="456"/>
      <c r="J218" s="456"/>
      <c r="K218" s="456"/>
      <c r="L218" s="456"/>
      <c r="M218" s="456"/>
      <c r="N218" s="456"/>
      <c r="O218" s="457"/>
    </row>
    <row r="219" ht="12.75" customHeight="1">
      <c r="A219" s="458" t="s">
        <v>241</v>
      </c>
      <c r="B219" s="459"/>
      <c r="C219" s="459"/>
      <c r="D219" s="459"/>
      <c r="E219" s="459"/>
      <c r="F219" s="459"/>
      <c r="G219" s="459"/>
      <c r="H219" s="459"/>
      <c r="I219" s="459"/>
      <c r="J219" s="459"/>
      <c r="K219" s="459"/>
      <c r="L219" s="459"/>
      <c r="M219" s="459"/>
      <c r="N219" s="459"/>
      <c r="O219" s="460"/>
    </row>
    <row r="220" ht="14.25" customHeight="1">
      <c r="A220" s="359" t="s">
        <v>7</v>
      </c>
      <c r="B220" s="360" t="s">
        <v>233</v>
      </c>
      <c r="C220" s="360" t="s">
        <v>216</v>
      </c>
      <c r="D220" s="461" t="s">
        <v>198</v>
      </c>
      <c r="E220" s="462"/>
      <c r="F220" s="463"/>
      <c r="G220" s="464" t="s">
        <v>242</v>
      </c>
      <c r="H220" s="465"/>
      <c r="I220" s="363">
        <f>I166+1</f>
        <v>45940</v>
      </c>
      <c r="J220" s="364"/>
      <c r="K220" s="364"/>
      <c r="L220" s="364"/>
      <c r="M220" s="365"/>
      <c r="N220" s="366" t="s">
        <v>243</v>
      </c>
      <c r="O220" s="367">
        <f>O166+1</f>
        <v>5</v>
      </c>
    </row>
    <row r="221">
      <c r="A221" s="368" t="s">
        <v>244</v>
      </c>
      <c r="B221" s="369" t="s">
        <v>6</v>
      </c>
      <c r="C221" s="370"/>
      <c r="D221" s="370"/>
      <c r="E221" s="370"/>
      <c r="F221" s="370"/>
      <c r="G221" s="370"/>
      <c r="H221" s="370"/>
      <c r="I221" s="370"/>
      <c r="J221" s="371"/>
      <c r="K221" s="372" t="s">
        <v>245</v>
      </c>
      <c r="L221" s="372" t="s">
        <v>246</v>
      </c>
      <c r="M221" s="476" t="s">
        <v>247</v>
      </c>
      <c r="N221" s="477"/>
      <c r="O221" s="373" t="s">
        <v>248</v>
      </c>
    </row>
    <row r="222">
      <c r="A222" s="374"/>
      <c r="B222" s="375"/>
      <c r="C222" s="376"/>
      <c r="D222" s="376"/>
      <c r="E222" s="376"/>
      <c r="F222" s="376"/>
      <c r="G222" s="376"/>
      <c r="H222" s="376"/>
      <c r="I222" s="376"/>
      <c r="J222" s="377"/>
      <c r="K222" s="372" t="s">
        <v>249</v>
      </c>
      <c r="L222" s="378" t="s">
        <v>203</v>
      </c>
      <c r="M222" s="482"/>
      <c r="N222" s="483"/>
      <c r="O222" s="379"/>
    </row>
    <row r="223" ht="25.5">
      <c r="A223" s="380" t="s">
        <v>250</v>
      </c>
      <c r="B223" s="381"/>
      <c r="C223" s="382" t="s">
        <v>251</v>
      </c>
      <c r="D223" s="382">
        <v>180</v>
      </c>
      <c r="E223" s="382" t="s">
        <v>252</v>
      </c>
      <c r="F223" s="479" t="s">
        <v>253</v>
      </c>
      <c r="G223" s="480"/>
      <c r="H223" s="381">
        <f>H169+1</f>
        <v>5</v>
      </c>
      <c r="I223" s="382" t="s">
        <v>254</v>
      </c>
      <c r="J223" s="381">
        <f>D223-H223</f>
        <v>175</v>
      </c>
      <c r="K223" s="378" t="s">
        <v>255</v>
      </c>
      <c r="L223" s="378" t="s">
        <v>203</v>
      </c>
      <c r="M223" s="455"/>
      <c r="N223" s="478"/>
      <c r="O223" s="354"/>
    </row>
    <row r="224">
      <c r="A224" s="481" t="s">
        <v>256</v>
      </c>
      <c r="B224" s="393" t="s">
        <v>257</v>
      </c>
      <c r="C224" s="394"/>
      <c r="D224" s="394"/>
      <c r="E224" s="394"/>
      <c r="F224" s="395"/>
      <c r="G224" s="396"/>
      <c r="H224" s="401"/>
      <c r="I224" s="398"/>
      <c r="J224" s="399"/>
      <c r="K224" s="399"/>
      <c r="L224" s="399"/>
      <c r="M224" s="399"/>
      <c r="N224" s="399"/>
      <c r="O224" s="400"/>
    </row>
    <row r="225">
      <c r="A225" s="384"/>
      <c r="B225" s="393" t="s">
        <v>258</v>
      </c>
      <c r="C225" s="394"/>
      <c r="D225" s="394"/>
      <c r="E225" s="394"/>
      <c r="F225" s="395"/>
      <c r="G225" s="396"/>
      <c r="H225" s="401"/>
      <c r="I225" s="398"/>
      <c r="J225" s="399"/>
      <c r="K225" s="399"/>
      <c r="L225" s="399"/>
      <c r="M225" s="399"/>
      <c r="N225" s="399"/>
      <c r="O225" s="400"/>
    </row>
    <row r="226">
      <c r="A226" s="384"/>
      <c r="B226" s="393" t="s">
        <v>259</v>
      </c>
      <c r="C226" s="394"/>
      <c r="D226" s="394"/>
      <c r="E226" s="394"/>
      <c r="F226" s="395"/>
      <c r="G226" s="396"/>
      <c r="H226" s="401"/>
      <c r="I226" s="398"/>
      <c r="J226" s="399"/>
      <c r="K226" s="399"/>
      <c r="L226" s="399"/>
      <c r="M226" s="399"/>
      <c r="N226" s="399"/>
      <c r="O226" s="400"/>
    </row>
    <row r="227">
      <c r="A227" s="384"/>
      <c r="B227" s="393" t="s">
        <v>260</v>
      </c>
      <c r="C227" s="394"/>
      <c r="D227" s="394"/>
      <c r="E227" s="394"/>
      <c r="F227" s="395"/>
      <c r="G227" s="396"/>
      <c r="H227" s="401"/>
      <c r="I227" s="398"/>
      <c r="J227" s="399"/>
      <c r="K227" s="399"/>
      <c r="L227" s="399"/>
      <c r="M227" s="399"/>
      <c r="N227" s="399"/>
      <c r="O227" s="400"/>
    </row>
    <row r="228">
      <c r="A228" s="384"/>
      <c r="B228" s="393" t="s">
        <v>261</v>
      </c>
      <c r="C228" s="394"/>
      <c r="D228" s="394"/>
      <c r="E228" s="394"/>
      <c r="F228" s="395"/>
      <c r="G228" s="396"/>
      <c r="H228" s="401"/>
      <c r="I228" s="396"/>
      <c r="J228" s="397"/>
      <c r="K228" s="397"/>
      <c r="L228" s="397"/>
      <c r="M228" s="397"/>
      <c r="N228" s="397"/>
      <c r="O228" s="402"/>
    </row>
    <row r="229" ht="13.5" customHeight="1">
      <c r="A229" s="403"/>
      <c r="B229" s="393" t="s">
        <v>262</v>
      </c>
      <c r="C229" s="394"/>
      <c r="D229" s="394"/>
      <c r="E229" s="394"/>
      <c r="F229" s="395"/>
      <c r="G229" s="396">
        <v>1</v>
      </c>
      <c r="H229" s="401"/>
      <c r="I229" s="404"/>
      <c r="J229" s="405"/>
      <c r="K229" s="405"/>
      <c r="L229" s="405"/>
      <c r="M229" s="405"/>
      <c r="N229" s="405"/>
      <c r="O229" s="406"/>
    </row>
    <row r="230">
      <c r="A230" s="407" t="s">
        <v>263</v>
      </c>
      <c r="B230" s="408" t="s">
        <v>264</v>
      </c>
      <c r="C230" s="409"/>
      <c r="D230" s="409"/>
      <c r="E230" s="409"/>
      <c r="F230" s="410"/>
      <c r="G230" s="411" t="s">
        <v>265</v>
      </c>
      <c r="H230" s="412"/>
      <c r="I230" s="408" t="s">
        <v>264</v>
      </c>
      <c r="J230" s="409"/>
      <c r="K230" s="409"/>
      <c r="L230" s="409"/>
      <c r="M230" s="409"/>
      <c r="N230" s="410"/>
      <c r="O230" s="413" t="s">
        <v>265</v>
      </c>
    </row>
    <row r="231">
      <c r="A231" s="384"/>
      <c r="B231" s="393" t="s">
        <v>266</v>
      </c>
      <c r="C231" s="394"/>
      <c r="D231" s="394"/>
      <c r="E231" s="394"/>
      <c r="F231" s="395"/>
      <c r="G231" s="398"/>
      <c r="H231" s="430"/>
      <c r="I231" s="393" t="s">
        <v>267</v>
      </c>
      <c r="J231" s="394"/>
      <c r="K231" s="394"/>
      <c r="L231" s="394"/>
      <c r="M231" s="394"/>
      <c r="N231" s="395"/>
      <c r="O231" s="469"/>
    </row>
    <row r="232" ht="12.75" customHeight="1">
      <c r="A232" s="384"/>
      <c r="B232" s="393" t="s">
        <v>268</v>
      </c>
      <c r="C232" s="394"/>
      <c r="D232" s="394"/>
      <c r="E232" s="394"/>
      <c r="F232" s="395"/>
      <c r="G232" s="398"/>
      <c r="H232" s="399"/>
      <c r="I232" s="415" t="s">
        <v>269</v>
      </c>
      <c r="J232" s="416"/>
      <c r="K232" s="416"/>
      <c r="L232" s="416"/>
      <c r="M232" s="416"/>
      <c r="N232" s="417"/>
      <c r="O232" s="400"/>
    </row>
    <row r="233" ht="12.75" customHeight="1">
      <c r="A233" s="384"/>
      <c r="B233" s="393" t="s">
        <v>270</v>
      </c>
      <c r="C233" s="394"/>
      <c r="D233" s="394"/>
      <c r="E233" s="394"/>
      <c r="F233" s="395"/>
      <c r="G233" s="398"/>
      <c r="H233" s="399"/>
      <c r="I233" s="393" t="s">
        <v>271</v>
      </c>
      <c r="J233" s="394"/>
      <c r="K233" s="394"/>
      <c r="L233" s="394"/>
      <c r="M233" s="394"/>
      <c r="N233" s="395"/>
      <c r="O233" s="400"/>
    </row>
    <row r="234" ht="12.75" customHeight="1">
      <c r="A234" s="384"/>
      <c r="B234" s="393" t="s">
        <v>272</v>
      </c>
      <c r="C234" s="394"/>
      <c r="D234" s="394"/>
      <c r="E234" s="394"/>
      <c r="F234" s="395"/>
      <c r="G234" s="398"/>
      <c r="H234" s="430"/>
      <c r="I234" s="385" t="s">
        <v>273</v>
      </c>
      <c r="J234" s="386"/>
      <c r="K234" s="386"/>
      <c r="L234" s="386"/>
      <c r="M234" s="386"/>
      <c r="N234" s="387"/>
      <c r="O234" s="469"/>
    </row>
    <row r="235" ht="12.75" customHeight="1">
      <c r="A235" s="384"/>
      <c r="B235" s="393" t="s">
        <v>274</v>
      </c>
      <c r="C235" s="394"/>
      <c r="D235" s="394"/>
      <c r="E235" s="394"/>
      <c r="F235" s="395"/>
      <c r="G235" s="398"/>
      <c r="H235" s="430"/>
      <c r="I235" s="393" t="s">
        <v>275</v>
      </c>
      <c r="J235" s="394"/>
      <c r="K235" s="394"/>
      <c r="L235" s="394"/>
      <c r="M235" s="394"/>
      <c r="N235" s="395"/>
      <c r="O235" s="469">
        <v>1</v>
      </c>
    </row>
    <row r="236">
      <c r="A236" s="384"/>
      <c r="B236" s="393" t="s">
        <v>276</v>
      </c>
      <c r="C236" s="394"/>
      <c r="D236" s="394"/>
      <c r="E236" s="394"/>
      <c r="F236" s="395"/>
      <c r="G236" s="398"/>
      <c r="H236" s="430"/>
      <c r="I236" s="393" t="s">
        <v>277</v>
      </c>
      <c r="J236" s="394"/>
      <c r="K236" s="394"/>
      <c r="L236" s="394"/>
      <c r="M236" s="394"/>
      <c r="N236" s="395"/>
      <c r="O236" s="469"/>
    </row>
    <row r="237" ht="12.75" customHeight="1">
      <c r="A237" s="384"/>
      <c r="B237" s="393" t="s">
        <v>278</v>
      </c>
      <c r="C237" s="394"/>
      <c r="D237" s="394"/>
      <c r="E237" s="394"/>
      <c r="F237" s="395"/>
      <c r="G237" s="398"/>
      <c r="H237" s="430"/>
      <c r="I237" s="393" t="s">
        <v>279</v>
      </c>
      <c r="J237" s="394"/>
      <c r="K237" s="394"/>
      <c r="L237" s="394"/>
      <c r="M237" s="394"/>
      <c r="N237" s="395"/>
      <c r="O237" s="469"/>
    </row>
    <row r="238">
      <c r="A238" s="384"/>
      <c r="B238" s="393" t="s">
        <v>280</v>
      </c>
      <c r="C238" s="394"/>
      <c r="D238" s="394"/>
      <c r="E238" s="394"/>
      <c r="F238" s="395"/>
      <c r="G238" s="398"/>
      <c r="H238" s="430"/>
      <c r="I238" s="393" t="s">
        <v>281</v>
      </c>
      <c r="J238" s="394"/>
      <c r="K238" s="394"/>
      <c r="L238" s="394"/>
      <c r="M238" s="394"/>
      <c r="N238" s="395"/>
      <c r="O238" s="469"/>
    </row>
    <row r="239" ht="12.75" customHeight="1">
      <c r="A239" s="384"/>
      <c r="B239" s="393" t="s">
        <v>282</v>
      </c>
      <c r="C239" s="394"/>
      <c r="D239" s="394"/>
      <c r="E239" s="394"/>
      <c r="F239" s="395"/>
      <c r="G239" s="398"/>
      <c r="H239" s="430"/>
      <c r="I239" s="393" t="s">
        <v>283</v>
      </c>
      <c r="J239" s="394"/>
      <c r="K239" s="394"/>
      <c r="L239" s="394"/>
      <c r="M239" s="394"/>
      <c r="N239" s="395"/>
      <c r="O239" s="469"/>
    </row>
    <row r="240" ht="12.75" customHeight="1">
      <c r="A240" s="384"/>
      <c r="B240" s="393" t="s">
        <v>284</v>
      </c>
      <c r="C240" s="394"/>
      <c r="D240" s="394"/>
      <c r="E240" s="394"/>
      <c r="F240" s="395"/>
      <c r="G240" s="398"/>
      <c r="H240" s="430"/>
      <c r="I240" s="393" t="s">
        <v>285</v>
      </c>
      <c r="J240" s="394"/>
      <c r="K240" s="394"/>
      <c r="L240" s="394"/>
      <c r="M240" s="394"/>
      <c r="N240" s="395"/>
      <c r="O240" s="418">
        <v>1</v>
      </c>
    </row>
    <row r="241" ht="13.5" customHeight="1">
      <c r="A241" s="403"/>
      <c r="B241" s="393" t="s">
        <v>286</v>
      </c>
      <c r="C241" s="394"/>
      <c r="D241" s="394"/>
      <c r="E241" s="394"/>
      <c r="F241" s="395"/>
      <c r="G241" s="470">
        <v>2</v>
      </c>
      <c r="H241" s="471"/>
      <c r="I241" s="421" t="s">
        <v>287</v>
      </c>
      <c r="J241" s="422"/>
      <c r="K241" s="422"/>
      <c r="L241" s="422"/>
      <c r="M241" s="422"/>
      <c r="N241" s="423"/>
      <c r="O241" s="472">
        <f>SUM(G231:H241,O231:O240)</f>
        <v>4</v>
      </c>
    </row>
    <row r="242">
      <c r="A242" s="425" t="s">
        <v>288</v>
      </c>
      <c r="B242" s="426" t="s">
        <v>43</v>
      </c>
      <c r="C242" s="485"/>
      <c r="D242" s="485"/>
      <c r="E242" s="485"/>
      <c r="F242" s="485"/>
      <c r="G242" s="485"/>
      <c r="H242" s="485"/>
      <c r="I242" s="485"/>
      <c r="J242" s="485"/>
      <c r="K242" s="485"/>
      <c r="L242" s="485"/>
      <c r="M242" s="485"/>
      <c r="N242" s="485"/>
      <c r="O242" s="486"/>
    </row>
    <row r="243">
      <c r="A243" s="429"/>
      <c r="B243" s="398"/>
      <c r="C243" s="399"/>
      <c r="D243" s="399"/>
      <c r="E243" s="399"/>
      <c r="F243" s="399"/>
      <c r="G243" s="399"/>
      <c r="H243" s="399"/>
      <c r="I243" s="399"/>
      <c r="J243" s="399"/>
      <c r="K243" s="399"/>
      <c r="L243" s="399"/>
      <c r="M243" s="399"/>
      <c r="N243" s="399"/>
      <c r="O243" s="400"/>
    </row>
    <row r="244">
      <c r="A244" s="429"/>
      <c r="B244" s="398"/>
      <c r="C244" s="399"/>
      <c r="D244" s="399"/>
      <c r="E244" s="399"/>
      <c r="F244" s="399"/>
      <c r="G244" s="399"/>
      <c r="H244" s="399"/>
      <c r="I244" s="399"/>
      <c r="J244" s="399"/>
      <c r="K244" s="399"/>
      <c r="L244" s="399"/>
      <c r="M244" s="399"/>
      <c r="N244" s="399"/>
      <c r="O244" s="400"/>
    </row>
    <row r="245">
      <c r="A245" s="429"/>
      <c r="B245" s="398"/>
      <c r="C245" s="399"/>
      <c r="D245" s="399"/>
      <c r="E245" s="399"/>
      <c r="F245" s="399"/>
      <c r="G245" s="399"/>
      <c r="H245" s="399"/>
      <c r="I245" s="399"/>
      <c r="J245" s="399"/>
      <c r="K245" s="399"/>
      <c r="L245" s="399"/>
      <c r="M245" s="399"/>
      <c r="N245" s="399"/>
      <c r="O245" s="400"/>
    </row>
    <row r="246">
      <c r="A246" s="429"/>
      <c r="B246" s="398"/>
      <c r="C246" s="399"/>
      <c r="D246" s="399"/>
      <c r="E246" s="399"/>
      <c r="F246" s="399"/>
      <c r="G246" s="399"/>
      <c r="H246" s="399"/>
      <c r="I246" s="399"/>
      <c r="J246" s="399"/>
      <c r="K246" s="399"/>
      <c r="L246" s="399"/>
      <c r="M246" s="399"/>
      <c r="N246" s="399"/>
      <c r="O246" s="400"/>
    </row>
    <row r="247">
      <c r="A247" s="429"/>
      <c r="B247" s="398"/>
      <c r="C247" s="399"/>
      <c r="D247" s="399"/>
      <c r="E247" s="399"/>
      <c r="F247" s="399"/>
      <c r="G247" s="399"/>
      <c r="H247" s="399"/>
      <c r="I247" s="399"/>
      <c r="J247" s="399"/>
      <c r="K247" s="399"/>
      <c r="L247" s="399"/>
      <c r="M247" s="399"/>
      <c r="N247" s="399"/>
      <c r="O247" s="400"/>
    </row>
    <row r="248">
      <c r="A248" s="429"/>
      <c r="B248" s="398"/>
      <c r="C248" s="399"/>
      <c r="D248" s="399"/>
      <c r="E248" s="399"/>
      <c r="F248" s="399"/>
      <c r="G248" s="399"/>
      <c r="H248" s="399"/>
      <c r="I248" s="399"/>
      <c r="J248" s="399"/>
      <c r="K248" s="399"/>
      <c r="L248" s="399"/>
      <c r="M248" s="399"/>
      <c r="N248" s="399"/>
      <c r="O248" s="400"/>
    </row>
    <row r="249">
      <c r="A249" s="429"/>
      <c r="B249" s="398"/>
      <c r="C249" s="399"/>
      <c r="D249" s="399"/>
      <c r="E249" s="399"/>
      <c r="F249" s="399"/>
      <c r="G249" s="399"/>
      <c r="H249" s="399"/>
      <c r="I249" s="399"/>
      <c r="J249" s="399"/>
      <c r="K249" s="399"/>
      <c r="L249" s="399"/>
      <c r="M249" s="399"/>
      <c r="N249" s="399"/>
      <c r="O249" s="400"/>
    </row>
    <row r="250">
      <c r="A250" s="429"/>
      <c r="B250" s="398"/>
      <c r="C250" s="399"/>
      <c r="D250" s="399"/>
      <c r="E250" s="399"/>
      <c r="F250" s="399"/>
      <c r="G250" s="399"/>
      <c r="H250" s="399"/>
      <c r="I250" s="399"/>
      <c r="J250" s="399"/>
      <c r="K250" s="399"/>
      <c r="L250" s="399"/>
      <c r="M250" s="399"/>
      <c r="N250" s="399"/>
      <c r="O250" s="400"/>
    </row>
    <row r="251">
      <c r="A251" s="429"/>
      <c r="B251" s="398"/>
      <c r="C251" s="399"/>
      <c r="D251" s="399"/>
      <c r="E251" s="399"/>
      <c r="F251" s="399"/>
      <c r="G251" s="399"/>
      <c r="H251" s="399"/>
      <c r="I251" s="399"/>
      <c r="J251" s="399"/>
      <c r="K251" s="399"/>
      <c r="L251" s="399"/>
      <c r="M251" s="399"/>
      <c r="N251" s="399"/>
      <c r="O251" s="400"/>
    </row>
    <row r="252">
      <c r="A252" s="429"/>
      <c r="B252" s="398"/>
      <c r="C252" s="399"/>
      <c r="D252" s="399"/>
      <c r="E252" s="399"/>
      <c r="F252" s="399"/>
      <c r="G252" s="399"/>
      <c r="H252" s="399"/>
      <c r="I252" s="399"/>
      <c r="J252" s="399"/>
      <c r="K252" s="399"/>
      <c r="L252" s="399"/>
      <c r="M252" s="399"/>
      <c r="N252" s="399"/>
      <c r="O252" s="400"/>
    </row>
    <row r="253">
      <c r="A253" s="429"/>
      <c r="B253" s="398"/>
      <c r="C253" s="399"/>
      <c r="D253" s="399"/>
      <c r="E253" s="399"/>
      <c r="F253" s="399"/>
      <c r="G253" s="399"/>
      <c r="H253" s="399"/>
      <c r="I253" s="399"/>
      <c r="J253" s="399"/>
      <c r="K253" s="399"/>
      <c r="L253" s="399"/>
      <c r="M253" s="399"/>
      <c r="N253" s="399"/>
      <c r="O253" s="400"/>
    </row>
    <row r="254">
      <c r="A254" s="429"/>
      <c r="B254" s="398"/>
      <c r="C254" s="399"/>
      <c r="D254" s="399"/>
      <c r="E254" s="399"/>
      <c r="F254" s="399"/>
      <c r="G254" s="399"/>
      <c r="H254" s="399"/>
      <c r="I254" s="399"/>
      <c r="J254" s="399"/>
      <c r="K254" s="399"/>
      <c r="L254" s="399"/>
      <c r="M254" s="399"/>
      <c r="N254" s="399"/>
      <c r="O254" s="400"/>
    </row>
    <row r="255">
      <c r="A255" s="429"/>
      <c r="B255" s="398"/>
      <c r="C255" s="399"/>
      <c r="D255" s="399"/>
      <c r="E255" s="399"/>
      <c r="F255" s="399"/>
      <c r="G255" s="399"/>
      <c r="H255" s="430"/>
      <c r="I255" s="431" t="s">
        <v>0</v>
      </c>
      <c r="J255" s="432"/>
      <c r="K255" s="432"/>
      <c r="L255" s="432"/>
      <c r="M255" s="432"/>
      <c r="N255" s="432"/>
      <c r="O255" s="433"/>
    </row>
    <row r="256" ht="48" customHeight="1">
      <c r="A256" s="434"/>
      <c r="B256" s="404"/>
      <c r="C256" s="405"/>
      <c r="D256" s="405"/>
      <c r="E256" s="405"/>
      <c r="F256" s="405"/>
      <c r="G256" s="405"/>
      <c r="H256" s="435"/>
      <c r="I256" s="436"/>
      <c r="J256" s="437"/>
      <c r="K256" s="437"/>
      <c r="L256" s="437"/>
      <c r="M256" s="437"/>
      <c r="N256" s="437"/>
      <c r="O256" s="438"/>
    </row>
    <row r="257">
      <c r="A257" s="425" t="s">
        <v>291</v>
      </c>
      <c r="B257" s="439"/>
      <c r="C257" s="427"/>
      <c r="D257" s="427"/>
      <c r="E257" s="427"/>
      <c r="F257" s="427"/>
      <c r="G257" s="427"/>
      <c r="H257" s="427"/>
      <c r="I257" s="427"/>
      <c r="J257" s="427"/>
      <c r="K257" s="427"/>
      <c r="L257" s="427"/>
      <c r="M257" s="427"/>
      <c r="N257" s="427"/>
      <c r="O257" s="428"/>
    </row>
    <row r="258">
      <c r="A258" s="429"/>
      <c r="B258" s="398"/>
      <c r="C258" s="399"/>
      <c r="D258" s="399"/>
      <c r="E258" s="399"/>
      <c r="F258" s="399"/>
      <c r="G258" s="399"/>
      <c r="H258" s="399"/>
      <c r="I258" s="399"/>
      <c r="J258" s="399"/>
      <c r="K258" s="399"/>
      <c r="L258" s="399"/>
      <c r="M258" s="399"/>
      <c r="N258" s="399"/>
      <c r="O258" s="400"/>
    </row>
    <row r="259">
      <c r="A259" s="429"/>
      <c r="B259" s="398"/>
      <c r="C259" s="399"/>
      <c r="D259" s="399"/>
      <c r="E259" s="399"/>
      <c r="F259" s="399"/>
      <c r="G259" s="399"/>
      <c r="H259" s="399"/>
      <c r="I259" s="399"/>
      <c r="J259" s="399"/>
      <c r="K259" s="399"/>
      <c r="L259" s="399"/>
      <c r="M259" s="399"/>
      <c r="N259" s="399"/>
      <c r="O259" s="400"/>
    </row>
    <row r="260">
      <c r="A260" s="429"/>
      <c r="B260" s="398"/>
      <c r="C260" s="399"/>
      <c r="D260" s="399"/>
      <c r="E260" s="399"/>
      <c r="F260" s="399"/>
      <c r="G260" s="399"/>
      <c r="H260" s="399"/>
      <c r="I260" s="399"/>
      <c r="J260" s="399"/>
      <c r="K260" s="399"/>
      <c r="L260" s="399"/>
      <c r="M260" s="399"/>
      <c r="N260" s="399"/>
      <c r="O260" s="400"/>
    </row>
    <row r="261">
      <c r="A261" s="429"/>
      <c r="B261" s="398"/>
      <c r="C261" s="399"/>
      <c r="D261" s="399"/>
      <c r="E261" s="399"/>
      <c r="F261" s="399"/>
      <c r="G261" s="399"/>
      <c r="H261" s="399"/>
      <c r="I261" s="399"/>
      <c r="J261" s="399"/>
      <c r="K261" s="399"/>
      <c r="L261" s="399"/>
      <c r="M261" s="399"/>
      <c r="N261" s="399"/>
      <c r="O261" s="400"/>
    </row>
    <row r="262">
      <c r="A262" s="429"/>
      <c r="B262" s="398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400"/>
    </row>
    <row r="263">
      <c r="A263" s="429"/>
      <c r="B263" s="398"/>
      <c r="C263" s="399"/>
      <c r="D263" s="399"/>
      <c r="E263" s="399"/>
      <c r="F263" s="399"/>
      <c r="G263" s="399"/>
      <c r="H263" s="399"/>
      <c r="I263" s="399"/>
      <c r="J263" s="399"/>
      <c r="K263" s="399"/>
      <c r="L263" s="399"/>
      <c r="M263" s="399"/>
      <c r="N263" s="399"/>
      <c r="O263" s="400"/>
    </row>
    <row r="264">
      <c r="A264" s="429"/>
      <c r="B264" s="398"/>
      <c r="C264" s="399"/>
      <c r="D264" s="399"/>
      <c r="E264" s="399"/>
      <c r="F264" s="399"/>
      <c r="G264" s="399"/>
      <c r="H264" s="399"/>
      <c r="I264" s="399"/>
      <c r="J264" s="399"/>
      <c r="K264" s="399"/>
      <c r="L264" s="399"/>
      <c r="M264" s="399"/>
      <c r="N264" s="399"/>
      <c r="O264" s="400"/>
    </row>
    <row r="265">
      <c r="A265" s="429"/>
      <c r="B265" s="396"/>
      <c r="C265" s="397"/>
      <c r="D265" s="397"/>
      <c r="E265" s="397"/>
      <c r="F265" s="397"/>
      <c r="G265" s="397"/>
      <c r="H265" s="397"/>
      <c r="I265" s="441"/>
      <c r="J265" s="441"/>
      <c r="K265" s="441"/>
      <c r="L265" s="441"/>
      <c r="M265" s="441"/>
      <c r="N265" s="441"/>
      <c r="O265" s="442"/>
    </row>
    <row r="266">
      <c r="A266" s="429"/>
      <c r="B266" s="396"/>
      <c r="C266" s="397"/>
      <c r="D266" s="397"/>
      <c r="E266" s="397"/>
      <c r="F266" s="397"/>
      <c r="G266" s="397"/>
      <c r="H266" s="401"/>
      <c r="I266" s="431" t="s">
        <v>292</v>
      </c>
      <c r="J266" s="432"/>
      <c r="K266" s="432"/>
      <c r="L266" s="432"/>
      <c r="M266" s="432"/>
      <c r="N266" s="432"/>
      <c r="O266" s="433"/>
    </row>
    <row r="267">
      <c r="A267" s="429"/>
      <c r="B267" s="396"/>
      <c r="C267" s="397"/>
      <c r="D267" s="397"/>
      <c r="E267" s="397"/>
      <c r="F267" s="397"/>
      <c r="G267" s="397"/>
      <c r="H267" s="401"/>
      <c r="I267" s="431"/>
      <c r="J267" s="432"/>
      <c r="K267" s="432"/>
      <c r="L267" s="432"/>
      <c r="M267" s="432"/>
      <c r="N267" s="432"/>
      <c r="O267" s="433"/>
    </row>
    <row r="268">
      <c r="A268" s="429"/>
      <c r="B268" s="396"/>
      <c r="C268" s="397"/>
      <c r="D268" s="397"/>
      <c r="E268" s="397"/>
      <c r="F268" s="397"/>
      <c r="G268" s="397"/>
      <c r="H268" s="401"/>
      <c r="I268" s="431"/>
      <c r="J268" s="432"/>
      <c r="K268" s="432"/>
      <c r="L268" s="432"/>
      <c r="M268" s="432"/>
      <c r="N268" s="432"/>
      <c r="O268" s="433"/>
    </row>
    <row r="269">
      <c r="A269" s="429"/>
      <c r="B269" s="396"/>
      <c r="C269" s="397"/>
      <c r="D269" s="397"/>
      <c r="E269" s="397"/>
      <c r="F269" s="397"/>
      <c r="G269" s="397"/>
      <c r="H269" s="401"/>
      <c r="I269" s="443"/>
      <c r="J269" s="443"/>
      <c r="K269" s="443"/>
      <c r="L269" s="443"/>
      <c r="M269" s="443"/>
      <c r="N269" s="443"/>
      <c r="O269" s="444"/>
    </row>
    <row r="270">
      <c r="A270" s="434"/>
      <c r="B270" s="447"/>
      <c r="C270" s="448"/>
      <c r="D270" s="448"/>
      <c r="E270" s="448"/>
      <c r="F270" s="448"/>
      <c r="G270" s="448"/>
      <c r="H270" s="449"/>
      <c r="I270" s="450"/>
      <c r="J270" s="450"/>
      <c r="K270" s="450"/>
      <c r="L270" s="450"/>
      <c r="M270" s="450"/>
      <c r="N270" s="450"/>
      <c r="O270" s="451"/>
    </row>
    <row r="271" ht="26.25" customHeight="1">
      <c r="A271" s="348" t="s">
        <v>240</v>
      </c>
      <c r="B271" s="452" t="s">
        <v>1</v>
      </c>
      <c r="C271" s="453"/>
      <c r="D271" s="453"/>
      <c r="E271" s="453"/>
      <c r="F271" s="453"/>
      <c r="G271" s="453"/>
      <c r="H271" s="453"/>
      <c r="I271" s="453"/>
      <c r="J271" s="453"/>
      <c r="K271" s="453"/>
      <c r="L271" s="453"/>
      <c r="M271" s="453"/>
      <c r="N271" s="453"/>
      <c r="O271" s="454"/>
    </row>
    <row r="272" ht="26.25" customHeight="1">
      <c r="A272" s="352" t="s">
        <v>3</v>
      </c>
      <c r="B272" s="455" t="s">
        <v>4</v>
      </c>
      <c r="C272" s="456"/>
      <c r="D272" s="456"/>
      <c r="E272" s="456"/>
      <c r="F272" s="456"/>
      <c r="G272" s="456"/>
      <c r="H272" s="456"/>
      <c r="I272" s="456"/>
      <c r="J272" s="456"/>
      <c r="K272" s="456"/>
      <c r="L272" s="456"/>
      <c r="M272" s="456"/>
      <c r="N272" s="456"/>
      <c r="O272" s="457"/>
    </row>
    <row r="273" ht="12.75" customHeight="1">
      <c r="A273" s="458" t="s">
        <v>241</v>
      </c>
      <c r="B273" s="459"/>
      <c r="C273" s="459"/>
      <c r="D273" s="459"/>
      <c r="E273" s="459"/>
      <c r="F273" s="459"/>
      <c r="G273" s="459"/>
      <c r="H273" s="459"/>
      <c r="I273" s="459"/>
      <c r="J273" s="459"/>
      <c r="K273" s="459"/>
      <c r="L273" s="459"/>
      <c r="M273" s="459"/>
      <c r="N273" s="459"/>
      <c r="O273" s="460"/>
    </row>
    <row r="274" ht="12.75" customHeight="1">
      <c r="A274" s="359" t="s">
        <v>7</v>
      </c>
      <c r="B274" s="360" t="s">
        <v>233</v>
      </c>
      <c r="C274" s="360" t="s">
        <v>216</v>
      </c>
      <c r="D274" s="461" t="s">
        <v>198</v>
      </c>
      <c r="E274" s="462"/>
      <c r="F274" s="463"/>
      <c r="G274" s="464" t="s">
        <v>242</v>
      </c>
      <c r="H274" s="465"/>
      <c r="I274" s="363">
        <f>I220+1</f>
        <v>45941</v>
      </c>
      <c r="J274" s="364"/>
      <c r="K274" s="364"/>
      <c r="L274" s="364"/>
      <c r="M274" s="365"/>
      <c r="N274" s="366" t="s">
        <v>243</v>
      </c>
      <c r="O274" s="367">
        <f>O220+1</f>
        <v>6</v>
      </c>
    </row>
    <row r="275">
      <c r="A275" s="368" t="s">
        <v>244</v>
      </c>
      <c r="B275" s="369" t="s">
        <v>6</v>
      </c>
      <c r="C275" s="370"/>
      <c r="D275" s="370"/>
      <c r="E275" s="370"/>
      <c r="F275" s="370"/>
      <c r="G275" s="370"/>
      <c r="H275" s="370"/>
      <c r="I275" s="370"/>
      <c r="J275" s="371"/>
      <c r="K275" s="372" t="s">
        <v>245</v>
      </c>
      <c r="L275" s="372" t="s">
        <v>246</v>
      </c>
      <c r="M275" s="476" t="s">
        <v>247</v>
      </c>
      <c r="N275" s="477"/>
      <c r="O275" s="373" t="s">
        <v>248</v>
      </c>
    </row>
    <row r="276">
      <c r="A276" s="374"/>
      <c r="B276" s="375"/>
      <c r="C276" s="376"/>
      <c r="D276" s="376"/>
      <c r="E276" s="376"/>
      <c r="F276" s="376"/>
      <c r="G276" s="376"/>
      <c r="H276" s="376"/>
      <c r="I276" s="376"/>
      <c r="J276" s="377"/>
      <c r="K276" s="372" t="s">
        <v>249</v>
      </c>
      <c r="L276" s="378"/>
      <c r="M276" s="482"/>
      <c r="N276" s="483"/>
      <c r="O276" s="379"/>
    </row>
    <row r="277" ht="25.5">
      <c r="A277" s="380" t="s">
        <v>250</v>
      </c>
      <c r="B277" s="381"/>
      <c r="C277" s="382" t="s">
        <v>251</v>
      </c>
      <c r="D277" s="382">
        <f>D223</f>
        <v>180</v>
      </c>
      <c r="E277" s="382" t="s">
        <v>252</v>
      </c>
      <c r="F277" s="479" t="s">
        <v>253</v>
      </c>
      <c r="G277" s="480"/>
      <c r="H277" s="381">
        <f>H223+1</f>
        <v>6</v>
      </c>
      <c r="I277" s="382" t="s">
        <v>254</v>
      </c>
      <c r="J277" s="381">
        <f>D277-H277</f>
        <v>174</v>
      </c>
      <c r="K277" s="378" t="s">
        <v>255</v>
      </c>
      <c r="L277" s="378"/>
      <c r="M277" s="455"/>
      <c r="N277" s="478"/>
      <c r="O277" s="354"/>
    </row>
    <row r="278">
      <c r="A278" s="484" t="s">
        <v>256</v>
      </c>
      <c r="B278" s="393" t="s">
        <v>257</v>
      </c>
      <c r="C278" s="394"/>
      <c r="D278" s="394"/>
      <c r="E278" s="394"/>
      <c r="F278" s="395"/>
      <c r="G278" s="396"/>
      <c r="H278" s="401"/>
      <c r="I278" s="398"/>
      <c r="J278" s="399"/>
      <c r="K278" s="399"/>
      <c r="L278" s="399"/>
      <c r="M278" s="399"/>
      <c r="N278" s="399"/>
      <c r="O278" s="400"/>
    </row>
    <row r="279">
      <c r="A279" s="466"/>
      <c r="B279" s="393" t="s">
        <v>258</v>
      </c>
      <c r="C279" s="394"/>
      <c r="D279" s="394"/>
      <c r="E279" s="394"/>
      <c r="F279" s="395"/>
      <c r="G279" s="396"/>
      <c r="H279" s="401"/>
      <c r="I279" s="398"/>
      <c r="J279" s="399"/>
      <c r="K279" s="399"/>
      <c r="L279" s="399"/>
      <c r="M279" s="399"/>
      <c r="N279" s="399"/>
      <c r="O279" s="400"/>
    </row>
    <row r="280">
      <c r="A280" s="466"/>
      <c r="B280" s="393" t="s">
        <v>259</v>
      </c>
      <c r="C280" s="394"/>
      <c r="D280" s="394"/>
      <c r="E280" s="394"/>
      <c r="F280" s="395"/>
      <c r="G280" s="396"/>
      <c r="H280" s="401"/>
      <c r="I280" s="398"/>
      <c r="J280" s="399"/>
      <c r="K280" s="399"/>
      <c r="L280" s="399"/>
      <c r="M280" s="399"/>
      <c r="N280" s="399"/>
      <c r="O280" s="400"/>
    </row>
    <row r="281">
      <c r="A281" s="466"/>
      <c r="B281" s="393" t="s">
        <v>260</v>
      </c>
      <c r="C281" s="394"/>
      <c r="D281" s="394"/>
      <c r="E281" s="394"/>
      <c r="F281" s="395"/>
      <c r="G281" s="396"/>
      <c r="H281" s="401"/>
      <c r="I281" s="398"/>
      <c r="J281" s="399"/>
      <c r="K281" s="399"/>
      <c r="L281" s="399"/>
      <c r="M281" s="399"/>
      <c r="N281" s="399"/>
      <c r="O281" s="400"/>
    </row>
    <row r="282">
      <c r="A282" s="466"/>
      <c r="B282" s="393" t="s">
        <v>261</v>
      </c>
      <c r="C282" s="394"/>
      <c r="D282" s="394"/>
      <c r="E282" s="394"/>
      <c r="F282" s="395"/>
      <c r="G282" s="396"/>
      <c r="H282" s="401"/>
      <c r="I282" s="396"/>
      <c r="J282" s="397"/>
      <c r="K282" s="397"/>
      <c r="L282" s="397"/>
      <c r="M282" s="397"/>
      <c r="N282" s="397"/>
      <c r="O282" s="402"/>
    </row>
    <row r="283" ht="13.5" customHeight="1">
      <c r="A283" s="467"/>
      <c r="B283" s="393" t="s">
        <v>262</v>
      </c>
      <c r="C283" s="394"/>
      <c r="D283" s="394"/>
      <c r="E283" s="394"/>
      <c r="F283" s="395"/>
      <c r="G283" s="396"/>
      <c r="H283" s="401"/>
      <c r="I283" s="404"/>
      <c r="J283" s="405"/>
      <c r="K283" s="405"/>
      <c r="L283" s="405"/>
      <c r="M283" s="405"/>
      <c r="N283" s="405"/>
      <c r="O283" s="406"/>
    </row>
    <row r="284">
      <c r="A284" s="468" t="s">
        <v>263</v>
      </c>
      <c r="B284" s="408" t="s">
        <v>264</v>
      </c>
      <c r="C284" s="409"/>
      <c r="D284" s="409"/>
      <c r="E284" s="409"/>
      <c r="F284" s="410"/>
      <c r="G284" s="411" t="s">
        <v>265</v>
      </c>
      <c r="H284" s="412"/>
      <c r="I284" s="408" t="s">
        <v>264</v>
      </c>
      <c r="J284" s="409"/>
      <c r="K284" s="409"/>
      <c r="L284" s="409"/>
      <c r="M284" s="409"/>
      <c r="N284" s="410"/>
      <c r="O284" s="413" t="s">
        <v>265</v>
      </c>
    </row>
    <row r="285">
      <c r="A285" s="466"/>
      <c r="B285" s="393" t="s">
        <v>266</v>
      </c>
      <c r="C285" s="394"/>
      <c r="D285" s="394"/>
      <c r="E285" s="394"/>
      <c r="F285" s="395"/>
      <c r="G285" s="396"/>
      <c r="H285" s="401"/>
      <c r="I285" s="393" t="s">
        <v>267</v>
      </c>
      <c r="J285" s="394"/>
      <c r="K285" s="394"/>
      <c r="L285" s="394"/>
      <c r="M285" s="394"/>
      <c r="N285" s="395"/>
      <c r="O285" s="414"/>
    </row>
    <row r="286">
      <c r="A286" s="466"/>
      <c r="B286" s="393" t="s">
        <v>268</v>
      </c>
      <c r="C286" s="394"/>
      <c r="D286" s="394"/>
      <c r="E286" s="394"/>
      <c r="F286" s="395"/>
      <c r="G286" s="396"/>
      <c r="H286" s="401"/>
      <c r="I286" s="393" t="s">
        <v>269</v>
      </c>
      <c r="J286" s="394"/>
      <c r="K286" s="394"/>
      <c r="L286" s="394"/>
      <c r="M286" s="394"/>
      <c r="N286" s="395"/>
      <c r="O286" s="414"/>
    </row>
    <row r="287">
      <c r="A287" s="466"/>
      <c r="B287" s="393" t="s">
        <v>270</v>
      </c>
      <c r="C287" s="394"/>
      <c r="D287" s="394"/>
      <c r="E287" s="394"/>
      <c r="F287" s="395"/>
      <c r="G287" s="396"/>
      <c r="H287" s="401"/>
      <c r="I287" s="393" t="s">
        <v>271</v>
      </c>
      <c r="J287" s="394"/>
      <c r="K287" s="394"/>
      <c r="L287" s="394"/>
      <c r="M287" s="394"/>
      <c r="N287" s="395"/>
      <c r="O287" s="414"/>
    </row>
    <row r="288">
      <c r="A288" s="466"/>
      <c r="B288" s="393" t="s">
        <v>272</v>
      </c>
      <c r="C288" s="394"/>
      <c r="D288" s="394"/>
      <c r="E288" s="394"/>
      <c r="F288" s="395"/>
      <c r="G288" s="396"/>
      <c r="H288" s="401"/>
      <c r="I288" s="393" t="s">
        <v>273</v>
      </c>
      <c r="J288" s="394"/>
      <c r="K288" s="394"/>
      <c r="L288" s="394"/>
      <c r="M288" s="394"/>
      <c r="N288" s="395"/>
      <c r="O288" s="414"/>
    </row>
    <row r="289">
      <c r="A289" s="466"/>
      <c r="B289" s="393" t="s">
        <v>274</v>
      </c>
      <c r="C289" s="394"/>
      <c r="D289" s="394"/>
      <c r="E289" s="394"/>
      <c r="F289" s="395"/>
      <c r="G289" s="396"/>
      <c r="H289" s="401"/>
      <c r="I289" s="393" t="s">
        <v>275</v>
      </c>
      <c r="J289" s="394"/>
      <c r="K289" s="394"/>
      <c r="L289" s="394"/>
      <c r="M289" s="394"/>
      <c r="N289" s="395"/>
      <c r="O289" s="414"/>
    </row>
    <row r="290">
      <c r="A290" s="466"/>
      <c r="B290" s="393" t="s">
        <v>276</v>
      </c>
      <c r="C290" s="394"/>
      <c r="D290" s="394"/>
      <c r="E290" s="394"/>
      <c r="F290" s="395"/>
      <c r="G290" s="396"/>
      <c r="H290" s="401"/>
      <c r="I290" s="393" t="s">
        <v>277</v>
      </c>
      <c r="J290" s="394"/>
      <c r="K290" s="394"/>
      <c r="L290" s="394"/>
      <c r="M290" s="394"/>
      <c r="N290" s="395"/>
      <c r="O290" s="414"/>
    </row>
    <row r="291">
      <c r="A291" s="466"/>
      <c r="B291" s="393" t="s">
        <v>278</v>
      </c>
      <c r="C291" s="394"/>
      <c r="D291" s="394"/>
      <c r="E291" s="394"/>
      <c r="F291" s="395"/>
      <c r="G291" s="396"/>
      <c r="H291" s="401"/>
      <c r="I291" s="393" t="s">
        <v>279</v>
      </c>
      <c r="J291" s="394"/>
      <c r="K291" s="394"/>
      <c r="L291" s="394"/>
      <c r="M291" s="394"/>
      <c r="N291" s="395"/>
      <c r="O291" s="414"/>
    </row>
    <row r="292">
      <c r="A292" s="466"/>
      <c r="B292" s="393" t="s">
        <v>280</v>
      </c>
      <c r="C292" s="394"/>
      <c r="D292" s="394"/>
      <c r="E292" s="394"/>
      <c r="F292" s="395"/>
      <c r="G292" s="396"/>
      <c r="H292" s="401"/>
      <c r="I292" s="393" t="s">
        <v>281</v>
      </c>
      <c r="J292" s="394"/>
      <c r="K292" s="394"/>
      <c r="L292" s="394"/>
      <c r="M292" s="394"/>
      <c r="N292" s="395"/>
      <c r="O292" s="414"/>
    </row>
    <row r="293">
      <c r="A293" s="466"/>
      <c r="B293" s="393" t="s">
        <v>282</v>
      </c>
      <c r="C293" s="394"/>
      <c r="D293" s="394"/>
      <c r="E293" s="394"/>
      <c r="F293" s="395"/>
      <c r="G293" s="396"/>
      <c r="H293" s="401"/>
      <c r="I293" s="393" t="s">
        <v>283</v>
      </c>
      <c r="J293" s="394"/>
      <c r="K293" s="394"/>
      <c r="L293" s="394"/>
      <c r="M293" s="394"/>
      <c r="N293" s="395"/>
      <c r="O293" s="414"/>
    </row>
    <row r="294" ht="12.75" customHeight="1">
      <c r="A294" s="466"/>
      <c r="B294" s="393" t="s">
        <v>284</v>
      </c>
      <c r="C294" s="394"/>
      <c r="D294" s="394"/>
      <c r="E294" s="394"/>
      <c r="F294" s="395"/>
      <c r="G294" s="396"/>
      <c r="H294" s="401"/>
      <c r="I294" s="393" t="s">
        <v>285</v>
      </c>
      <c r="J294" s="394"/>
      <c r="K294" s="394"/>
      <c r="L294" s="394"/>
      <c r="M294" s="394"/>
      <c r="N294" s="395"/>
      <c r="O294" s="418"/>
    </row>
    <row r="295">
      <c r="A295" s="467"/>
      <c r="B295" s="415" t="s">
        <v>286</v>
      </c>
      <c r="C295" s="416"/>
      <c r="D295" s="416"/>
      <c r="E295" s="416"/>
      <c r="F295" s="417"/>
      <c r="G295" s="419"/>
      <c r="H295" s="420"/>
      <c r="I295" s="421" t="s">
        <v>287</v>
      </c>
      <c r="J295" s="422"/>
      <c r="K295" s="422"/>
      <c r="L295" s="422"/>
      <c r="M295" s="422"/>
      <c r="N295" s="423"/>
      <c r="O295" s="424">
        <f>SUM(G285:H295,O285:O294)</f>
        <v>0</v>
      </c>
    </row>
    <row r="296">
      <c r="A296" s="473" t="s">
        <v>288</v>
      </c>
      <c r="B296" s="426" t="s">
        <v>293</v>
      </c>
      <c r="C296" s="485"/>
      <c r="D296" s="485"/>
      <c r="E296" s="485"/>
      <c r="F296" s="485"/>
      <c r="G296" s="485"/>
      <c r="H296" s="485"/>
      <c r="I296" s="485"/>
      <c r="J296" s="485"/>
      <c r="K296" s="485"/>
      <c r="L296" s="485"/>
      <c r="M296" s="485"/>
      <c r="N296" s="485"/>
      <c r="O296" s="486"/>
    </row>
    <row r="297">
      <c r="A297" s="474"/>
      <c r="B297" s="398"/>
      <c r="C297" s="399"/>
      <c r="D297" s="399"/>
      <c r="E297" s="399"/>
      <c r="F297" s="399"/>
      <c r="G297" s="399"/>
      <c r="H297" s="399"/>
      <c r="I297" s="399"/>
      <c r="J297" s="399"/>
      <c r="K297" s="399"/>
      <c r="L297" s="399"/>
      <c r="M297" s="399"/>
      <c r="N297" s="399"/>
      <c r="O297" s="400"/>
    </row>
    <row r="298">
      <c r="A298" s="474"/>
      <c r="B298" s="487" t="s">
        <v>294</v>
      </c>
      <c r="C298" s="488"/>
      <c r="D298" s="488"/>
      <c r="E298" s="488"/>
      <c r="F298" s="488"/>
      <c r="G298" s="488"/>
      <c r="H298" s="488"/>
      <c r="I298" s="488"/>
      <c r="J298" s="488"/>
      <c r="K298" s="488"/>
      <c r="L298" s="488"/>
      <c r="M298" s="488"/>
      <c r="N298" s="488"/>
      <c r="O298" s="489"/>
    </row>
    <row r="299">
      <c r="A299" s="474"/>
      <c r="B299" s="490"/>
      <c r="C299" s="491"/>
      <c r="D299" s="491"/>
      <c r="E299" s="491"/>
      <c r="F299" s="491"/>
      <c r="G299" s="491"/>
      <c r="H299" s="491"/>
      <c r="I299" s="491"/>
      <c r="J299" s="491"/>
      <c r="K299" s="491"/>
      <c r="L299" s="491"/>
      <c r="M299" s="491"/>
      <c r="N299" s="491"/>
      <c r="O299" s="492"/>
    </row>
    <row r="300">
      <c r="A300" s="474"/>
      <c r="B300" s="398"/>
      <c r="C300" s="399"/>
      <c r="D300" s="399"/>
      <c r="E300" s="399"/>
      <c r="F300" s="399"/>
      <c r="G300" s="399"/>
      <c r="H300" s="399"/>
      <c r="I300" s="399"/>
      <c r="J300" s="399"/>
      <c r="K300" s="399"/>
      <c r="L300" s="399"/>
      <c r="M300" s="399"/>
      <c r="N300" s="399"/>
      <c r="O300" s="400"/>
    </row>
    <row r="301">
      <c r="A301" s="474"/>
      <c r="B301" s="398"/>
      <c r="C301" s="399"/>
      <c r="D301" s="399"/>
      <c r="E301" s="399"/>
      <c r="F301" s="399"/>
      <c r="G301" s="399"/>
      <c r="H301" s="399"/>
      <c r="I301" s="399"/>
      <c r="J301" s="399"/>
      <c r="K301" s="399"/>
      <c r="L301" s="399"/>
      <c r="M301" s="399"/>
      <c r="N301" s="399"/>
      <c r="O301" s="400"/>
    </row>
    <row r="302">
      <c r="A302" s="474"/>
      <c r="B302" s="398"/>
      <c r="C302" s="399"/>
      <c r="D302" s="399"/>
      <c r="E302" s="399"/>
      <c r="F302" s="399"/>
      <c r="G302" s="399"/>
      <c r="H302" s="399"/>
      <c r="I302" s="399"/>
      <c r="J302" s="399"/>
      <c r="K302" s="399"/>
      <c r="L302" s="399"/>
      <c r="M302" s="399"/>
      <c r="N302" s="399"/>
      <c r="O302" s="400"/>
    </row>
    <row r="303">
      <c r="A303" s="474"/>
      <c r="B303" s="398"/>
      <c r="C303" s="399"/>
      <c r="D303" s="399"/>
      <c r="E303" s="399"/>
      <c r="F303" s="399"/>
      <c r="G303" s="399"/>
      <c r="H303" s="399"/>
      <c r="I303" s="399"/>
      <c r="J303" s="399"/>
      <c r="K303" s="399"/>
      <c r="L303" s="399"/>
      <c r="M303" s="399"/>
      <c r="N303" s="399"/>
      <c r="O303" s="400"/>
    </row>
    <row r="304">
      <c r="A304" s="474"/>
      <c r="B304" s="398"/>
      <c r="C304" s="399"/>
      <c r="D304" s="399"/>
      <c r="E304" s="399"/>
      <c r="F304" s="399"/>
      <c r="G304" s="399"/>
      <c r="H304" s="399"/>
      <c r="I304" s="399"/>
      <c r="J304" s="399"/>
      <c r="K304" s="399"/>
      <c r="L304" s="399"/>
      <c r="M304" s="399"/>
      <c r="N304" s="399"/>
      <c r="O304" s="400"/>
    </row>
    <row r="305">
      <c r="A305" s="474"/>
      <c r="B305" s="398"/>
      <c r="C305" s="399"/>
      <c r="D305" s="399"/>
      <c r="E305" s="399"/>
      <c r="F305" s="399"/>
      <c r="G305" s="399"/>
      <c r="H305" s="399"/>
      <c r="I305" s="399"/>
      <c r="J305" s="399"/>
      <c r="K305" s="399"/>
      <c r="L305" s="399"/>
      <c r="M305" s="399"/>
      <c r="N305" s="399"/>
      <c r="O305" s="400"/>
    </row>
    <row r="306">
      <c r="A306" s="474"/>
      <c r="B306" s="398"/>
      <c r="C306" s="399"/>
      <c r="D306" s="399"/>
      <c r="E306" s="399"/>
      <c r="F306" s="399"/>
      <c r="G306" s="399"/>
      <c r="H306" s="399"/>
      <c r="I306" s="399"/>
      <c r="J306" s="399"/>
      <c r="K306" s="399"/>
      <c r="L306" s="399"/>
      <c r="M306" s="399"/>
      <c r="N306" s="399"/>
      <c r="O306" s="400"/>
    </row>
    <row r="307">
      <c r="A307" s="474"/>
      <c r="B307" s="398"/>
      <c r="C307" s="399"/>
      <c r="D307" s="399"/>
      <c r="E307" s="399"/>
      <c r="F307" s="399"/>
      <c r="G307" s="399"/>
      <c r="H307" s="399"/>
      <c r="I307" s="399"/>
      <c r="J307" s="399"/>
      <c r="K307" s="399"/>
      <c r="L307" s="399"/>
      <c r="M307" s="399"/>
      <c r="N307" s="399"/>
      <c r="O307" s="400"/>
    </row>
    <row r="308">
      <c r="A308" s="474"/>
      <c r="B308" s="398"/>
      <c r="C308" s="399"/>
      <c r="D308" s="399"/>
      <c r="E308" s="399"/>
      <c r="F308" s="399"/>
      <c r="G308" s="399"/>
      <c r="H308" s="399"/>
      <c r="I308" s="399"/>
      <c r="J308" s="399"/>
      <c r="K308" s="399"/>
      <c r="L308" s="399"/>
      <c r="M308" s="399"/>
      <c r="N308" s="399"/>
      <c r="O308" s="400"/>
    </row>
    <row r="309">
      <c r="A309" s="474"/>
      <c r="B309" s="398"/>
      <c r="C309" s="399"/>
      <c r="D309" s="399"/>
      <c r="E309" s="399"/>
      <c r="F309" s="399"/>
      <c r="G309" s="399"/>
      <c r="H309" s="430"/>
      <c r="I309" s="431" t="s">
        <v>0</v>
      </c>
      <c r="J309" s="432"/>
      <c r="K309" s="432"/>
      <c r="L309" s="432"/>
      <c r="M309" s="432"/>
      <c r="N309" s="432"/>
      <c r="O309" s="433"/>
    </row>
    <row r="310" ht="48.75" customHeight="1">
      <c r="A310" s="475"/>
      <c r="B310" s="404"/>
      <c r="C310" s="405"/>
      <c r="D310" s="405"/>
      <c r="E310" s="405"/>
      <c r="F310" s="405"/>
      <c r="G310" s="405"/>
      <c r="H310" s="435"/>
      <c r="I310" s="436"/>
      <c r="J310" s="437"/>
      <c r="K310" s="437"/>
      <c r="L310" s="437"/>
      <c r="M310" s="437"/>
      <c r="N310" s="437"/>
      <c r="O310" s="438"/>
    </row>
    <row r="311">
      <c r="A311" s="473" t="s">
        <v>291</v>
      </c>
      <c r="B311" s="439"/>
      <c r="C311" s="427"/>
      <c r="D311" s="427"/>
      <c r="E311" s="427"/>
      <c r="F311" s="427"/>
      <c r="G311" s="427"/>
      <c r="H311" s="427"/>
      <c r="I311" s="427"/>
      <c r="J311" s="427"/>
      <c r="K311" s="427"/>
      <c r="L311" s="427"/>
      <c r="M311" s="427"/>
      <c r="N311" s="427"/>
      <c r="O311" s="428"/>
    </row>
    <row r="312">
      <c r="A312" s="474"/>
      <c r="B312" s="398"/>
      <c r="C312" s="399"/>
      <c r="D312" s="399"/>
      <c r="E312" s="399"/>
      <c r="F312" s="399"/>
      <c r="G312" s="399"/>
      <c r="H312" s="399"/>
      <c r="I312" s="399"/>
      <c r="J312" s="399"/>
      <c r="K312" s="399"/>
      <c r="L312" s="399"/>
      <c r="M312" s="399"/>
      <c r="N312" s="399"/>
      <c r="O312" s="400"/>
    </row>
    <row r="313">
      <c r="A313" s="474"/>
      <c r="B313" s="398"/>
      <c r="C313" s="399"/>
      <c r="D313" s="399"/>
      <c r="E313" s="399"/>
      <c r="F313" s="399"/>
      <c r="G313" s="399"/>
      <c r="H313" s="399"/>
      <c r="I313" s="399"/>
      <c r="J313" s="399"/>
      <c r="K313" s="399"/>
      <c r="L313" s="399"/>
      <c r="M313" s="399"/>
      <c r="N313" s="399"/>
      <c r="O313" s="400"/>
    </row>
    <row r="314">
      <c r="A314" s="474"/>
      <c r="B314" s="398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400"/>
    </row>
    <row r="315">
      <c r="A315" s="474"/>
      <c r="B315" s="398"/>
      <c r="C315" s="399"/>
      <c r="D315" s="399"/>
      <c r="E315" s="399"/>
      <c r="F315" s="399"/>
      <c r="G315" s="399"/>
      <c r="H315" s="399"/>
      <c r="I315" s="399"/>
      <c r="J315" s="399"/>
      <c r="K315" s="399"/>
      <c r="L315" s="399"/>
      <c r="M315" s="399"/>
      <c r="N315" s="399"/>
      <c r="O315" s="400"/>
    </row>
    <row r="316">
      <c r="A316" s="474"/>
      <c r="B316" s="398"/>
      <c r="C316" s="399"/>
      <c r="D316" s="399"/>
      <c r="E316" s="399"/>
      <c r="F316" s="399"/>
      <c r="G316" s="399"/>
      <c r="H316" s="399"/>
      <c r="I316" s="399"/>
      <c r="J316" s="399"/>
      <c r="K316" s="399"/>
      <c r="L316" s="399"/>
      <c r="M316" s="399"/>
      <c r="N316" s="399"/>
      <c r="O316" s="400"/>
    </row>
    <row r="317">
      <c r="A317" s="474"/>
      <c r="B317" s="398"/>
      <c r="C317" s="399"/>
      <c r="D317" s="399"/>
      <c r="E317" s="399"/>
      <c r="F317" s="399"/>
      <c r="G317" s="399"/>
      <c r="H317" s="399"/>
      <c r="I317" s="399"/>
      <c r="J317" s="399"/>
      <c r="K317" s="399"/>
      <c r="L317" s="399"/>
      <c r="M317" s="399"/>
      <c r="N317" s="399"/>
      <c r="O317" s="400"/>
    </row>
    <row r="318">
      <c r="A318" s="474"/>
      <c r="B318" s="398"/>
      <c r="C318" s="399"/>
      <c r="D318" s="399"/>
      <c r="E318" s="399"/>
      <c r="F318" s="399"/>
      <c r="G318" s="399"/>
      <c r="H318" s="399"/>
      <c r="I318" s="399"/>
      <c r="J318" s="399"/>
      <c r="K318" s="399"/>
      <c r="L318" s="399"/>
      <c r="M318" s="399"/>
      <c r="N318" s="399"/>
      <c r="O318" s="400"/>
    </row>
    <row r="319">
      <c r="A319" s="474"/>
      <c r="B319" s="396"/>
      <c r="C319" s="397"/>
      <c r="D319" s="397"/>
      <c r="E319" s="397"/>
      <c r="F319" s="397"/>
      <c r="G319" s="397"/>
      <c r="H319" s="397"/>
      <c r="I319" s="441"/>
      <c r="J319" s="441"/>
      <c r="K319" s="441"/>
      <c r="L319" s="441"/>
      <c r="M319" s="441"/>
      <c r="N319" s="441"/>
      <c r="O319" s="442"/>
    </row>
    <row r="320">
      <c r="A320" s="474"/>
      <c r="B320" s="396"/>
      <c r="C320" s="397"/>
      <c r="D320" s="397"/>
      <c r="E320" s="397"/>
      <c r="F320" s="397"/>
      <c r="G320" s="397"/>
      <c r="H320" s="401"/>
      <c r="I320" s="431" t="s">
        <v>292</v>
      </c>
      <c r="J320" s="432"/>
      <c r="K320" s="432"/>
      <c r="L320" s="432"/>
      <c r="M320" s="432"/>
      <c r="N320" s="432"/>
      <c r="O320" s="433"/>
    </row>
    <row r="321">
      <c r="A321" s="474"/>
      <c r="B321" s="396"/>
      <c r="C321" s="397"/>
      <c r="D321" s="397"/>
      <c r="E321" s="397"/>
      <c r="F321" s="397"/>
      <c r="G321" s="397"/>
      <c r="H321" s="401"/>
      <c r="I321" s="431"/>
      <c r="J321" s="432"/>
      <c r="K321" s="432"/>
      <c r="L321" s="432"/>
      <c r="M321" s="432"/>
      <c r="N321" s="432"/>
      <c r="O321" s="433"/>
    </row>
    <row r="322">
      <c r="A322" s="474"/>
      <c r="B322" s="396"/>
      <c r="C322" s="397"/>
      <c r="D322" s="397"/>
      <c r="E322" s="397"/>
      <c r="F322" s="397"/>
      <c r="G322" s="397"/>
      <c r="H322" s="401"/>
      <c r="I322" s="431"/>
      <c r="J322" s="432"/>
      <c r="K322" s="432"/>
      <c r="L322" s="432"/>
      <c r="M322" s="432"/>
      <c r="N322" s="432"/>
      <c r="O322" s="433"/>
    </row>
    <row r="323">
      <c r="A323" s="474"/>
      <c r="B323" s="396"/>
      <c r="C323" s="397"/>
      <c r="D323" s="397"/>
      <c r="E323" s="397"/>
      <c r="F323" s="397"/>
      <c r="G323" s="397"/>
      <c r="H323" s="401"/>
      <c r="I323" s="443"/>
      <c r="J323" s="443"/>
      <c r="K323" s="443"/>
      <c r="L323" s="443"/>
      <c r="M323" s="443"/>
      <c r="N323" s="443"/>
      <c r="O323" s="444"/>
    </row>
    <row r="324">
      <c r="A324" s="475"/>
      <c r="B324" s="447"/>
      <c r="C324" s="448"/>
      <c r="D324" s="448"/>
      <c r="E324" s="448"/>
      <c r="F324" s="448"/>
      <c r="G324" s="448"/>
      <c r="H324" s="449"/>
      <c r="I324" s="450"/>
      <c r="J324" s="450"/>
      <c r="K324" s="450"/>
      <c r="L324" s="450"/>
      <c r="M324" s="450"/>
      <c r="N324" s="450"/>
      <c r="O324" s="451"/>
    </row>
    <row r="325" ht="30.75" customHeight="1">
      <c r="A325" s="348" t="s">
        <v>240</v>
      </c>
      <c r="B325" s="452" t="s">
        <v>1</v>
      </c>
      <c r="C325" s="453"/>
      <c r="D325" s="453"/>
      <c r="E325" s="453"/>
      <c r="F325" s="453"/>
      <c r="G325" s="453"/>
      <c r="H325" s="453"/>
      <c r="I325" s="453"/>
      <c r="J325" s="453"/>
      <c r="K325" s="453"/>
      <c r="L325" s="453"/>
      <c r="M325" s="453"/>
      <c r="N325" s="453"/>
      <c r="O325" s="454"/>
    </row>
    <row r="326" ht="12.75" customHeight="1">
      <c r="A326" s="352" t="s">
        <v>3</v>
      </c>
      <c r="B326" s="455" t="s">
        <v>4</v>
      </c>
      <c r="C326" s="456"/>
      <c r="D326" s="456"/>
      <c r="E326" s="456"/>
      <c r="F326" s="456"/>
      <c r="G326" s="456"/>
      <c r="H326" s="456"/>
      <c r="I326" s="456"/>
      <c r="J326" s="456"/>
      <c r="K326" s="456"/>
      <c r="L326" s="456"/>
      <c r="M326" s="456"/>
      <c r="N326" s="456"/>
      <c r="O326" s="457"/>
    </row>
    <row r="327" ht="12.75" customHeight="1">
      <c r="A327" s="458" t="s">
        <v>241</v>
      </c>
      <c r="B327" s="459"/>
      <c r="C327" s="459"/>
      <c r="D327" s="459"/>
      <c r="E327" s="459"/>
      <c r="F327" s="459"/>
      <c r="G327" s="459"/>
      <c r="H327" s="459"/>
      <c r="I327" s="459"/>
      <c r="J327" s="459"/>
      <c r="K327" s="459"/>
      <c r="L327" s="459"/>
      <c r="M327" s="459"/>
      <c r="N327" s="459"/>
      <c r="O327" s="460"/>
    </row>
    <row r="328" ht="12.75" customHeight="1">
      <c r="A328" s="359" t="s">
        <v>7</v>
      </c>
      <c r="B328" s="360" t="s">
        <v>233</v>
      </c>
      <c r="C328" s="360" t="s">
        <v>216</v>
      </c>
      <c r="D328" s="461" t="s">
        <v>198</v>
      </c>
      <c r="E328" s="462"/>
      <c r="F328" s="463"/>
      <c r="G328" s="464" t="s">
        <v>242</v>
      </c>
      <c r="H328" s="465"/>
      <c r="I328" s="363">
        <f>I274+1</f>
        <v>45942</v>
      </c>
      <c r="J328" s="364"/>
      <c r="K328" s="364"/>
      <c r="L328" s="364"/>
      <c r="M328" s="365"/>
      <c r="N328" s="366" t="s">
        <v>243</v>
      </c>
      <c r="O328" s="367">
        <f>O274+1</f>
        <v>7</v>
      </c>
    </row>
    <row r="329">
      <c r="A329" s="368" t="s">
        <v>244</v>
      </c>
      <c r="B329" s="369" t="s">
        <v>6</v>
      </c>
      <c r="C329" s="370"/>
      <c r="D329" s="370"/>
      <c r="E329" s="370"/>
      <c r="F329" s="370"/>
      <c r="G329" s="370"/>
      <c r="H329" s="370"/>
      <c r="I329" s="370"/>
      <c r="J329" s="371"/>
      <c r="K329" s="372" t="s">
        <v>245</v>
      </c>
      <c r="L329" s="372" t="s">
        <v>246</v>
      </c>
      <c r="M329" s="476" t="s">
        <v>247</v>
      </c>
      <c r="N329" s="477"/>
      <c r="O329" s="373" t="s">
        <v>248</v>
      </c>
    </row>
    <row r="330">
      <c r="A330" s="374"/>
      <c r="B330" s="375"/>
      <c r="C330" s="376"/>
      <c r="D330" s="376"/>
      <c r="E330" s="376"/>
      <c r="F330" s="376"/>
      <c r="G330" s="376"/>
      <c r="H330" s="376"/>
      <c r="I330" s="376"/>
      <c r="J330" s="377"/>
      <c r="K330" s="372" t="s">
        <v>249</v>
      </c>
      <c r="L330" s="372"/>
      <c r="M330" s="482"/>
      <c r="N330" s="483"/>
      <c r="O330" s="379"/>
    </row>
    <row r="331" ht="25.5">
      <c r="A331" s="380" t="s">
        <v>250</v>
      </c>
      <c r="B331" s="381"/>
      <c r="C331" s="382" t="s">
        <v>251</v>
      </c>
      <c r="D331" s="382">
        <v>180</v>
      </c>
      <c r="E331" s="382" t="s">
        <v>252</v>
      </c>
      <c r="F331" s="479" t="s">
        <v>253</v>
      </c>
      <c r="G331" s="480"/>
      <c r="H331" s="381">
        <f>H277+1</f>
        <v>7</v>
      </c>
      <c r="I331" s="382" t="s">
        <v>254</v>
      </c>
      <c r="J331" s="381">
        <f>D331-H331</f>
        <v>173</v>
      </c>
      <c r="K331" s="378" t="s">
        <v>255</v>
      </c>
      <c r="L331" s="378"/>
      <c r="M331" s="455"/>
      <c r="N331" s="478"/>
      <c r="O331" s="354"/>
    </row>
    <row r="332">
      <c r="A332" s="481" t="s">
        <v>256</v>
      </c>
      <c r="B332" s="393" t="s">
        <v>257</v>
      </c>
      <c r="C332" s="394"/>
      <c r="D332" s="394"/>
      <c r="E332" s="394"/>
      <c r="F332" s="395"/>
      <c r="G332" s="396"/>
      <c r="H332" s="401"/>
      <c r="I332" s="398"/>
      <c r="J332" s="399"/>
      <c r="K332" s="399"/>
      <c r="L332" s="399"/>
      <c r="M332" s="399"/>
      <c r="N332" s="399"/>
      <c r="O332" s="400"/>
    </row>
    <row r="333">
      <c r="A333" s="384"/>
      <c r="B333" s="393" t="s">
        <v>258</v>
      </c>
      <c r="C333" s="394"/>
      <c r="D333" s="394"/>
      <c r="E333" s="394"/>
      <c r="F333" s="395"/>
      <c r="G333" s="396"/>
      <c r="H333" s="401"/>
      <c r="I333" s="398"/>
      <c r="J333" s="399"/>
      <c r="K333" s="399"/>
      <c r="L333" s="399"/>
      <c r="M333" s="399"/>
      <c r="N333" s="399"/>
      <c r="O333" s="400"/>
    </row>
    <row r="334">
      <c r="A334" s="384"/>
      <c r="B334" s="393" t="s">
        <v>259</v>
      </c>
      <c r="C334" s="394"/>
      <c r="D334" s="394"/>
      <c r="E334" s="394"/>
      <c r="F334" s="395"/>
      <c r="G334" s="396"/>
      <c r="H334" s="401"/>
      <c r="I334" s="398"/>
      <c r="J334" s="399"/>
      <c r="K334" s="399"/>
      <c r="L334" s="399"/>
      <c r="M334" s="399"/>
      <c r="N334" s="399"/>
      <c r="O334" s="400"/>
    </row>
    <row r="335">
      <c r="A335" s="384"/>
      <c r="B335" s="393" t="s">
        <v>260</v>
      </c>
      <c r="C335" s="394"/>
      <c r="D335" s="394"/>
      <c r="E335" s="394"/>
      <c r="F335" s="395"/>
      <c r="G335" s="396"/>
      <c r="H335" s="401"/>
      <c r="I335" s="398"/>
      <c r="J335" s="399"/>
      <c r="K335" s="399"/>
      <c r="L335" s="399"/>
      <c r="M335" s="399"/>
      <c r="N335" s="399"/>
      <c r="O335" s="400"/>
    </row>
    <row r="336">
      <c r="A336" s="384"/>
      <c r="B336" s="393" t="s">
        <v>261</v>
      </c>
      <c r="C336" s="394"/>
      <c r="D336" s="394"/>
      <c r="E336" s="394"/>
      <c r="F336" s="395"/>
      <c r="G336" s="396"/>
      <c r="H336" s="401"/>
      <c r="I336" s="396"/>
      <c r="J336" s="397"/>
      <c r="K336" s="397"/>
      <c r="L336" s="397"/>
      <c r="M336" s="397"/>
      <c r="N336" s="397"/>
      <c r="O336" s="402"/>
    </row>
    <row r="337" ht="13.5" customHeight="1">
      <c r="A337" s="403"/>
      <c r="B337" s="393" t="s">
        <v>262</v>
      </c>
      <c r="C337" s="394"/>
      <c r="D337" s="394"/>
      <c r="E337" s="394"/>
      <c r="F337" s="395"/>
      <c r="G337" s="396"/>
      <c r="H337" s="401"/>
      <c r="I337" s="404"/>
      <c r="J337" s="405"/>
      <c r="K337" s="405"/>
      <c r="L337" s="405"/>
      <c r="M337" s="405"/>
      <c r="N337" s="405"/>
      <c r="O337" s="406"/>
    </row>
    <row r="338">
      <c r="A338" s="407" t="s">
        <v>263</v>
      </c>
      <c r="B338" s="408" t="s">
        <v>264</v>
      </c>
      <c r="C338" s="409"/>
      <c r="D338" s="409"/>
      <c r="E338" s="409"/>
      <c r="F338" s="410"/>
      <c r="G338" s="411" t="s">
        <v>265</v>
      </c>
      <c r="H338" s="412"/>
      <c r="I338" s="408" t="s">
        <v>264</v>
      </c>
      <c r="J338" s="409"/>
      <c r="K338" s="409"/>
      <c r="L338" s="409"/>
      <c r="M338" s="409"/>
      <c r="N338" s="410"/>
      <c r="O338" s="413" t="s">
        <v>265</v>
      </c>
    </row>
    <row r="339">
      <c r="A339" s="384"/>
      <c r="B339" s="393" t="s">
        <v>266</v>
      </c>
      <c r="C339" s="394"/>
      <c r="D339" s="394"/>
      <c r="E339" s="394"/>
      <c r="F339" s="395"/>
      <c r="G339" s="398"/>
      <c r="H339" s="430"/>
      <c r="I339" s="393" t="s">
        <v>267</v>
      </c>
      <c r="J339" s="394"/>
      <c r="K339" s="394"/>
      <c r="L339" s="394"/>
      <c r="M339" s="394"/>
      <c r="N339" s="395"/>
      <c r="O339" s="469"/>
    </row>
    <row r="340" ht="12.75" customHeight="1">
      <c r="A340" s="384"/>
      <c r="B340" s="393" t="s">
        <v>268</v>
      </c>
      <c r="C340" s="394"/>
      <c r="D340" s="394"/>
      <c r="E340" s="394"/>
      <c r="F340" s="395"/>
      <c r="G340" s="398"/>
      <c r="H340" s="399"/>
      <c r="I340" s="415" t="s">
        <v>269</v>
      </c>
      <c r="J340" s="416"/>
      <c r="K340" s="416"/>
      <c r="L340" s="416"/>
      <c r="M340" s="416"/>
      <c r="N340" s="417"/>
      <c r="O340" s="400"/>
    </row>
    <row r="341" ht="12.75" customHeight="1">
      <c r="A341" s="384"/>
      <c r="B341" s="393" t="s">
        <v>270</v>
      </c>
      <c r="C341" s="394"/>
      <c r="D341" s="394"/>
      <c r="E341" s="394"/>
      <c r="F341" s="395"/>
      <c r="G341" s="398"/>
      <c r="H341" s="399"/>
      <c r="I341" s="393" t="s">
        <v>271</v>
      </c>
      <c r="J341" s="394"/>
      <c r="K341" s="394"/>
      <c r="L341" s="394"/>
      <c r="M341" s="394"/>
      <c r="N341" s="395"/>
      <c r="O341" s="400"/>
    </row>
    <row r="342" ht="12.75" customHeight="1">
      <c r="A342" s="384"/>
      <c r="B342" s="393" t="s">
        <v>272</v>
      </c>
      <c r="C342" s="394"/>
      <c r="D342" s="394"/>
      <c r="E342" s="394"/>
      <c r="F342" s="395"/>
      <c r="G342" s="398"/>
      <c r="H342" s="430"/>
      <c r="I342" s="385" t="s">
        <v>273</v>
      </c>
      <c r="J342" s="386"/>
      <c r="K342" s="386"/>
      <c r="L342" s="386"/>
      <c r="M342" s="386"/>
      <c r="N342" s="387"/>
      <c r="O342" s="469"/>
    </row>
    <row r="343" ht="12.75" customHeight="1">
      <c r="A343" s="384"/>
      <c r="B343" s="393" t="s">
        <v>274</v>
      </c>
      <c r="C343" s="394"/>
      <c r="D343" s="394"/>
      <c r="E343" s="394"/>
      <c r="F343" s="395"/>
      <c r="G343" s="398"/>
      <c r="H343" s="430"/>
      <c r="I343" s="393" t="s">
        <v>275</v>
      </c>
      <c r="J343" s="394"/>
      <c r="K343" s="394"/>
      <c r="L343" s="394"/>
      <c r="M343" s="394"/>
      <c r="N343" s="395"/>
      <c r="O343" s="469"/>
    </row>
    <row r="344">
      <c r="A344" s="384"/>
      <c r="B344" s="393" t="s">
        <v>276</v>
      </c>
      <c r="C344" s="394"/>
      <c r="D344" s="394"/>
      <c r="E344" s="394"/>
      <c r="F344" s="395"/>
      <c r="G344" s="398"/>
      <c r="H344" s="430"/>
      <c r="I344" s="393" t="s">
        <v>277</v>
      </c>
      <c r="J344" s="394"/>
      <c r="K344" s="394"/>
      <c r="L344" s="394"/>
      <c r="M344" s="394"/>
      <c r="N344" s="395"/>
      <c r="O344" s="469"/>
    </row>
    <row r="345" ht="12.75" customHeight="1">
      <c r="A345" s="384"/>
      <c r="B345" s="393" t="s">
        <v>278</v>
      </c>
      <c r="C345" s="394"/>
      <c r="D345" s="394"/>
      <c r="E345" s="394"/>
      <c r="F345" s="395"/>
      <c r="G345" s="398"/>
      <c r="H345" s="430"/>
      <c r="I345" s="393" t="s">
        <v>279</v>
      </c>
      <c r="J345" s="394"/>
      <c r="K345" s="394"/>
      <c r="L345" s="394"/>
      <c r="M345" s="394"/>
      <c r="N345" s="395"/>
      <c r="O345" s="469"/>
    </row>
    <row r="346">
      <c r="A346" s="384"/>
      <c r="B346" s="393" t="s">
        <v>280</v>
      </c>
      <c r="C346" s="394"/>
      <c r="D346" s="394"/>
      <c r="E346" s="394"/>
      <c r="F346" s="395"/>
      <c r="G346" s="398"/>
      <c r="H346" s="430"/>
      <c r="I346" s="393" t="s">
        <v>281</v>
      </c>
      <c r="J346" s="394"/>
      <c r="K346" s="394"/>
      <c r="L346" s="394"/>
      <c r="M346" s="394"/>
      <c r="N346" s="395"/>
      <c r="O346" s="469"/>
    </row>
    <row r="347" ht="12.75" customHeight="1">
      <c r="A347" s="384"/>
      <c r="B347" s="393" t="s">
        <v>282</v>
      </c>
      <c r="C347" s="394"/>
      <c r="D347" s="394"/>
      <c r="E347" s="394"/>
      <c r="F347" s="395"/>
      <c r="G347" s="398"/>
      <c r="H347" s="430"/>
      <c r="I347" s="393" t="s">
        <v>283</v>
      </c>
      <c r="J347" s="394"/>
      <c r="K347" s="394"/>
      <c r="L347" s="394"/>
      <c r="M347" s="394"/>
      <c r="N347" s="395"/>
      <c r="O347" s="469"/>
    </row>
    <row r="348" ht="12.75" customHeight="1">
      <c r="A348" s="384"/>
      <c r="B348" s="393" t="s">
        <v>284</v>
      </c>
      <c r="C348" s="394"/>
      <c r="D348" s="394"/>
      <c r="E348" s="394"/>
      <c r="F348" s="395"/>
      <c r="G348" s="398"/>
      <c r="H348" s="430"/>
      <c r="I348" s="393" t="s">
        <v>285</v>
      </c>
      <c r="J348" s="394"/>
      <c r="K348" s="394"/>
      <c r="L348" s="394"/>
      <c r="M348" s="394"/>
      <c r="N348" s="395"/>
      <c r="O348" s="418"/>
    </row>
    <row r="349" ht="13.5" customHeight="1">
      <c r="A349" s="403"/>
      <c r="B349" s="393" t="s">
        <v>286</v>
      </c>
      <c r="C349" s="394"/>
      <c r="D349" s="394"/>
      <c r="E349" s="394"/>
      <c r="F349" s="395"/>
      <c r="G349" s="470"/>
      <c r="H349" s="471"/>
      <c r="I349" s="421" t="s">
        <v>287</v>
      </c>
      <c r="J349" s="422"/>
      <c r="K349" s="422"/>
      <c r="L349" s="422"/>
      <c r="M349" s="422"/>
      <c r="N349" s="423"/>
      <c r="O349" s="472">
        <f>SUM(G339:H349,O339:O348)</f>
        <v>0</v>
      </c>
    </row>
    <row r="350">
      <c r="A350" s="425" t="s">
        <v>288</v>
      </c>
      <c r="B350" s="426" t="s">
        <v>293</v>
      </c>
      <c r="C350" s="485"/>
      <c r="D350" s="485"/>
      <c r="E350" s="485"/>
      <c r="F350" s="485"/>
      <c r="G350" s="485"/>
      <c r="H350" s="485"/>
      <c r="I350" s="485"/>
      <c r="J350" s="485"/>
      <c r="K350" s="485"/>
      <c r="L350" s="485"/>
      <c r="M350" s="485"/>
      <c r="N350" s="485"/>
      <c r="O350" s="486"/>
    </row>
    <row r="351">
      <c r="A351" s="429"/>
      <c r="B351" s="440" t="s">
        <v>295</v>
      </c>
      <c r="C351" s="441"/>
      <c r="D351" s="441"/>
      <c r="E351" s="441"/>
      <c r="F351" s="441"/>
      <c r="G351" s="441"/>
      <c r="H351" s="441"/>
      <c r="I351" s="441"/>
      <c r="J351" s="441"/>
      <c r="K351" s="441"/>
      <c r="L351" s="441"/>
      <c r="M351" s="441"/>
      <c r="N351" s="441"/>
      <c r="O351" s="442"/>
    </row>
    <row r="352">
      <c r="A352" s="429"/>
      <c r="B352" s="388"/>
      <c r="C352" s="493"/>
      <c r="D352" s="493"/>
      <c r="E352" s="493"/>
      <c r="F352" s="493"/>
      <c r="G352" s="493"/>
      <c r="H352" s="493"/>
      <c r="I352" s="493"/>
      <c r="J352" s="493"/>
      <c r="K352" s="493"/>
      <c r="L352" s="493"/>
      <c r="M352" s="493"/>
      <c r="N352" s="493"/>
      <c r="O352" s="494"/>
    </row>
    <row r="353">
      <c r="A353" s="429"/>
      <c r="B353" s="398"/>
      <c r="C353" s="399"/>
      <c r="D353" s="399"/>
      <c r="E353" s="399"/>
      <c r="F353" s="399"/>
      <c r="G353" s="399"/>
      <c r="H353" s="399"/>
      <c r="I353" s="399"/>
      <c r="J353" s="399"/>
      <c r="K353" s="399"/>
      <c r="L353" s="399"/>
      <c r="M353" s="399"/>
      <c r="N353" s="399"/>
      <c r="O353" s="400"/>
    </row>
    <row r="354">
      <c r="A354" s="429"/>
      <c r="B354" s="398"/>
      <c r="C354" s="399"/>
      <c r="D354" s="399"/>
      <c r="E354" s="399"/>
      <c r="F354" s="399"/>
      <c r="G354" s="399"/>
      <c r="H354" s="399"/>
      <c r="I354" s="399"/>
      <c r="J354" s="399"/>
      <c r="K354" s="399"/>
      <c r="L354" s="399"/>
      <c r="M354" s="399"/>
      <c r="N354" s="399"/>
      <c r="O354" s="400"/>
    </row>
    <row r="355">
      <c r="A355" s="429"/>
      <c r="B355" s="398"/>
      <c r="C355" s="399"/>
      <c r="D355" s="399"/>
      <c r="E355" s="399"/>
      <c r="F355" s="399"/>
      <c r="G355" s="399"/>
      <c r="H355" s="399"/>
      <c r="I355" s="399"/>
      <c r="J355" s="399"/>
      <c r="K355" s="399"/>
      <c r="L355" s="399"/>
      <c r="M355" s="399"/>
      <c r="N355" s="399"/>
      <c r="O355" s="400"/>
    </row>
    <row r="356">
      <c r="A356" s="429"/>
      <c r="B356" s="398"/>
      <c r="C356" s="399"/>
      <c r="D356" s="399"/>
      <c r="E356" s="399"/>
      <c r="F356" s="399"/>
      <c r="G356" s="399"/>
      <c r="H356" s="399"/>
      <c r="I356" s="399"/>
      <c r="J356" s="399"/>
      <c r="K356" s="399"/>
      <c r="L356" s="399"/>
      <c r="M356" s="399"/>
      <c r="N356" s="399"/>
      <c r="O356" s="400"/>
    </row>
    <row r="357">
      <c r="A357" s="429"/>
      <c r="B357" s="398"/>
      <c r="C357" s="399"/>
      <c r="D357" s="399"/>
      <c r="E357" s="399"/>
      <c r="F357" s="399"/>
      <c r="G357" s="399"/>
      <c r="H357" s="399"/>
      <c r="I357" s="399"/>
      <c r="J357" s="399"/>
      <c r="K357" s="399"/>
      <c r="L357" s="399"/>
      <c r="M357" s="399"/>
      <c r="N357" s="399"/>
      <c r="O357" s="400"/>
    </row>
    <row r="358">
      <c r="A358" s="429"/>
      <c r="B358" s="398"/>
      <c r="C358" s="399"/>
      <c r="D358" s="399"/>
      <c r="E358" s="399"/>
      <c r="F358" s="399"/>
      <c r="G358" s="399"/>
      <c r="H358" s="399"/>
      <c r="I358" s="399"/>
      <c r="J358" s="399"/>
      <c r="K358" s="399"/>
      <c r="L358" s="399"/>
      <c r="M358" s="399"/>
      <c r="N358" s="399"/>
      <c r="O358" s="400"/>
    </row>
    <row r="359">
      <c r="A359" s="429"/>
      <c r="B359" s="398"/>
      <c r="C359" s="399"/>
      <c r="D359" s="399"/>
      <c r="E359" s="399"/>
      <c r="F359" s="399"/>
      <c r="G359" s="399"/>
      <c r="H359" s="399"/>
      <c r="I359" s="399"/>
      <c r="J359" s="399"/>
      <c r="K359" s="399"/>
      <c r="L359" s="399"/>
      <c r="M359" s="399"/>
      <c r="N359" s="399"/>
      <c r="O359" s="400"/>
    </row>
    <row r="360">
      <c r="A360" s="429"/>
      <c r="B360" s="398"/>
      <c r="C360" s="399"/>
      <c r="D360" s="399"/>
      <c r="E360" s="399"/>
      <c r="F360" s="399"/>
      <c r="G360" s="399"/>
      <c r="H360" s="399"/>
      <c r="I360" s="399"/>
      <c r="J360" s="399"/>
      <c r="K360" s="399"/>
      <c r="L360" s="399"/>
      <c r="M360" s="399"/>
      <c r="N360" s="399"/>
      <c r="O360" s="400"/>
    </row>
    <row r="361">
      <c r="A361" s="429"/>
      <c r="B361" s="398"/>
      <c r="C361" s="399"/>
      <c r="D361" s="399"/>
      <c r="E361" s="399"/>
      <c r="F361" s="399"/>
      <c r="G361" s="399"/>
      <c r="H361" s="399"/>
      <c r="I361" s="399"/>
      <c r="J361" s="399"/>
      <c r="K361" s="399"/>
      <c r="L361" s="399"/>
      <c r="M361" s="399"/>
      <c r="N361" s="399"/>
      <c r="O361" s="400"/>
    </row>
    <row r="362">
      <c r="A362" s="429"/>
      <c r="B362" s="398"/>
      <c r="C362" s="399"/>
      <c r="D362" s="399"/>
      <c r="E362" s="399"/>
      <c r="F362" s="399"/>
      <c r="G362" s="399"/>
      <c r="H362" s="399"/>
      <c r="I362" s="399"/>
      <c r="J362" s="399"/>
      <c r="K362" s="399"/>
      <c r="L362" s="399"/>
      <c r="M362" s="399"/>
      <c r="N362" s="399"/>
      <c r="O362" s="400"/>
    </row>
    <row r="363">
      <c r="A363" s="429"/>
      <c r="B363" s="398"/>
      <c r="C363" s="399"/>
      <c r="D363" s="399"/>
      <c r="E363" s="399"/>
      <c r="F363" s="399"/>
      <c r="G363" s="399"/>
      <c r="H363" s="430"/>
      <c r="I363" s="431" t="s">
        <v>0</v>
      </c>
      <c r="J363" s="432"/>
      <c r="K363" s="432"/>
      <c r="L363" s="432"/>
      <c r="M363" s="432"/>
      <c r="N363" s="432"/>
      <c r="O363" s="433"/>
    </row>
    <row r="364" ht="60" customHeight="1">
      <c r="A364" s="434"/>
      <c r="B364" s="404"/>
      <c r="C364" s="405"/>
      <c r="D364" s="405"/>
      <c r="E364" s="405"/>
      <c r="F364" s="405"/>
      <c r="G364" s="405"/>
      <c r="H364" s="435"/>
      <c r="I364" s="436"/>
      <c r="J364" s="437"/>
      <c r="K364" s="437"/>
      <c r="L364" s="437"/>
      <c r="M364" s="437"/>
      <c r="N364" s="437"/>
      <c r="O364" s="438"/>
    </row>
    <row r="365">
      <c r="A365" s="425" t="s">
        <v>291</v>
      </c>
      <c r="B365" s="439"/>
      <c r="C365" s="427"/>
      <c r="D365" s="427"/>
      <c r="E365" s="427"/>
      <c r="F365" s="427"/>
      <c r="G365" s="427"/>
      <c r="H365" s="427"/>
      <c r="I365" s="427"/>
      <c r="J365" s="427"/>
      <c r="K365" s="427"/>
      <c r="L365" s="427"/>
      <c r="M365" s="427"/>
      <c r="N365" s="427"/>
      <c r="O365" s="428"/>
    </row>
    <row r="366">
      <c r="A366" s="429"/>
      <c r="B366" s="398"/>
      <c r="C366" s="399"/>
      <c r="D366" s="399"/>
      <c r="E366" s="399"/>
      <c r="F366" s="399"/>
      <c r="G366" s="399"/>
      <c r="H366" s="399"/>
      <c r="I366" s="399"/>
      <c r="J366" s="399"/>
      <c r="K366" s="399"/>
      <c r="L366" s="399"/>
      <c r="M366" s="399"/>
      <c r="N366" s="399"/>
      <c r="O366" s="400"/>
    </row>
    <row r="367">
      <c r="A367" s="429"/>
      <c r="B367" s="398"/>
      <c r="C367" s="399"/>
      <c r="D367" s="399"/>
      <c r="E367" s="399"/>
      <c r="F367" s="399"/>
      <c r="G367" s="399"/>
      <c r="H367" s="399"/>
      <c r="I367" s="399"/>
      <c r="J367" s="399"/>
      <c r="K367" s="399"/>
      <c r="L367" s="399"/>
      <c r="M367" s="399"/>
      <c r="N367" s="399"/>
      <c r="O367" s="400"/>
    </row>
    <row r="368">
      <c r="A368" s="429"/>
      <c r="B368" s="398"/>
      <c r="C368" s="399"/>
      <c r="D368" s="399"/>
      <c r="E368" s="399"/>
      <c r="F368" s="399"/>
      <c r="G368" s="399"/>
      <c r="H368" s="399"/>
      <c r="I368" s="399"/>
      <c r="J368" s="399"/>
      <c r="K368" s="399"/>
      <c r="L368" s="399"/>
      <c r="M368" s="399"/>
      <c r="N368" s="399"/>
      <c r="O368" s="400"/>
    </row>
    <row r="369">
      <c r="A369" s="429"/>
      <c r="B369" s="398"/>
      <c r="C369" s="399"/>
      <c r="D369" s="399"/>
      <c r="E369" s="399"/>
      <c r="F369" s="399"/>
      <c r="G369" s="399"/>
      <c r="H369" s="399"/>
      <c r="I369" s="399"/>
      <c r="J369" s="399"/>
      <c r="K369" s="399"/>
      <c r="L369" s="399"/>
      <c r="M369" s="399"/>
      <c r="N369" s="399"/>
      <c r="O369" s="400"/>
    </row>
    <row r="370">
      <c r="A370" s="429"/>
      <c r="B370" s="398"/>
      <c r="C370" s="399"/>
      <c r="D370" s="399"/>
      <c r="E370" s="399"/>
      <c r="F370" s="399"/>
      <c r="G370" s="399"/>
      <c r="H370" s="399"/>
      <c r="I370" s="399"/>
      <c r="J370" s="399"/>
      <c r="K370" s="399"/>
      <c r="L370" s="399"/>
      <c r="M370" s="399"/>
      <c r="N370" s="399"/>
      <c r="O370" s="400"/>
    </row>
    <row r="371">
      <c r="A371" s="429"/>
      <c r="B371" s="398"/>
      <c r="C371" s="399"/>
      <c r="D371" s="399"/>
      <c r="E371" s="399"/>
      <c r="F371" s="399"/>
      <c r="G371" s="399"/>
      <c r="H371" s="399"/>
      <c r="I371" s="399"/>
      <c r="J371" s="399"/>
      <c r="K371" s="399"/>
      <c r="L371" s="399"/>
      <c r="M371" s="399"/>
      <c r="N371" s="399"/>
      <c r="O371" s="400"/>
    </row>
    <row r="372">
      <c r="A372" s="429"/>
      <c r="B372" s="398"/>
      <c r="C372" s="399"/>
      <c r="D372" s="399"/>
      <c r="E372" s="399"/>
      <c r="F372" s="399"/>
      <c r="G372" s="399"/>
      <c r="H372" s="399"/>
      <c r="I372" s="399"/>
      <c r="J372" s="399"/>
      <c r="K372" s="399"/>
      <c r="L372" s="399"/>
      <c r="M372" s="399"/>
      <c r="N372" s="399"/>
      <c r="O372" s="400"/>
    </row>
    <row r="373">
      <c r="A373" s="429"/>
      <c r="B373" s="396"/>
      <c r="C373" s="397"/>
      <c r="D373" s="397"/>
      <c r="E373" s="397"/>
      <c r="F373" s="397"/>
      <c r="G373" s="397"/>
      <c r="H373" s="397"/>
      <c r="I373" s="441"/>
      <c r="J373" s="441"/>
      <c r="K373" s="441"/>
      <c r="L373" s="441"/>
      <c r="M373" s="441"/>
      <c r="N373" s="441"/>
      <c r="O373" s="442"/>
    </row>
    <row r="374">
      <c r="A374" s="429"/>
      <c r="B374" s="396"/>
      <c r="C374" s="397"/>
      <c r="D374" s="397"/>
      <c r="E374" s="397"/>
      <c r="F374" s="397"/>
      <c r="G374" s="397"/>
      <c r="H374" s="401"/>
      <c r="I374" s="431" t="s">
        <v>292</v>
      </c>
      <c r="J374" s="432"/>
      <c r="K374" s="432"/>
      <c r="L374" s="432"/>
      <c r="M374" s="432"/>
      <c r="N374" s="432"/>
      <c r="O374" s="433"/>
    </row>
    <row r="375">
      <c r="A375" s="429"/>
      <c r="B375" s="396"/>
      <c r="C375" s="397"/>
      <c r="D375" s="397"/>
      <c r="E375" s="397"/>
      <c r="F375" s="397"/>
      <c r="G375" s="397"/>
      <c r="H375" s="401"/>
      <c r="I375" s="431"/>
      <c r="J375" s="432"/>
      <c r="K375" s="432"/>
      <c r="L375" s="432"/>
      <c r="M375" s="432"/>
      <c r="N375" s="432"/>
      <c r="O375" s="433"/>
    </row>
    <row r="376">
      <c r="A376" s="429"/>
      <c r="B376" s="396"/>
      <c r="C376" s="397"/>
      <c r="D376" s="397"/>
      <c r="E376" s="397"/>
      <c r="F376" s="397"/>
      <c r="G376" s="397"/>
      <c r="H376" s="401"/>
      <c r="I376" s="431"/>
      <c r="J376" s="432"/>
      <c r="K376" s="432"/>
      <c r="L376" s="432"/>
      <c r="M376" s="432"/>
      <c r="N376" s="432"/>
      <c r="O376" s="433"/>
    </row>
    <row r="377">
      <c r="A377" s="429"/>
      <c r="B377" s="396"/>
      <c r="C377" s="397"/>
      <c r="D377" s="397"/>
      <c r="E377" s="397"/>
      <c r="F377" s="397"/>
      <c r="G377" s="397"/>
      <c r="H377" s="401"/>
      <c r="I377" s="443"/>
      <c r="J377" s="443"/>
      <c r="K377" s="443"/>
      <c r="L377" s="443"/>
      <c r="M377" s="443"/>
      <c r="N377" s="443"/>
      <c r="O377" s="444"/>
    </row>
    <row r="378">
      <c r="A378" s="434"/>
      <c r="B378" s="447"/>
      <c r="C378" s="448"/>
      <c r="D378" s="448"/>
      <c r="E378" s="448"/>
      <c r="F378" s="448"/>
      <c r="G378" s="448"/>
      <c r="H378" s="449"/>
      <c r="I378" s="450"/>
      <c r="J378" s="450"/>
      <c r="K378" s="450"/>
      <c r="L378" s="450"/>
      <c r="M378" s="450"/>
      <c r="N378" s="450"/>
      <c r="O378" s="451"/>
    </row>
    <row r="379" ht="37.5" customHeight="1">
      <c r="A379" s="348" t="s">
        <v>240</v>
      </c>
      <c r="B379" s="452" t="s">
        <v>1</v>
      </c>
      <c r="C379" s="453"/>
      <c r="D379" s="453"/>
      <c r="E379" s="453"/>
      <c r="F379" s="453"/>
      <c r="G379" s="453"/>
      <c r="H379" s="453"/>
      <c r="I379" s="453"/>
      <c r="J379" s="453"/>
      <c r="K379" s="453"/>
      <c r="L379" s="453"/>
      <c r="M379" s="453"/>
      <c r="N379" s="453"/>
      <c r="O379" s="454"/>
    </row>
    <row r="380" ht="12.75" customHeight="1">
      <c r="A380" s="352" t="s">
        <v>3</v>
      </c>
      <c r="B380" s="455" t="s">
        <v>4</v>
      </c>
      <c r="C380" s="456"/>
      <c r="D380" s="456"/>
      <c r="E380" s="456"/>
      <c r="F380" s="456"/>
      <c r="G380" s="456"/>
      <c r="H380" s="456"/>
      <c r="I380" s="456"/>
      <c r="J380" s="456"/>
      <c r="K380" s="456"/>
      <c r="L380" s="456"/>
      <c r="M380" s="456"/>
      <c r="N380" s="456"/>
      <c r="O380" s="457"/>
    </row>
    <row r="381" ht="12.75" customHeight="1">
      <c r="A381" s="458" t="s">
        <v>241</v>
      </c>
      <c r="B381" s="459"/>
      <c r="C381" s="459"/>
      <c r="D381" s="459"/>
      <c r="E381" s="459"/>
      <c r="F381" s="459"/>
      <c r="G381" s="459"/>
      <c r="H381" s="459"/>
      <c r="I381" s="459"/>
      <c r="J381" s="459"/>
      <c r="K381" s="459"/>
      <c r="L381" s="459"/>
      <c r="M381" s="459"/>
      <c r="N381" s="459"/>
      <c r="O381" s="460"/>
    </row>
    <row r="382" ht="12.75" customHeight="1">
      <c r="A382" s="359" t="s">
        <v>7</v>
      </c>
      <c r="B382" s="360" t="s">
        <v>233</v>
      </c>
      <c r="C382" s="360" t="s">
        <v>216</v>
      </c>
      <c r="D382" s="461" t="s">
        <v>198</v>
      </c>
      <c r="E382" s="462"/>
      <c r="F382" s="463"/>
      <c r="G382" s="464" t="s">
        <v>242</v>
      </c>
      <c r="H382" s="465"/>
      <c r="I382" s="363">
        <f>I328+1</f>
        <v>45943</v>
      </c>
      <c r="J382" s="364"/>
      <c r="K382" s="364"/>
      <c r="L382" s="364"/>
      <c r="M382" s="365"/>
      <c r="N382" s="366" t="s">
        <v>243</v>
      </c>
      <c r="O382" s="367">
        <f>O328+1</f>
        <v>8</v>
      </c>
    </row>
    <row r="383">
      <c r="A383" s="368" t="s">
        <v>244</v>
      </c>
      <c r="B383" s="369" t="s">
        <v>6</v>
      </c>
      <c r="C383" s="370"/>
      <c r="D383" s="370"/>
      <c r="E383" s="370"/>
      <c r="F383" s="370"/>
      <c r="G383" s="370"/>
      <c r="H383" s="370"/>
      <c r="I383" s="370"/>
      <c r="J383" s="371"/>
      <c r="K383" s="372" t="s">
        <v>245</v>
      </c>
      <c r="L383" s="372" t="s">
        <v>246</v>
      </c>
      <c r="M383" s="476" t="s">
        <v>247</v>
      </c>
      <c r="N383" s="477"/>
      <c r="O383" s="373" t="s">
        <v>248</v>
      </c>
    </row>
    <row r="384">
      <c r="A384" s="374"/>
      <c r="B384" s="375"/>
      <c r="C384" s="376"/>
      <c r="D384" s="376"/>
      <c r="E384" s="376"/>
      <c r="F384" s="376"/>
      <c r="G384" s="376"/>
      <c r="H384" s="376"/>
      <c r="I384" s="376"/>
      <c r="J384" s="377"/>
      <c r="K384" s="372" t="s">
        <v>249</v>
      </c>
      <c r="L384" s="378" t="s">
        <v>203</v>
      </c>
      <c r="M384" s="482"/>
      <c r="N384" s="483"/>
      <c r="O384" s="379"/>
    </row>
    <row r="385" ht="25.5">
      <c r="A385" s="380" t="s">
        <v>250</v>
      </c>
      <c r="B385" s="381"/>
      <c r="C385" s="382" t="s">
        <v>251</v>
      </c>
      <c r="D385" s="382">
        <f>D331</f>
        <v>180</v>
      </c>
      <c r="E385" s="382" t="s">
        <v>252</v>
      </c>
      <c r="F385" s="479" t="s">
        <v>253</v>
      </c>
      <c r="G385" s="480"/>
      <c r="H385" s="381">
        <f>H331+1</f>
        <v>8</v>
      </c>
      <c r="I385" s="382" t="s">
        <v>254</v>
      </c>
      <c r="J385" s="381">
        <f>D385-H385</f>
        <v>172</v>
      </c>
      <c r="K385" s="378" t="s">
        <v>255</v>
      </c>
      <c r="L385" s="378" t="s">
        <v>203</v>
      </c>
      <c r="M385" s="455"/>
      <c r="N385" s="478"/>
      <c r="O385" s="354"/>
    </row>
    <row r="386">
      <c r="A386" s="484" t="s">
        <v>256</v>
      </c>
      <c r="B386" s="393" t="s">
        <v>257</v>
      </c>
      <c r="C386" s="394"/>
      <c r="D386" s="394"/>
      <c r="E386" s="394"/>
      <c r="F386" s="395"/>
      <c r="G386" s="396"/>
      <c r="H386" s="401"/>
      <c r="I386" s="398"/>
      <c r="J386" s="399"/>
      <c r="K386" s="399"/>
      <c r="L386" s="399"/>
      <c r="M386" s="399"/>
      <c r="N386" s="399"/>
      <c r="O386" s="400"/>
    </row>
    <row r="387">
      <c r="A387" s="466"/>
      <c r="B387" s="393" t="s">
        <v>258</v>
      </c>
      <c r="C387" s="394"/>
      <c r="D387" s="394"/>
      <c r="E387" s="394"/>
      <c r="F387" s="395"/>
      <c r="G387" s="396"/>
      <c r="H387" s="401"/>
      <c r="I387" s="398"/>
      <c r="J387" s="399"/>
      <c r="K387" s="399"/>
      <c r="L387" s="399"/>
      <c r="M387" s="399"/>
      <c r="N387" s="399"/>
      <c r="O387" s="400"/>
    </row>
    <row r="388">
      <c r="A388" s="466"/>
      <c r="B388" s="393" t="s">
        <v>259</v>
      </c>
      <c r="C388" s="394"/>
      <c r="D388" s="394"/>
      <c r="E388" s="394"/>
      <c r="F388" s="395"/>
      <c r="G388" s="396"/>
      <c r="H388" s="401"/>
      <c r="I388" s="398"/>
      <c r="J388" s="399"/>
      <c r="K388" s="399"/>
      <c r="L388" s="399"/>
      <c r="M388" s="399"/>
      <c r="N388" s="399"/>
      <c r="O388" s="400"/>
    </row>
    <row r="389">
      <c r="A389" s="466"/>
      <c r="B389" s="393" t="s">
        <v>260</v>
      </c>
      <c r="C389" s="394"/>
      <c r="D389" s="394"/>
      <c r="E389" s="394"/>
      <c r="F389" s="395"/>
      <c r="G389" s="396"/>
      <c r="H389" s="401"/>
      <c r="I389" s="398"/>
      <c r="J389" s="399"/>
      <c r="K389" s="399"/>
      <c r="L389" s="399"/>
      <c r="M389" s="399"/>
      <c r="N389" s="399"/>
      <c r="O389" s="400"/>
    </row>
    <row r="390">
      <c r="A390" s="466"/>
      <c r="B390" s="393" t="s">
        <v>261</v>
      </c>
      <c r="C390" s="394"/>
      <c r="D390" s="394"/>
      <c r="E390" s="394"/>
      <c r="F390" s="395"/>
      <c r="G390" s="396"/>
      <c r="H390" s="401"/>
      <c r="I390" s="396"/>
      <c r="J390" s="397"/>
      <c r="K390" s="397"/>
      <c r="L390" s="397"/>
      <c r="M390" s="397"/>
      <c r="N390" s="397"/>
      <c r="O390" s="402"/>
    </row>
    <row r="391" ht="13.5" customHeight="1">
      <c r="A391" s="467"/>
      <c r="B391" s="393" t="s">
        <v>262</v>
      </c>
      <c r="C391" s="394"/>
      <c r="D391" s="394"/>
      <c r="E391" s="394"/>
      <c r="F391" s="395"/>
      <c r="G391" s="396">
        <v>1</v>
      </c>
      <c r="H391" s="401"/>
      <c r="I391" s="404"/>
      <c r="J391" s="405"/>
      <c r="K391" s="405"/>
      <c r="L391" s="405"/>
      <c r="M391" s="405"/>
      <c r="N391" s="405"/>
      <c r="O391" s="406"/>
    </row>
    <row r="392">
      <c r="A392" s="468" t="s">
        <v>263</v>
      </c>
      <c r="B392" s="408" t="s">
        <v>264</v>
      </c>
      <c r="C392" s="409"/>
      <c r="D392" s="409"/>
      <c r="E392" s="409"/>
      <c r="F392" s="410"/>
      <c r="G392" s="411" t="s">
        <v>265</v>
      </c>
      <c r="H392" s="412"/>
      <c r="I392" s="408" t="s">
        <v>264</v>
      </c>
      <c r="J392" s="409"/>
      <c r="K392" s="409"/>
      <c r="L392" s="409"/>
      <c r="M392" s="409"/>
      <c r="N392" s="410"/>
      <c r="O392" s="413" t="s">
        <v>265</v>
      </c>
    </row>
    <row r="393">
      <c r="A393" s="466"/>
      <c r="B393" s="393" t="s">
        <v>266</v>
      </c>
      <c r="C393" s="394"/>
      <c r="D393" s="394"/>
      <c r="E393" s="394"/>
      <c r="F393" s="395"/>
      <c r="G393" s="398"/>
      <c r="H393" s="430"/>
      <c r="I393" s="393" t="s">
        <v>267</v>
      </c>
      <c r="J393" s="394"/>
      <c r="K393" s="394"/>
      <c r="L393" s="394"/>
      <c r="M393" s="394"/>
      <c r="N393" s="395"/>
      <c r="O393" s="469"/>
    </row>
    <row r="394" ht="12.75" customHeight="1">
      <c r="A394" s="466"/>
      <c r="B394" s="393" t="s">
        <v>268</v>
      </c>
      <c r="C394" s="394"/>
      <c r="D394" s="394"/>
      <c r="E394" s="394"/>
      <c r="F394" s="395"/>
      <c r="G394" s="398"/>
      <c r="H394" s="399"/>
      <c r="I394" s="415" t="s">
        <v>269</v>
      </c>
      <c r="J394" s="416"/>
      <c r="K394" s="416"/>
      <c r="L394" s="416"/>
      <c r="M394" s="416"/>
      <c r="N394" s="417"/>
      <c r="O394" s="400"/>
    </row>
    <row r="395" ht="12.75" customHeight="1">
      <c r="A395" s="466"/>
      <c r="B395" s="393" t="s">
        <v>270</v>
      </c>
      <c r="C395" s="394"/>
      <c r="D395" s="394"/>
      <c r="E395" s="394"/>
      <c r="F395" s="395"/>
      <c r="G395" s="398"/>
      <c r="H395" s="399"/>
      <c r="I395" s="393" t="s">
        <v>271</v>
      </c>
      <c r="J395" s="394"/>
      <c r="K395" s="394"/>
      <c r="L395" s="394"/>
      <c r="M395" s="394"/>
      <c r="N395" s="395"/>
      <c r="O395" s="400"/>
    </row>
    <row r="396" ht="12.75" customHeight="1">
      <c r="A396" s="466"/>
      <c r="B396" s="393" t="s">
        <v>272</v>
      </c>
      <c r="C396" s="394"/>
      <c r="D396" s="394"/>
      <c r="E396" s="394"/>
      <c r="F396" s="395"/>
      <c r="G396" s="398"/>
      <c r="H396" s="430"/>
      <c r="I396" s="385" t="s">
        <v>273</v>
      </c>
      <c r="J396" s="386"/>
      <c r="K396" s="386"/>
      <c r="L396" s="386"/>
      <c r="M396" s="386"/>
      <c r="N396" s="387"/>
      <c r="O396" s="469"/>
    </row>
    <row r="397" ht="12.75" customHeight="1">
      <c r="A397" s="466"/>
      <c r="B397" s="393" t="s">
        <v>274</v>
      </c>
      <c r="C397" s="394"/>
      <c r="D397" s="394"/>
      <c r="E397" s="394"/>
      <c r="F397" s="395"/>
      <c r="G397" s="398"/>
      <c r="H397" s="430"/>
      <c r="I397" s="393" t="s">
        <v>275</v>
      </c>
      <c r="J397" s="394"/>
      <c r="K397" s="394"/>
      <c r="L397" s="394"/>
      <c r="M397" s="394"/>
      <c r="N397" s="395"/>
      <c r="O397" s="469">
        <v>1</v>
      </c>
    </row>
    <row r="398">
      <c r="A398" s="466"/>
      <c r="B398" s="393" t="s">
        <v>276</v>
      </c>
      <c r="C398" s="394"/>
      <c r="D398" s="394"/>
      <c r="E398" s="394"/>
      <c r="F398" s="395"/>
      <c r="G398" s="398"/>
      <c r="H398" s="430"/>
      <c r="I398" s="393" t="s">
        <v>277</v>
      </c>
      <c r="J398" s="394"/>
      <c r="K398" s="394"/>
      <c r="L398" s="394"/>
      <c r="M398" s="394"/>
      <c r="N398" s="395"/>
      <c r="O398" s="469"/>
    </row>
    <row r="399" ht="12.75" customHeight="1">
      <c r="A399" s="466"/>
      <c r="B399" s="393" t="s">
        <v>278</v>
      </c>
      <c r="C399" s="394"/>
      <c r="D399" s="394"/>
      <c r="E399" s="394"/>
      <c r="F399" s="395"/>
      <c r="G399" s="398"/>
      <c r="H399" s="430"/>
      <c r="I399" s="393" t="s">
        <v>279</v>
      </c>
      <c r="J399" s="394"/>
      <c r="K399" s="394"/>
      <c r="L399" s="394"/>
      <c r="M399" s="394"/>
      <c r="N399" s="395"/>
      <c r="O399" s="469"/>
    </row>
    <row r="400">
      <c r="A400" s="466"/>
      <c r="B400" s="393" t="s">
        <v>280</v>
      </c>
      <c r="C400" s="394"/>
      <c r="D400" s="394"/>
      <c r="E400" s="394"/>
      <c r="F400" s="395"/>
      <c r="G400" s="398"/>
      <c r="H400" s="430"/>
      <c r="I400" s="393" t="s">
        <v>281</v>
      </c>
      <c r="J400" s="394"/>
      <c r="K400" s="394"/>
      <c r="L400" s="394"/>
      <c r="M400" s="394"/>
      <c r="N400" s="395"/>
      <c r="O400" s="469"/>
    </row>
    <row r="401" ht="12.75" customHeight="1">
      <c r="A401" s="466"/>
      <c r="B401" s="393" t="s">
        <v>282</v>
      </c>
      <c r="C401" s="394"/>
      <c r="D401" s="394"/>
      <c r="E401" s="394"/>
      <c r="F401" s="395"/>
      <c r="G401" s="398"/>
      <c r="H401" s="430"/>
      <c r="I401" s="393" t="s">
        <v>283</v>
      </c>
      <c r="J401" s="394"/>
      <c r="K401" s="394"/>
      <c r="L401" s="394"/>
      <c r="M401" s="394"/>
      <c r="N401" s="395"/>
      <c r="O401" s="469"/>
    </row>
    <row r="402" ht="12.75" customHeight="1">
      <c r="A402" s="466"/>
      <c r="B402" s="393" t="s">
        <v>284</v>
      </c>
      <c r="C402" s="394"/>
      <c r="D402" s="394"/>
      <c r="E402" s="394"/>
      <c r="F402" s="395"/>
      <c r="G402" s="398"/>
      <c r="H402" s="430"/>
      <c r="I402" s="393" t="s">
        <v>285</v>
      </c>
      <c r="J402" s="394"/>
      <c r="K402" s="394"/>
      <c r="L402" s="394"/>
      <c r="M402" s="394"/>
      <c r="N402" s="395"/>
      <c r="O402" s="418">
        <v>1</v>
      </c>
    </row>
    <row r="403" ht="13.5" customHeight="1">
      <c r="A403" s="467"/>
      <c r="B403" s="393" t="s">
        <v>286</v>
      </c>
      <c r="C403" s="394"/>
      <c r="D403" s="394"/>
      <c r="E403" s="394"/>
      <c r="F403" s="395"/>
      <c r="G403" s="470">
        <v>2</v>
      </c>
      <c r="H403" s="471"/>
      <c r="I403" s="421" t="s">
        <v>287</v>
      </c>
      <c r="J403" s="422"/>
      <c r="K403" s="422"/>
      <c r="L403" s="422"/>
      <c r="M403" s="422"/>
      <c r="N403" s="423"/>
      <c r="O403" s="472">
        <f>SUM(G393:H403,O393:O402)</f>
        <v>4</v>
      </c>
    </row>
    <row r="404">
      <c r="A404" s="473" t="s">
        <v>288</v>
      </c>
      <c r="B404" s="426" t="s">
        <v>43</v>
      </c>
      <c r="C404" s="485"/>
      <c r="D404" s="485"/>
      <c r="E404" s="485"/>
      <c r="F404" s="485"/>
      <c r="G404" s="485"/>
      <c r="H404" s="485"/>
      <c r="I404" s="485"/>
      <c r="J404" s="485"/>
      <c r="K404" s="485"/>
      <c r="L404" s="485"/>
      <c r="M404" s="485"/>
      <c r="N404" s="485"/>
      <c r="O404" s="486"/>
    </row>
    <row r="405">
      <c r="A405" s="474"/>
      <c r="B405" s="398"/>
      <c r="C405" s="399"/>
      <c r="D405" s="399"/>
      <c r="E405" s="399"/>
      <c r="F405" s="399"/>
      <c r="G405" s="399"/>
      <c r="H405" s="399"/>
      <c r="I405" s="399"/>
      <c r="J405" s="399"/>
      <c r="K405" s="399"/>
      <c r="L405" s="399"/>
      <c r="M405" s="399"/>
      <c r="N405" s="399"/>
      <c r="O405" s="400"/>
    </row>
    <row r="406">
      <c r="A406" s="474"/>
      <c r="B406" s="398"/>
      <c r="C406" s="399"/>
      <c r="D406" s="399"/>
      <c r="E406" s="399"/>
      <c r="F406" s="399"/>
      <c r="G406" s="399"/>
      <c r="H406" s="399"/>
      <c r="I406" s="399"/>
      <c r="J406" s="399"/>
      <c r="K406" s="399"/>
      <c r="L406" s="399"/>
      <c r="M406" s="399"/>
      <c r="N406" s="399"/>
      <c r="O406" s="400"/>
    </row>
    <row r="407">
      <c r="A407" s="474"/>
      <c r="B407" s="398"/>
      <c r="C407" s="399"/>
      <c r="D407" s="399"/>
      <c r="E407" s="399"/>
      <c r="F407" s="399"/>
      <c r="G407" s="399"/>
      <c r="H407" s="399"/>
      <c r="I407" s="399"/>
      <c r="J407" s="399"/>
      <c r="K407" s="399"/>
      <c r="L407" s="399"/>
      <c r="M407" s="399"/>
      <c r="N407" s="399"/>
      <c r="O407" s="400"/>
    </row>
    <row r="408">
      <c r="A408" s="474"/>
      <c r="B408" s="398"/>
      <c r="C408" s="399"/>
      <c r="D408" s="399"/>
      <c r="E408" s="399"/>
      <c r="F408" s="399"/>
      <c r="G408" s="399"/>
      <c r="H408" s="399"/>
      <c r="I408" s="399"/>
      <c r="J408" s="399"/>
      <c r="K408" s="399"/>
      <c r="L408" s="399"/>
      <c r="M408" s="399"/>
      <c r="N408" s="399"/>
      <c r="O408" s="400"/>
    </row>
    <row r="409">
      <c r="A409" s="474"/>
      <c r="B409" s="398"/>
      <c r="C409" s="399"/>
      <c r="D409" s="399"/>
      <c r="E409" s="399"/>
      <c r="F409" s="399"/>
      <c r="G409" s="399"/>
      <c r="H409" s="399"/>
      <c r="I409" s="399"/>
      <c r="J409" s="399"/>
      <c r="K409" s="399"/>
      <c r="L409" s="399"/>
      <c r="M409" s="399"/>
      <c r="N409" s="399"/>
      <c r="O409" s="400"/>
    </row>
    <row r="410">
      <c r="A410" s="474"/>
      <c r="B410" s="398"/>
      <c r="C410" s="399"/>
      <c r="D410" s="399"/>
      <c r="E410" s="399"/>
      <c r="F410" s="399"/>
      <c r="G410" s="399"/>
      <c r="H410" s="399"/>
      <c r="I410" s="399"/>
      <c r="J410" s="399"/>
      <c r="K410" s="399"/>
      <c r="L410" s="399"/>
      <c r="M410" s="399"/>
      <c r="N410" s="399"/>
      <c r="O410" s="400"/>
    </row>
    <row r="411">
      <c r="A411" s="474"/>
      <c r="B411" s="398"/>
      <c r="C411" s="399"/>
      <c r="D411" s="399"/>
      <c r="E411" s="399"/>
      <c r="F411" s="399"/>
      <c r="G411" s="399"/>
      <c r="H411" s="399"/>
      <c r="I411" s="399"/>
      <c r="J411" s="399"/>
      <c r="K411" s="399"/>
      <c r="L411" s="399"/>
      <c r="M411" s="399"/>
      <c r="N411" s="399"/>
      <c r="O411" s="400"/>
    </row>
    <row r="412">
      <c r="A412" s="474"/>
      <c r="B412" s="398"/>
      <c r="C412" s="399"/>
      <c r="D412" s="399"/>
      <c r="E412" s="399"/>
      <c r="F412" s="399"/>
      <c r="G412" s="399"/>
      <c r="H412" s="399"/>
      <c r="I412" s="399"/>
      <c r="J412" s="399"/>
      <c r="K412" s="399"/>
      <c r="L412" s="399"/>
      <c r="M412" s="399"/>
      <c r="N412" s="399"/>
      <c r="O412" s="400"/>
    </row>
    <row r="413">
      <c r="A413" s="474"/>
      <c r="B413" s="398"/>
      <c r="C413" s="399"/>
      <c r="D413" s="399"/>
      <c r="E413" s="399"/>
      <c r="F413" s="399"/>
      <c r="G413" s="399"/>
      <c r="H413" s="399"/>
      <c r="I413" s="399"/>
      <c r="J413" s="399"/>
      <c r="K413" s="399"/>
      <c r="L413" s="399"/>
      <c r="M413" s="399"/>
      <c r="N413" s="399"/>
      <c r="O413" s="400"/>
    </row>
    <row r="414">
      <c r="A414" s="474"/>
      <c r="B414" s="398"/>
      <c r="C414" s="399"/>
      <c r="D414" s="399"/>
      <c r="E414" s="399"/>
      <c r="F414" s="399"/>
      <c r="G414" s="399"/>
      <c r="H414" s="399"/>
      <c r="I414" s="399"/>
      <c r="J414" s="399"/>
      <c r="K414" s="399"/>
      <c r="L414" s="399"/>
      <c r="M414" s="399"/>
      <c r="N414" s="399"/>
      <c r="O414" s="400"/>
    </row>
    <row r="415">
      <c r="A415" s="474"/>
      <c r="B415" s="398"/>
      <c r="C415" s="399"/>
      <c r="D415" s="399"/>
      <c r="E415" s="399"/>
      <c r="F415" s="399"/>
      <c r="G415" s="399"/>
      <c r="H415" s="399"/>
      <c r="I415" s="399"/>
      <c r="J415" s="399"/>
      <c r="K415" s="399"/>
      <c r="L415" s="399"/>
      <c r="M415" s="399"/>
      <c r="N415" s="399"/>
      <c r="O415" s="400"/>
    </row>
    <row r="416">
      <c r="A416" s="474"/>
      <c r="B416" s="398"/>
      <c r="C416" s="399"/>
      <c r="D416" s="399"/>
      <c r="E416" s="399"/>
      <c r="F416" s="399"/>
      <c r="G416" s="399"/>
      <c r="H416" s="399"/>
      <c r="I416" s="399"/>
      <c r="J416" s="399"/>
      <c r="K416" s="399"/>
      <c r="L416" s="399"/>
      <c r="M416" s="399"/>
      <c r="N416" s="399"/>
      <c r="O416" s="400"/>
    </row>
    <row r="417">
      <c r="A417" s="474"/>
      <c r="B417" s="398"/>
      <c r="C417" s="399"/>
      <c r="D417" s="399"/>
      <c r="E417" s="399"/>
      <c r="F417" s="399"/>
      <c r="G417" s="399"/>
      <c r="H417" s="430"/>
      <c r="I417" s="431" t="s">
        <v>0</v>
      </c>
      <c r="J417" s="432"/>
      <c r="K417" s="432"/>
      <c r="L417" s="432"/>
      <c r="M417" s="432"/>
      <c r="N417" s="432"/>
      <c r="O417" s="433"/>
    </row>
    <row r="418" ht="78" customHeight="1">
      <c r="A418" s="475"/>
      <c r="B418" s="404"/>
      <c r="C418" s="405"/>
      <c r="D418" s="405"/>
      <c r="E418" s="405"/>
      <c r="F418" s="405"/>
      <c r="G418" s="405"/>
      <c r="H418" s="435"/>
      <c r="I418" s="436"/>
      <c r="J418" s="437"/>
      <c r="K418" s="437"/>
      <c r="L418" s="437"/>
      <c r="M418" s="437"/>
      <c r="N418" s="437"/>
      <c r="O418" s="438"/>
    </row>
    <row r="419">
      <c r="A419" s="473" t="s">
        <v>291</v>
      </c>
      <c r="B419" s="439"/>
      <c r="C419" s="427"/>
      <c r="D419" s="427"/>
      <c r="E419" s="427"/>
      <c r="F419" s="427"/>
      <c r="G419" s="427"/>
      <c r="H419" s="427"/>
      <c r="I419" s="427"/>
      <c r="J419" s="427"/>
      <c r="K419" s="427"/>
      <c r="L419" s="427"/>
      <c r="M419" s="427"/>
      <c r="N419" s="427"/>
      <c r="O419" s="428"/>
    </row>
    <row r="420">
      <c r="A420" s="474"/>
      <c r="B420" s="398"/>
      <c r="C420" s="399"/>
      <c r="D420" s="399"/>
      <c r="E420" s="399"/>
      <c r="F420" s="399"/>
      <c r="G420" s="399"/>
      <c r="H420" s="399"/>
      <c r="I420" s="399"/>
      <c r="J420" s="399"/>
      <c r="K420" s="399"/>
      <c r="L420" s="399"/>
      <c r="M420" s="399"/>
      <c r="N420" s="399"/>
      <c r="O420" s="400"/>
    </row>
    <row r="421">
      <c r="A421" s="474"/>
      <c r="B421" s="398"/>
      <c r="C421" s="399"/>
      <c r="D421" s="399"/>
      <c r="E421" s="399"/>
      <c r="F421" s="399"/>
      <c r="G421" s="399"/>
      <c r="H421" s="399"/>
      <c r="I421" s="399"/>
      <c r="J421" s="399"/>
      <c r="K421" s="399"/>
      <c r="L421" s="399"/>
      <c r="M421" s="399"/>
      <c r="N421" s="399"/>
      <c r="O421" s="400"/>
    </row>
    <row r="422">
      <c r="A422" s="474"/>
      <c r="B422" s="398"/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400"/>
    </row>
    <row r="423">
      <c r="A423" s="474"/>
      <c r="B423" s="398"/>
      <c r="C423" s="399"/>
      <c r="D423" s="399"/>
      <c r="E423" s="399"/>
      <c r="F423" s="399"/>
      <c r="G423" s="399"/>
      <c r="H423" s="399"/>
      <c r="I423" s="399"/>
      <c r="J423" s="399"/>
      <c r="K423" s="399"/>
      <c r="L423" s="399"/>
      <c r="M423" s="399"/>
      <c r="N423" s="399"/>
      <c r="O423" s="400"/>
    </row>
    <row r="424">
      <c r="A424" s="474"/>
      <c r="B424" s="398"/>
      <c r="C424" s="399"/>
      <c r="D424" s="399"/>
      <c r="E424" s="399"/>
      <c r="F424" s="399"/>
      <c r="G424" s="399"/>
      <c r="H424" s="399"/>
      <c r="I424" s="399"/>
      <c r="J424" s="399"/>
      <c r="K424" s="399"/>
      <c r="L424" s="399"/>
      <c r="M424" s="399"/>
      <c r="N424" s="399"/>
      <c r="O424" s="400"/>
    </row>
    <row r="425">
      <c r="A425" s="474"/>
      <c r="B425" s="398"/>
      <c r="C425" s="399"/>
      <c r="D425" s="399"/>
      <c r="E425" s="399"/>
      <c r="F425" s="399"/>
      <c r="G425" s="399"/>
      <c r="H425" s="399"/>
      <c r="I425" s="399"/>
      <c r="J425" s="399"/>
      <c r="K425" s="399"/>
      <c r="L425" s="399"/>
      <c r="M425" s="399"/>
      <c r="N425" s="399"/>
      <c r="O425" s="400"/>
    </row>
    <row r="426">
      <c r="A426" s="474"/>
      <c r="B426" s="398"/>
      <c r="C426" s="399"/>
      <c r="D426" s="399"/>
      <c r="E426" s="399"/>
      <c r="F426" s="399"/>
      <c r="G426" s="399"/>
      <c r="H426" s="399"/>
      <c r="I426" s="399"/>
      <c r="J426" s="399"/>
      <c r="K426" s="399"/>
      <c r="L426" s="399"/>
      <c r="M426" s="399"/>
      <c r="N426" s="399"/>
      <c r="O426" s="400"/>
    </row>
    <row r="427">
      <c r="A427" s="474"/>
      <c r="B427" s="396"/>
      <c r="C427" s="397"/>
      <c r="D427" s="397"/>
      <c r="E427" s="397"/>
      <c r="F427" s="397"/>
      <c r="G427" s="397"/>
      <c r="H427" s="397"/>
      <c r="I427" s="441"/>
      <c r="J427" s="441"/>
      <c r="K427" s="441"/>
      <c r="L427" s="441"/>
      <c r="M427" s="441"/>
      <c r="N427" s="441"/>
      <c r="O427" s="442"/>
    </row>
    <row r="428">
      <c r="A428" s="474"/>
      <c r="B428" s="396"/>
      <c r="C428" s="397"/>
      <c r="D428" s="397"/>
      <c r="E428" s="397"/>
      <c r="F428" s="397"/>
      <c r="G428" s="397"/>
      <c r="H428" s="401"/>
      <c r="I428" s="431" t="s">
        <v>292</v>
      </c>
      <c r="J428" s="432"/>
      <c r="K428" s="432"/>
      <c r="L428" s="432"/>
      <c r="M428" s="432"/>
      <c r="N428" s="432"/>
      <c r="O428" s="433"/>
    </row>
    <row r="429">
      <c r="A429" s="474"/>
      <c r="B429" s="396"/>
      <c r="C429" s="397"/>
      <c r="D429" s="397"/>
      <c r="E429" s="397"/>
      <c r="F429" s="397"/>
      <c r="G429" s="397"/>
      <c r="H429" s="401"/>
      <c r="I429" s="431"/>
      <c r="J429" s="432"/>
      <c r="K429" s="432"/>
      <c r="L429" s="432"/>
      <c r="M429" s="432"/>
      <c r="N429" s="432"/>
      <c r="O429" s="433"/>
    </row>
    <row r="430">
      <c r="A430" s="474"/>
      <c r="B430" s="396"/>
      <c r="C430" s="397"/>
      <c r="D430" s="397"/>
      <c r="E430" s="397"/>
      <c r="F430" s="397"/>
      <c r="G430" s="397"/>
      <c r="H430" s="401"/>
      <c r="I430" s="431"/>
      <c r="J430" s="432"/>
      <c r="K430" s="432"/>
      <c r="L430" s="432"/>
      <c r="M430" s="432"/>
      <c r="N430" s="432"/>
      <c r="O430" s="433"/>
    </row>
    <row r="431">
      <c r="A431" s="474"/>
      <c r="B431" s="396"/>
      <c r="C431" s="397"/>
      <c r="D431" s="397"/>
      <c r="E431" s="397"/>
      <c r="F431" s="397"/>
      <c r="G431" s="397"/>
      <c r="H431" s="401"/>
      <c r="I431" s="443"/>
      <c r="J431" s="443"/>
      <c r="K431" s="443"/>
      <c r="L431" s="443"/>
      <c r="M431" s="443"/>
      <c r="N431" s="443"/>
      <c r="O431" s="444"/>
    </row>
    <row r="432">
      <c r="A432" s="475"/>
      <c r="B432" s="447"/>
      <c r="C432" s="448"/>
      <c r="D432" s="448"/>
      <c r="E432" s="448"/>
      <c r="F432" s="448"/>
      <c r="G432" s="448"/>
      <c r="H432" s="449"/>
      <c r="I432" s="450"/>
      <c r="J432" s="450"/>
      <c r="K432" s="450"/>
      <c r="L432" s="450"/>
      <c r="M432" s="450"/>
      <c r="N432" s="450"/>
      <c r="O432" s="451"/>
    </row>
    <row r="433">
      <c r="A433" s="348" t="s">
        <v>240</v>
      </c>
      <c r="B433" s="452" t="s">
        <v>1</v>
      </c>
      <c r="C433" s="453"/>
      <c r="D433" s="453"/>
      <c r="E433" s="453"/>
      <c r="F433" s="453"/>
      <c r="G433" s="453"/>
      <c r="H433" s="453"/>
      <c r="I433" s="453"/>
      <c r="J433" s="453"/>
      <c r="K433" s="453"/>
      <c r="L433" s="453"/>
      <c r="M433" s="453"/>
      <c r="N433" s="453"/>
      <c r="O433" s="454"/>
    </row>
    <row r="434">
      <c r="A434" s="352" t="s">
        <v>3</v>
      </c>
      <c r="B434" s="455" t="s">
        <v>4</v>
      </c>
      <c r="C434" s="456"/>
      <c r="D434" s="456"/>
      <c r="E434" s="456"/>
      <c r="F434" s="456"/>
      <c r="G434" s="456"/>
      <c r="H434" s="456"/>
      <c r="I434" s="456"/>
      <c r="J434" s="456"/>
      <c r="K434" s="456"/>
      <c r="L434" s="456"/>
      <c r="M434" s="456"/>
      <c r="N434" s="456"/>
      <c r="O434" s="457"/>
    </row>
    <row r="435" ht="12.75" customHeight="1">
      <c r="A435" s="458" t="s">
        <v>241</v>
      </c>
      <c r="B435" s="459"/>
      <c r="C435" s="459"/>
      <c r="D435" s="459"/>
      <c r="E435" s="459"/>
      <c r="F435" s="459"/>
      <c r="G435" s="459"/>
      <c r="H435" s="459"/>
      <c r="I435" s="459"/>
      <c r="J435" s="459"/>
      <c r="K435" s="459"/>
      <c r="L435" s="459"/>
      <c r="M435" s="459"/>
      <c r="N435" s="459"/>
      <c r="O435" s="460"/>
    </row>
    <row r="436" ht="12.75" customHeight="1">
      <c r="A436" s="359" t="s">
        <v>7</v>
      </c>
      <c r="B436" s="360" t="s">
        <v>233</v>
      </c>
      <c r="C436" s="360" t="s">
        <v>216</v>
      </c>
      <c r="D436" s="461" t="s">
        <v>198</v>
      </c>
      <c r="E436" s="462"/>
      <c r="F436" s="463"/>
      <c r="G436" s="464" t="s">
        <v>242</v>
      </c>
      <c r="H436" s="465"/>
      <c r="I436" s="363">
        <f>I382+1</f>
        <v>45944</v>
      </c>
      <c r="J436" s="364"/>
      <c r="K436" s="364"/>
      <c r="L436" s="364"/>
      <c r="M436" s="365"/>
      <c r="N436" s="366" t="s">
        <v>243</v>
      </c>
      <c r="O436" s="367">
        <f>O382+1</f>
        <v>9</v>
      </c>
    </row>
    <row r="437">
      <c r="A437" s="368" t="s">
        <v>244</v>
      </c>
      <c r="B437" s="369" t="s">
        <v>6</v>
      </c>
      <c r="C437" s="370"/>
      <c r="D437" s="370"/>
      <c r="E437" s="370"/>
      <c r="F437" s="370"/>
      <c r="G437" s="370"/>
      <c r="H437" s="370"/>
      <c r="I437" s="370"/>
      <c r="J437" s="371"/>
      <c r="K437" s="372" t="s">
        <v>245</v>
      </c>
      <c r="L437" s="372" t="s">
        <v>246</v>
      </c>
      <c r="M437" s="476" t="s">
        <v>247</v>
      </c>
      <c r="N437" s="477"/>
      <c r="O437" s="373" t="s">
        <v>248</v>
      </c>
    </row>
    <row r="438">
      <c r="A438" s="374"/>
      <c r="B438" s="375"/>
      <c r="C438" s="376"/>
      <c r="D438" s="376"/>
      <c r="E438" s="376"/>
      <c r="F438" s="376"/>
      <c r="G438" s="376"/>
      <c r="H438" s="376"/>
      <c r="I438" s="376"/>
      <c r="J438" s="377"/>
      <c r="K438" s="372" t="s">
        <v>249</v>
      </c>
      <c r="L438" s="378" t="s">
        <v>203</v>
      </c>
      <c r="M438" s="482"/>
      <c r="N438" s="483"/>
      <c r="O438" s="379"/>
    </row>
    <row r="439" ht="25.5">
      <c r="A439" s="380" t="s">
        <v>250</v>
      </c>
      <c r="B439" s="381"/>
      <c r="C439" s="382" t="s">
        <v>251</v>
      </c>
      <c r="D439" s="382">
        <v>180</v>
      </c>
      <c r="E439" s="382" t="s">
        <v>252</v>
      </c>
      <c r="F439" s="479" t="s">
        <v>253</v>
      </c>
      <c r="G439" s="480"/>
      <c r="H439" s="381">
        <f>H385+1</f>
        <v>9</v>
      </c>
      <c r="I439" s="382" t="s">
        <v>254</v>
      </c>
      <c r="J439" s="381">
        <f>D439-H439</f>
        <v>171</v>
      </c>
      <c r="K439" s="378" t="s">
        <v>255</v>
      </c>
      <c r="L439" s="378" t="s">
        <v>203</v>
      </c>
      <c r="M439" s="455"/>
      <c r="N439" s="478"/>
      <c r="O439" s="354"/>
    </row>
    <row r="440">
      <c r="A440" s="481" t="s">
        <v>256</v>
      </c>
      <c r="B440" s="393" t="s">
        <v>257</v>
      </c>
      <c r="C440" s="394"/>
      <c r="D440" s="394"/>
      <c r="E440" s="394"/>
      <c r="F440" s="395"/>
      <c r="G440" s="396"/>
      <c r="H440" s="401"/>
      <c r="I440" s="398"/>
      <c r="J440" s="399"/>
      <c r="K440" s="399"/>
      <c r="L440" s="399"/>
      <c r="M440" s="399"/>
      <c r="N440" s="399"/>
      <c r="O440" s="400"/>
    </row>
    <row r="441">
      <c r="A441" s="384"/>
      <c r="B441" s="393" t="s">
        <v>258</v>
      </c>
      <c r="C441" s="394"/>
      <c r="D441" s="394"/>
      <c r="E441" s="394"/>
      <c r="F441" s="395"/>
      <c r="G441" s="396"/>
      <c r="H441" s="401"/>
      <c r="I441" s="398"/>
      <c r="J441" s="399"/>
      <c r="K441" s="399"/>
      <c r="L441" s="399"/>
      <c r="M441" s="399"/>
      <c r="N441" s="399"/>
      <c r="O441" s="400"/>
    </row>
    <row r="442">
      <c r="A442" s="384"/>
      <c r="B442" s="393" t="s">
        <v>259</v>
      </c>
      <c r="C442" s="394"/>
      <c r="D442" s="394"/>
      <c r="E442" s="394"/>
      <c r="F442" s="395"/>
      <c r="G442" s="396"/>
      <c r="H442" s="401"/>
      <c r="I442" s="398"/>
      <c r="J442" s="399"/>
      <c r="K442" s="399"/>
      <c r="L442" s="399"/>
      <c r="M442" s="399"/>
      <c r="N442" s="399"/>
      <c r="O442" s="400"/>
    </row>
    <row r="443">
      <c r="A443" s="384"/>
      <c r="B443" s="393" t="s">
        <v>260</v>
      </c>
      <c r="C443" s="394"/>
      <c r="D443" s="394"/>
      <c r="E443" s="394"/>
      <c r="F443" s="395"/>
      <c r="G443" s="396"/>
      <c r="H443" s="401"/>
      <c r="I443" s="398"/>
      <c r="J443" s="399"/>
      <c r="K443" s="399"/>
      <c r="L443" s="399"/>
      <c r="M443" s="399"/>
      <c r="N443" s="399"/>
      <c r="O443" s="400"/>
    </row>
    <row r="444">
      <c r="A444" s="384"/>
      <c r="B444" s="393" t="s">
        <v>261</v>
      </c>
      <c r="C444" s="394"/>
      <c r="D444" s="394"/>
      <c r="E444" s="394"/>
      <c r="F444" s="395"/>
      <c r="G444" s="396"/>
      <c r="H444" s="401"/>
      <c r="I444" s="396"/>
      <c r="J444" s="397"/>
      <c r="K444" s="397"/>
      <c r="L444" s="397"/>
      <c r="M444" s="397"/>
      <c r="N444" s="397"/>
      <c r="O444" s="402"/>
    </row>
    <row r="445" ht="13.5" customHeight="1">
      <c r="A445" s="403"/>
      <c r="B445" s="393" t="s">
        <v>262</v>
      </c>
      <c r="C445" s="394"/>
      <c r="D445" s="394"/>
      <c r="E445" s="394"/>
      <c r="F445" s="395"/>
      <c r="G445" s="396">
        <v>1</v>
      </c>
      <c r="H445" s="401"/>
      <c r="I445" s="404"/>
      <c r="J445" s="405"/>
      <c r="K445" s="405"/>
      <c r="L445" s="405"/>
      <c r="M445" s="405"/>
      <c r="N445" s="405"/>
      <c r="O445" s="406"/>
    </row>
    <row r="446">
      <c r="A446" s="407" t="s">
        <v>263</v>
      </c>
      <c r="B446" s="408" t="s">
        <v>264</v>
      </c>
      <c r="C446" s="409"/>
      <c r="D446" s="409"/>
      <c r="E446" s="409"/>
      <c r="F446" s="410"/>
      <c r="G446" s="411" t="s">
        <v>265</v>
      </c>
      <c r="H446" s="412"/>
      <c r="I446" s="408" t="s">
        <v>264</v>
      </c>
      <c r="J446" s="409"/>
      <c r="K446" s="409"/>
      <c r="L446" s="409"/>
      <c r="M446" s="409"/>
      <c r="N446" s="410"/>
      <c r="O446" s="413" t="s">
        <v>265</v>
      </c>
    </row>
    <row r="447">
      <c r="A447" s="384"/>
      <c r="B447" s="393" t="s">
        <v>266</v>
      </c>
      <c r="C447" s="394"/>
      <c r="D447" s="394"/>
      <c r="E447" s="394"/>
      <c r="F447" s="395"/>
      <c r="G447" s="398"/>
      <c r="H447" s="430"/>
      <c r="I447" s="393" t="s">
        <v>267</v>
      </c>
      <c r="J447" s="394"/>
      <c r="K447" s="394"/>
      <c r="L447" s="394"/>
      <c r="M447" s="394"/>
      <c r="N447" s="395"/>
      <c r="O447" s="469"/>
    </row>
    <row r="448" ht="12.75" customHeight="1">
      <c r="A448" s="384"/>
      <c r="B448" s="393" t="s">
        <v>268</v>
      </c>
      <c r="C448" s="394"/>
      <c r="D448" s="394"/>
      <c r="E448" s="394"/>
      <c r="F448" s="395"/>
      <c r="G448" s="398"/>
      <c r="H448" s="399"/>
      <c r="I448" s="415" t="s">
        <v>269</v>
      </c>
      <c r="J448" s="416"/>
      <c r="K448" s="416"/>
      <c r="L448" s="416"/>
      <c r="M448" s="416"/>
      <c r="N448" s="417"/>
      <c r="O448" s="400"/>
    </row>
    <row r="449" ht="12.75" customHeight="1">
      <c r="A449" s="384"/>
      <c r="B449" s="393" t="s">
        <v>270</v>
      </c>
      <c r="C449" s="394"/>
      <c r="D449" s="394"/>
      <c r="E449" s="394"/>
      <c r="F449" s="395"/>
      <c r="G449" s="398"/>
      <c r="H449" s="399"/>
      <c r="I449" s="393" t="s">
        <v>271</v>
      </c>
      <c r="J449" s="394"/>
      <c r="K449" s="394"/>
      <c r="L449" s="394"/>
      <c r="M449" s="394"/>
      <c r="N449" s="395"/>
      <c r="O449" s="400"/>
    </row>
    <row r="450" ht="12.75" customHeight="1">
      <c r="A450" s="384"/>
      <c r="B450" s="393" t="s">
        <v>272</v>
      </c>
      <c r="C450" s="394"/>
      <c r="D450" s="394"/>
      <c r="E450" s="394"/>
      <c r="F450" s="395"/>
      <c r="G450" s="398"/>
      <c r="H450" s="430"/>
      <c r="I450" s="385" t="s">
        <v>273</v>
      </c>
      <c r="J450" s="386"/>
      <c r="K450" s="386"/>
      <c r="L450" s="386"/>
      <c r="M450" s="386"/>
      <c r="N450" s="387"/>
      <c r="O450" s="469"/>
    </row>
    <row r="451" ht="12.75" customHeight="1">
      <c r="A451" s="384"/>
      <c r="B451" s="393" t="s">
        <v>274</v>
      </c>
      <c r="C451" s="394"/>
      <c r="D451" s="394"/>
      <c r="E451" s="394"/>
      <c r="F451" s="395"/>
      <c r="G451" s="398"/>
      <c r="H451" s="430"/>
      <c r="I451" s="393" t="s">
        <v>275</v>
      </c>
      <c r="J451" s="394"/>
      <c r="K451" s="394"/>
      <c r="L451" s="394"/>
      <c r="M451" s="394"/>
      <c r="N451" s="395"/>
      <c r="O451" s="469">
        <v>1</v>
      </c>
    </row>
    <row r="452">
      <c r="A452" s="384"/>
      <c r="B452" s="393" t="s">
        <v>276</v>
      </c>
      <c r="C452" s="394"/>
      <c r="D452" s="394"/>
      <c r="E452" s="394"/>
      <c r="F452" s="395"/>
      <c r="G452" s="398"/>
      <c r="H452" s="430"/>
      <c r="I452" s="393" t="s">
        <v>277</v>
      </c>
      <c r="J452" s="394"/>
      <c r="K452" s="394"/>
      <c r="L452" s="394"/>
      <c r="M452" s="394"/>
      <c r="N452" s="395"/>
      <c r="O452" s="469"/>
    </row>
    <row r="453" ht="12.75" customHeight="1">
      <c r="A453" s="384"/>
      <c r="B453" s="393" t="s">
        <v>278</v>
      </c>
      <c r="C453" s="394"/>
      <c r="D453" s="394"/>
      <c r="E453" s="394"/>
      <c r="F453" s="395"/>
      <c r="G453" s="398"/>
      <c r="H453" s="430"/>
      <c r="I453" s="393" t="s">
        <v>279</v>
      </c>
      <c r="J453" s="394"/>
      <c r="K453" s="394"/>
      <c r="L453" s="394"/>
      <c r="M453" s="394"/>
      <c r="N453" s="395"/>
      <c r="O453" s="469"/>
    </row>
    <row r="454">
      <c r="A454" s="384"/>
      <c r="B454" s="393" t="s">
        <v>280</v>
      </c>
      <c r="C454" s="394"/>
      <c r="D454" s="394"/>
      <c r="E454" s="394"/>
      <c r="F454" s="395"/>
      <c r="G454" s="398"/>
      <c r="H454" s="430"/>
      <c r="I454" s="393" t="s">
        <v>281</v>
      </c>
      <c r="J454" s="394"/>
      <c r="K454" s="394"/>
      <c r="L454" s="394"/>
      <c r="M454" s="394"/>
      <c r="N454" s="395"/>
      <c r="O454" s="469"/>
    </row>
    <row r="455" ht="12.75" customHeight="1">
      <c r="A455" s="384"/>
      <c r="B455" s="393" t="s">
        <v>282</v>
      </c>
      <c r="C455" s="394"/>
      <c r="D455" s="394"/>
      <c r="E455" s="394"/>
      <c r="F455" s="395"/>
      <c r="G455" s="398"/>
      <c r="H455" s="430"/>
      <c r="I455" s="393" t="s">
        <v>283</v>
      </c>
      <c r="J455" s="394"/>
      <c r="K455" s="394"/>
      <c r="L455" s="394"/>
      <c r="M455" s="394"/>
      <c r="N455" s="395"/>
      <c r="O455" s="469"/>
    </row>
    <row r="456" ht="12.75" customHeight="1">
      <c r="A456" s="384"/>
      <c r="B456" s="393" t="s">
        <v>284</v>
      </c>
      <c r="C456" s="394"/>
      <c r="D456" s="394"/>
      <c r="E456" s="394"/>
      <c r="F456" s="395"/>
      <c r="G456" s="398"/>
      <c r="H456" s="430"/>
      <c r="I456" s="393" t="s">
        <v>285</v>
      </c>
      <c r="J456" s="394"/>
      <c r="K456" s="394"/>
      <c r="L456" s="394"/>
      <c r="M456" s="394"/>
      <c r="N456" s="395"/>
      <c r="O456" s="418">
        <v>1</v>
      </c>
    </row>
    <row r="457" ht="13.5" customHeight="1">
      <c r="A457" s="403"/>
      <c r="B457" s="393" t="s">
        <v>286</v>
      </c>
      <c r="C457" s="394"/>
      <c r="D457" s="394"/>
      <c r="E457" s="394"/>
      <c r="F457" s="395"/>
      <c r="G457" s="470">
        <v>2</v>
      </c>
      <c r="H457" s="471"/>
      <c r="I457" s="421" t="s">
        <v>287</v>
      </c>
      <c r="J457" s="422"/>
      <c r="K457" s="422"/>
      <c r="L457" s="422"/>
      <c r="M457" s="422"/>
      <c r="N457" s="423"/>
      <c r="O457" s="472">
        <f>SUM(G447:H457,O447:O456)</f>
        <v>4</v>
      </c>
    </row>
    <row r="458">
      <c r="A458" s="425" t="s">
        <v>288</v>
      </c>
      <c r="B458" s="426" t="s">
        <v>43</v>
      </c>
      <c r="C458" s="485"/>
      <c r="D458" s="485"/>
      <c r="E458" s="485"/>
      <c r="F458" s="485"/>
      <c r="G458" s="485"/>
      <c r="H458" s="485"/>
      <c r="I458" s="485"/>
      <c r="J458" s="485"/>
      <c r="K458" s="485"/>
      <c r="L458" s="485"/>
      <c r="M458" s="485"/>
      <c r="N458" s="485"/>
      <c r="O458" s="486"/>
    </row>
    <row r="459">
      <c r="A459" s="429"/>
      <c r="B459" s="398"/>
      <c r="C459" s="399"/>
      <c r="D459" s="399"/>
      <c r="E459" s="399"/>
      <c r="F459" s="399"/>
      <c r="G459" s="399"/>
      <c r="H459" s="399"/>
      <c r="I459" s="399"/>
      <c r="J459" s="399"/>
      <c r="K459" s="399"/>
      <c r="L459" s="399"/>
      <c r="M459" s="399"/>
      <c r="N459" s="399"/>
      <c r="O459" s="400"/>
    </row>
    <row r="460">
      <c r="A460" s="429"/>
      <c r="B460" s="398"/>
      <c r="C460" s="399"/>
      <c r="D460" s="399"/>
      <c r="E460" s="399"/>
      <c r="F460" s="399"/>
      <c r="G460" s="399"/>
      <c r="H460" s="399"/>
      <c r="I460" s="399"/>
      <c r="J460" s="399"/>
      <c r="K460" s="399"/>
      <c r="L460" s="399"/>
      <c r="M460" s="399"/>
      <c r="N460" s="399"/>
      <c r="O460" s="400"/>
    </row>
    <row r="461">
      <c r="A461" s="429"/>
      <c r="B461" s="398"/>
      <c r="C461" s="399"/>
      <c r="D461" s="399"/>
      <c r="E461" s="399"/>
      <c r="F461" s="399"/>
      <c r="G461" s="399"/>
      <c r="H461" s="399"/>
      <c r="I461" s="399"/>
      <c r="J461" s="399"/>
      <c r="K461" s="399"/>
      <c r="L461" s="399"/>
      <c r="M461" s="399"/>
      <c r="N461" s="399"/>
      <c r="O461" s="400"/>
    </row>
    <row r="462">
      <c r="A462" s="429"/>
      <c r="B462" s="398"/>
      <c r="C462" s="399"/>
      <c r="D462" s="399"/>
      <c r="E462" s="399"/>
      <c r="F462" s="399"/>
      <c r="G462" s="399"/>
      <c r="H462" s="399"/>
      <c r="I462" s="399"/>
      <c r="J462" s="399"/>
      <c r="K462" s="399"/>
      <c r="L462" s="399"/>
      <c r="M462" s="399"/>
      <c r="N462" s="399"/>
      <c r="O462" s="400"/>
    </row>
    <row r="463">
      <c r="A463" s="429"/>
      <c r="B463" s="398"/>
      <c r="C463" s="399"/>
      <c r="D463" s="399"/>
      <c r="E463" s="399"/>
      <c r="F463" s="399"/>
      <c r="G463" s="399"/>
      <c r="H463" s="399"/>
      <c r="I463" s="399"/>
      <c r="J463" s="399"/>
      <c r="K463" s="399"/>
      <c r="L463" s="399"/>
      <c r="M463" s="399"/>
      <c r="N463" s="399"/>
      <c r="O463" s="400"/>
    </row>
    <row r="464">
      <c r="A464" s="429"/>
      <c r="B464" s="398"/>
      <c r="C464" s="399"/>
      <c r="D464" s="399"/>
      <c r="E464" s="399"/>
      <c r="F464" s="399"/>
      <c r="G464" s="399"/>
      <c r="H464" s="399"/>
      <c r="I464" s="399"/>
      <c r="J464" s="399"/>
      <c r="K464" s="399"/>
      <c r="L464" s="399"/>
      <c r="M464" s="399"/>
      <c r="N464" s="399"/>
      <c r="O464" s="400"/>
    </row>
    <row r="465">
      <c r="A465" s="429"/>
      <c r="B465" s="398"/>
      <c r="C465" s="399"/>
      <c r="D465" s="399"/>
      <c r="E465" s="399"/>
      <c r="F465" s="399"/>
      <c r="G465" s="399"/>
      <c r="H465" s="399"/>
      <c r="I465" s="399"/>
      <c r="J465" s="399"/>
      <c r="K465" s="399"/>
      <c r="L465" s="399"/>
      <c r="M465" s="399"/>
      <c r="N465" s="399"/>
      <c r="O465" s="400"/>
    </row>
    <row r="466">
      <c r="A466" s="429"/>
      <c r="B466" s="398"/>
      <c r="C466" s="399"/>
      <c r="D466" s="399"/>
      <c r="E466" s="399"/>
      <c r="F466" s="399"/>
      <c r="G466" s="399"/>
      <c r="H466" s="399"/>
      <c r="I466" s="399"/>
      <c r="J466" s="399"/>
      <c r="K466" s="399"/>
      <c r="L466" s="399"/>
      <c r="M466" s="399"/>
      <c r="N466" s="399"/>
      <c r="O466" s="400"/>
    </row>
    <row r="467">
      <c r="A467" s="429"/>
      <c r="B467" s="398"/>
      <c r="C467" s="399"/>
      <c r="D467" s="399"/>
      <c r="E467" s="399"/>
      <c r="F467" s="399"/>
      <c r="G467" s="399"/>
      <c r="H467" s="399"/>
      <c r="I467" s="399"/>
      <c r="J467" s="399"/>
      <c r="K467" s="399"/>
      <c r="L467" s="399"/>
      <c r="M467" s="399"/>
      <c r="N467" s="399"/>
      <c r="O467" s="400"/>
    </row>
    <row r="468">
      <c r="A468" s="429"/>
      <c r="B468" s="398"/>
      <c r="C468" s="399"/>
      <c r="D468" s="399"/>
      <c r="E468" s="399"/>
      <c r="F468" s="399"/>
      <c r="G468" s="399"/>
      <c r="H468" s="399"/>
      <c r="I468" s="399"/>
      <c r="J468" s="399"/>
      <c r="K468" s="399"/>
      <c r="L468" s="399"/>
      <c r="M468" s="399"/>
      <c r="N468" s="399"/>
      <c r="O468" s="400"/>
    </row>
    <row r="469">
      <c r="A469" s="429"/>
      <c r="B469" s="398"/>
      <c r="C469" s="399"/>
      <c r="D469" s="399"/>
      <c r="E469" s="399"/>
      <c r="F469" s="399"/>
      <c r="G469" s="399"/>
      <c r="H469" s="399"/>
      <c r="I469" s="399"/>
      <c r="J469" s="399"/>
      <c r="K469" s="399"/>
      <c r="L469" s="399"/>
      <c r="M469" s="399"/>
      <c r="N469" s="399"/>
      <c r="O469" s="400"/>
    </row>
    <row r="470">
      <c r="A470" s="429"/>
      <c r="B470" s="398"/>
      <c r="C470" s="399"/>
      <c r="D470" s="399"/>
      <c r="E470" s="399"/>
      <c r="F470" s="399"/>
      <c r="G470" s="399"/>
      <c r="H470" s="399"/>
      <c r="I470" s="399"/>
      <c r="J470" s="399"/>
      <c r="K470" s="399"/>
      <c r="L470" s="399"/>
      <c r="M470" s="399"/>
      <c r="N470" s="399"/>
      <c r="O470" s="400"/>
    </row>
    <row r="471">
      <c r="A471" s="429"/>
      <c r="B471" s="398"/>
      <c r="C471" s="399"/>
      <c r="D471" s="399"/>
      <c r="E471" s="399"/>
      <c r="F471" s="399"/>
      <c r="G471" s="399"/>
      <c r="H471" s="430"/>
      <c r="I471" s="431" t="s">
        <v>0</v>
      </c>
      <c r="J471" s="432"/>
      <c r="K471" s="432"/>
      <c r="L471" s="432"/>
      <c r="M471" s="432"/>
      <c r="N471" s="432"/>
      <c r="O471" s="433"/>
    </row>
    <row r="472" ht="65.25" customHeight="1">
      <c r="A472" s="434"/>
      <c r="B472" s="404"/>
      <c r="C472" s="405"/>
      <c r="D472" s="405"/>
      <c r="E472" s="405"/>
      <c r="F472" s="405"/>
      <c r="G472" s="405"/>
      <c r="H472" s="435"/>
      <c r="I472" s="436"/>
      <c r="J472" s="437"/>
      <c r="K472" s="437"/>
      <c r="L472" s="437"/>
      <c r="M472" s="437"/>
      <c r="N472" s="437"/>
      <c r="O472" s="438"/>
    </row>
    <row r="473">
      <c r="A473" s="425" t="s">
        <v>291</v>
      </c>
      <c r="B473" s="439"/>
      <c r="C473" s="427"/>
      <c r="D473" s="427"/>
      <c r="E473" s="427"/>
      <c r="F473" s="427"/>
      <c r="G473" s="427"/>
      <c r="H473" s="427"/>
      <c r="I473" s="427"/>
      <c r="J473" s="427"/>
      <c r="K473" s="427"/>
      <c r="L473" s="427"/>
      <c r="M473" s="427"/>
      <c r="N473" s="427"/>
      <c r="O473" s="428"/>
    </row>
    <row r="474">
      <c r="A474" s="429"/>
      <c r="B474" s="398"/>
      <c r="C474" s="399"/>
      <c r="D474" s="399"/>
      <c r="E474" s="399"/>
      <c r="F474" s="399"/>
      <c r="G474" s="399"/>
      <c r="H474" s="399"/>
      <c r="I474" s="399"/>
      <c r="J474" s="399"/>
      <c r="K474" s="399"/>
      <c r="L474" s="399"/>
      <c r="M474" s="399"/>
      <c r="N474" s="399"/>
      <c r="O474" s="400"/>
    </row>
    <row r="475">
      <c r="A475" s="429"/>
      <c r="B475" s="398"/>
      <c r="C475" s="399"/>
      <c r="D475" s="399"/>
      <c r="E475" s="399"/>
      <c r="F475" s="399"/>
      <c r="G475" s="399"/>
      <c r="H475" s="399"/>
      <c r="I475" s="399"/>
      <c r="J475" s="399"/>
      <c r="K475" s="399"/>
      <c r="L475" s="399"/>
      <c r="M475" s="399"/>
      <c r="N475" s="399"/>
      <c r="O475" s="400"/>
    </row>
    <row r="476">
      <c r="A476" s="429"/>
      <c r="B476" s="398"/>
      <c r="C476" s="399"/>
      <c r="D476" s="399"/>
      <c r="E476" s="399"/>
      <c r="F476" s="399"/>
      <c r="G476" s="399"/>
      <c r="H476" s="399"/>
      <c r="I476" s="399"/>
      <c r="J476" s="399"/>
      <c r="K476" s="399"/>
      <c r="L476" s="399"/>
      <c r="M476" s="399"/>
      <c r="N476" s="399"/>
      <c r="O476" s="400"/>
    </row>
    <row r="477">
      <c r="A477" s="429"/>
      <c r="B477" s="398"/>
      <c r="C477" s="399"/>
      <c r="D477" s="399"/>
      <c r="E477" s="399"/>
      <c r="F477" s="399"/>
      <c r="G477" s="399"/>
      <c r="H477" s="399"/>
      <c r="I477" s="399"/>
      <c r="J477" s="399"/>
      <c r="K477" s="399"/>
      <c r="L477" s="399"/>
      <c r="M477" s="399"/>
      <c r="N477" s="399"/>
      <c r="O477" s="400"/>
    </row>
    <row r="478">
      <c r="A478" s="429"/>
      <c r="B478" s="398"/>
      <c r="C478" s="399"/>
      <c r="D478" s="399"/>
      <c r="E478" s="399"/>
      <c r="F478" s="399"/>
      <c r="G478" s="399"/>
      <c r="H478" s="399"/>
      <c r="I478" s="399"/>
      <c r="J478" s="399"/>
      <c r="K478" s="399"/>
      <c r="L478" s="399"/>
      <c r="M478" s="399"/>
      <c r="N478" s="399"/>
      <c r="O478" s="400"/>
    </row>
    <row r="479">
      <c r="A479" s="429"/>
      <c r="B479" s="398"/>
      <c r="C479" s="399"/>
      <c r="D479" s="399"/>
      <c r="E479" s="399"/>
      <c r="F479" s="399"/>
      <c r="G479" s="399"/>
      <c r="H479" s="399"/>
      <c r="I479" s="399"/>
      <c r="J479" s="399"/>
      <c r="K479" s="399"/>
      <c r="L479" s="399"/>
      <c r="M479" s="399"/>
      <c r="N479" s="399"/>
      <c r="O479" s="400"/>
    </row>
    <row r="480">
      <c r="A480" s="429"/>
      <c r="B480" s="398"/>
      <c r="C480" s="399"/>
      <c r="D480" s="399"/>
      <c r="E480" s="399"/>
      <c r="F480" s="399"/>
      <c r="G480" s="399"/>
      <c r="H480" s="399"/>
      <c r="I480" s="399"/>
      <c r="J480" s="399"/>
      <c r="K480" s="399"/>
      <c r="L480" s="399"/>
      <c r="M480" s="399"/>
      <c r="N480" s="399"/>
      <c r="O480" s="400"/>
    </row>
    <row r="481">
      <c r="A481" s="429"/>
      <c r="B481" s="396"/>
      <c r="C481" s="397"/>
      <c r="D481" s="397"/>
      <c r="E481" s="397"/>
      <c r="F481" s="397"/>
      <c r="G481" s="397"/>
      <c r="H481" s="397"/>
      <c r="I481" s="441"/>
      <c r="J481" s="441"/>
      <c r="K481" s="441"/>
      <c r="L481" s="441"/>
      <c r="M481" s="441"/>
      <c r="N481" s="441"/>
      <c r="O481" s="442"/>
    </row>
    <row r="482">
      <c r="A482" s="429"/>
      <c r="B482" s="396"/>
      <c r="C482" s="397"/>
      <c r="D482" s="397"/>
      <c r="E482" s="397"/>
      <c r="F482" s="397"/>
      <c r="G482" s="397"/>
      <c r="H482" s="401"/>
      <c r="I482" s="431" t="s">
        <v>292</v>
      </c>
      <c r="J482" s="432"/>
      <c r="K482" s="432"/>
      <c r="L482" s="432"/>
      <c r="M482" s="432"/>
      <c r="N482" s="432"/>
      <c r="O482" s="433"/>
    </row>
    <row r="483">
      <c r="A483" s="429"/>
      <c r="B483" s="396"/>
      <c r="C483" s="397"/>
      <c r="D483" s="397"/>
      <c r="E483" s="397"/>
      <c r="F483" s="397"/>
      <c r="G483" s="397"/>
      <c r="H483" s="401"/>
      <c r="I483" s="443"/>
      <c r="J483" s="443"/>
      <c r="K483" s="443"/>
      <c r="L483" s="443"/>
      <c r="M483" s="443"/>
      <c r="N483" s="443"/>
      <c r="O483" s="444"/>
    </row>
    <row r="484">
      <c r="A484" s="429"/>
      <c r="B484" s="396"/>
      <c r="C484" s="397"/>
      <c r="D484" s="397"/>
      <c r="E484" s="397"/>
      <c r="F484" s="397"/>
      <c r="G484" s="397"/>
      <c r="H484" s="401"/>
      <c r="I484" s="445"/>
      <c r="J484" s="445"/>
      <c r="K484" s="445"/>
      <c r="L484" s="445"/>
      <c r="M484" s="445"/>
      <c r="N484" s="445"/>
      <c r="O484" s="446"/>
    </row>
    <row r="485">
      <c r="A485" s="429"/>
      <c r="B485" s="396"/>
      <c r="C485" s="397"/>
      <c r="D485" s="397"/>
      <c r="E485" s="397"/>
      <c r="F485" s="397"/>
      <c r="G485" s="397"/>
      <c r="H485" s="401"/>
      <c r="I485" s="445"/>
      <c r="J485" s="445"/>
      <c r="K485" s="445"/>
      <c r="L485" s="445"/>
      <c r="M485" s="445"/>
      <c r="N485" s="445"/>
      <c r="O485" s="446"/>
    </row>
    <row r="486">
      <c r="A486" s="434"/>
      <c r="B486" s="447"/>
      <c r="C486" s="448"/>
      <c r="D486" s="448"/>
      <c r="E486" s="448"/>
      <c r="F486" s="448"/>
      <c r="G486" s="448"/>
      <c r="H486" s="449"/>
      <c r="I486" s="450"/>
      <c r="J486" s="450"/>
      <c r="K486" s="450"/>
      <c r="L486" s="450"/>
      <c r="M486" s="450"/>
      <c r="N486" s="450"/>
      <c r="O486" s="451"/>
    </row>
    <row r="487">
      <c r="A487" s="348" t="s">
        <v>240</v>
      </c>
      <c r="B487" s="452" t="s">
        <v>1</v>
      </c>
      <c r="C487" s="453"/>
      <c r="D487" s="453"/>
      <c r="E487" s="453"/>
      <c r="F487" s="453"/>
      <c r="G487" s="453"/>
      <c r="H487" s="453"/>
      <c r="I487" s="453"/>
      <c r="J487" s="453"/>
      <c r="K487" s="453"/>
      <c r="L487" s="453"/>
      <c r="M487" s="453"/>
      <c r="N487" s="453"/>
      <c r="O487" s="454"/>
    </row>
    <row r="488">
      <c r="A488" s="352" t="s">
        <v>3</v>
      </c>
      <c r="B488" s="455" t="s">
        <v>4</v>
      </c>
      <c r="C488" s="456"/>
      <c r="D488" s="456"/>
      <c r="E488" s="456"/>
      <c r="F488" s="456"/>
      <c r="G488" s="456"/>
      <c r="H488" s="456"/>
      <c r="I488" s="456"/>
      <c r="J488" s="456"/>
      <c r="K488" s="456"/>
      <c r="L488" s="456"/>
      <c r="M488" s="456"/>
      <c r="N488" s="456"/>
      <c r="O488" s="457"/>
    </row>
    <row r="489" ht="12.75" customHeight="1">
      <c r="A489" s="458" t="s">
        <v>241</v>
      </c>
      <c r="B489" s="459"/>
      <c r="C489" s="459"/>
      <c r="D489" s="459"/>
      <c r="E489" s="459"/>
      <c r="F489" s="459"/>
      <c r="G489" s="459"/>
      <c r="H489" s="459"/>
      <c r="I489" s="459"/>
      <c r="J489" s="459"/>
      <c r="K489" s="459"/>
      <c r="L489" s="459"/>
      <c r="M489" s="459"/>
      <c r="N489" s="459"/>
      <c r="O489" s="460"/>
    </row>
    <row r="490" ht="12.75" customHeight="1">
      <c r="A490" s="359" t="s">
        <v>7</v>
      </c>
      <c r="B490" s="360" t="s">
        <v>233</v>
      </c>
      <c r="C490" s="360" t="s">
        <v>216</v>
      </c>
      <c r="D490" s="461" t="s">
        <v>198</v>
      </c>
      <c r="E490" s="462"/>
      <c r="F490" s="463"/>
      <c r="G490" s="464" t="s">
        <v>242</v>
      </c>
      <c r="H490" s="465"/>
      <c r="I490" s="363">
        <f>I436+1</f>
        <v>45945</v>
      </c>
      <c r="J490" s="364"/>
      <c r="K490" s="364"/>
      <c r="L490" s="364"/>
      <c r="M490" s="365"/>
      <c r="N490" s="366" t="s">
        <v>243</v>
      </c>
      <c r="O490" s="367">
        <f>O436+1</f>
        <v>10</v>
      </c>
    </row>
    <row r="491">
      <c r="A491" s="368" t="s">
        <v>244</v>
      </c>
      <c r="B491" s="369" t="s">
        <v>6</v>
      </c>
      <c r="C491" s="370"/>
      <c r="D491" s="370"/>
      <c r="E491" s="370"/>
      <c r="F491" s="370"/>
      <c r="G491" s="370"/>
      <c r="H491" s="370"/>
      <c r="I491" s="370"/>
      <c r="J491" s="371"/>
      <c r="K491" s="372" t="s">
        <v>245</v>
      </c>
      <c r="L491" s="372" t="s">
        <v>246</v>
      </c>
      <c r="M491" s="476" t="s">
        <v>247</v>
      </c>
      <c r="N491" s="477"/>
      <c r="O491" s="373" t="s">
        <v>248</v>
      </c>
    </row>
    <row r="492">
      <c r="A492" s="374"/>
      <c r="B492" s="375"/>
      <c r="C492" s="376"/>
      <c r="D492" s="376"/>
      <c r="E492" s="376"/>
      <c r="F492" s="376"/>
      <c r="G492" s="376"/>
      <c r="H492" s="376"/>
      <c r="I492" s="376"/>
      <c r="J492" s="377"/>
      <c r="K492" s="372" t="s">
        <v>249</v>
      </c>
      <c r="L492" s="378" t="s">
        <v>203</v>
      </c>
      <c r="M492" s="482"/>
      <c r="N492" s="483"/>
      <c r="O492" s="379"/>
    </row>
    <row r="493" ht="25.5">
      <c r="A493" s="380" t="s">
        <v>250</v>
      </c>
      <c r="B493" s="381"/>
      <c r="C493" s="382" t="s">
        <v>251</v>
      </c>
      <c r="D493" s="382">
        <f>D439</f>
        <v>180</v>
      </c>
      <c r="E493" s="382" t="s">
        <v>252</v>
      </c>
      <c r="F493" s="479" t="s">
        <v>253</v>
      </c>
      <c r="G493" s="480"/>
      <c r="H493" s="381">
        <f>H439+1</f>
        <v>10</v>
      </c>
      <c r="I493" s="382" t="s">
        <v>254</v>
      </c>
      <c r="J493" s="381">
        <f>D493-H493</f>
        <v>170</v>
      </c>
      <c r="K493" s="378" t="s">
        <v>255</v>
      </c>
      <c r="L493" s="378" t="s">
        <v>203</v>
      </c>
      <c r="M493" s="455"/>
      <c r="N493" s="478"/>
      <c r="O493" s="354"/>
    </row>
    <row r="494">
      <c r="A494" s="484" t="s">
        <v>256</v>
      </c>
      <c r="B494" s="393" t="s">
        <v>257</v>
      </c>
      <c r="C494" s="394"/>
      <c r="D494" s="394"/>
      <c r="E494" s="394"/>
      <c r="F494" s="395"/>
      <c r="G494" s="396"/>
      <c r="H494" s="401"/>
      <c r="I494" s="398"/>
      <c r="J494" s="399"/>
      <c r="K494" s="399"/>
      <c r="L494" s="399"/>
      <c r="M494" s="399"/>
      <c r="N494" s="399"/>
      <c r="O494" s="400"/>
    </row>
    <row r="495">
      <c r="A495" s="466"/>
      <c r="B495" s="393" t="s">
        <v>258</v>
      </c>
      <c r="C495" s="394"/>
      <c r="D495" s="394"/>
      <c r="E495" s="394"/>
      <c r="F495" s="395"/>
      <c r="G495" s="396"/>
      <c r="H495" s="401"/>
      <c r="I495" s="398"/>
      <c r="J495" s="399"/>
      <c r="K495" s="399"/>
      <c r="L495" s="399"/>
      <c r="M495" s="399"/>
      <c r="N495" s="399"/>
      <c r="O495" s="400"/>
    </row>
    <row r="496">
      <c r="A496" s="466"/>
      <c r="B496" s="393" t="s">
        <v>259</v>
      </c>
      <c r="C496" s="394"/>
      <c r="D496" s="394"/>
      <c r="E496" s="394"/>
      <c r="F496" s="395"/>
      <c r="G496" s="396"/>
      <c r="H496" s="401"/>
      <c r="I496" s="398"/>
      <c r="J496" s="399"/>
      <c r="K496" s="399"/>
      <c r="L496" s="399"/>
      <c r="M496" s="399"/>
      <c r="N496" s="399"/>
      <c r="O496" s="400"/>
    </row>
    <row r="497">
      <c r="A497" s="466"/>
      <c r="B497" s="393" t="s">
        <v>260</v>
      </c>
      <c r="C497" s="394"/>
      <c r="D497" s="394"/>
      <c r="E497" s="394"/>
      <c r="F497" s="395"/>
      <c r="G497" s="396"/>
      <c r="H497" s="401"/>
      <c r="I497" s="398"/>
      <c r="J497" s="399"/>
      <c r="K497" s="399"/>
      <c r="L497" s="399"/>
      <c r="M497" s="399"/>
      <c r="N497" s="399"/>
      <c r="O497" s="400"/>
    </row>
    <row r="498">
      <c r="A498" s="466"/>
      <c r="B498" s="393" t="s">
        <v>261</v>
      </c>
      <c r="C498" s="394"/>
      <c r="D498" s="394"/>
      <c r="E498" s="394"/>
      <c r="F498" s="395"/>
      <c r="G498" s="396"/>
      <c r="H498" s="401"/>
      <c r="I498" s="396"/>
      <c r="J498" s="397"/>
      <c r="K498" s="397"/>
      <c r="L498" s="397"/>
      <c r="M498" s="397"/>
      <c r="N498" s="397"/>
      <c r="O498" s="402"/>
    </row>
    <row r="499" ht="13.5" customHeight="1">
      <c r="A499" s="467"/>
      <c r="B499" s="393" t="s">
        <v>262</v>
      </c>
      <c r="C499" s="394"/>
      <c r="D499" s="394"/>
      <c r="E499" s="394"/>
      <c r="F499" s="395"/>
      <c r="G499" s="396">
        <v>1</v>
      </c>
      <c r="H499" s="401"/>
      <c r="I499" s="404"/>
      <c r="J499" s="405"/>
      <c r="K499" s="405"/>
      <c r="L499" s="405"/>
      <c r="M499" s="405"/>
      <c r="N499" s="405"/>
      <c r="O499" s="406"/>
    </row>
    <row r="500">
      <c r="A500" s="468" t="s">
        <v>263</v>
      </c>
      <c r="B500" s="408" t="s">
        <v>264</v>
      </c>
      <c r="C500" s="409"/>
      <c r="D500" s="409"/>
      <c r="E500" s="409"/>
      <c r="F500" s="410"/>
      <c r="G500" s="411" t="s">
        <v>265</v>
      </c>
      <c r="H500" s="412"/>
      <c r="I500" s="408" t="s">
        <v>264</v>
      </c>
      <c r="J500" s="409"/>
      <c r="K500" s="409"/>
      <c r="L500" s="409"/>
      <c r="M500" s="409"/>
      <c r="N500" s="410"/>
      <c r="O500" s="413" t="s">
        <v>265</v>
      </c>
    </row>
    <row r="501">
      <c r="A501" s="466"/>
      <c r="B501" s="393" t="s">
        <v>266</v>
      </c>
      <c r="C501" s="394"/>
      <c r="D501" s="394"/>
      <c r="E501" s="394"/>
      <c r="F501" s="395"/>
      <c r="G501" s="398"/>
      <c r="H501" s="430"/>
      <c r="I501" s="393" t="s">
        <v>267</v>
      </c>
      <c r="J501" s="394"/>
      <c r="K501" s="394"/>
      <c r="L501" s="394"/>
      <c r="M501" s="394"/>
      <c r="N501" s="395"/>
      <c r="O501" s="469"/>
    </row>
    <row r="502" ht="12.75" customHeight="1">
      <c r="A502" s="466"/>
      <c r="B502" s="393" t="s">
        <v>268</v>
      </c>
      <c r="C502" s="394"/>
      <c r="D502" s="394"/>
      <c r="E502" s="394"/>
      <c r="F502" s="395"/>
      <c r="G502" s="398"/>
      <c r="H502" s="399"/>
      <c r="I502" s="415" t="s">
        <v>269</v>
      </c>
      <c r="J502" s="416"/>
      <c r="K502" s="416"/>
      <c r="L502" s="416"/>
      <c r="M502" s="416"/>
      <c r="N502" s="417"/>
      <c r="O502" s="400"/>
    </row>
    <row r="503" ht="12.75" customHeight="1">
      <c r="A503" s="466"/>
      <c r="B503" s="393" t="s">
        <v>270</v>
      </c>
      <c r="C503" s="394"/>
      <c r="D503" s="394"/>
      <c r="E503" s="394"/>
      <c r="F503" s="395"/>
      <c r="G503" s="398"/>
      <c r="H503" s="399"/>
      <c r="I503" s="393" t="s">
        <v>271</v>
      </c>
      <c r="J503" s="394"/>
      <c r="K503" s="394"/>
      <c r="L503" s="394"/>
      <c r="M503" s="394"/>
      <c r="N503" s="395"/>
      <c r="O503" s="400"/>
    </row>
    <row r="504" ht="12.75" customHeight="1">
      <c r="A504" s="466"/>
      <c r="B504" s="393" t="s">
        <v>272</v>
      </c>
      <c r="C504" s="394"/>
      <c r="D504" s="394"/>
      <c r="E504" s="394"/>
      <c r="F504" s="395"/>
      <c r="G504" s="398"/>
      <c r="H504" s="430"/>
      <c r="I504" s="385" t="s">
        <v>273</v>
      </c>
      <c r="J504" s="386"/>
      <c r="K504" s="386"/>
      <c r="L504" s="386"/>
      <c r="M504" s="386"/>
      <c r="N504" s="387"/>
      <c r="O504" s="469"/>
    </row>
    <row r="505" ht="12.75" customHeight="1">
      <c r="A505" s="466"/>
      <c r="B505" s="393" t="s">
        <v>274</v>
      </c>
      <c r="C505" s="394"/>
      <c r="D505" s="394"/>
      <c r="E505" s="394"/>
      <c r="F505" s="395"/>
      <c r="G505" s="398"/>
      <c r="H505" s="430"/>
      <c r="I505" s="393" t="s">
        <v>275</v>
      </c>
      <c r="J505" s="394"/>
      <c r="K505" s="394"/>
      <c r="L505" s="394"/>
      <c r="M505" s="394"/>
      <c r="N505" s="395"/>
      <c r="O505" s="469">
        <v>1</v>
      </c>
    </row>
    <row r="506">
      <c r="A506" s="466"/>
      <c r="B506" s="393" t="s">
        <v>276</v>
      </c>
      <c r="C506" s="394"/>
      <c r="D506" s="394"/>
      <c r="E506" s="394"/>
      <c r="F506" s="395"/>
      <c r="G506" s="398"/>
      <c r="H506" s="430"/>
      <c r="I506" s="393" t="s">
        <v>277</v>
      </c>
      <c r="J506" s="394"/>
      <c r="K506" s="394"/>
      <c r="L506" s="394"/>
      <c r="M506" s="394"/>
      <c r="N506" s="395"/>
      <c r="O506" s="469"/>
    </row>
    <row r="507" ht="12.75" customHeight="1">
      <c r="A507" s="466"/>
      <c r="B507" s="393" t="s">
        <v>278</v>
      </c>
      <c r="C507" s="394"/>
      <c r="D507" s="394"/>
      <c r="E507" s="394"/>
      <c r="F507" s="395"/>
      <c r="G507" s="398"/>
      <c r="H507" s="430"/>
      <c r="I507" s="393" t="s">
        <v>279</v>
      </c>
      <c r="J507" s="394"/>
      <c r="K507" s="394"/>
      <c r="L507" s="394"/>
      <c r="M507" s="394"/>
      <c r="N507" s="395"/>
      <c r="O507" s="469"/>
    </row>
    <row r="508">
      <c r="A508" s="466"/>
      <c r="B508" s="393" t="s">
        <v>280</v>
      </c>
      <c r="C508" s="394"/>
      <c r="D508" s="394"/>
      <c r="E508" s="394"/>
      <c r="F508" s="395"/>
      <c r="G508" s="398"/>
      <c r="H508" s="430"/>
      <c r="I508" s="393" t="s">
        <v>281</v>
      </c>
      <c r="J508" s="394"/>
      <c r="K508" s="394"/>
      <c r="L508" s="394"/>
      <c r="M508" s="394"/>
      <c r="N508" s="395"/>
      <c r="O508" s="469"/>
    </row>
    <row r="509" ht="12.75" customHeight="1">
      <c r="A509" s="466"/>
      <c r="B509" s="393" t="s">
        <v>282</v>
      </c>
      <c r="C509" s="394"/>
      <c r="D509" s="394"/>
      <c r="E509" s="394"/>
      <c r="F509" s="395"/>
      <c r="G509" s="398"/>
      <c r="H509" s="430"/>
      <c r="I509" s="393" t="s">
        <v>283</v>
      </c>
      <c r="J509" s="394"/>
      <c r="K509" s="394"/>
      <c r="L509" s="394"/>
      <c r="M509" s="394"/>
      <c r="N509" s="395"/>
      <c r="O509" s="469"/>
    </row>
    <row r="510" ht="12.75" customHeight="1">
      <c r="A510" s="466"/>
      <c r="B510" s="393" t="s">
        <v>284</v>
      </c>
      <c r="C510" s="394"/>
      <c r="D510" s="394"/>
      <c r="E510" s="394"/>
      <c r="F510" s="395"/>
      <c r="G510" s="398"/>
      <c r="H510" s="430"/>
      <c r="I510" s="393" t="s">
        <v>285</v>
      </c>
      <c r="J510" s="394"/>
      <c r="K510" s="394"/>
      <c r="L510" s="394"/>
      <c r="M510" s="394"/>
      <c r="N510" s="395"/>
      <c r="O510" s="418">
        <v>1</v>
      </c>
    </row>
    <row r="511" ht="13.5" customHeight="1">
      <c r="A511" s="467"/>
      <c r="B511" s="393" t="s">
        <v>286</v>
      </c>
      <c r="C511" s="394"/>
      <c r="D511" s="394"/>
      <c r="E511" s="394"/>
      <c r="F511" s="395"/>
      <c r="G511" s="470">
        <v>2</v>
      </c>
      <c r="H511" s="471"/>
      <c r="I511" s="421" t="s">
        <v>287</v>
      </c>
      <c r="J511" s="422"/>
      <c r="K511" s="422"/>
      <c r="L511" s="422"/>
      <c r="M511" s="422"/>
      <c r="N511" s="423"/>
      <c r="O511" s="472">
        <f>SUM(G501:H511,O501:O510)</f>
        <v>4</v>
      </c>
    </row>
    <row r="512">
      <c r="A512" s="473" t="s">
        <v>288</v>
      </c>
      <c r="B512" s="426" t="s">
        <v>296</v>
      </c>
      <c r="C512" s="485"/>
      <c r="D512" s="485"/>
      <c r="E512" s="485"/>
      <c r="F512" s="485"/>
      <c r="G512" s="485"/>
      <c r="H512" s="485"/>
      <c r="I512" s="485"/>
      <c r="J512" s="485"/>
      <c r="K512" s="485"/>
      <c r="L512" s="485"/>
      <c r="M512" s="485"/>
      <c r="N512" s="485"/>
      <c r="O512" s="486"/>
    </row>
    <row r="513">
      <c r="A513" s="474"/>
      <c r="B513" s="398"/>
      <c r="C513" s="399"/>
      <c r="D513" s="399"/>
      <c r="E513" s="399"/>
      <c r="F513" s="399"/>
      <c r="G513" s="399"/>
      <c r="H513" s="399"/>
      <c r="I513" s="399"/>
      <c r="J513" s="399"/>
      <c r="K513" s="399"/>
      <c r="L513" s="399"/>
      <c r="M513" s="399"/>
      <c r="N513" s="399"/>
      <c r="O513" s="400"/>
    </row>
    <row r="514">
      <c r="A514" s="474"/>
      <c r="B514" s="398"/>
      <c r="C514" s="399"/>
      <c r="D514" s="399"/>
      <c r="E514" s="399"/>
      <c r="F514" s="399"/>
      <c r="G514" s="399"/>
      <c r="H514" s="399"/>
      <c r="I514" s="399"/>
      <c r="J514" s="399"/>
      <c r="K514" s="399"/>
      <c r="L514" s="399"/>
      <c r="M514" s="399"/>
      <c r="N514" s="399"/>
      <c r="O514" s="400"/>
    </row>
    <row r="515">
      <c r="A515" s="474"/>
      <c r="B515" s="398"/>
      <c r="C515" s="399"/>
      <c r="D515" s="399"/>
      <c r="E515" s="399"/>
      <c r="F515" s="399"/>
      <c r="G515" s="399"/>
      <c r="H515" s="399"/>
      <c r="I515" s="399"/>
      <c r="J515" s="399"/>
      <c r="K515" s="399"/>
      <c r="L515" s="399"/>
      <c r="M515" s="399"/>
      <c r="N515" s="399"/>
      <c r="O515" s="400"/>
    </row>
    <row r="516">
      <c r="A516" s="474"/>
      <c r="B516" s="398"/>
      <c r="C516" s="399"/>
      <c r="D516" s="399"/>
      <c r="E516" s="399"/>
      <c r="F516" s="399"/>
      <c r="G516" s="399"/>
      <c r="H516" s="399"/>
      <c r="I516" s="399"/>
      <c r="J516" s="399"/>
      <c r="K516" s="399"/>
      <c r="L516" s="399"/>
      <c r="M516" s="399"/>
      <c r="N516" s="399"/>
      <c r="O516" s="400"/>
    </row>
    <row r="517">
      <c r="A517" s="474"/>
      <c r="B517" s="398"/>
      <c r="C517" s="399"/>
      <c r="D517" s="399"/>
      <c r="E517" s="399"/>
      <c r="F517" s="399"/>
      <c r="G517" s="399"/>
      <c r="H517" s="399"/>
      <c r="I517" s="399"/>
      <c r="J517" s="399"/>
      <c r="K517" s="399"/>
      <c r="L517" s="399"/>
      <c r="M517" s="399"/>
      <c r="N517" s="399"/>
      <c r="O517" s="400"/>
    </row>
    <row r="518">
      <c r="A518" s="474"/>
      <c r="B518" s="398"/>
      <c r="C518" s="399"/>
      <c r="D518" s="399"/>
      <c r="E518" s="399"/>
      <c r="F518" s="399"/>
      <c r="G518" s="399"/>
      <c r="H518" s="399"/>
      <c r="I518" s="399"/>
      <c r="J518" s="399"/>
      <c r="K518" s="399"/>
      <c r="L518" s="399"/>
      <c r="M518" s="399"/>
      <c r="N518" s="399"/>
      <c r="O518" s="400"/>
    </row>
    <row r="519">
      <c r="A519" s="474"/>
      <c r="B519" s="398"/>
      <c r="C519" s="399"/>
      <c r="D519" s="399"/>
      <c r="E519" s="399"/>
      <c r="F519" s="399"/>
      <c r="G519" s="399"/>
      <c r="H519" s="399"/>
      <c r="I519" s="399"/>
      <c r="J519" s="399"/>
      <c r="K519" s="399"/>
      <c r="L519" s="399"/>
      <c r="M519" s="399"/>
      <c r="N519" s="399"/>
      <c r="O519" s="400"/>
    </row>
    <row r="520">
      <c r="A520" s="474"/>
      <c r="B520" s="398"/>
      <c r="C520" s="399"/>
      <c r="D520" s="399"/>
      <c r="E520" s="399"/>
      <c r="F520" s="399"/>
      <c r="G520" s="399"/>
      <c r="H520" s="399"/>
      <c r="I520" s="399"/>
      <c r="J520" s="399"/>
      <c r="K520" s="399"/>
      <c r="L520" s="399"/>
      <c r="M520" s="399"/>
      <c r="N520" s="399"/>
      <c r="O520" s="400"/>
    </row>
    <row r="521">
      <c r="A521" s="474"/>
      <c r="B521" s="398"/>
      <c r="C521" s="399"/>
      <c r="D521" s="399"/>
      <c r="E521" s="399"/>
      <c r="F521" s="399"/>
      <c r="G521" s="399"/>
      <c r="H521" s="399"/>
      <c r="I521" s="399"/>
      <c r="J521" s="399"/>
      <c r="K521" s="399"/>
      <c r="L521" s="399"/>
      <c r="M521" s="399"/>
      <c r="N521" s="399"/>
      <c r="O521" s="400"/>
    </row>
    <row r="522">
      <c r="A522" s="474"/>
      <c r="B522" s="398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400"/>
    </row>
    <row r="523">
      <c r="A523" s="474"/>
      <c r="B523" s="398"/>
      <c r="C523" s="399"/>
      <c r="D523" s="399"/>
      <c r="E523" s="399"/>
      <c r="F523" s="399"/>
      <c r="G523" s="399"/>
      <c r="H523" s="399"/>
      <c r="I523" s="399"/>
      <c r="J523" s="399"/>
      <c r="K523" s="399"/>
      <c r="L523" s="399"/>
      <c r="M523" s="399"/>
      <c r="N523" s="399"/>
      <c r="O523" s="400"/>
    </row>
    <row r="524">
      <c r="A524" s="474"/>
      <c r="B524" s="398"/>
      <c r="C524" s="399"/>
      <c r="D524" s="399"/>
      <c r="E524" s="399"/>
      <c r="F524" s="399"/>
      <c r="G524" s="399"/>
      <c r="H524" s="399"/>
      <c r="I524" s="399"/>
      <c r="J524" s="399"/>
      <c r="K524" s="399"/>
      <c r="L524" s="399"/>
      <c r="M524" s="399"/>
      <c r="N524" s="399"/>
      <c r="O524" s="400"/>
    </row>
    <row r="525">
      <c r="A525" s="474"/>
      <c r="B525" s="398"/>
      <c r="C525" s="399"/>
      <c r="D525" s="399"/>
      <c r="E525" s="399"/>
      <c r="F525" s="399"/>
      <c r="G525" s="399"/>
      <c r="H525" s="430"/>
      <c r="I525" s="431" t="s">
        <v>0</v>
      </c>
      <c r="J525" s="432"/>
      <c r="K525" s="432"/>
      <c r="L525" s="432"/>
      <c r="M525" s="432"/>
      <c r="N525" s="432"/>
      <c r="O525" s="433"/>
    </row>
    <row r="526" ht="39" customHeight="1">
      <c r="A526" s="475"/>
      <c r="B526" s="404"/>
      <c r="C526" s="405"/>
      <c r="D526" s="405"/>
      <c r="E526" s="405"/>
      <c r="F526" s="405"/>
      <c r="G526" s="405"/>
      <c r="H526" s="435"/>
      <c r="I526" s="436"/>
      <c r="J526" s="437"/>
      <c r="K526" s="437"/>
      <c r="L526" s="437"/>
      <c r="M526" s="437"/>
      <c r="N526" s="437"/>
      <c r="O526" s="438"/>
    </row>
    <row r="527">
      <c r="A527" s="473" t="s">
        <v>291</v>
      </c>
      <c r="B527" s="439"/>
      <c r="C527" s="427"/>
      <c r="D527" s="427"/>
      <c r="E527" s="427"/>
      <c r="F527" s="427"/>
      <c r="G527" s="427"/>
      <c r="H527" s="427"/>
      <c r="I527" s="427"/>
      <c r="J527" s="427"/>
      <c r="K527" s="427"/>
      <c r="L527" s="427"/>
      <c r="M527" s="427"/>
      <c r="N527" s="427"/>
      <c r="O527" s="428"/>
    </row>
    <row r="528">
      <c r="A528" s="474"/>
      <c r="B528" s="398"/>
      <c r="C528" s="399"/>
      <c r="D528" s="399"/>
      <c r="E528" s="399"/>
      <c r="F528" s="399"/>
      <c r="G528" s="399"/>
      <c r="H528" s="399"/>
      <c r="I528" s="399"/>
      <c r="J528" s="399"/>
      <c r="K528" s="399"/>
      <c r="L528" s="399"/>
      <c r="M528" s="399"/>
      <c r="N528" s="399"/>
      <c r="O528" s="400"/>
    </row>
    <row r="529">
      <c r="A529" s="474"/>
      <c r="B529" s="398"/>
      <c r="C529" s="399"/>
      <c r="D529" s="399"/>
      <c r="E529" s="399"/>
      <c r="F529" s="399"/>
      <c r="G529" s="399"/>
      <c r="H529" s="399"/>
      <c r="I529" s="399"/>
      <c r="J529" s="399"/>
      <c r="K529" s="399"/>
      <c r="L529" s="399"/>
      <c r="M529" s="399"/>
      <c r="N529" s="399"/>
      <c r="O529" s="400"/>
    </row>
    <row r="530">
      <c r="A530" s="474"/>
      <c r="B530" s="398"/>
      <c r="C530" s="399"/>
      <c r="D530" s="399"/>
      <c r="E530" s="399"/>
      <c r="F530" s="399"/>
      <c r="G530" s="399"/>
      <c r="H530" s="399"/>
      <c r="I530" s="399"/>
      <c r="J530" s="399"/>
      <c r="K530" s="399"/>
      <c r="L530" s="399"/>
      <c r="M530" s="399"/>
      <c r="N530" s="399"/>
      <c r="O530" s="400"/>
    </row>
    <row r="531">
      <c r="A531" s="474"/>
      <c r="B531" s="398"/>
      <c r="C531" s="399"/>
      <c r="D531" s="399"/>
      <c r="E531" s="399"/>
      <c r="F531" s="399"/>
      <c r="G531" s="399"/>
      <c r="H531" s="399"/>
      <c r="I531" s="399"/>
      <c r="J531" s="399"/>
      <c r="K531" s="399"/>
      <c r="L531" s="399"/>
      <c r="M531" s="399"/>
      <c r="N531" s="399"/>
      <c r="O531" s="400"/>
    </row>
    <row r="532">
      <c r="A532" s="474"/>
      <c r="B532" s="398"/>
      <c r="C532" s="399"/>
      <c r="D532" s="399"/>
      <c r="E532" s="399"/>
      <c r="F532" s="399"/>
      <c r="G532" s="399"/>
      <c r="H532" s="399"/>
      <c r="I532" s="399"/>
      <c r="J532" s="399"/>
      <c r="K532" s="399"/>
      <c r="L532" s="399"/>
      <c r="M532" s="399"/>
      <c r="N532" s="399"/>
      <c r="O532" s="400"/>
    </row>
    <row r="533">
      <c r="A533" s="474"/>
      <c r="B533" s="398"/>
      <c r="C533" s="399"/>
      <c r="D533" s="399"/>
      <c r="E533" s="399"/>
      <c r="F533" s="399"/>
      <c r="G533" s="399"/>
      <c r="H533" s="399"/>
      <c r="I533" s="399"/>
      <c r="J533" s="399"/>
      <c r="K533" s="399"/>
      <c r="L533" s="399"/>
      <c r="M533" s="399"/>
      <c r="N533" s="399"/>
      <c r="O533" s="400"/>
    </row>
    <row r="534">
      <c r="A534" s="474"/>
      <c r="B534" s="398"/>
      <c r="C534" s="399"/>
      <c r="D534" s="399"/>
      <c r="E534" s="399"/>
      <c r="F534" s="399"/>
      <c r="G534" s="399"/>
      <c r="H534" s="399"/>
      <c r="I534" s="399"/>
      <c r="J534" s="399"/>
      <c r="K534" s="399"/>
      <c r="L534" s="399"/>
      <c r="M534" s="399"/>
      <c r="N534" s="399"/>
      <c r="O534" s="400"/>
    </row>
    <row r="535">
      <c r="A535" s="474"/>
      <c r="B535" s="396"/>
      <c r="C535" s="397"/>
      <c r="D535" s="397"/>
      <c r="E535" s="397"/>
      <c r="F535" s="397"/>
      <c r="G535" s="397"/>
      <c r="H535" s="397"/>
      <c r="I535" s="441"/>
      <c r="J535" s="441"/>
      <c r="K535" s="441"/>
      <c r="L535" s="441"/>
      <c r="M535" s="441"/>
      <c r="N535" s="441"/>
      <c r="O535" s="442"/>
    </row>
    <row r="536">
      <c r="A536" s="474"/>
      <c r="B536" s="396"/>
      <c r="C536" s="397"/>
      <c r="D536" s="397"/>
      <c r="E536" s="397"/>
      <c r="F536" s="397"/>
      <c r="G536" s="397"/>
      <c r="H536" s="401"/>
      <c r="I536" s="431" t="s">
        <v>292</v>
      </c>
      <c r="J536" s="432"/>
      <c r="K536" s="432"/>
      <c r="L536" s="432"/>
      <c r="M536" s="432"/>
      <c r="N536" s="432"/>
      <c r="O536" s="433"/>
    </row>
    <row r="537">
      <c r="A537" s="474"/>
      <c r="B537" s="396"/>
      <c r="C537" s="397"/>
      <c r="D537" s="397"/>
      <c r="E537" s="397"/>
      <c r="F537" s="397"/>
      <c r="G537" s="397"/>
      <c r="H537" s="401"/>
      <c r="I537" s="431"/>
      <c r="J537" s="432"/>
      <c r="K537" s="432"/>
      <c r="L537" s="432"/>
      <c r="M537" s="432"/>
      <c r="N537" s="432"/>
      <c r="O537" s="433"/>
    </row>
    <row r="538">
      <c r="A538" s="474"/>
      <c r="B538" s="396"/>
      <c r="C538" s="397"/>
      <c r="D538" s="397"/>
      <c r="E538" s="397"/>
      <c r="F538" s="397"/>
      <c r="G538" s="397"/>
      <c r="H538" s="401"/>
      <c r="I538" s="431"/>
      <c r="J538" s="432"/>
      <c r="K538" s="432"/>
      <c r="L538" s="432"/>
      <c r="M538" s="432"/>
      <c r="N538" s="432"/>
      <c r="O538" s="433"/>
    </row>
    <row r="539">
      <c r="A539" s="474"/>
      <c r="B539" s="396"/>
      <c r="C539" s="397"/>
      <c r="D539" s="397"/>
      <c r="E539" s="397"/>
      <c r="F539" s="397"/>
      <c r="G539" s="397"/>
      <c r="H539" s="401"/>
      <c r="I539" s="443"/>
      <c r="J539" s="443"/>
      <c r="K539" s="443"/>
      <c r="L539" s="443"/>
      <c r="M539" s="443"/>
      <c r="N539" s="443"/>
      <c r="O539" s="444"/>
    </row>
    <row r="540">
      <c r="A540" s="475"/>
      <c r="B540" s="447"/>
      <c r="C540" s="448"/>
      <c r="D540" s="448"/>
      <c r="E540" s="448"/>
      <c r="F540" s="448"/>
      <c r="G540" s="448"/>
      <c r="H540" s="449"/>
      <c r="I540" s="450"/>
      <c r="J540" s="450"/>
      <c r="K540" s="450"/>
      <c r="L540" s="450"/>
      <c r="M540" s="450"/>
      <c r="N540" s="450"/>
      <c r="O540" s="451"/>
    </row>
    <row r="541">
      <c r="A541" s="348" t="s">
        <v>240</v>
      </c>
      <c r="B541" s="452" t="s">
        <v>1</v>
      </c>
      <c r="C541" s="453"/>
      <c r="D541" s="453"/>
      <c r="E541" s="453"/>
      <c r="F541" s="453"/>
      <c r="G541" s="453"/>
      <c r="H541" s="453"/>
      <c r="I541" s="453"/>
      <c r="J541" s="453"/>
      <c r="K541" s="453"/>
      <c r="L541" s="453"/>
      <c r="M541" s="453"/>
      <c r="N541" s="453"/>
      <c r="O541" s="454"/>
    </row>
    <row r="542">
      <c r="A542" s="352" t="s">
        <v>3</v>
      </c>
      <c r="B542" s="455" t="s">
        <v>4</v>
      </c>
      <c r="C542" s="456"/>
      <c r="D542" s="456"/>
      <c r="E542" s="456"/>
      <c r="F542" s="456"/>
      <c r="G542" s="456"/>
      <c r="H542" s="456"/>
      <c r="I542" s="456"/>
      <c r="J542" s="456"/>
      <c r="K542" s="456"/>
      <c r="L542" s="456"/>
      <c r="M542" s="456"/>
      <c r="N542" s="456"/>
      <c r="O542" s="457"/>
    </row>
    <row r="543" ht="12.75" customHeight="1">
      <c r="A543" s="458" t="s">
        <v>241</v>
      </c>
      <c r="B543" s="459"/>
      <c r="C543" s="459"/>
      <c r="D543" s="459"/>
      <c r="E543" s="459"/>
      <c r="F543" s="459"/>
      <c r="G543" s="459"/>
      <c r="H543" s="459"/>
      <c r="I543" s="459"/>
      <c r="J543" s="459"/>
      <c r="K543" s="459"/>
      <c r="L543" s="459"/>
      <c r="M543" s="459"/>
      <c r="N543" s="459"/>
      <c r="O543" s="460"/>
    </row>
    <row r="544" ht="12.75" customHeight="1">
      <c r="A544" s="359" t="s">
        <v>7</v>
      </c>
      <c r="B544" s="360" t="s">
        <v>233</v>
      </c>
      <c r="C544" s="360" t="s">
        <v>216</v>
      </c>
      <c r="D544" s="461" t="s">
        <v>198</v>
      </c>
      <c r="E544" s="462"/>
      <c r="F544" s="463"/>
      <c r="G544" s="464" t="s">
        <v>242</v>
      </c>
      <c r="H544" s="465"/>
      <c r="I544" s="363">
        <f>I490+1</f>
        <v>45946</v>
      </c>
      <c r="J544" s="364"/>
      <c r="K544" s="364"/>
      <c r="L544" s="364"/>
      <c r="M544" s="365"/>
      <c r="N544" s="366" t="s">
        <v>243</v>
      </c>
      <c r="O544" s="367">
        <f>O490+1</f>
        <v>11</v>
      </c>
    </row>
    <row r="545">
      <c r="A545" s="368" t="s">
        <v>244</v>
      </c>
      <c r="B545" s="369" t="s">
        <v>6</v>
      </c>
      <c r="C545" s="370"/>
      <c r="D545" s="370"/>
      <c r="E545" s="370"/>
      <c r="F545" s="370"/>
      <c r="G545" s="370"/>
      <c r="H545" s="370"/>
      <c r="I545" s="370"/>
      <c r="J545" s="371"/>
      <c r="K545" s="372" t="s">
        <v>245</v>
      </c>
      <c r="L545" s="372" t="s">
        <v>246</v>
      </c>
      <c r="M545" s="476" t="s">
        <v>247</v>
      </c>
      <c r="N545" s="477"/>
      <c r="O545" s="373" t="s">
        <v>248</v>
      </c>
    </row>
    <row r="546">
      <c r="A546" s="374"/>
      <c r="B546" s="375"/>
      <c r="C546" s="376"/>
      <c r="D546" s="376"/>
      <c r="E546" s="376"/>
      <c r="F546" s="376"/>
      <c r="G546" s="376"/>
      <c r="H546" s="376"/>
      <c r="I546" s="376"/>
      <c r="J546" s="377"/>
      <c r="K546" s="372" t="s">
        <v>249</v>
      </c>
      <c r="L546" s="378" t="s">
        <v>203</v>
      </c>
      <c r="M546" s="482"/>
      <c r="N546" s="483"/>
      <c r="O546" s="379"/>
    </row>
    <row r="547" ht="25.5">
      <c r="A547" s="380" t="s">
        <v>250</v>
      </c>
      <c r="B547" s="381"/>
      <c r="C547" s="382" t="s">
        <v>251</v>
      </c>
      <c r="D547" s="382">
        <v>180</v>
      </c>
      <c r="E547" s="382" t="s">
        <v>252</v>
      </c>
      <c r="F547" s="479" t="s">
        <v>253</v>
      </c>
      <c r="G547" s="480"/>
      <c r="H547" s="381">
        <f>H493+1</f>
        <v>11</v>
      </c>
      <c r="I547" s="382" t="s">
        <v>254</v>
      </c>
      <c r="J547" s="381">
        <f>D547-H547</f>
        <v>169</v>
      </c>
      <c r="K547" s="378" t="s">
        <v>255</v>
      </c>
      <c r="L547" s="378" t="s">
        <v>203</v>
      </c>
      <c r="M547" s="455"/>
      <c r="N547" s="478"/>
      <c r="O547" s="354"/>
    </row>
    <row r="548">
      <c r="A548" s="481" t="s">
        <v>256</v>
      </c>
      <c r="B548" s="393" t="s">
        <v>257</v>
      </c>
      <c r="C548" s="394"/>
      <c r="D548" s="394"/>
      <c r="E548" s="394"/>
      <c r="F548" s="395"/>
      <c r="G548" s="396"/>
      <c r="H548" s="401"/>
      <c r="I548" s="398"/>
      <c r="J548" s="399"/>
      <c r="K548" s="399"/>
      <c r="L548" s="399"/>
      <c r="M548" s="399"/>
      <c r="N548" s="399"/>
      <c r="O548" s="400"/>
    </row>
    <row r="549">
      <c r="A549" s="384"/>
      <c r="B549" s="393" t="s">
        <v>258</v>
      </c>
      <c r="C549" s="394"/>
      <c r="D549" s="394"/>
      <c r="E549" s="394"/>
      <c r="F549" s="395"/>
      <c r="G549" s="396"/>
      <c r="H549" s="401"/>
      <c r="I549" s="398"/>
      <c r="J549" s="399"/>
      <c r="K549" s="399"/>
      <c r="L549" s="399"/>
      <c r="M549" s="399"/>
      <c r="N549" s="399"/>
      <c r="O549" s="400"/>
    </row>
    <row r="550">
      <c r="A550" s="384"/>
      <c r="B550" s="393" t="s">
        <v>259</v>
      </c>
      <c r="C550" s="394"/>
      <c r="D550" s="394"/>
      <c r="E550" s="394"/>
      <c r="F550" s="395"/>
      <c r="G550" s="396"/>
      <c r="H550" s="401"/>
      <c r="I550" s="398"/>
      <c r="J550" s="399"/>
      <c r="K550" s="399"/>
      <c r="L550" s="399"/>
      <c r="M550" s="399"/>
      <c r="N550" s="399"/>
      <c r="O550" s="400"/>
    </row>
    <row r="551">
      <c r="A551" s="384"/>
      <c r="B551" s="393" t="s">
        <v>260</v>
      </c>
      <c r="C551" s="394"/>
      <c r="D551" s="394"/>
      <c r="E551" s="394"/>
      <c r="F551" s="395"/>
      <c r="G551" s="396"/>
      <c r="H551" s="401"/>
      <c r="I551" s="398"/>
      <c r="J551" s="399"/>
      <c r="K551" s="399"/>
      <c r="L551" s="399"/>
      <c r="M551" s="399"/>
      <c r="N551" s="399"/>
      <c r="O551" s="400"/>
    </row>
    <row r="552">
      <c r="A552" s="384"/>
      <c r="B552" s="393" t="s">
        <v>261</v>
      </c>
      <c r="C552" s="394"/>
      <c r="D552" s="394"/>
      <c r="E552" s="394"/>
      <c r="F552" s="395"/>
      <c r="G552" s="396"/>
      <c r="H552" s="401"/>
      <c r="I552" s="396"/>
      <c r="J552" s="397"/>
      <c r="K552" s="397"/>
      <c r="L552" s="397"/>
      <c r="M552" s="397"/>
      <c r="N552" s="397"/>
      <c r="O552" s="402"/>
    </row>
    <row r="553" ht="13.5" customHeight="1">
      <c r="A553" s="403"/>
      <c r="B553" s="393" t="s">
        <v>262</v>
      </c>
      <c r="C553" s="394"/>
      <c r="D553" s="394"/>
      <c r="E553" s="394"/>
      <c r="F553" s="395"/>
      <c r="G553" s="396">
        <v>1</v>
      </c>
      <c r="H553" s="401"/>
      <c r="I553" s="404"/>
      <c r="J553" s="405"/>
      <c r="K553" s="405"/>
      <c r="L553" s="405"/>
      <c r="M553" s="405"/>
      <c r="N553" s="405"/>
      <c r="O553" s="406"/>
    </row>
    <row r="554">
      <c r="A554" s="407" t="s">
        <v>263</v>
      </c>
      <c r="B554" s="408" t="s">
        <v>264</v>
      </c>
      <c r="C554" s="409"/>
      <c r="D554" s="409"/>
      <c r="E554" s="409"/>
      <c r="F554" s="410"/>
      <c r="G554" s="411" t="s">
        <v>265</v>
      </c>
      <c r="H554" s="412"/>
      <c r="I554" s="408" t="s">
        <v>264</v>
      </c>
      <c r="J554" s="409"/>
      <c r="K554" s="409"/>
      <c r="L554" s="409"/>
      <c r="M554" s="409"/>
      <c r="N554" s="410"/>
      <c r="O554" s="413" t="s">
        <v>265</v>
      </c>
    </row>
    <row r="555">
      <c r="A555" s="384"/>
      <c r="B555" s="393" t="s">
        <v>266</v>
      </c>
      <c r="C555" s="394"/>
      <c r="D555" s="394"/>
      <c r="E555" s="394"/>
      <c r="F555" s="395"/>
      <c r="G555" s="398"/>
      <c r="H555" s="430"/>
      <c r="I555" s="393" t="s">
        <v>267</v>
      </c>
      <c r="J555" s="394"/>
      <c r="K555" s="394"/>
      <c r="L555" s="394"/>
      <c r="M555" s="394"/>
      <c r="N555" s="395"/>
      <c r="O555" s="469"/>
    </row>
    <row r="556" ht="12.75" customHeight="1">
      <c r="A556" s="384"/>
      <c r="B556" s="393" t="s">
        <v>268</v>
      </c>
      <c r="C556" s="394"/>
      <c r="D556" s="394"/>
      <c r="E556" s="394"/>
      <c r="F556" s="395"/>
      <c r="G556" s="398"/>
      <c r="H556" s="399"/>
      <c r="I556" s="415" t="s">
        <v>269</v>
      </c>
      <c r="J556" s="416"/>
      <c r="K556" s="416"/>
      <c r="L556" s="416"/>
      <c r="M556" s="416"/>
      <c r="N556" s="417"/>
      <c r="O556" s="400"/>
    </row>
    <row r="557" ht="12.75" customHeight="1">
      <c r="A557" s="384"/>
      <c r="B557" s="393" t="s">
        <v>270</v>
      </c>
      <c r="C557" s="394"/>
      <c r="D557" s="394"/>
      <c r="E557" s="394"/>
      <c r="F557" s="395"/>
      <c r="G557" s="398"/>
      <c r="H557" s="399"/>
      <c r="I557" s="393" t="s">
        <v>271</v>
      </c>
      <c r="J557" s="394"/>
      <c r="K557" s="394"/>
      <c r="L557" s="394"/>
      <c r="M557" s="394"/>
      <c r="N557" s="395"/>
      <c r="O557" s="400"/>
    </row>
    <row r="558" ht="12.75" customHeight="1">
      <c r="A558" s="384"/>
      <c r="B558" s="393" t="s">
        <v>272</v>
      </c>
      <c r="C558" s="394"/>
      <c r="D558" s="394"/>
      <c r="E558" s="394"/>
      <c r="F558" s="395"/>
      <c r="G558" s="398"/>
      <c r="H558" s="430"/>
      <c r="I558" s="385" t="s">
        <v>273</v>
      </c>
      <c r="J558" s="386"/>
      <c r="K558" s="386"/>
      <c r="L558" s="386"/>
      <c r="M558" s="386"/>
      <c r="N558" s="387"/>
      <c r="O558" s="469"/>
    </row>
    <row r="559" ht="12.75" customHeight="1">
      <c r="A559" s="384"/>
      <c r="B559" s="393" t="s">
        <v>274</v>
      </c>
      <c r="C559" s="394"/>
      <c r="D559" s="394"/>
      <c r="E559" s="394"/>
      <c r="F559" s="395"/>
      <c r="G559" s="398"/>
      <c r="H559" s="430"/>
      <c r="I559" s="393" t="s">
        <v>275</v>
      </c>
      <c r="J559" s="394"/>
      <c r="K559" s="394"/>
      <c r="L559" s="394"/>
      <c r="M559" s="394"/>
      <c r="N559" s="395"/>
      <c r="O559" s="469">
        <v>1</v>
      </c>
    </row>
    <row r="560">
      <c r="A560" s="384"/>
      <c r="B560" s="393" t="s">
        <v>276</v>
      </c>
      <c r="C560" s="394"/>
      <c r="D560" s="394"/>
      <c r="E560" s="394"/>
      <c r="F560" s="395"/>
      <c r="G560" s="398"/>
      <c r="H560" s="430"/>
      <c r="I560" s="393" t="s">
        <v>277</v>
      </c>
      <c r="J560" s="394"/>
      <c r="K560" s="394"/>
      <c r="L560" s="394"/>
      <c r="M560" s="394"/>
      <c r="N560" s="395"/>
      <c r="O560" s="469"/>
    </row>
    <row r="561" ht="12.75" customHeight="1">
      <c r="A561" s="384"/>
      <c r="B561" s="393" t="s">
        <v>278</v>
      </c>
      <c r="C561" s="394"/>
      <c r="D561" s="394"/>
      <c r="E561" s="394"/>
      <c r="F561" s="395"/>
      <c r="G561" s="398"/>
      <c r="H561" s="430"/>
      <c r="I561" s="393" t="s">
        <v>279</v>
      </c>
      <c r="J561" s="394"/>
      <c r="K561" s="394"/>
      <c r="L561" s="394"/>
      <c r="M561" s="394"/>
      <c r="N561" s="395"/>
      <c r="O561" s="469"/>
    </row>
    <row r="562">
      <c r="A562" s="384"/>
      <c r="B562" s="393" t="s">
        <v>280</v>
      </c>
      <c r="C562" s="394"/>
      <c r="D562" s="394"/>
      <c r="E562" s="394"/>
      <c r="F562" s="395"/>
      <c r="G562" s="398"/>
      <c r="H562" s="430"/>
      <c r="I562" s="393" t="s">
        <v>281</v>
      </c>
      <c r="J562" s="394"/>
      <c r="K562" s="394"/>
      <c r="L562" s="394"/>
      <c r="M562" s="394"/>
      <c r="N562" s="395"/>
      <c r="O562" s="469"/>
    </row>
    <row r="563" ht="12.75" customHeight="1">
      <c r="A563" s="384"/>
      <c r="B563" s="393" t="s">
        <v>282</v>
      </c>
      <c r="C563" s="394"/>
      <c r="D563" s="394"/>
      <c r="E563" s="394"/>
      <c r="F563" s="395"/>
      <c r="G563" s="398"/>
      <c r="H563" s="430"/>
      <c r="I563" s="393" t="s">
        <v>283</v>
      </c>
      <c r="J563" s="394"/>
      <c r="K563" s="394"/>
      <c r="L563" s="394"/>
      <c r="M563" s="394"/>
      <c r="N563" s="395"/>
      <c r="O563" s="469"/>
    </row>
    <row r="564" ht="12.75" customHeight="1">
      <c r="A564" s="384"/>
      <c r="B564" s="393" t="s">
        <v>284</v>
      </c>
      <c r="C564" s="394"/>
      <c r="D564" s="394"/>
      <c r="E564" s="394"/>
      <c r="F564" s="395"/>
      <c r="G564" s="398"/>
      <c r="H564" s="430"/>
      <c r="I564" s="393" t="s">
        <v>285</v>
      </c>
      <c r="J564" s="394"/>
      <c r="K564" s="394"/>
      <c r="L564" s="394"/>
      <c r="M564" s="394"/>
      <c r="N564" s="395"/>
      <c r="O564" s="418">
        <v>1</v>
      </c>
    </row>
    <row r="565" ht="13.5" customHeight="1">
      <c r="A565" s="403"/>
      <c r="B565" s="393" t="s">
        <v>286</v>
      </c>
      <c r="C565" s="394"/>
      <c r="D565" s="394"/>
      <c r="E565" s="394"/>
      <c r="F565" s="395"/>
      <c r="G565" s="470">
        <v>2</v>
      </c>
      <c r="H565" s="471"/>
      <c r="I565" s="421" t="s">
        <v>287</v>
      </c>
      <c r="J565" s="422"/>
      <c r="K565" s="422"/>
      <c r="L565" s="422"/>
      <c r="M565" s="422"/>
      <c r="N565" s="423"/>
      <c r="O565" s="472">
        <f>SUM(G555:H565,O555:O564)</f>
        <v>4</v>
      </c>
    </row>
    <row r="566">
      <c r="A566" s="425" t="s">
        <v>288</v>
      </c>
      <c r="B566" s="426" t="s">
        <v>296</v>
      </c>
      <c r="C566" s="485"/>
      <c r="D566" s="485"/>
      <c r="E566" s="485"/>
      <c r="F566" s="485"/>
      <c r="G566" s="485"/>
      <c r="H566" s="485"/>
      <c r="I566" s="485"/>
      <c r="J566" s="485"/>
      <c r="K566" s="485"/>
      <c r="L566" s="485"/>
      <c r="M566" s="485"/>
      <c r="N566" s="485"/>
      <c r="O566" s="486"/>
    </row>
    <row r="567">
      <c r="A567" s="429"/>
      <c r="B567" s="398"/>
      <c r="C567" s="399"/>
      <c r="D567" s="399"/>
      <c r="E567" s="399"/>
      <c r="F567" s="399"/>
      <c r="G567" s="399"/>
      <c r="H567" s="399"/>
      <c r="I567" s="399"/>
      <c r="J567" s="399"/>
      <c r="K567" s="399"/>
      <c r="L567" s="399"/>
      <c r="M567" s="399"/>
      <c r="N567" s="399"/>
      <c r="O567" s="400"/>
    </row>
    <row r="568">
      <c r="A568" s="429"/>
      <c r="B568" s="398"/>
      <c r="C568" s="399"/>
      <c r="D568" s="399"/>
      <c r="E568" s="399"/>
      <c r="F568" s="399"/>
      <c r="G568" s="399"/>
      <c r="H568" s="399"/>
      <c r="I568" s="399"/>
      <c r="J568" s="399"/>
      <c r="K568" s="399"/>
      <c r="L568" s="399"/>
      <c r="M568" s="399"/>
      <c r="N568" s="399"/>
      <c r="O568" s="400"/>
    </row>
    <row r="569">
      <c r="A569" s="429"/>
      <c r="B569" s="398"/>
      <c r="C569" s="399"/>
      <c r="D569" s="399"/>
      <c r="E569" s="399"/>
      <c r="F569" s="399"/>
      <c r="G569" s="399"/>
      <c r="H569" s="399"/>
      <c r="I569" s="399"/>
      <c r="J569" s="399"/>
      <c r="K569" s="399"/>
      <c r="L569" s="399"/>
      <c r="M569" s="399"/>
      <c r="N569" s="399"/>
      <c r="O569" s="400"/>
    </row>
    <row r="570">
      <c r="A570" s="429"/>
      <c r="B570" s="398"/>
      <c r="C570" s="399"/>
      <c r="D570" s="399"/>
      <c r="E570" s="399"/>
      <c r="F570" s="399"/>
      <c r="G570" s="399"/>
      <c r="H570" s="399"/>
      <c r="I570" s="399"/>
      <c r="J570" s="399"/>
      <c r="K570" s="399"/>
      <c r="L570" s="399"/>
      <c r="M570" s="399"/>
      <c r="N570" s="399"/>
      <c r="O570" s="400"/>
    </row>
    <row r="571">
      <c r="A571" s="429"/>
      <c r="B571" s="398"/>
      <c r="C571" s="399"/>
      <c r="D571" s="399"/>
      <c r="E571" s="399"/>
      <c r="F571" s="399"/>
      <c r="G571" s="399"/>
      <c r="H571" s="399"/>
      <c r="I571" s="399"/>
      <c r="J571" s="399"/>
      <c r="K571" s="399"/>
      <c r="L571" s="399"/>
      <c r="M571" s="399"/>
      <c r="N571" s="399"/>
      <c r="O571" s="400"/>
    </row>
    <row r="572">
      <c r="A572" s="429"/>
      <c r="B572" s="398"/>
      <c r="C572" s="399"/>
      <c r="D572" s="399"/>
      <c r="E572" s="399"/>
      <c r="F572" s="399"/>
      <c r="G572" s="399"/>
      <c r="H572" s="399"/>
      <c r="I572" s="399"/>
      <c r="J572" s="399"/>
      <c r="K572" s="399"/>
      <c r="L572" s="399"/>
      <c r="M572" s="399"/>
      <c r="N572" s="399"/>
      <c r="O572" s="400"/>
    </row>
    <row r="573">
      <c r="A573" s="429"/>
      <c r="B573" s="398"/>
      <c r="C573" s="399"/>
      <c r="D573" s="399"/>
      <c r="E573" s="399"/>
      <c r="F573" s="399"/>
      <c r="G573" s="399"/>
      <c r="H573" s="399"/>
      <c r="I573" s="399"/>
      <c r="J573" s="399"/>
      <c r="K573" s="399"/>
      <c r="L573" s="399"/>
      <c r="M573" s="399"/>
      <c r="N573" s="399"/>
      <c r="O573" s="400"/>
    </row>
    <row r="574">
      <c r="A574" s="429"/>
      <c r="B574" s="398"/>
      <c r="C574" s="399"/>
      <c r="D574" s="399"/>
      <c r="E574" s="399"/>
      <c r="F574" s="399"/>
      <c r="G574" s="399"/>
      <c r="H574" s="399"/>
      <c r="I574" s="399"/>
      <c r="J574" s="399"/>
      <c r="K574" s="399"/>
      <c r="L574" s="399"/>
      <c r="M574" s="399"/>
      <c r="N574" s="399"/>
      <c r="O574" s="400"/>
    </row>
    <row r="575">
      <c r="A575" s="429"/>
      <c r="B575" s="398"/>
      <c r="C575" s="399"/>
      <c r="D575" s="399"/>
      <c r="E575" s="399"/>
      <c r="F575" s="399"/>
      <c r="G575" s="399"/>
      <c r="H575" s="399"/>
      <c r="I575" s="399"/>
      <c r="J575" s="399"/>
      <c r="K575" s="399"/>
      <c r="L575" s="399"/>
      <c r="M575" s="399"/>
      <c r="N575" s="399"/>
      <c r="O575" s="400"/>
    </row>
    <row r="576">
      <c r="A576" s="429"/>
      <c r="B576" s="398"/>
      <c r="C576" s="399"/>
      <c r="D576" s="399"/>
      <c r="E576" s="399"/>
      <c r="F576" s="399"/>
      <c r="G576" s="399"/>
      <c r="H576" s="399"/>
      <c r="I576" s="399"/>
      <c r="J576" s="399"/>
      <c r="K576" s="399"/>
      <c r="L576" s="399"/>
      <c r="M576" s="399"/>
      <c r="N576" s="399"/>
      <c r="O576" s="400"/>
    </row>
    <row r="577">
      <c r="A577" s="429"/>
      <c r="B577" s="398"/>
      <c r="C577" s="399"/>
      <c r="D577" s="399"/>
      <c r="E577" s="399"/>
      <c r="F577" s="399"/>
      <c r="G577" s="399"/>
      <c r="H577" s="399"/>
      <c r="I577" s="399"/>
      <c r="J577" s="399"/>
      <c r="K577" s="399"/>
      <c r="L577" s="399"/>
      <c r="M577" s="399"/>
      <c r="N577" s="399"/>
      <c r="O577" s="400"/>
    </row>
    <row r="578">
      <c r="A578" s="429"/>
      <c r="B578" s="398"/>
      <c r="C578" s="399"/>
      <c r="D578" s="399"/>
      <c r="E578" s="399"/>
      <c r="F578" s="399"/>
      <c r="G578" s="399"/>
      <c r="H578" s="399"/>
      <c r="I578" s="399"/>
      <c r="J578" s="399"/>
      <c r="K578" s="399"/>
      <c r="L578" s="399"/>
      <c r="M578" s="399"/>
      <c r="N578" s="399"/>
      <c r="O578" s="400"/>
    </row>
    <row r="579">
      <c r="A579" s="429"/>
      <c r="B579" s="398"/>
      <c r="C579" s="399"/>
      <c r="D579" s="399"/>
      <c r="E579" s="399"/>
      <c r="F579" s="399"/>
      <c r="G579" s="399"/>
      <c r="H579" s="430"/>
      <c r="I579" s="431" t="s">
        <v>0</v>
      </c>
      <c r="J579" s="432"/>
      <c r="K579" s="432"/>
      <c r="L579" s="432"/>
      <c r="M579" s="432"/>
      <c r="N579" s="432"/>
      <c r="O579" s="433"/>
    </row>
    <row r="580" ht="55.5" customHeight="1">
      <c r="A580" s="434"/>
      <c r="B580" s="404"/>
      <c r="C580" s="405"/>
      <c r="D580" s="405"/>
      <c r="E580" s="405"/>
      <c r="F580" s="405"/>
      <c r="G580" s="405"/>
      <c r="H580" s="435"/>
      <c r="I580" s="436"/>
      <c r="J580" s="437"/>
      <c r="K580" s="437"/>
      <c r="L580" s="437"/>
      <c r="M580" s="437"/>
      <c r="N580" s="437"/>
      <c r="O580" s="438"/>
    </row>
    <row r="581">
      <c r="A581" s="425" t="s">
        <v>291</v>
      </c>
      <c r="B581" s="439"/>
      <c r="C581" s="427"/>
      <c r="D581" s="427"/>
      <c r="E581" s="427"/>
      <c r="F581" s="427"/>
      <c r="G581" s="427"/>
      <c r="H581" s="427"/>
      <c r="I581" s="427"/>
      <c r="J581" s="427"/>
      <c r="K581" s="427"/>
      <c r="L581" s="427"/>
      <c r="M581" s="427"/>
      <c r="N581" s="427"/>
      <c r="O581" s="428"/>
    </row>
    <row r="582">
      <c r="A582" s="429"/>
      <c r="B582" s="398"/>
      <c r="C582" s="399"/>
      <c r="D582" s="399"/>
      <c r="E582" s="399"/>
      <c r="F582" s="399"/>
      <c r="G582" s="399"/>
      <c r="H582" s="399"/>
      <c r="I582" s="399"/>
      <c r="J582" s="399"/>
      <c r="K582" s="399"/>
      <c r="L582" s="399"/>
      <c r="M582" s="399"/>
      <c r="N582" s="399"/>
      <c r="O582" s="400"/>
    </row>
    <row r="583">
      <c r="A583" s="429"/>
      <c r="B583" s="398"/>
      <c r="C583" s="399"/>
      <c r="D583" s="399"/>
      <c r="E583" s="399"/>
      <c r="F583" s="399"/>
      <c r="G583" s="399"/>
      <c r="H583" s="399"/>
      <c r="I583" s="399"/>
      <c r="J583" s="399"/>
      <c r="K583" s="399"/>
      <c r="L583" s="399"/>
      <c r="M583" s="399"/>
      <c r="N583" s="399"/>
      <c r="O583" s="400"/>
    </row>
    <row r="584">
      <c r="A584" s="429"/>
      <c r="B584" s="398"/>
      <c r="C584" s="399"/>
      <c r="D584" s="399"/>
      <c r="E584" s="399"/>
      <c r="F584" s="399"/>
      <c r="G584" s="399"/>
      <c r="H584" s="399"/>
      <c r="I584" s="399"/>
      <c r="J584" s="399"/>
      <c r="K584" s="399"/>
      <c r="L584" s="399"/>
      <c r="M584" s="399"/>
      <c r="N584" s="399"/>
      <c r="O584" s="400"/>
    </row>
    <row r="585">
      <c r="A585" s="429"/>
      <c r="B585" s="398"/>
      <c r="C585" s="399"/>
      <c r="D585" s="399"/>
      <c r="E585" s="399"/>
      <c r="F585" s="399"/>
      <c r="G585" s="399"/>
      <c r="H585" s="399"/>
      <c r="I585" s="399"/>
      <c r="J585" s="399"/>
      <c r="K585" s="399"/>
      <c r="L585" s="399"/>
      <c r="M585" s="399"/>
      <c r="N585" s="399"/>
      <c r="O585" s="400"/>
    </row>
    <row r="586">
      <c r="A586" s="429"/>
      <c r="B586" s="398"/>
      <c r="C586" s="399"/>
      <c r="D586" s="399"/>
      <c r="E586" s="399"/>
      <c r="F586" s="399"/>
      <c r="G586" s="399"/>
      <c r="H586" s="399"/>
      <c r="I586" s="399"/>
      <c r="J586" s="399"/>
      <c r="K586" s="399"/>
      <c r="L586" s="399"/>
      <c r="M586" s="399"/>
      <c r="N586" s="399"/>
      <c r="O586" s="400"/>
    </row>
    <row r="587">
      <c r="A587" s="429"/>
      <c r="B587" s="398"/>
      <c r="C587" s="399"/>
      <c r="D587" s="399"/>
      <c r="E587" s="399"/>
      <c r="F587" s="399"/>
      <c r="G587" s="399"/>
      <c r="H587" s="399"/>
      <c r="I587" s="399"/>
      <c r="J587" s="399"/>
      <c r="K587" s="399"/>
      <c r="L587" s="399"/>
      <c r="M587" s="399"/>
      <c r="N587" s="399"/>
      <c r="O587" s="400"/>
    </row>
    <row r="588">
      <c r="A588" s="429"/>
      <c r="B588" s="398"/>
      <c r="C588" s="399"/>
      <c r="D588" s="399"/>
      <c r="E588" s="399"/>
      <c r="F588" s="399"/>
      <c r="G588" s="399"/>
      <c r="H588" s="399"/>
      <c r="I588" s="399"/>
      <c r="J588" s="399"/>
      <c r="K588" s="399"/>
      <c r="L588" s="399"/>
      <c r="M588" s="399"/>
      <c r="N588" s="399"/>
      <c r="O588" s="400"/>
    </row>
    <row r="589">
      <c r="A589" s="429"/>
      <c r="B589" s="396"/>
      <c r="C589" s="397"/>
      <c r="D589" s="397"/>
      <c r="E589" s="397"/>
      <c r="F589" s="397"/>
      <c r="G589" s="397"/>
      <c r="H589" s="397"/>
      <c r="I589" s="441"/>
      <c r="J589" s="441"/>
      <c r="K589" s="441"/>
      <c r="L589" s="441"/>
      <c r="M589" s="441"/>
      <c r="N589" s="441"/>
      <c r="O589" s="442"/>
    </row>
    <row r="590">
      <c r="A590" s="429"/>
      <c r="B590" s="396"/>
      <c r="C590" s="397"/>
      <c r="D590" s="397"/>
      <c r="E590" s="397"/>
      <c r="F590" s="397"/>
      <c r="G590" s="397"/>
      <c r="H590" s="401"/>
      <c r="I590" s="431" t="s">
        <v>292</v>
      </c>
      <c r="J590" s="432"/>
      <c r="K590" s="432"/>
      <c r="L590" s="432"/>
      <c r="M590" s="432"/>
      <c r="N590" s="432"/>
      <c r="O590" s="433"/>
    </row>
    <row r="591">
      <c r="A591" s="429"/>
      <c r="B591" s="396"/>
      <c r="C591" s="397"/>
      <c r="D591" s="397"/>
      <c r="E591" s="397"/>
      <c r="F591" s="397"/>
      <c r="G591" s="397"/>
      <c r="H591" s="401"/>
      <c r="I591" s="431"/>
      <c r="J591" s="432"/>
      <c r="K591" s="432"/>
      <c r="L591" s="432"/>
      <c r="M591" s="432"/>
      <c r="N591" s="432"/>
      <c r="O591" s="433"/>
    </row>
    <row r="592">
      <c r="A592" s="429"/>
      <c r="B592" s="396"/>
      <c r="C592" s="397"/>
      <c r="D592" s="397"/>
      <c r="E592" s="397"/>
      <c r="F592" s="397"/>
      <c r="G592" s="397"/>
      <c r="H592" s="401"/>
      <c r="I592" s="431"/>
      <c r="J592" s="432"/>
      <c r="K592" s="432"/>
      <c r="L592" s="432"/>
      <c r="M592" s="432"/>
      <c r="N592" s="432"/>
      <c r="O592" s="433"/>
    </row>
    <row r="593">
      <c r="A593" s="429"/>
      <c r="B593" s="396"/>
      <c r="C593" s="397"/>
      <c r="D593" s="397"/>
      <c r="E593" s="397"/>
      <c r="F593" s="397"/>
      <c r="G593" s="397"/>
      <c r="H593" s="401"/>
      <c r="I593" s="443"/>
      <c r="J593" s="443"/>
      <c r="K593" s="443"/>
      <c r="L593" s="443"/>
      <c r="M593" s="443"/>
      <c r="N593" s="443"/>
      <c r="O593" s="444"/>
    </row>
    <row r="594">
      <c r="A594" s="434"/>
      <c r="B594" s="447"/>
      <c r="C594" s="448"/>
      <c r="D594" s="448"/>
      <c r="E594" s="448"/>
      <c r="F594" s="448"/>
      <c r="G594" s="448"/>
      <c r="H594" s="449"/>
      <c r="I594" s="450"/>
      <c r="J594" s="450"/>
      <c r="K594" s="450"/>
      <c r="L594" s="450"/>
      <c r="M594" s="450"/>
      <c r="N594" s="450"/>
      <c r="O594" s="451"/>
    </row>
    <row r="595">
      <c r="A595" s="348" t="s">
        <v>240</v>
      </c>
      <c r="B595" s="452" t="s">
        <v>1</v>
      </c>
      <c r="C595" s="453"/>
      <c r="D595" s="453"/>
      <c r="E595" s="453"/>
      <c r="F595" s="453"/>
      <c r="G595" s="453"/>
      <c r="H595" s="453"/>
      <c r="I595" s="453"/>
      <c r="J595" s="453"/>
      <c r="K595" s="453"/>
      <c r="L595" s="453"/>
      <c r="M595" s="453"/>
      <c r="N595" s="453"/>
      <c r="O595" s="454"/>
    </row>
    <row r="596">
      <c r="A596" s="352" t="s">
        <v>3</v>
      </c>
      <c r="B596" s="455" t="s">
        <v>4</v>
      </c>
      <c r="C596" s="456"/>
      <c r="D596" s="456"/>
      <c r="E596" s="456"/>
      <c r="F596" s="456"/>
      <c r="G596" s="456"/>
      <c r="H596" s="456"/>
      <c r="I596" s="456"/>
      <c r="J596" s="456"/>
      <c r="K596" s="456"/>
      <c r="L596" s="456"/>
      <c r="M596" s="456"/>
      <c r="N596" s="456"/>
      <c r="O596" s="457"/>
    </row>
    <row r="597" ht="12.75" customHeight="1">
      <c r="A597" s="458" t="s">
        <v>241</v>
      </c>
      <c r="B597" s="459"/>
      <c r="C597" s="459"/>
      <c r="D597" s="459"/>
      <c r="E597" s="459"/>
      <c r="F597" s="459"/>
      <c r="G597" s="459"/>
      <c r="H597" s="459"/>
      <c r="I597" s="459"/>
      <c r="J597" s="459"/>
      <c r="K597" s="459"/>
      <c r="L597" s="459"/>
      <c r="M597" s="459"/>
      <c r="N597" s="459"/>
      <c r="O597" s="460"/>
    </row>
    <row r="598" ht="12.75" customHeight="1">
      <c r="A598" s="359" t="s">
        <v>7</v>
      </c>
      <c r="B598" s="360" t="s">
        <v>233</v>
      </c>
      <c r="C598" s="360" t="s">
        <v>216</v>
      </c>
      <c r="D598" s="461" t="s">
        <v>198</v>
      </c>
      <c r="E598" s="462"/>
      <c r="F598" s="463"/>
      <c r="G598" s="464" t="s">
        <v>242</v>
      </c>
      <c r="H598" s="465"/>
      <c r="I598" s="363">
        <f>I544+1</f>
        <v>45947</v>
      </c>
      <c r="J598" s="364"/>
      <c r="K598" s="364"/>
      <c r="L598" s="364"/>
      <c r="M598" s="365"/>
      <c r="N598" s="366" t="s">
        <v>243</v>
      </c>
      <c r="O598" s="367">
        <f>O544+1</f>
        <v>12</v>
      </c>
    </row>
    <row r="599">
      <c r="A599" s="368" t="s">
        <v>244</v>
      </c>
      <c r="B599" s="369" t="s">
        <v>6</v>
      </c>
      <c r="C599" s="370"/>
      <c r="D599" s="370"/>
      <c r="E599" s="370"/>
      <c r="F599" s="370"/>
      <c r="G599" s="370"/>
      <c r="H599" s="370"/>
      <c r="I599" s="370"/>
      <c r="J599" s="371"/>
      <c r="K599" s="372" t="s">
        <v>245</v>
      </c>
      <c r="L599" s="372" t="s">
        <v>246</v>
      </c>
      <c r="M599" s="476" t="s">
        <v>247</v>
      </c>
      <c r="N599" s="477"/>
      <c r="O599" s="373" t="s">
        <v>248</v>
      </c>
    </row>
    <row r="600">
      <c r="A600" s="374"/>
      <c r="B600" s="375"/>
      <c r="C600" s="376"/>
      <c r="D600" s="376"/>
      <c r="E600" s="376"/>
      <c r="F600" s="376"/>
      <c r="G600" s="376"/>
      <c r="H600" s="376"/>
      <c r="I600" s="376"/>
      <c r="J600" s="377"/>
      <c r="K600" s="372" t="s">
        <v>249</v>
      </c>
      <c r="L600" s="378" t="s">
        <v>203</v>
      </c>
      <c r="M600" s="482"/>
      <c r="N600" s="483"/>
      <c r="O600" s="379"/>
    </row>
    <row r="601" ht="25.5">
      <c r="A601" s="380" t="s">
        <v>250</v>
      </c>
      <c r="B601" s="381"/>
      <c r="C601" s="382" t="s">
        <v>251</v>
      </c>
      <c r="D601" s="382">
        <f>D547</f>
        <v>180</v>
      </c>
      <c r="E601" s="382" t="s">
        <v>252</v>
      </c>
      <c r="F601" s="479" t="s">
        <v>253</v>
      </c>
      <c r="G601" s="480"/>
      <c r="H601" s="381">
        <f>H547+1</f>
        <v>12</v>
      </c>
      <c r="I601" s="382" t="s">
        <v>254</v>
      </c>
      <c r="J601" s="381">
        <f>D601-H601</f>
        <v>168</v>
      </c>
      <c r="K601" s="378" t="s">
        <v>255</v>
      </c>
      <c r="L601" s="378" t="s">
        <v>203</v>
      </c>
      <c r="M601" s="455"/>
      <c r="N601" s="478"/>
      <c r="O601" s="354"/>
    </row>
    <row r="602">
      <c r="A602" s="484" t="s">
        <v>256</v>
      </c>
      <c r="B602" s="393" t="s">
        <v>257</v>
      </c>
      <c r="C602" s="394"/>
      <c r="D602" s="394"/>
      <c r="E602" s="394"/>
      <c r="F602" s="395"/>
      <c r="G602" s="396"/>
      <c r="H602" s="401"/>
      <c r="I602" s="398"/>
      <c r="J602" s="399"/>
      <c r="K602" s="399"/>
      <c r="L602" s="399"/>
      <c r="M602" s="399"/>
      <c r="N602" s="399"/>
      <c r="O602" s="400"/>
    </row>
    <row r="603">
      <c r="A603" s="466"/>
      <c r="B603" s="393" t="s">
        <v>258</v>
      </c>
      <c r="C603" s="394"/>
      <c r="D603" s="394"/>
      <c r="E603" s="394"/>
      <c r="F603" s="395"/>
      <c r="G603" s="396"/>
      <c r="H603" s="401"/>
      <c r="I603" s="398"/>
      <c r="J603" s="399"/>
      <c r="K603" s="399"/>
      <c r="L603" s="399"/>
      <c r="M603" s="399"/>
      <c r="N603" s="399"/>
      <c r="O603" s="400"/>
    </row>
    <row r="604">
      <c r="A604" s="466"/>
      <c r="B604" s="393" t="s">
        <v>259</v>
      </c>
      <c r="C604" s="394"/>
      <c r="D604" s="394"/>
      <c r="E604" s="394"/>
      <c r="F604" s="395"/>
      <c r="G604" s="396"/>
      <c r="H604" s="401"/>
      <c r="I604" s="398"/>
      <c r="J604" s="399"/>
      <c r="K604" s="399"/>
      <c r="L604" s="399"/>
      <c r="M604" s="399"/>
      <c r="N604" s="399"/>
      <c r="O604" s="400"/>
    </row>
    <row r="605">
      <c r="A605" s="466"/>
      <c r="B605" s="393" t="s">
        <v>260</v>
      </c>
      <c r="C605" s="394"/>
      <c r="D605" s="394"/>
      <c r="E605" s="394"/>
      <c r="F605" s="395"/>
      <c r="G605" s="396"/>
      <c r="H605" s="401"/>
      <c r="I605" s="398"/>
      <c r="J605" s="399"/>
      <c r="K605" s="399"/>
      <c r="L605" s="399"/>
      <c r="M605" s="399"/>
      <c r="N605" s="399"/>
      <c r="O605" s="400"/>
    </row>
    <row r="606">
      <c r="A606" s="466"/>
      <c r="B606" s="393" t="s">
        <v>261</v>
      </c>
      <c r="C606" s="394"/>
      <c r="D606" s="394"/>
      <c r="E606" s="394"/>
      <c r="F606" s="395"/>
      <c r="G606" s="396"/>
      <c r="H606" s="401"/>
      <c r="I606" s="396"/>
      <c r="J606" s="397"/>
      <c r="K606" s="397"/>
      <c r="L606" s="397"/>
      <c r="M606" s="397"/>
      <c r="N606" s="397"/>
      <c r="O606" s="402"/>
    </row>
    <row r="607" ht="13.5" customHeight="1">
      <c r="A607" s="467"/>
      <c r="B607" s="393" t="s">
        <v>262</v>
      </c>
      <c r="C607" s="394"/>
      <c r="D607" s="394"/>
      <c r="E607" s="394"/>
      <c r="F607" s="395"/>
      <c r="G607" s="396">
        <v>1</v>
      </c>
      <c r="H607" s="401"/>
      <c r="I607" s="404"/>
      <c r="J607" s="405"/>
      <c r="K607" s="405"/>
      <c r="L607" s="405"/>
      <c r="M607" s="405"/>
      <c r="N607" s="405"/>
      <c r="O607" s="406"/>
    </row>
    <row r="608">
      <c r="A608" s="468" t="s">
        <v>263</v>
      </c>
      <c r="B608" s="408" t="s">
        <v>264</v>
      </c>
      <c r="C608" s="409"/>
      <c r="D608" s="409"/>
      <c r="E608" s="409"/>
      <c r="F608" s="410"/>
      <c r="G608" s="411" t="s">
        <v>265</v>
      </c>
      <c r="H608" s="412"/>
      <c r="I608" s="408" t="s">
        <v>264</v>
      </c>
      <c r="J608" s="409"/>
      <c r="K608" s="409"/>
      <c r="L608" s="409"/>
      <c r="M608" s="409"/>
      <c r="N608" s="410"/>
      <c r="O608" s="413" t="s">
        <v>265</v>
      </c>
    </row>
    <row r="609">
      <c r="A609" s="466"/>
      <c r="B609" s="393" t="s">
        <v>266</v>
      </c>
      <c r="C609" s="394"/>
      <c r="D609" s="394"/>
      <c r="E609" s="394"/>
      <c r="F609" s="395"/>
      <c r="G609" s="398"/>
      <c r="H609" s="430"/>
      <c r="I609" s="393" t="s">
        <v>267</v>
      </c>
      <c r="J609" s="394"/>
      <c r="K609" s="394"/>
      <c r="L609" s="394"/>
      <c r="M609" s="394"/>
      <c r="N609" s="395"/>
      <c r="O609" s="469"/>
    </row>
    <row r="610" ht="12.75" customHeight="1">
      <c r="A610" s="466"/>
      <c r="B610" s="393" t="s">
        <v>268</v>
      </c>
      <c r="C610" s="394"/>
      <c r="D610" s="394"/>
      <c r="E610" s="394"/>
      <c r="F610" s="395"/>
      <c r="G610" s="398"/>
      <c r="H610" s="399"/>
      <c r="I610" s="415" t="s">
        <v>269</v>
      </c>
      <c r="J610" s="416"/>
      <c r="K610" s="416"/>
      <c r="L610" s="416"/>
      <c r="M610" s="416"/>
      <c r="N610" s="417"/>
      <c r="O610" s="400"/>
    </row>
    <row r="611" ht="12.75" customHeight="1">
      <c r="A611" s="466"/>
      <c r="B611" s="393" t="s">
        <v>270</v>
      </c>
      <c r="C611" s="394"/>
      <c r="D611" s="394"/>
      <c r="E611" s="394"/>
      <c r="F611" s="395"/>
      <c r="G611" s="398"/>
      <c r="H611" s="399"/>
      <c r="I611" s="393" t="s">
        <v>271</v>
      </c>
      <c r="J611" s="394"/>
      <c r="K611" s="394"/>
      <c r="L611" s="394"/>
      <c r="M611" s="394"/>
      <c r="N611" s="395"/>
      <c r="O611" s="400"/>
    </row>
    <row r="612" ht="12.75" customHeight="1">
      <c r="A612" s="466"/>
      <c r="B612" s="393" t="s">
        <v>272</v>
      </c>
      <c r="C612" s="394"/>
      <c r="D612" s="394"/>
      <c r="E612" s="394"/>
      <c r="F612" s="395"/>
      <c r="G612" s="398"/>
      <c r="H612" s="430"/>
      <c r="I612" s="385" t="s">
        <v>273</v>
      </c>
      <c r="J612" s="386"/>
      <c r="K612" s="386"/>
      <c r="L612" s="386"/>
      <c r="M612" s="386"/>
      <c r="N612" s="387"/>
      <c r="O612" s="469"/>
    </row>
    <row r="613" ht="12.75" customHeight="1">
      <c r="A613" s="466"/>
      <c r="B613" s="393" t="s">
        <v>274</v>
      </c>
      <c r="C613" s="394"/>
      <c r="D613" s="394"/>
      <c r="E613" s="394"/>
      <c r="F613" s="395"/>
      <c r="G613" s="398"/>
      <c r="H613" s="430"/>
      <c r="I613" s="393" t="s">
        <v>275</v>
      </c>
      <c r="J613" s="394"/>
      <c r="K613" s="394"/>
      <c r="L613" s="394"/>
      <c r="M613" s="394"/>
      <c r="N613" s="395"/>
      <c r="O613" s="469">
        <v>1</v>
      </c>
    </row>
    <row r="614">
      <c r="A614" s="466"/>
      <c r="B614" s="393" t="s">
        <v>276</v>
      </c>
      <c r="C614" s="394"/>
      <c r="D614" s="394"/>
      <c r="E614" s="394"/>
      <c r="F614" s="395"/>
      <c r="G614" s="398"/>
      <c r="H614" s="430"/>
      <c r="I614" s="393" t="s">
        <v>277</v>
      </c>
      <c r="J614" s="394"/>
      <c r="K614" s="394"/>
      <c r="L614" s="394"/>
      <c r="M614" s="394"/>
      <c r="N614" s="395"/>
      <c r="O614" s="469"/>
    </row>
    <row r="615" ht="12.75" customHeight="1">
      <c r="A615" s="466"/>
      <c r="B615" s="393" t="s">
        <v>278</v>
      </c>
      <c r="C615" s="394"/>
      <c r="D615" s="394"/>
      <c r="E615" s="394"/>
      <c r="F615" s="395"/>
      <c r="G615" s="398"/>
      <c r="H615" s="430"/>
      <c r="I615" s="393" t="s">
        <v>279</v>
      </c>
      <c r="J615" s="394"/>
      <c r="K615" s="394"/>
      <c r="L615" s="394"/>
      <c r="M615" s="394"/>
      <c r="N615" s="395"/>
      <c r="O615" s="469"/>
    </row>
    <row r="616">
      <c r="A616" s="466"/>
      <c r="B616" s="393" t="s">
        <v>280</v>
      </c>
      <c r="C616" s="394"/>
      <c r="D616" s="394"/>
      <c r="E616" s="394"/>
      <c r="F616" s="395"/>
      <c r="G616" s="398"/>
      <c r="H616" s="430"/>
      <c r="I616" s="393" t="s">
        <v>281</v>
      </c>
      <c r="J616" s="394"/>
      <c r="K616" s="394"/>
      <c r="L616" s="394"/>
      <c r="M616" s="394"/>
      <c r="N616" s="395"/>
      <c r="O616" s="469"/>
    </row>
    <row r="617" ht="12.75" customHeight="1">
      <c r="A617" s="466"/>
      <c r="B617" s="393" t="s">
        <v>282</v>
      </c>
      <c r="C617" s="394"/>
      <c r="D617" s="394"/>
      <c r="E617" s="394"/>
      <c r="F617" s="395"/>
      <c r="G617" s="398"/>
      <c r="H617" s="430"/>
      <c r="I617" s="393" t="s">
        <v>283</v>
      </c>
      <c r="J617" s="394"/>
      <c r="K617" s="394"/>
      <c r="L617" s="394"/>
      <c r="M617" s="394"/>
      <c r="N617" s="395"/>
      <c r="O617" s="469"/>
    </row>
    <row r="618" ht="12.75" customHeight="1">
      <c r="A618" s="466"/>
      <c r="B618" s="393" t="s">
        <v>284</v>
      </c>
      <c r="C618" s="394"/>
      <c r="D618" s="394"/>
      <c r="E618" s="394"/>
      <c r="F618" s="395"/>
      <c r="G618" s="398"/>
      <c r="H618" s="430"/>
      <c r="I618" s="393" t="s">
        <v>285</v>
      </c>
      <c r="J618" s="394"/>
      <c r="K618" s="394"/>
      <c r="L618" s="394"/>
      <c r="M618" s="394"/>
      <c r="N618" s="395"/>
      <c r="O618" s="418">
        <v>1</v>
      </c>
    </row>
    <row r="619" ht="13.5" customHeight="1">
      <c r="A619" s="467"/>
      <c r="B619" s="393" t="s">
        <v>286</v>
      </c>
      <c r="C619" s="394"/>
      <c r="D619" s="394"/>
      <c r="E619" s="394"/>
      <c r="F619" s="395"/>
      <c r="G619" s="470">
        <v>2</v>
      </c>
      <c r="H619" s="471"/>
      <c r="I619" s="421" t="s">
        <v>287</v>
      </c>
      <c r="J619" s="422"/>
      <c r="K619" s="422"/>
      <c r="L619" s="422"/>
      <c r="M619" s="422"/>
      <c r="N619" s="423"/>
      <c r="O619" s="472">
        <f>SUM(G609:H619,O609:O618)</f>
        <v>4</v>
      </c>
    </row>
    <row r="620">
      <c r="A620" s="473" t="s">
        <v>288</v>
      </c>
      <c r="B620" s="426" t="s">
        <v>43</v>
      </c>
      <c r="C620" s="485"/>
      <c r="D620" s="485"/>
      <c r="E620" s="485"/>
      <c r="F620" s="485"/>
      <c r="G620" s="485"/>
      <c r="H620" s="485"/>
      <c r="I620" s="485"/>
      <c r="J620" s="485"/>
      <c r="K620" s="485"/>
      <c r="L620" s="485"/>
      <c r="M620" s="485"/>
      <c r="N620" s="485"/>
      <c r="O620" s="486"/>
    </row>
    <row r="621">
      <c r="A621" s="474"/>
      <c r="B621" s="398"/>
      <c r="C621" s="399"/>
      <c r="D621" s="399"/>
      <c r="E621" s="399"/>
      <c r="F621" s="399"/>
      <c r="G621" s="399"/>
      <c r="H621" s="399"/>
      <c r="I621" s="399"/>
      <c r="J621" s="399"/>
      <c r="K621" s="399"/>
      <c r="L621" s="399"/>
      <c r="M621" s="399"/>
      <c r="N621" s="399"/>
      <c r="O621" s="400"/>
    </row>
    <row r="622">
      <c r="A622" s="474"/>
      <c r="B622" s="398"/>
      <c r="C622" s="399"/>
      <c r="D622" s="399"/>
      <c r="E622" s="399"/>
      <c r="F622" s="399"/>
      <c r="G622" s="399"/>
      <c r="H622" s="399"/>
      <c r="I622" s="399"/>
      <c r="J622" s="399"/>
      <c r="K622" s="399"/>
      <c r="L622" s="399"/>
      <c r="M622" s="399"/>
      <c r="N622" s="399"/>
      <c r="O622" s="400"/>
    </row>
    <row r="623">
      <c r="A623" s="474"/>
      <c r="B623" s="398"/>
      <c r="C623" s="399"/>
      <c r="D623" s="399"/>
      <c r="E623" s="399"/>
      <c r="F623" s="399"/>
      <c r="G623" s="399"/>
      <c r="H623" s="399"/>
      <c r="I623" s="399"/>
      <c r="J623" s="399"/>
      <c r="K623" s="399"/>
      <c r="L623" s="399"/>
      <c r="M623" s="399"/>
      <c r="N623" s="399"/>
      <c r="O623" s="400"/>
    </row>
    <row r="624">
      <c r="A624" s="474"/>
      <c r="B624" s="398"/>
      <c r="C624" s="399"/>
      <c r="D624" s="399"/>
      <c r="E624" s="399"/>
      <c r="F624" s="399"/>
      <c r="G624" s="399"/>
      <c r="H624" s="399"/>
      <c r="I624" s="399"/>
      <c r="J624" s="399"/>
      <c r="K624" s="399"/>
      <c r="L624" s="399"/>
      <c r="M624" s="399"/>
      <c r="N624" s="399"/>
      <c r="O624" s="400"/>
    </row>
    <row r="625">
      <c r="A625" s="474"/>
      <c r="B625" s="398"/>
      <c r="C625" s="399"/>
      <c r="D625" s="399"/>
      <c r="E625" s="399"/>
      <c r="F625" s="399"/>
      <c r="G625" s="399"/>
      <c r="H625" s="399"/>
      <c r="I625" s="399"/>
      <c r="J625" s="399"/>
      <c r="K625" s="399"/>
      <c r="L625" s="399"/>
      <c r="M625" s="399"/>
      <c r="N625" s="399"/>
      <c r="O625" s="400"/>
    </row>
    <row r="626">
      <c r="A626" s="474"/>
      <c r="B626" s="398"/>
      <c r="C626" s="399"/>
      <c r="D626" s="399"/>
      <c r="E626" s="399"/>
      <c r="F626" s="399"/>
      <c r="G626" s="399"/>
      <c r="H626" s="399"/>
      <c r="I626" s="399"/>
      <c r="J626" s="399"/>
      <c r="K626" s="399"/>
      <c r="L626" s="399"/>
      <c r="M626" s="399"/>
      <c r="N626" s="399"/>
      <c r="O626" s="400"/>
    </row>
    <row r="627">
      <c r="A627" s="474"/>
      <c r="B627" s="398"/>
      <c r="C627" s="399"/>
      <c r="D627" s="399"/>
      <c r="E627" s="399"/>
      <c r="F627" s="399"/>
      <c r="G627" s="399"/>
      <c r="H627" s="399"/>
      <c r="I627" s="399"/>
      <c r="J627" s="399"/>
      <c r="K627" s="399"/>
      <c r="L627" s="399"/>
      <c r="M627" s="399"/>
      <c r="N627" s="399"/>
      <c r="O627" s="400"/>
    </row>
    <row r="628">
      <c r="A628" s="474"/>
      <c r="B628" s="398"/>
      <c r="C628" s="399"/>
      <c r="D628" s="399"/>
      <c r="E628" s="399"/>
      <c r="F628" s="399"/>
      <c r="G628" s="399"/>
      <c r="H628" s="399"/>
      <c r="I628" s="399"/>
      <c r="J628" s="399"/>
      <c r="K628" s="399"/>
      <c r="L628" s="399"/>
      <c r="M628" s="399"/>
      <c r="N628" s="399"/>
      <c r="O628" s="400"/>
    </row>
    <row r="629">
      <c r="A629" s="474"/>
      <c r="B629" s="398"/>
      <c r="C629" s="399"/>
      <c r="D629" s="399"/>
      <c r="E629" s="399"/>
      <c r="F629" s="399"/>
      <c r="G629" s="399"/>
      <c r="H629" s="399"/>
      <c r="I629" s="399"/>
      <c r="J629" s="399"/>
      <c r="K629" s="399"/>
      <c r="L629" s="399"/>
      <c r="M629" s="399"/>
      <c r="N629" s="399"/>
      <c r="O629" s="400"/>
    </row>
    <row r="630">
      <c r="A630" s="474"/>
      <c r="B630" s="398"/>
      <c r="C630" s="399"/>
      <c r="D630" s="399"/>
      <c r="E630" s="399"/>
      <c r="F630" s="399"/>
      <c r="G630" s="399"/>
      <c r="H630" s="399"/>
      <c r="I630" s="399"/>
      <c r="J630" s="399"/>
      <c r="K630" s="399"/>
      <c r="L630" s="399"/>
      <c r="M630" s="399"/>
      <c r="N630" s="399"/>
      <c r="O630" s="400"/>
    </row>
    <row r="631">
      <c r="A631" s="474"/>
      <c r="B631" s="398"/>
      <c r="C631" s="399"/>
      <c r="D631" s="399"/>
      <c r="E631" s="399"/>
      <c r="F631" s="399"/>
      <c r="G631" s="399"/>
      <c r="H631" s="399"/>
      <c r="I631" s="399"/>
      <c r="J631" s="399"/>
      <c r="K631" s="399"/>
      <c r="L631" s="399"/>
      <c r="M631" s="399"/>
      <c r="N631" s="399"/>
      <c r="O631" s="400"/>
    </row>
    <row r="632">
      <c r="A632" s="474"/>
      <c r="B632" s="398"/>
      <c r="C632" s="399"/>
      <c r="D632" s="399"/>
      <c r="E632" s="399"/>
      <c r="F632" s="399"/>
      <c r="G632" s="399"/>
      <c r="H632" s="399"/>
      <c r="I632" s="399"/>
      <c r="J632" s="399"/>
      <c r="K632" s="399"/>
      <c r="L632" s="399"/>
      <c r="M632" s="399"/>
      <c r="N632" s="399"/>
      <c r="O632" s="400"/>
    </row>
    <row r="633">
      <c r="A633" s="474"/>
      <c r="B633" s="398"/>
      <c r="C633" s="399"/>
      <c r="D633" s="399"/>
      <c r="E633" s="399"/>
      <c r="F633" s="399"/>
      <c r="G633" s="399"/>
      <c r="H633" s="430"/>
      <c r="I633" s="431" t="s">
        <v>0</v>
      </c>
      <c r="J633" s="432"/>
      <c r="K633" s="432"/>
      <c r="L633" s="432"/>
      <c r="M633" s="432"/>
      <c r="N633" s="432"/>
      <c r="O633" s="433"/>
    </row>
    <row r="634" ht="72" customHeight="1">
      <c r="A634" s="475"/>
      <c r="B634" s="404"/>
      <c r="C634" s="405"/>
      <c r="D634" s="405"/>
      <c r="E634" s="405"/>
      <c r="F634" s="405"/>
      <c r="G634" s="405"/>
      <c r="H634" s="435"/>
      <c r="I634" s="436"/>
      <c r="J634" s="437"/>
      <c r="K634" s="437"/>
      <c r="L634" s="437"/>
      <c r="M634" s="437"/>
      <c r="N634" s="437"/>
      <c r="O634" s="438"/>
    </row>
    <row r="635">
      <c r="A635" s="473" t="s">
        <v>291</v>
      </c>
      <c r="B635" s="439"/>
      <c r="C635" s="427"/>
      <c r="D635" s="427"/>
      <c r="E635" s="427"/>
      <c r="F635" s="427"/>
      <c r="G635" s="427"/>
      <c r="H635" s="427"/>
      <c r="I635" s="427"/>
      <c r="J635" s="427"/>
      <c r="K635" s="427"/>
      <c r="L635" s="427"/>
      <c r="M635" s="427"/>
      <c r="N635" s="427"/>
      <c r="O635" s="428"/>
    </row>
    <row r="636">
      <c r="A636" s="474"/>
      <c r="B636" s="398"/>
      <c r="C636" s="399"/>
      <c r="D636" s="399"/>
      <c r="E636" s="399"/>
      <c r="F636" s="399"/>
      <c r="G636" s="399"/>
      <c r="H636" s="399"/>
      <c r="I636" s="399"/>
      <c r="J636" s="399"/>
      <c r="K636" s="399"/>
      <c r="L636" s="399"/>
      <c r="M636" s="399"/>
      <c r="N636" s="399"/>
      <c r="O636" s="400"/>
    </row>
    <row r="637">
      <c r="A637" s="474"/>
      <c r="B637" s="398"/>
      <c r="C637" s="399"/>
      <c r="D637" s="399"/>
      <c r="E637" s="399"/>
      <c r="F637" s="399"/>
      <c r="G637" s="399"/>
      <c r="H637" s="399"/>
      <c r="I637" s="399"/>
      <c r="J637" s="399"/>
      <c r="K637" s="399"/>
      <c r="L637" s="399"/>
      <c r="M637" s="399"/>
      <c r="N637" s="399"/>
      <c r="O637" s="400"/>
    </row>
    <row r="638">
      <c r="A638" s="474"/>
      <c r="B638" s="398"/>
      <c r="C638" s="399"/>
      <c r="D638" s="399"/>
      <c r="E638" s="399"/>
      <c r="F638" s="399"/>
      <c r="G638" s="399"/>
      <c r="H638" s="399"/>
      <c r="I638" s="399"/>
      <c r="J638" s="399"/>
      <c r="K638" s="399"/>
      <c r="L638" s="399"/>
      <c r="M638" s="399"/>
      <c r="N638" s="399"/>
      <c r="O638" s="400"/>
    </row>
    <row r="639">
      <c r="A639" s="474"/>
      <c r="B639" s="398"/>
      <c r="C639" s="399"/>
      <c r="D639" s="399"/>
      <c r="E639" s="399"/>
      <c r="F639" s="399"/>
      <c r="G639" s="399"/>
      <c r="H639" s="399"/>
      <c r="I639" s="399"/>
      <c r="J639" s="399"/>
      <c r="K639" s="399"/>
      <c r="L639" s="399"/>
      <c r="M639" s="399"/>
      <c r="N639" s="399"/>
      <c r="O639" s="400"/>
    </row>
    <row r="640">
      <c r="A640" s="474"/>
      <c r="B640" s="398"/>
      <c r="C640" s="399"/>
      <c r="D640" s="399"/>
      <c r="E640" s="399"/>
      <c r="F640" s="399"/>
      <c r="G640" s="399"/>
      <c r="H640" s="399"/>
      <c r="I640" s="399"/>
      <c r="J640" s="399"/>
      <c r="K640" s="399"/>
      <c r="L640" s="399"/>
      <c r="M640" s="399"/>
      <c r="N640" s="399"/>
      <c r="O640" s="400"/>
    </row>
    <row r="641">
      <c r="A641" s="474"/>
      <c r="B641" s="398"/>
      <c r="C641" s="399"/>
      <c r="D641" s="399"/>
      <c r="E641" s="399"/>
      <c r="F641" s="399"/>
      <c r="G641" s="399"/>
      <c r="H641" s="399"/>
      <c r="I641" s="399"/>
      <c r="J641" s="399"/>
      <c r="K641" s="399"/>
      <c r="L641" s="399"/>
      <c r="M641" s="399"/>
      <c r="N641" s="399"/>
      <c r="O641" s="400"/>
    </row>
    <row r="642">
      <c r="A642" s="474"/>
      <c r="B642" s="398"/>
      <c r="C642" s="399"/>
      <c r="D642" s="399"/>
      <c r="E642" s="399"/>
      <c r="F642" s="399"/>
      <c r="G642" s="399"/>
      <c r="H642" s="399"/>
      <c r="I642" s="399"/>
      <c r="J642" s="399"/>
      <c r="K642" s="399"/>
      <c r="L642" s="399"/>
      <c r="M642" s="399"/>
      <c r="N642" s="399"/>
      <c r="O642" s="400"/>
    </row>
    <row r="643">
      <c r="A643" s="474"/>
      <c r="B643" s="396"/>
      <c r="C643" s="397"/>
      <c r="D643" s="397"/>
      <c r="E643" s="397"/>
      <c r="F643" s="397"/>
      <c r="G643" s="397"/>
      <c r="H643" s="397"/>
      <c r="I643" s="441"/>
      <c r="J643" s="441"/>
      <c r="K643" s="441"/>
      <c r="L643" s="441"/>
      <c r="M643" s="441"/>
      <c r="N643" s="441"/>
      <c r="O643" s="442"/>
    </row>
    <row r="644">
      <c r="A644" s="474"/>
      <c r="B644" s="396"/>
      <c r="C644" s="397"/>
      <c r="D644" s="397"/>
      <c r="E644" s="397"/>
      <c r="F644" s="397"/>
      <c r="G644" s="397"/>
      <c r="H644" s="401"/>
      <c r="I644" s="431" t="s">
        <v>292</v>
      </c>
      <c r="J644" s="432"/>
      <c r="K644" s="432"/>
      <c r="L644" s="432"/>
      <c r="M644" s="432"/>
      <c r="N644" s="432"/>
      <c r="O644" s="433"/>
    </row>
    <row r="645">
      <c r="A645" s="474"/>
      <c r="B645" s="396"/>
      <c r="C645" s="397"/>
      <c r="D645" s="397"/>
      <c r="E645" s="397"/>
      <c r="F645" s="397"/>
      <c r="G645" s="397"/>
      <c r="H645" s="401"/>
      <c r="I645" s="431"/>
      <c r="J645" s="432"/>
      <c r="K645" s="432"/>
      <c r="L645" s="432"/>
      <c r="M645" s="432"/>
      <c r="N645" s="432"/>
      <c r="O645" s="433"/>
    </row>
    <row r="646">
      <c r="A646" s="474"/>
      <c r="B646" s="396"/>
      <c r="C646" s="397"/>
      <c r="D646" s="397"/>
      <c r="E646" s="397"/>
      <c r="F646" s="397"/>
      <c r="G646" s="397"/>
      <c r="H646" s="401"/>
      <c r="I646" s="431"/>
      <c r="J646" s="432"/>
      <c r="K646" s="432"/>
      <c r="L646" s="432"/>
      <c r="M646" s="432"/>
      <c r="N646" s="432"/>
      <c r="O646" s="433"/>
    </row>
    <row r="647">
      <c r="A647" s="474"/>
      <c r="B647" s="396"/>
      <c r="C647" s="397"/>
      <c r="D647" s="397"/>
      <c r="E647" s="397"/>
      <c r="F647" s="397"/>
      <c r="G647" s="397"/>
      <c r="H647" s="401"/>
      <c r="I647" s="443"/>
      <c r="J647" s="443"/>
      <c r="K647" s="443"/>
      <c r="L647" s="443"/>
      <c r="M647" s="443"/>
      <c r="N647" s="443"/>
      <c r="O647" s="444"/>
    </row>
    <row r="648">
      <c r="A648" s="475"/>
      <c r="B648" s="447"/>
      <c r="C648" s="448"/>
      <c r="D648" s="448"/>
      <c r="E648" s="448"/>
      <c r="F648" s="448"/>
      <c r="G648" s="448"/>
      <c r="H648" s="449"/>
      <c r="I648" s="450"/>
      <c r="J648" s="450"/>
      <c r="K648" s="450"/>
      <c r="L648" s="450"/>
      <c r="M648" s="450"/>
      <c r="N648" s="450"/>
      <c r="O648" s="451"/>
    </row>
    <row r="649">
      <c r="A649" s="348" t="s">
        <v>240</v>
      </c>
      <c r="B649" s="452" t="s">
        <v>1</v>
      </c>
      <c r="C649" s="453"/>
      <c r="D649" s="453"/>
      <c r="E649" s="453"/>
      <c r="F649" s="453"/>
      <c r="G649" s="453"/>
      <c r="H649" s="453"/>
      <c r="I649" s="453"/>
      <c r="J649" s="453"/>
      <c r="K649" s="453"/>
      <c r="L649" s="453"/>
      <c r="M649" s="453"/>
      <c r="N649" s="453"/>
      <c r="O649" s="454"/>
    </row>
    <row r="650">
      <c r="A650" s="352" t="s">
        <v>3</v>
      </c>
      <c r="B650" s="455" t="s">
        <v>4</v>
      </c>
      <c r="C650" s="456"/>
      <c r="D650" s="456"/>
      <c r="E650" s="456"/>
      <c r="F650" s="456"/>
      <c r="G650" s="456"/>
      <c r="H650" s="456"/>
      <c r="I650" s="456"/>
      <c r="J650" s="456"/>
      <c r="K650" s="456"/>
      <c r="L650" s="456"/>
      <c r="M650" s="456"/>
      <c r="N650" s="456"/>
      <c r="O650" s="457"/>
    </row>
    <row r="651" ht="12.75" customHeight="1">
      <c r="A651" s="458" t="s">
        <v>241</v>
      </c>
      <c r="B651" s="459"/>
      <c r="C651" s="459"/>
      <c r="D651" s="459"/>
      <c r="E651" s="459"/>
      <c r="F651" s="459"/>
      <c r="G651" s="459"/>
      <c r="H651" s="459"/>
      <c r="I651" s="459"/>
      <c r="J651" s="459"/>
      <c r="K651" s="459"/>
      <c r="L651" s="459"/>
      <c r="M651" s="459"/>
      <c r="N651" s="459"/>
      <c r="O651" s="460"/>
    </row>
    <row r="652" ht="12.75" customHeight="1">
      <c r="A652" s="359" t="s">
        <v>7</v>
      </c>
      <c r="B652" s="360" t="s">
        <v>233</v>
      </c>
      <c r="C652" s="360" t="s">
        <v>216</v>
      </c>
      <c r="D652" s="461" t="s">
        <v>198</v>
      </c>
      <c r="E652" s="462"/>
      <c r="F652" s="463"/>
      <c r="G652" s="464" t="s">
        <v>242</v>
      </c>
      <c r="H652" s="465"/>
      <c r="I652" s="363">
        <f>I598+1</f>
        <v>45948</v>
      </c>
      <c r="J652" s="364"/>
      <c r="K652" s="364"/>
      <c r="L652" s="364"/>
      <c r="M652" s="365"/>
      <c r="N652" s="366" t="s">
        <v>243</v>
      </c>
      <c r="O652" s="367">
        <f>O598+1</f>
        <v>13</v>
      </c>
    </row>
    <row r="653">
      <c r="A653" s="368" t="s">
        <v>244</v>
      </c>
      <c r="B653" s="369" t="s">
        <v>6</v>
      </c>
      <c r="C653" s="370"/>
      <c r="D653" s="370"/>
      <c r="E653" s="370"/>
      <c r="F653" s="370"/>
      <c r="G653" s="370"/>
      <c r="H653" s="370"/>
      <c r="I653" s="370"/>
      <c r="J653" s="371"/>
      <c r="K653" s="372" t="s">
        <v>245</v>
      </c>
      <c r="L653" s="372" t="s">
        <v>246</v>
      </c>
      <c r="M653" s="476" t="s">
        <v>247</v>
      </c>
      <c r="N653" s="477"/>
      <c r="O653" s="373" t="s">
        <v>248</v>
      </c>
    </row>
    <row r="654">
      <c r="A654" s="374"/>
      <c r="B654" s="375"/>
      <c r="C654" s="376"/>
      <c r="D654" s="376"/>
      <c r="E654" s="376"/>
      <c r="F654" s="376"/>
      <c r="G654" s="376"/>
      <c r="H654" s="376"/>
      <c r="I654" s="376"/>
      <c r="J654" s="377"/>
      <c r="K654" s="372" t="s">
        <v>249</v>
      </c>
      <c r="L654" s="378"/>
      <c r="M654" s="482"/>
      <c r="N654" s="483"/>
      <c r="O654" s="379"/>
    </row>
    <row r="655" ht="25.5">
      <c r="A655" s="380" t="s">
        <v>250</v>
      </c>
      <c r="B655" s="381"/>
      <c r="C655" s="382" t="s">
        <v>251</v>
      </c>
      <c r="D655" s="382">
        <v>180</v>
      </c>
      <c r="E655" s="382" t="s">
        <v>252</v>
      </c>
      <c r="F655" s="479" t="s">
        <v>253</v>
      </c>
      <c r="G655" s="480"/>
      <c r="H655" s="381">
        <f>H601+1</f>
        <v>13</v>
      </c>
      <c r="I655" s="382" t="s">
        <v>254</v>
      </c>
      <c r="J655" s="381">
        <f>D655-H655</f>
        <v>167</v>
      </c>
      <c r="K655" s="378" t="s">
        <v>255</v>
      </c>
      <c r="L655" s="378"/>
      <c r="M655" s="455"/>
      <c r="N655" s="478"/>
      <c r="O655" s="354"/>
    </row>
    <row r="656">
      <c r="A656" s="481" t="s">
        <v>256</v>
      </c>
      <c r="B656" s="393" t="s">
        <v>257</v>
      </c>
      <c r="C656" s="394"/>
      <c r="D656" s="394"/>
      <c r="E656" s="394"/>
      <c r="F656" s="395"/>
      <c r="G656" s="396"/>
      <c r="H656" s="401"/>
      <c r="I656" s="398"/>
      <c r="J656" s="399"/>
      <c r="K656" s="399"/>
      <c r="L656" s="399"/>
      <c r="M656" s="399"/>
      <c r="N656" s="399"/>
      <c r="O656" s="400"/>
    </row>
    <row r="657">
      <c r="A657" s="384"/>
      <c r="B657" s="393" t="s">
        <v>258</v>
      </c>
      <c r="C657" s="394"/>
      <c r="D657" s="394"/>
      <c r="E657" s="394"/>
      <c r="F657" s="395"/>
      <c r="G657" s="396"/>
      <c r="H657" s="401"/>
      <c r="I657" s="398"/>
      <c r="J657" s="399"/>
      <c r="K657" s="399"/>
      <c r="L657" s="399"/>
      <c r="M657" s="399"/>
      <c r="N657" s="399"/>
      <c r="O657" s="400"/>
    </row>
    <row r="658">
      <c r="A658" s="384"/>
      <c r="B658" s="393" t="s">
        <v>259</v>
      </c>
      <c r="C658" s="394"/>
      <c r="D658" s="394"/>
      <c r="E658" s="394"/>
      <c r="F658" s="395"/>
      <c r="G658" s="396"/>
      <c r="H658" s="401"/>
      <c r="I658" s="398"/>
      <c r="J658" s="399"/>
      <c r="K658" s="399"/>
      <c r="L658" s="399"/>
      <c r="M658" s="399"/>
      <c r="N658" s="399"/>
      <c r="O658" s="400"/>
    </row>
    <row r="659">
      <c r="A659" s="384"/>
      <c r="B659" s="393" t="s">
        <v>260</v>
      </c>
      <c r="C659" s="394"/>
      <c r="D659" s="394"/>
      <c r="E659" s="394"/>
      <c r="F659" s="395"/>
      <c r="G659" s="396"/>
      <c r="H659" s="401"/>
      <c r="I659" s="398"/>
      <c r="J659" s="399"/>
      <c r="K659" s="399"/>
      <c r="L659" s="399"/>
      <c r="M659" s="399"/>
      <c r="N659" s="399"/>
      <c r="O659" s="400"/>
    </row>
    <row r="660">
      <c r="A660" s="384"/>
      <c r="B660" s="393" t="s">
        <v>261</v>
      </c>
      <c r="C660" s="394"/>
      <c r="D660" s="394"/>
      <c r="E660" s="394"/>
      <c r="F660" s="395"/>
      <c r="G660" s="396"/>
      <c r="H660" s="401"/>
      <c r="I660" s="396"/>
      <c r="J660" s="397"/>
      <c r="K660" s="397"/>
      <c r="L660" s="397"/>
      <c r="M660" s="397"/>
      <c r="N660" s="397"/>
      <c r="O660" s="402"/>
    </row>
    <row r="661" ht="13.5" customHeight="1">
      <c r="A661" s="403"/>
      <c r="B661" s="393" t="s">
        <v>262</v>
      </c>
      <c r="C661" s="394"/>
      <c r="D661" s="394"/>
      <c r="E661" s="394"/>
      <c r="F661" s="395"/>
      <c r="G661" s="396"/>
      <c r="H661" s="401"/>
      <c r="I661" s="404"/>
      <c r="J661" s="405"/>
      <c r="K661" s="405"/>
      <c r="L661" s="405"/>
      <c r="M661" s="405"/>
      <c r="N661" s="405"/>
      <c r="O661" s="406"/>
    </row>
    <row r="662">
      <c r="A662" s="407" t="s">
        <v>263</v>
      </c>
      <c r="B662" s="408" t="s">
        <v>264</v>
      </c>
      <c r="C662" s="409"/>
      <c r="D662" s="409"/>
      <c r="E662" s="409"/>
      <c r="F662" s="410"/>
      <c r="G662" s="411" t="s">
        <v>265</v>
      </c>
      <c r="H662" s="412"/>
      <c r="I662" s="408" t="s">
        <v>264</v>
      </c>
      <c r="J662" s="409"/>
      <c r="K662" s="409"/>
      <c r="L662" s="409"/>
      <c r="M662" s="409"/>
      <c r="N662" s="410"/>
      <c r="O662" s="413" t="s">
        <v>265</v>
      </c>
    </row>
    <row r="663">
      <c r="A663" s="384"/>
      <c r="B663" s="393" t="s">
        <v>266</v>
      </c>
      <c r="C663" s="394"/>
      <c r="D663" s="394"/>
      <c r="E663" s="394"/>
      <c r="F663" s="395"/>
      <c r="G663" s="398"/>
      <c r="H663" s="430"/>
      <c r="I663" s="393" t="s">
        <v>267</v>
      </c>
      <c r="J663" s="394"/>
      <c r="K663" s="394"/>
      <c r="L663" s="394"/>
      <c r="M663" s="394"/>
      <c r="N663" s="395"/>
      <c r="O663" s="469"/>
    </row>
    <row r="664" ht="12.75" customHeight="1">
      <c r="A664" s="384"/>
      <c r="B664" s="393" t="s">
        <v>268</v>
      </c>
      <c r="C664" s="394"/>
      <c r="D664" s="394"/>
      <c r="E664" s="394"/>
      <c r="F664" s="395"/>
      <c r="G664" s="398"/>
      <c r="H664" s="399"/>
      <c r="I664" s="415" t="s">
        <v>269</v>
      </c>
      <c r="J664" s="416"/>
      <c r="K664" s="416"/>
      <c r="L664" s="416"/>
      <c r="M664" s="416"/>
      <c r="N664" s="417"/>
      <c r="O664" s="400"/>
    </row>
    <row r="665" ht="12.75" customHeight="1">
      <c r="A665" s="384"/>
      <c r="B665" s="393" t="s">
        <v>270</v>
      </c>
      <c r="C665" s="394"/>
      <c r="D665" s="394"/>
      <c r="E665" s="394"/>
      <c r="F665" s="395"/>
      <c r="G665" s="398"/>
      <c r="H665" s="399"/>
      <c r="I665" s="393" t="s">
        <v>271</v>
      </c>
      <c r="J665" s="394"/>
      <c r="K665" s="394"/>
      <c r="L665" s="394"/>
      <c r="M665" s="394"/>
      <c r="N665" s="395"/>
      <c r="O665" s="400"/>
    </row>
    <row r="666" ht="12.75" customHeight="1">
      <c r="A666" s="384"/>
      <c r="B666" s="393" t="s">
        <v>272</v>
      </c>
      <c r="C666" s="394"/>
      <c r="D666" s="394"/>
      <c r="E666" s="394"/>
      <c r="F666" s="395"/>
      <c r="G666" s="398"/>
      <c r="H666" s="430"/>
      <c r="I666" s="385" t="s">
        <v>273</v>
      </c>
      <c r="J666" s="386"/>
      <c r="K666" s="386"/>
      <c r="L666" s="386"/>
      <c r="M666" s="386"/>
      <c r="N666" s="387"/>
      <c r="O666" s="469"/>
    </row>
    <row r="667" ht="12.75" customHeight="1">
      <c r="A667" s="384"/>
      <c r="B667" s="393" t="s">
        <v>274</v>
      </c>
      <c r="C667" s="394"/>
      <c r="D667" s="394"/>
      <c r="E667" s="394"/>
      <c r="F667" s="395"/>
      <c r="G667" s="398"/>
      <c r="H667" s="430"/>
      <c r="I667" s="393" t="s">
        <v>275</v>
      </c>
      <c r="J667" s="394"/>
      <c r="K667" s="394"/>
      <c r="L667" s="394"/>
      <c r="M667" s="394"/>
      <c r="N667" s="395"/>
      <c r="O667" s="469"/>
    </row>
    <row r="668">
      <c r="A668" s="384"/>
      <c r="B668" s="393" t="s">
        <v>276</v>
      </c>
      <c r="C668" s="394"/>
      <c r="D668" s="394"/>
      <c r="E668" s="394"/>
      <c r="F668" s="395"/>
      <c r="G668" s="398"/>
      <c r="H668" s="430"/>
      <c r="I668" s="393" t="s">
        <v>277</v>
      </c>
      <c r="J668" s="394"/>
      <c r="K668" s="394"/>
      <c r="L668" s="394"/>
      <c r="M668" s="394"/>
      <c r="N668" s="395"/>
      <c r="O668" s="469"/>
    </row>
    <row r="669" ht="12.75" customHeight="1">
      <c r="A669" s="384"/>
      <c r="B669" s="393" t="s">
        <v>278</v>
      </c>
      <c r="C669" s="394"/>
      <c r="D669" s="394"/>
      <c r="E669" s="394"/>
      <c r="F669" s="395"/>
      <c r="G669" s="398"/>
      <c r="H669" s="430"/>
      <c r="I669" s="393" t="s">
        <v>279</v>
      </c>
      <c r="J669" s="394"/>
      <c r="K669" s="394"/>
      <c r="L669" s="394"/>
      <c r="M669" s="394"/>
      <c r="N669" s="395"/>
      <c r="O669" s="469"/>
    </row>
    <row r="670">
      <c r="A670" s="384"/>
      <c r="B670" s="393" t="s">
        <v>280</v>
      </c>
      <c r="C670" s="394"/>
      <c r="D670" s="394"/>
      <c r="E670" s="394"/>
      <c r="F670" s="395"/>
      <c r="G670" s="398"/>
      <c r="H670" s="430"/>
      <c r="I670" s="393" t="s">
        <v>281</v>
      </c>
      <c r="J670" s="394"/>
      <c r="K670" s="394"/>
      <c r="L670" s="394"/>
      <c r="M670" s="394"/>
      <c r="N670" s="395"/>
      <c r="O670" s="469"/>
    </row>
    <row r="671" ht="12.75" customHeight="1">
      <c r="A671" s="384"/>
      <c r="B671" s="393" t="s">
        <v>282</v>
      </c>
      <c r="C671" s="394"/>
      <c r="D671" s="394"/>
      <c r="E671" s="394"/>
      <c r="F671" s="395"/>
      <c r="G671" s="398"/>
      <c r="H671" s="430"/>
      <c r="I671" s="393" t="s">
        <v>283</v>
      </c>
      <c r="J671" s="394"/>
      <c r="K671" s="394"/>
      <c r="L671" s="394"/>
      <c r="M671" s="394"/>
      <c r="N671" s="395"/>
      <c r="O671" s="469"/>
    </row>
    <row r="672" ht="12.75" customHeight="1">
      <c r="A672" s="384"/>
      <c r="B672" s="393" t="s">
        <v>284</v>
      </c>
      <c r="C672" s="394"/>
      <c r="D672" s="394"/>
      <c r="E672" s="394"/>
      <c r="F672" s="395"/>
      <c r="G672" s="398"/>
      <c r="H672" s="430"/>
      <c r="I672" s="393" t="s">
        <v>285</v>
      </c>
      <c r="J672" s="394"/>
      <c r="K672" s="394"/>
      <c r="L672" s="394"/>
      <c r="M672" s="394"/>
      <c r="N672" s="395"/>
      <c r="O672" s="418"/>
    </row>
    <row r="673" ht="13.5" customHeight="1">
      <c r="A673" s="403"/>
      <c r="B673" s="393" t="s">
        <v>286</v>
      </c>
      <c r="C673" s="394"/>
      <c r="D673" s="394"/>
      <c r="E673" s="394"/>
      <c r="F673" s="395"/>
      <c r="G673" s="470"/>
      <c r="H673" s="471"/>
      <c r="I673" s="421" t="s">
        <v>287</v>
      </c>
      <c r="J673" s="422"/>
      <c r="K673" s="422"/>
      <c r="L673" s="422"/>
      <c r="M673" s="422"/>
      <c r="N673" s="423"/>
      <c r="O673" s="472">
        <f>SUM(G663:H673,O663:O672)</f>
        <v>0</v>
      </c>
    </row>
    <row r="674">
      <c r="A674" s="425" t="s">
        <v>288</v>
      </c>
      <c r="B674" s="426" t="s">
        <v>293</v>
      </c>
      <c r="C674" s="485"/>
      <c r="D674" s="485"/>
      <c r="E674" s="485"/>
      <c r="F674" s="485"/>
      <c r="G674" s="485"/>
      <c r="H674" s="485"/>
      <c r="I674" s="485"/>
      <c r="J674" s="485"/>
      <c r="K674" s="485"/>
      <c r="L674" s="485"/>
      <c r="M674" s="485"/>
      <c r="N674" s="485"/>
      <c r="O674" s="486"/>
    </row>
    <row r="675">
      <c r="A675" s="429"/>
      <c r="B675" s="398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400"/>
    </row>
    <row r="676">
      <c r="A676" s="429"/>
      <c r="B676" s="487" t="s">
        <v>297</v>
      </c>
      <c r="C676" s="488"/>
      <c r="D676" s="488"/>
      <c r="E676" s="488"/>
      <c r="F676" s="488"/>
      <c r="G676" s="488"/>
      <c r="H676" s="488"/>
      <c r="I676" s="488"/>
      <c r="J676" s="488"/>
      <c r="K676" s="488"/>
      <c r="L676" s="488"/>
      <c r="M676" s="488"/>
      <c r="N676" s="488"/>
      <c r="O676" s="489"/>
    </row>
    <row r="677">
      <c r="A677" s="429"/>
      <c r="B677" s="490"/>
      <c r="C677" s="491"/>
      <c r="D677" s="491"/>
      <c r="E677" s="491"/>
      <c r="F677" s="491"/>
      <c r="G677" s="491"/>
      <c r="H677" s="491"/>
      <c r="I677" s="491"/>
      <c r="J677" s="491"/>
      <c r="K677" s="491"/>
      <c r="L677" s="491"/>
      <c r="M677" s="491"/>
      <c r="N677" s="491"/>
      <c r="O677" s="492"/>
    </row>
    <row r="678">
      <c r="A678" s="429"/>
      <c r="B678" s="398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400"/>
    </row>
    <row r="679">
      <c r="A679" s="429"/>
      <c r="B679" s="398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400"/>
    </row>
    <row r="680">
      <c r="A680" s="429"/>
      <c r="B680" s="398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400"/>
    </row>
    <row r="681">
      <c r="A681" s="429"/>
      <c r="B681" s="398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400"/>
    </row>
    <row r="682">
      <c r="A682" s="429"/>
      <c r="B682" s="398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400"/>
    </row>
    <row r="683">
      <c r="A683" s="429"/>
      <c r="B683" s="398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400"/>
    </row>
    <row r="684">
      <c r="A684" s="429"/>
      <c r="B684" s="398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400"/>
    </row>
    <row r="685">
      <c r="A685" s="429"/>
      <c r="B685" s="398"/>
      <c r="C685" s="399"/>
      <c r="D685" s="399"/>
      <c r="E685" s="399"/>
      <c r="F685" s="399"/>
      <c r="G685" s="399"/>
      <c r="H685" s="399"/>
      <c r="I685" s="399"/>
      <c r="J685" s="399"/>
      <c r="K685" s="399"/>
      <c r="L685" s="399"/>
      <c r="M685" s="399"/>
      <c r="N685" s="399"/>
      <c r="O685" s="400"/>
    </row>
    <row r="686">
      <c r="A686" s="429"/>
      <c r="B686" s="398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400"/>
    </row>
    <row r="687">
      <c r="A687" s="429"/>
      <c r="B687" s="398"/>
      <c r="C687" s="399"/>
      <c r="D687" s="399"/>
      <c r="E687" s="399"/>
      <c r="F687" s="399"/>
      <c r="G687" s="399"/>
      <c r="H687" s="430"/>
      <c r="I687" s="431" t="s">
        <v>0</v>
      </c>
      <c r="J687" s="432"/>
      <c r="K687" s="432"/>
      <c r="L687" s="432"/>
      <c r="M687" s="432"/>
      <c r="N687" s="432"/>
      <c r="O687" s="433"/>
    </row>
    <row r="688" ht="49.5" customHeight="1">
      <c r="A688" s="434"/>
      <c r="B688" s="404"/>
      <c r="C688" s="405"/>
      <c r="D688" s="405"/>
      <c r="E688" s="405"/>
      <c r="F688" s="405"/>
      <c r="G688" s="405"/>
      <c r="H688" s="435"/>
      <c r="I688" s="436"/>
      <c r="J688" s="437"/>
      <c r="K688" s="437"/>
      <c r="L688" s="437"/>
      <c r="M688" s="437"/>
      <c r="N688" s="437"/>
      <c r="O688" s="438"/>
    </row>
    <row r="689">
      <c r="A689" s="425" t="s">
        <v>291</v>
      </c>
      <c r="B689" s="439"/>
      <c r="C689" s="427"/>
      <c r="D689" s="427"/>
      <c r="E689" s="427"/>
      <c r="F689" s="427"/>
      <c r="G689" s="427"/>
      <c r="H689" s="427"/>
      <c r="I689" s="427"/>
      <c r="J689" s="427"/>
      <c r="K689" s="427"/>
      <c r="L689" s="427"/>
      <c r="M689" s="427"/>
      <c r="N689" s="427"/>
      <c r="O689" s="428"/>
    </row>
    <row r="690">
      <c r="A690" s="429"/>
      <c r="B690" s="398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400"/>
    </row>
    <row r="691">
      <c r="A691" s="429"/>
      <c r="B691" s="398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400"/>
    </row>
    <row r="692">
      <c r="A692" s="429"/>
      <c r="B692" s="398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400"/>
    </row>
    <row r="693">
      <c r="A693" s="429"/>
      <c r="B693" s="398"/>
      <c r="C693" s="399"/>
      <c r="D693" s="399"/>
      <c r="E693" s="399"/>
      <c r="F693" s="399"/>
      <c r="G693" s="399"/>
      <c r="H693" s="399"/>
      <c r="I693" s="399"/>
      <c r="J693" s="399"/>
      <c r="K693" s="399"/>
      <c r="L693" s="399"/>
      <c r="M693" s="399"/>
      <c r="N693" s="399"/>
      <c r="O693" s="400"/>
    </row>
    <row r="694">
      <c r="A694" s="429"/>
      <c r="B694" s="398"/>
      <c r="C694" s="399"/>
      <c r="D694" s="399"/>
      <c r="E694" s="399"/>
      <c r="F694" s="399"/>
      <c r="G694" s="399"/>
      <c r="H694" s="399"/>
      <c r="I694" s="399"/>
      <c r="J694" s="399"/>
      <c r="K694" s="399"/>
      <c r="L694" s="399"/>
      <c r="M694" s="399"/>
      <c r="N694" s="399"/>
      <c r="O694" s="400"/>
    </row>
    <row r="695">
      <c r="A695" s="429"/>
      <c r="B695" s="398"/>
      <c r="C695" s="399"/>
      <c r="D695" s="399"/>
      <c r="E695" s="399"/>
      <c r="F695" s="399"/>
      <c r="G695" s="399"/>
      <c r="H695" s="399"/>
      <c r="I695" s="399"/>
      <c r="J695" s="399"/>
      <c r="K695" s="399"/>
      <c r="L695" s="399"/>
      <c r="M695" s="399"/>
      <c r="N695" s="399"/>
      <c r="O695" s="400"/>
    </row>
    <row r="696">
      <c r="A696" s="429"/>
      <c r="B696" s="398"/>
      <c r="C696" s="399"/>
      <c r="D696" s="399"/>
      <c r="E696" s="399"/>
      <c r="F696" s="399"/>
      <c r="G696" s="399"/>
      <c r="H696" s="399"/>
      <c r="I696" s="399"/>
      <c r="J696" s="399"/>
      <c r="K696" s="399"/>
      <c r="L696" s="399"/>
      <c r="M696" s="399"/>
      <c r="N696" s="399"/>
      <c r="O696" s="400"/>
    </row>
    <row r="697">
      <c r="A697" s="429"/>
      <c r="B697" s="396"/>
      <c r="C697" s="397"/>
      <c r="D697" s="397"/>
      <c r="E697" s="397"/>
      <c r="F697" s="397"/>
      <c r="G697" s="397"/>
      <c r="H697" s="397"/>
      <c r="I697" s="441"/>
      <c r="J697" s="441"/>
      <c r="K697" s="441"/>
      <c r="L697" s="441"/>
      <c r="M697" s="441"/>
      <c r="N697" s="441"/>
      <c r="O697" s="442"/>
    </row>
    <row r="698">
      <c r="A698" s="429"/>
      <c r="B698" s="396"/>
      <c r="C698" s="397"/>
      <c r="D698" s="397"/>
      <c r="E698" s="397"/>
      <c r="F698" s="397"/>
      <c r="G698" s="397"/>
      <c r="H698" s="401"/>
      <c r="I698" s="431" t="s">
        <v>292</v>
      </c>
      <c r="J698" s="432"/>
      <c r="K698" s="432"/>
      <c r="L698" s="432"/>
      <c r="M698" s="432"/>
      <c r="N698" s="432"/>
      <c r="O698" s="433"/>
    </row>
    <row r="699">
      <c r="A699" s="429"/>
      <c r="B699" s="396"/>
      <c r="C699" s="397"/>
      <c r="D699" s="397"/>
      <c r="E699" s="397"/>
      <c r="F699" s="397"/>
      <c r="G699" s="397"/>
      <c r="H699" s="401"/>
      <c r="I699" s="431"/>
      <c r="J699" s="432"/>
      <c r="K699" s="432"/>
      <c r="L699" s="432"/>
      <c r="M699" s="432"/>
      <c r="N699" s="432"/>
      <c r="O699" s="433"/>
    </row>
    <row r="700">
      <c r="A700" s="429"/>
      <c r="B700" s="396"/>
      <c r="C700" s="397"/>
      <c r="D700" s="397"/>
      <c r="E700" s="397"/>
      <c r="F700" s="397"/>
      <c r="G700" s="397"/>
      <c r="H700" s="401"/>
      <c r="I700" s="431"/>
      <c r="J700" s="432"/>
      <c r="K700" s="432"/>
      <c r="L700" s="432"/>
      <c r="M700" s="432"/>
      <c r="N700" s="432"/>
      <c r="O700" s="433"/>
    </row>
    <row r="701">
      <c r="A701" s="429"/>
      <c r="B701" s="396"/>
      <c r="C701" s="397"/>
      <c r="D701" s="397"/>
      <c r="E701" s="397"/>
      <c r="F701" s="397"/>
      <c r="G701" s="397"/>
      <c r="H701" s="401"/>
      <c r="I701" s="443"/>
      <c r="J701" s="443"/>
      <c r="K701" s="443"/>
      <c r="L701" s="443"/>
      <c r="M701" s="443"/>
      <c r="N701" s="443"/>
      <c r="O701" s="444"/>
    </row>
    <row r="702">
      <c r="A702" s="434"/>
      <c r="B702" s="447"/>
      <c r="C702" s="448"/>
      <c r="D702" s="448"/>
      <c r="E702" s="448"/>
      <c r="F702" s="448"/>
      <c r="G702" s="448"/>
      <c r="H702" s="449"/>
      <c r="I702" s="450"/>
      <c r="J702" s="450"/>
      <c r="K702" s="450"/>
      <c r="L702" s="450"/>
      <c r="M702" s="450"/>
      <c r="N702" s="450"/>
      <c r="O702" s="451"/>
    </row>
    <row r="703">
      <c r="A703" s="348" t="s">
        <v>240</v>
      </c>
      <c r="B703" s="452" t="s">
        <v>1</v>
      </c>
      <c r="C703" s="453"/>
      <c r="D703" s="453"/>
      <c r="E703" s="453"/>
      <c r="F703" s="453"/>
      <c r="G703" s="453"/>
      <c r="H703" s="453"/>
      <c r="I703" s="453"/>
      <c r="J703" s="453"/>
      <c r="K703" s="453"/>
      <c r="L703" s="453"/>
      <c r="M703" s="453"/>
      <c r="N703" s="453"/>
      <c r="O703" s="454"/>
    </row>
    <row r="704">
      <c r="A704" s="352" t="s">
        <v>3</v>
      </c>
      <c r="B704" s="455" t="s">
        <v>4</v>
      </c>
      <c r="C704" s="456"/>
      <c r="D704" s="456"/>
      <c r="E704" s="456"/>
      <c r="F704" s="456"/>
      <c r="G704" s="456"/>
      <c r="H704" s="456"/>
      <c r="I704" s="456"/>
      <c r="J704" s="456"/>
      <c r="K704" s="456"/>
      <c r="L704" s="456"/>
      <c r="M704" s="456"/>
      <c r="N704" s="456"/>
      <c r="O704" s="457"/>
    </row>
    <row r="705" ht="12.75" customHeight="1">
      <c r="A705" s="458" t="s">
        <v>241</v>
      </c>
      <c r="B705" s="459"/>
      <c r="C705" s="459"/>
      <c r="D705" s="459"/>
      <c r="E705" s="459"/>
      <c r="F705" s="459"/>
      <c r="G705" s="459"/>
      <c r="H705" s="459"/>
      <c r="I705" s="459"/>
      <c r="J705" s="459"/>
      <c r="K705" s="459"/>
      <c r="L705" s="459"/>
      <c r="M705" s="459"/>
      <c r="N705" s="459"/>
      <c r="O705" s="460"/>
    </row>
    <row r="706" ht="12.75" customHeight="1">
      <c r="A706" s="359" t="s">
        <v>7</v>
      </c>
      <c r="B706" s="360" t="s">
        <v>233</v>
      </c>
      <c r="C706" s="360" t="s">
        <v>216</v>
      </c>
      <c r="D706" s="461" t="s">
        <v>198</v>
      </c>
      <c r="E706" s="462"/>
      <c r="F706" s="463"/>
      <c r="G706" s="464" t="s">
        <v>242</v>
      </c>
      <c r="H706" s="465"/>
      <c r="I706" s="363">
        <f>I652+1</f>
        <v>45949</v>
      </c>
      <c r="J706" s="364"/>
      <c r="K706" s="364"/>
      <c r="L706" s="364"/>
      <c r="M706" s="365"/>
      <c r="N706" s="366" t="s">
        <v>243</v>
      </c>
      <c r="O706" s="367">
        <f>O652+1</f>
        <v>14</v>
      </c>
    </row>
    <row r="707">
      <c r="A707" s="368" t="s">
        <v>244</v>
      </c>
      <c r="B707" s="369" t="s">
        <v>6</v>
      </c>
      <c r="C707" s="370"/>
      <c r="D707" s="370"/>
      <c r="E707" s="370"/>
      <c r="F707" s="370"/>
      <c r="G707" s="370"/>
      <c r="H707" s="370"/>
      <c r="I707" s="370"/>
      <c r="J707" s="371"/>
      <c r="K707" s="372" t="s">
        <v>245</v>
      </c>
      <c r="L707" s="372" t="s">
        <v>246</v>
      </c>
      <c r="M707" s="476" t="s">
        <v>247</v>
      </c>
      <c r="N707" s="477"/>
      <c r="O707" s="373" t="s">
        <v>248</v>
      </c>
    </row>
    <row r="708">
      <c r="A708" s="374"/>
      <c r="B708" s="375"/>
      <c r="C708" s="376"/>
      <c r="D708" s="376"/>
      <c r="E708" s="376"/>
      <c r="F708" s="376"/>
      <c r="G708" s="376"/>
      <c r="H708" s="376"/>
      <c r="I708" s="376"/>
      <c r="J708" s="377"/>
      <c r="K708" s="372" t="s">
        <v>249</v>
      </c>
      <c r="L708" s="372"/>
      <c r="M708" s="482"/>
      <c r="N708" s="483"/>
      <c r="O708" s="379"/>
    </row>
    <row r="709" ht="25.5">
      <c r="A709" s="380" t="s">
        <v>250</v>
      </c>
      <c r="B709" s="381"/>
      <c r="C709" s="382" t="s">
        <v>251</v>
      </c>
      <c r="D709" s="382">
        <f>D655</f>
        <v>180</v>
      </c>
      <c r="E709" s="382" t="s">
        <v>252</v>
      </c>
      <c r="F709" s="479" t="s">
        <v>253</v>
      </c>
      <c r="G709" s="480"/>
      <c r="H709" s="381">
        <f>H655+1</f>
        <v>14</v>
      </c>
      <c r="I709" s="382" t="s">
        <v>254</v>
      </c>
      <c r="J709" s="381">
        <f>D709-H709</f>
        <v>166</v>
      </c>
      <c r="K709" s="378" t="s">
        <v>255</v>
      </c>
      <c r="L709" s="378"/>
      <c r="M709" s="455"/>
      <c r="N709" s="478"/>
      <c r="O709" s="354"/>
    </row>
    <row r="710">
      <c r="A710" s="484" t="s">
        <v>256</v>
      </c>
      <c r="B710" s="393" t="s">
        <v>257</v>
      </c>
      <c r="C710" s="394"/>
      <c r="D710" s="394"/>
      <c r="E710" s="394"/>
      <c r="F710" s="395"/>
      <c r="G710" s="396"/>
      <c r="H710" s="401"/>
      <c r="I710" s="398"/>
      <c r="J710" s="399"/>
      <c r="K710" s="399"/>
      <c r="L710" s="399"/>
      <c r="M710" s="399"/>
      <c r="N710" s="399"/>
      <c r="O710" s="400"/>
    </row>
    <row r="711">
      <c r="A711" s="466"/>
      <c r="B711" s="393" t="s">
        <v>258</v>
      </c>
      <c r="C711" s="394"/>
      <c r="D711" s="394"/>
      <c r="E711" s="394"/>
      <c r="F711" s="395"/>
      <c r="G711" s="396"/>
      <c r="H711" s="401"/>
      <c r="I711" s="398"/>
      <c r="J711" s="399"/>
      <c r="K711" s="399"/>
      <c r="L711" s="399"/>
      <c r="M711" s="399"/>
      <c r="N711" s="399"/>
      <c r="O711" s="400"/>
    </row>
    <row r="712">
      <c r="A712" s="466"/>
      <c r="B712" s="393" t="s">
        <v>259</v>
      </c>
      <c r="C712" s="394"/>
      <c r="D712" s="394"/>
      <c r="E712" s="394"/>
      <c r="F712" s="395"/>
      <c r="G712" s="396"/>
      <c r="H712" s="401"/>
      <c r="I712" s="398"/>
      <c r="J712" s="399"/>
      <c r="K712" s="399"/>
      <c r="L712" s="399"/>
      <c r="M712" s="399"/>
      <c r="N712" s="399"/>
      <c r="O712" s="400"/>
    </row>
    <row r="713">
      <c r="A713" s="466"/>
      <c r="B713" s="393" t="s">
        <v>260</v>
      </c>
      <c r="C713" s="394"/>
      <c r="D713" s="394"/>
      <c r="E713" s="394"/>
      <c r="F713" s="395"/>
      <c r="G713" s="396"/>
      <c r="H713" s="401"/>
      <c r="I713" s="398"/>
      <c r="J713" s="399"/>
      <c r="K713" s="399"/>
      <c r="L713" s="399"/>
      <c r="M713" s="399"/>
      <c r="N713" s="399"/>
      <c r="O713" s="400"/>
    </row>
    <row r="714">
      <c r="A714" s="466"/>
      <c r="B714" s="393" t="s">
        <v>261</v>
      </c>
      <c r="C714" s="394"/>
      <c r="D714" s="394"/>
      <c r="E714" s="394"/>
      <c r="F714" s="395"/>
      <c r="G714" s="396"/>
      <c r="H714" s="401"/>
      <c r="I714" s="396"/>
      <c r="J714" s="397"/>
      <c r="K714" s="397"/>
      <c r="L714" s="397"/>
      <c r="M714" s="397"/>
      <c r="N714" s="397"/>
      <c r="O714" s="402"/>
    </row>
    <row r="715" ht="13.5" customHeight="1">
      <c r="A715" s="467"/>
      <c r="B715" s="393" t="s">
        <v>262</v>
      </c>
      <c r="C715" s="394"/>
      <c r="D715" s="394"/>
      <c r="E715" s="394"/>
      <c r="F715" s="395"/>
      <c r="G715" s="396"/>
      <c r="H715" s="401"/>
      <c r="I715" s="404"/>
      <c r="J715" s="405"/>
      <c r="K715" s="405"/>
      <c r="L715" s="405"/>
      <c r="M715" s="405"/>
      <c r="N715" s="405"/>
      <c r="O715" s="406"/>
    </row>
    <row r="716">
      <c r="A716" s="468" t="s">
        <v>263</v>
      </c>
      <c r="B716" s="408" t="s">
        <v>264</v>
      </c>
      <c r="C716" s="409"/>
      <c r="D716" s="409"/>
      <c r="E716" s="409"/>
      <c r="F716" s="410"/>
      <c r="G716" s="411" t="s">
        <v>265</v>
      </c>
      <c r="H716" s="412"/>
      <c r="I716" s="408" t="s">
        <v>264</v>
      </c>
      <c r="J716" s="409"/>
      <c r="K716" s="409"/>
      <c r="L716" s="409"/>
      <c r="M716" s="409"/>
      <c r="N716" s="410"/>
      <c r="O716" s="413" t="s">
        <v>265</v>
      </c>
    </row>
    <row r="717">
      <c r="A717" s="466"/>
      <c r="B717" s="393" t="s">
        <v>266</v>
      </c>
      <c r="C717" s="394"/>
      <c r="D717" s="394"/>
      <c r="E717" s="394"/>
      <c r="F717" s="395"/>
      <c r="G717" s="398"/>
      <c r="H717" s="430"/>
      <c r="I717" s="393" t="s">
        <v>267</v>
      </c>
      <c r="J717" s="394"/>
      <c r="K717" s="394"/>
      <c r="L717" s="394"/>
      <c r="M717" s="394"/>
      <c r="N717" s="395"/>
      <c r="O717" s="469"/>
    </row>
    <row r="718" ht="12.75" customHeight="1">
      <c r="A718" s="466"/>
      <c r="B718" s="393" t="s">
        <v>268</v>
      </c>
      <c r="C718" s="394"/>
      <c r="D718" s="394"/>
      <c r="E718" s="394"/>
      <c r="F718" s="395"/>
      <c r="G718" s="398"/>
      <c r="H718" s="399"/>
      <c r="I718" s="415" t="s">
        <v>269</v>
      </c>
      <c r="J718" s="416"/>
      <c r="K718" s="416"/>
      <c r="L718" s="416"/>
      <c r="M718" s="416"/>
      <c r="N718" s="417"/>
      <c r="O718" s="400"/>
    </row>
    <row r="719" ht="12.75" customHeight="1">
      <c r="A719" s="466"/>
      <c r="B719" s="393" t="s">
        <v>270</v>
      </c>
      <c r="C719" s="394"/>
      <c r="D719" s="394"/>
      <c r="E719" s="394"/>
      <c r="F719" s="395"/>
      <c r="G719" s="398"/>
      <c r="H719" s="399"/>
      <c r="I719" s="393" t="s">
        <v>271</v>
      </c>
      <c r="J719" s="394"/>
      <c r="K719" s="394"/>
      <c r="L719" s="394"/>
      <c r="M719" s="394"/>
      <c r="N719" s="395"/>
      <c r="O719" s="400"/>
    </row>
    <row r="720" ht="12.75" customHeight="1">
      <c r="A720" s="466"/>
      <c r="B720" s="393" t="s">
        <v>272</v>
      </c>
      <c r="C720" s="394"/>
      <c r="D720" s="394"/>
      <c r="E720" s="394"/>
      <c r="F720" s="395"/>
      <c r="G720" s="398"/>
      <c r="H720" s="430"/>
      <c r="I720" s="385" t="s">
        <v>273</v>
      </c>
      <c r="J720" s="386"/>
      <c r="K720" s="386"/>
      <c r="L720" s="386"/>
      <c r="M720" s="386"/>
      <c r="N720" s="387"/>
      <c r="O720" s="469"/>
    </row>
    <row r="721" ht="12.75" customHeight="1">
      <c r="A721" s="466"/>
      <c r="B721" s="393" t="s">
        <v>274</v>
      </c>
      <c r="C721" s="394"/>
      <c r="D721" s="394"/>
      <c r="E721" s="394"/>
      <c r="F721" s="395"/>
      <c r="G721" s="398"/>
      <c r="H721" s="430"/>
      <c r="I721" s="393" t="s">
        <v>275</v>
      </c>
      <c r="J721" s="394"/>
      <c r="K721" s="394"/>
      <c r="L721" s="394"/>
      <c r="M721" s="394"/>
      <c r="N721" s="395"/>
      <c r="O721" s="469"/>
    </row>
    <row r="722">
      <c r="A722" s="466"/>
      <c r="B722" s="393" t="s">
        <v>276</v>
      </c>
      <c r="C722" s="394"/>
      <c r="D722" s="394"/>
      <c r="E722" s="394"/>
      <c r="F722" s="395"/>
      <c r="G722" s="398"/>
      <c r="H722" s="430"/>
      <c r="I722" s="393" t="s">
        <v>277</v>
      </c>
      <c r="J722" s="394"/>
      <c r="K722" s="394"/>
      <c r="L722" s="394"/>
      <c r="M722" s="394"/>
      <c r="N722" s="395"/>
      <c r="O722" s="469"/>
    </row>
    <row r="723" ht="12.75" customHeight="1">
      <c r="A723" s="466"/>
      <c r="B723" s="393" t="s">
        <v>278</v>
      </c>
      <c r="C723" s="394"/>
      <c r="D723" s="394"/>
      <c r="E723" s="394"/>
      <c r="F723" s="395"/>
      <c r="G723" s="398"/>
      <c r="H723" s="430"/>
      <c r="I723" s="393" t="s">
        <v>279</v>
      </c>
      <c r="J723" s="394"/>
      <c r="K723" s="394"/>
      <c r="L723" s="394"/>
      <c r="M723" s="394"/>
      <c r="N723" s="395"/>
      <c r="O723" s="469"/>
    </row>
    <row r="724">
      <c r="A724" s="466"/>
      <c r="B724" s="393" t="s">
        <v>280</v>
      </c>
      <c r="C724" s="394"/>
      <c r="D724" s="394"/>
      <c r="E724" s="394"/>
      <c r="F724" s="395"/>
      <c r="G724" s="398"/>
      <c r="H724" s="430"/>
      <c r="I724" s="393" t="s">
        <v>281</v>
      </c>
      <c r="J724" s="394"/>
      <c r="K724" s="394"/>
      <c r="L724" s="394"/>
      <c r="M724" s="394"/>
      <c r="N724" s="395"/>
      <c r="O724" s="469"/>
    </row>
    <row r="725" ht="12.75" customHeight="1">
      <c r="A725" s="466"/>
      <c r="B725" s="393" t="s">
        <v>282</v>
      </c>
      <c r="C725" s="394"/>
      <c r="D725" s="394"/>
      <c r="E725" s="394"/>
      <c r="F725" s="395"/>
      <c r="G725" s="398"/>
      <c r="H725" s="430"/>
      <c r="I725" s="393" t="s">
        <v>283</v>
      </c>
      <c r="J725" s="394"/>
      <c r="K725" s="394"/>
      <c r="L725" s="394"/>
      <c r="M725" s="394"/>
      <c r="N725" s="395"/>
      <c r="O725" s="469"/>
    </row>
    <row r="726" ht="12.75" customHeight="1">
      <c r="A726" s="466"/>
      <c r="B726" s="393" t="s">
        <v>284</v>
      </c>
      <c r="C726" s="394"/>
      <c r="D726" s="394"/>
      <c r="E726" s="394"/>
      <c r="F726" s="395"/>
      <c r="G726" s="398"/>
      <c r="H726" s="430"/>
      <c r="I726" s="393" t="s">
        <v>285</v>
      </c>
      <c r="J726" s="394"/>
      <c r="K726" s="394"/>
      <c r="L726" s="394"/>
      <c r="M726" s="394"/>
      <c r="N726" s="395"/>
      <c r="O726" s="418"/>
    </row>
    <row r="727" ht="13.5" customHeight="1">
      <c r="A727" s="467"/>
      <c r="B727" s="393" t="s">
        <v>286</v>
      </c>
      <c r="C727" s="394"/>
      <c r="D727" s="394"/>
      <c r="E727" s="394"/>
      <c r="F727" s="395"/>
      <c r="G727" s="470"/>
      <c r="H727" s="471"/>
      <c r="I727" s="421" t="s">
        <v>287</v>
      </c>
      <c r="J727" s="422"/>
      <c r="K727" s="422"/>
      <c r="L727" s="422"/>
      <c r="M727" s="422"/>
      <c r="N727" s="423"/>
      <c r="O727" s="472">
        <f>SUM(G717:H727,O717:O726)</f>
        <v>0</v>
      </c>
    </row>
    <row r="728">
      <c r="A728" s="473" t="s">
        <v>288</v>
      </c>
      <c r="B728" s="426" t="s">
        <v>293</v>
      </c>
      <c r="C728" s="485"/>
      <c r="D728" s="485"/>
      <c r="E728" s="485"/>
      <c r="F728" s="485"/>
      <c r="G728" s="485"/>
      <c r="H728" s="485"/>
      <c r="I728" s="485"/>
      <c r="J728" s="485"/>
      <c r="K728" s="485"/>
      <c r="L728" s="485"/>
      <c r="M728" s="485"/>
      <c r="N728" s="485"/>
      <c r="O728" s="486"/>
    </row>
    <row r="729">
      <c r="A729" s="474"/>
      <c r="B729" s="398"/>
      <c r="C729" s="399"/>
      <c r="D729" s="399"/>
      <c r="E729" s="399"/>
      <c r="F729" s="399"/>
      <c r="G729" s="399"/>
      <c r="H729" s="399"/>
      <c r="I729" s="399"/>
      <c r="J729" s="399"/>
      <c r="K729" s="399"/>
      <c r="L729" s="399"/>
      <c r="M729" s="399"/>
      <c r="N729" s="399"/>
      <c r="O729" s="400"/>
    </row>
    <row r="730">
      <c r="A730" s="474"/>
      <c r="B730" s="487" t="s">
        <v>295</v>
      </c>
      <c r="C730" s="488"/>
      <c r="D730" s="488"/>
      <c r="E730" s="488"/>
      <c r="F730" s="488"/>
      <c r="G730" s="488"/>
      <c r="H730" s="488"/>
      <c r="I730" s="488"/>
      <c r="J730" s="488"/>
      <c r="K730" s="488"/>
      <c r="L730" s="488"/>
      <c r="M730" s="488"/>
      <c r="N730" s="488"/>
      <c r="O730" s="489"/>
    </row>
    <row r="731">
      <c r="A731" s="474"/>
      <c r="B731" s="490"/>
      <c r="C731" s="491"/>
      <c r="D731" s="491"/>
      <c r="E731" s="491"/>
      <c r="F731" s="491"/>
      <c r="G731" s="491"/>
      <c r="H731" s="491"/>
      <c r="I731" s="491"/>
      <c r="J731" s="491"/>
      <c r="K731" s="491"/>
      <c r="L731" s="491"/>
      <c r="M731" s="491"/>
      <c r="N731" s="491"/>
      <c r="O731" s="492"/>
    </row>
    <row r="732">
      <c r="A732" s="474"/>
      <c r="B732" s="398"/>
      <c r="C732" s="399"/>
      <c r="D732" s="399"/>
      <c r="E732" s="399"/>
      <c r="F732" s="399"/>
      <c r="G732" s="399"/>
      <c r="H732" s="399"/>
      <c r="I732" s="399"/>
      <c r="J732" s="399"/>
      <c r="K732" s="399"/>
      <c r="L732" s="399"/>
      <c r="M732" s="399"/>
      <c r="N732" s="399"/>
      <c r="O732" s="400"/>
    </row>
    <row r="733">
      <c r="A733" s="474"/>
      <c r="B733" s="398"/>
      <c r="C733" s="399"/>
      <c r="D733" s="399"/>
      <c r="E733" s="399"/>
      <c r="F733" s="399"/>
      <c r="G733" s="399"/>
      <c r="H733" s="399"/>
      <c r="I733" s="399"/>
      <c r="J733" s="399"/>
      <c r="K733" s="399"/>
      <c r="L733" s="399"/>
      <c r="M733" s="399"/>
      <c r="N733" s="399"/>
      <c r="O733" s="400"/>
    </row>
    <row r="734">
      <c r="A734" s="474"/>
      <c r="B734" s="398"/>
      <c r="C734" s="399"/>
      <c r="D734" s="399"/>
      <c r="E734" s="399"/>
      <c r="F734" s="399"/>
      <c r="G734" s="399"/>
      <c r="H734" s="399"/>
      <c r="I734" s="399"/>
      <c r="J734" s="399"/>
      <c r="K734" s="399"/>
      <c r="L734" s="399"/>
      <c r="M734" s="399"/>
      <c r="N734" s="399"/>
      <c r="O734" s="400"/>
    </row>
    <row r="735">
      <c r="A735" s="474"/>
      <c r="B735" s="398"/>
      <c r="C735" s="399"/>
      <c r="D735" s="399"/>
      <c r="E735" s="399"/>
      <c r="F735" s="399"/>
      <c r="G735" s="399"/>
      <c r="H735" s="399"/>
      <c r="I735" s="399"/>
      <c r="J735" s="399"/>
      <c r="K735" s="399"/>
      <c r="L735" s="399"/>
      <c r="M735" s="399"/>
      <c r="N735" s="399"/>
      <c r="O735" s="400"/>
    </row>
    <row r="736">
      <c r="A736" s="474"/>
      <c r="B736" s="398"/>
      <c r="C736" s="399"/>
      <c r="D736" s="399"/>
      <c r="E736" s="399"/>
      <c r="F736" s="399"/>
      <c r="G736" s="399"/>
      <c r="H736" s="399"/>
      <c r="I736" s="399"/>
      <c r="J736" s="399"/>
      <c r="K736" s="399"/>
      <c r="L736" s="399"/>
      <c r="M736" s="399"/>
      <c r="N736" s="399"/>
      <c r="O736" s="400"/>
    </row>
    <row r="737">
      <c r="A737" s="474"/>
      <c r="B737" s="398"/>
      <c r="C737" s="399"/>
      <c r="D737" s="399"/>
      <c r="E737" s="399"/>
      <c r="F737" s="399"/>
      <c r="G737" s="399"/>
      <c r="H737" s="399"/>
      <c r="I737" s="399"/>
      <c r="J737" s="399"/>
      <c r="K737" s="399"/>
      <c r="L737" s="399"/>
      <c r="M737" s="399"/>
      <c r="N737" s="399"/>
      <c r="O737" s="400"/>
    </row>
    <row r="738">
      <c r="A738" s="474"/>
      <c r="B738" s="398"/>
      <c r="C738" s="399"/>
      <c r="D738" s="399"/>
      <c r="E738" s="399"/>
      <c r="F738" s="399"/>
      <c r="G738" s="399"/>
      <c r="H738" s="399"/>
      <c r="I738" s="399"/>
      <c r="J738" s="399"/>
      <c r="K738" s="399"/>
      <c r="L738" s="399"/>
      <c r="M738" s="399"/>
      <c r="N738" s="399"/>
      <c r="O738" s="400"/>
    </row>
    <row r="739">
      <c r="A739" s="474"/>
      <c r="B739" s="398"/>
      <c r="C739" s="399"/>
      <c r="D739" s="399"/>
      <c r="E739" s="399"/>
      <c r="F739" s="399"/>
      <c r="G739" s="399"/>
      <c r="H739" s="399"/>
      <c r="I739" s="399"/>
      <c r="J739" s="399"/>
      <c r="K739" s="399"/>
      <c r="L739" s="399"/>
      <c r="M739" s="399"/>
      <c r="N739" s="399"/>
      <c r="O739" s="400"/>
    </row>
    <row r="740">
      <c r="A740" s="474"/>
      <c r="B740" s="398"/>
      <c r="C740" s="399"/>
      <c r="D740" s="399"/>
      <c r="E740" s="399"/>
      <c r="F740" s="399"/>
      <c r="G740" s="399"/>
      <c r="H740" s="399"/>
      <c r="I740" s="399"/>
      <c r="J740" s="399"/>
      <c r="K740" s="399"/>
      <c r="L740" s="399"/>
      <c r="M740" s="399"/>
      <c r="N740" s="399"/>
      <c r="O740" s="400"/>
    </row>
    <row r="741">
      <c r="A741" s="474"/>
      <c r="B741" s="398"/>
      <c r="C741" s="399"/>
      <c r="D741" s="399"/>
      <c r="E741" s="399"/>
      <c r="F741" s="399"/>
      <c r="G741" s="399"/>
      <c r="H741" s="430"/>
      <c r="I741" s="431" t="s">
        <v>0</v>
      </c>
      <c r="J741" s="432"/>
      <c r="K741" s="432"/>
      <c r="L741" s="432"/>
      <c r="M741" s="432"/>
      <c r="N741" s="432"/>
      <c r="O741" s="433"/>
    </row>
    <row r="742" ht="48" customHeight="1">
      <c r="A742" s="475"/>
      <c r="B742" s="404"/>
      <c r="C742" s="405"/>
      <c r="D742" s="405"/>
      <c r="E742" s="405"/>
      <c r="F742" s="405"/>
      <c r="G742" s="405"/>
      <c r="H742" s="435"/>
      <c r="I742" s="436"/>
      <c r="J742" s="437"/>
      <c r="K742" s="437"/>
      <c r="L742" s="437"/>
      <c r="M742" s="437"/>
      <c r="N742" s="437"/>
      <c r="O742" s="438"/>
    </row>
    <row r="743">
      <c r="A743" s="473" t="s">
        <v>291</v>
      </c>
      <c r="B743" s="439"/>
      <c r="C743" s="427"/>
      <c r="D743" s="427"/>
      <c r="E743" s="427"/>
      <c r="F743" s="427"/>
      <c r="G743" s="427"/>
      <c r="H743" s="427"/>
      <c r="I743" s="427"/>
      <c r="J743" s="427"/>
      <c r="K743" s="427"/>
      <c r="L743" s="427"/>
      <c r="M743" s="427"/>
      <c r="N743" s="427"/>
      <c r="O743" s="428"/>
    </row>
    <row r="744">
      <c r="A744" s="474"/>
      <c r="B744" s="398"/>
      <c r="C744" s="399"/>
      <c r="D744" s="399"/>
      <c r="E744" s="399"/>
      <c r="F744" s="399"/>
      <c r="G744" s="399"/>
      <c r="H744" s="399"/>
      <c r="I744" s="399"/>
      <c r="J744" s="399"/>
      <c r="K744" s="399"/>
      <c r="L744" s="399"/>
      <c r="M744" s="399"/>
      <c r="N744" s="399"/>
      <c r="O744" s="400"/>
    </row>
    <row r="745">
      <c r="A745" s="474"/>
      <c r="B745" s="398"/>
      <c r="C745" s="399"/>
      <c r="D745" s="399"/>
      <c r="E745" s="399"/>
      <c r="F745" s="399"/>
      <c r="G745" s="399"/>
      <c r="H745" s="399"/>
      <c r="I745" s="399"/>
      <c r="J745" s="399"/>
      <c r="K745" s="399"/>
      <c r="L745" s="399"/>
      <c r="M745" s="399"/>
      <c r="N745" s="399"/>
      <c r="O745" s="400"/>
    </row>
    <row r="746">
      <c r="A746" s="474"/>
      <c r="B746" s="398"/>
      <c r="C746" s="399"/>
      <c r="D746" s="399"/>
      <c r="E746" s="399"/>
      <c r="F746" s="399"/>
      <c r="G746" s="399"/>
      <c r="H746" s="399"/>
      <c r="I746" s="399"/>
      <c r="J746" s="399"/>
      <c r="K746" s="399"/>
      <c r="L746" s="399"/>
      <c r="M746" s="399"/>
      <c r="N746" s="399"/>
      <c r="O746" s="400"/>
    </row>
    <row r="747">
      <c r="A747" s="474"/>
      <c r="B747" s="398"/>
      <c r="C747" s="399"/>
      <c r="D747" s="399"/>
      <c r="E747" s="399"/>
      <c r="F747" s="399"/>
      <c r="G747" s="399"/>
      <c r="H747" s="399"/>
      <c r="I747" s="399"/>
      <c r="J747" s="399"/>
      <c r="K747" s="399"/>
      <c r="L747" s="399"/>
      <c r="M747" s="399"/>
      <c r="N747" s="399"/>
      <c r="O747" s="400"/>
    </row>
    <row r="748">
      <c r="A748" s="474"/>
      <c r="B748" s="398"/>
      <c r="C748" s="399"/>
      <c r="D748" s="399"/>
      <c r="E748" s="399"/>
      <c r="F748" s="399"/>
      <c r="G748" s="399"/>
      <c r="H748" s="399"/>
      <c r="I748" s="399"/>
      <c r="J748" s="399"/>
      <c r="K748" s="399"/>
      <c r="L748" s="399"/>
      <c r="M748" s="399"/>
      <c r="N748" s="399"/>
      <c r="O748" s="400"/>
    </row>
    <row r="749">
      <c r="A749" s="474"/>
      <c r="B749" s="398"/>
      <c r="C749" s="399"/>
      <c r="D749" s="399"/>
      <c r="E749" s="399"/>
      <c r="F749" s="399"/>
      <c r="G749" s="399"/>
      <c r="H749" s="399"/>
      <c r="I749" s="399"/>
      <c r="J749" s="399"/>
      <c r="K749" s="399"/>
      <c r="L749" s="399"/>
      <c r="M749" s="399"/>
      <c r="N749" s="399"/>
      <c r="O749" s="400"/>
    </row>
    <row r="750">
      <c r="A750" s="474"/>
      <c r="B750" s="398"/>
      <c r="C750" s="399"/>
      <c r="D750" s="399"/>
      <c r="E750" s="399"/>
      <c r="F750" s="399"/>
      <c r="G750" s="399"/>
      <c r="H750" s="399"/>
      <c r="I750" s="399"/>
      <c r="J750" s="399"/>
      <c r="K750" s="399"/>
      <c r="L750" s="399"/>
      <c r="M750" s="399"/>
      <c r="N750" s="399"/>
      <c r="O750" s="400"/>
    </row>
    <row r="751">
      <c r="A751" s="474"/>
      <c r="B751" s="396"/>
      <c r="C751" s="397"/>
      <c r="D751" s="397"/>
      <c r="E751" s="397"/>
      <c r="F751" s="397"/>
      <c r="G751" s="397"/>
      <c r="H751" s="397"/>
      <c r="I751" s="441"/>
      <c r="J751" s="441"/>
      <c r="K751" s="441"/>
      <c r="L751" s="441"/>
      <c r="M751" s="441"/>
      <c r="N751" s="441"/>
      <c r="O751" s="442"/>
    </row>
    <row r="752">
      <c r="A752" s="474"/>
      <c r="B752" s="396"/>
      <c r="C752" s="397"/>
      <c r="D752" s="397"/>
      <c r="E752" s="397"/>
      <c r="F752" s="397"/>
      <c r="G752" s="397"/>
      <c r="H752" s="401"/>
      <c r="I752" s="431" t="s">
        <v>292</v>
      </c>
      <c r="J752" s="432"/>
      <c r="K752" s="432"/>
      <c r="L752" s="432"/>
      <c r="M752" s="432"/>
      <c r="N752" s="432"/>
      <c r="O752" s="433"/>
    </row>
    <row r="753">
      <c r="A753" s="474"/>
      <c r="B753" s="396"/>
      <c r="C753" s="397"/>
      <c r="D753" s="397"/>
      <c r="E753" s="397"/>
      <c r="F753" s="397"/>
      <c r="G753" s="397"/>
      <c r="H753" s="401"/>
      <c r="I753" s="431"/>
      <c r="J753" s="432"/>
      <c r="K753" s="432"/>
      <c r="L753" s="432"/>
      <c r="M753" s="432"/>
      <c r="N753" s="432"/>
      <c r="O753" s="433"/>
    </row>
    <row r="754">
      <c r="A754" s="474"/>
      <c r="B754" s="396"/>
      <c r="C754" s="397"/>
      <c r="D754" s="397"/>
      <c r="E754" s="397"/>
      <c r="F754" s="397"/>
      <c r="G754" s="397"/>
      <c r="H754" s="401"/>
      <c r="I754" s="431"/>
      <c r="J754" s="432"/>
      <c r="K754" s="432"/>
      <c r="L754" s="432"/>
      <c r="M754" s="432"/>
      <c r="N754" s="432"/>
      <c r="O754" s="433"/>
    </row>
    <row r="755">
      <c r="A755" s="474"/>
      <c r="B755" s="396"/>
      <c r="C755" s="397"/>
      <c r="D755" s="397"/>
      <c r="E755" s="397"/>
      <c r="F755" s="397"/>
      <c r="G755" s="397"/>
      <c r="H755" s="401"/>
      <c r="I755" s="443"/>
      <c r="J755" s="443"/>
      <c r="K755" s="443"/>
      <c r="L755" s="443"/>
      <c r="M755" s="443"/>
      <c r="N755" s="443"/>
      <c r="O755" s="444"/>
    </row>
    <row r="756">
      <c r="A756" s="475"/>
      <c r="B756" s="447"/>
      <c r="C756" s="448"/>
      <c r="D756" s="448"/>
      <c r="E756" s="448"/>
      <c r="F756" s="448"/>
      <c r="G756" s="448"/>
      <c r="H756" s="449"/>
      <c r="I756" s="450"/>
      <c r="J756" s="450"/>
      <c r="K756" s="450"/>
      <c r="L756" s="450"/>
      <c r="M756" s="450"/>
      <c r="N756" s="450"/>
      <c r="O756" s="451"/>
    </row>
    <row r="757">
      <c r="A757" s="348" t="s">
        <v>240</v>
      </c>
      <c r="B757" s="452" t="s">
        <v>1</v>
      </c>
      <c r="C757" s="453"/>
      <c r="D757" s="453"/>
      <c r="E757" s="453"/>
      <c r="F757" s="453"/>
      <c r="G757" s="453"/>
      <c r="H757" s="453"/>
      <c r="I757" s="453"/>
      <c r="J757" s="453"/>
      <c r="K757" s="453"/>
      <c r="L757" s="453"/>
      <c r="M757" s="453"/>
      <c r="N757" s="453"/>
      <c r="O757" s="454"/>
    </row>
    <row r="758">
      <c r="A758" s="352" t="s">
        <v>3</v>
      </c>
      <c r="B758" s="455" t="s">
        <v>4</v>
      </c>
      <c r="C758" s="456"/>
      <c r="D758" s="456"/>
      <c r="E758" s="456"/>
      <c r="F758" s="456"/>
      <c r="G758" s="456"/>
      <c r="H758" s="456"/>
      <c r="I758" s="456"/>
      <c r="J758" s="456"/>
      <c r="K758" s="456"/>
      <c r="L758" s="456"/>
      <c r="M758" s="456"/>
      <c r="N758" s="456"/>
      <c r="O758" s="457"/>
    </row>
    <row r="759" ht="12.75" customHeight="1">
      <c r="A759" s="458" t="s">
        <v>241</v>
      </c>
      <c r="B759" s="459"/>
      <c r="C759" s="459"/>
      <c r="D759" s="459"/>
      <c r="E759" s="459"/>
      <c r="F759" s="459"/>
      <c r="G759" s="459"/>
      <c r="H759" s="459"/>
      <c r="I759" s="459"/>
      <c r="J759" s="459"/>
      <c r="K759" s="459"/>
      <c r="L759" s="459"/>
      <c r="M759" s="459"/>
      <c r="N759" s="459"/>
      <c r="O759" s="460"/>
    </row>
    <row r="760" ht="12.75" customHeight="1">
      <c r="A760" s="359" t="s">
        <v>7</v>
      </c>
      <c r="B760" s="360" t="s">
        <v>233</v>
      </c>
      <c r="C760" s="360" t="s">
        <v>216</v>
      </c>
      <c r="D760" s="461" t="s">
        <v>198</v>
      </c>
      <c r="E760" s="462"/>
      <c r="F760" s="463"/>
      <c r="G760" s="464" t="s">
        <v>242</v>
      </c>
      <c r="H760" s="465"/>
      <c r="I760" s="363">
        <f>I706+1</f>
        <v>45950</v>
      </c>
      <c r="J760" s="364"/>
      <c r="K760" s="364"/>
      <c r="L760" s="364"/>
      <c r="M760" s="365"/>
      <c r="N760" s="366" t="s">
        <v>243</v>
      </c>
      <c r="O760" s="367">
        <f>O706+1</f>
        <v>15</v>
      </c>
    </row>
    <row r="761">
      <c r="A761" s="368" t="s">
        <v>244</v>
      </c>
      <c r="B761" s="369" t="s">
        <v>6</v>
      </c>
      <c r="C761" s="370"/>
      <c r="D761" s="370"/>
      <c r="E761" s="370"/>
      <c r="F761" s="370"/>
      <c r="G761" s="370"/>
      <c r="H761" s="370"/>
      <c r="I761" s="370"/>
      <c r="J761" s="371"/>
      <c r="K761" s="372" t="s">
        <v>245</v>
      </c>
      <c r="L761" s="372" t="s">
        <v>246</v>
      </c>
      <c r="M761" s="476" t="s">
        <v>247</v>
      </c>
      <c r="N761" s="477"/>
      <c r="O761" s="373" t="s">
        <v>248</v>
      </c>
    </row>
    <row r="762">
      <c r="A762" s="374"/>
      <c r="B762" s="375"/>
      <c r="C762" s="376"/>
      <c r="D762" s="376"/>
      <c r="E762" s="376"/>
      <c r="F762" s="376"/>
      <c r="G762" s="376"/>
      <c r="H762" s="376"/>
      <c r="I762" s="376"/>
      <c r="J762" s="377"/>
      <c r="K762" s="372" t="s">
        <v>249</v>
      </c>
      <c r="L762" s="378" t="s">
        <v>203</v>
      </c>
      <c r="M762" s="482"/>
      <c r="N762" s="483"/>
      <c r="O762" s="379"/>
    </row>
    <row r="763" ht="25.5">
      <c r="A763" s="380" t="s">
        <v>250</v>
      </c>
      <c r="B763" s="381"/>
      <c r="C763" s="382" t="s">
        <v>251</v>
      </c>
      <c r="D763" s="382">
        <v>180</v>
      </c>
      <c r="E763" s="382" t="s">
        <v>252</v>
      </c>
      <c r="F763" s="479" t="s">
        <v>253</v>
      </c>
      <c r="G763" s="480"/>
      <c r="H763" s="381">
        <f>H709+1</f>
        <v>15</v>
      </c>
      <c r="I763" s="382" t="s">
        <v>254</v>
      </c>
      <c r="J763" s="381">
        <f>D763-H763</f>
        <v>165</v>
      </c>
      <c r="K763" s="378" t="s">
        <v>255</v>
      </c>
      <c r="L763" s="378" t="s">
        <v>203</v>
      </c>
      <c r="M763" s="455"/>
      <c r="N763" s="478"/>
      <c r="O763" s="354"/>
    </row>
    <row r="764">
      <c r="A764" s="481" t="s">
        <v>256</v>
      </c>
      <c r="B764" s="393" t="s">
        <v>257</v>
      </c>
      <c r="C764" s="394"/>
      <c r="D764" s="394"/>
      <c r="E764" s="394"/>
      <c r="F764" s="395"/>
      <c r="G764" s="396"/>
      <c r="H764" s="401"/>
      <c r="I764" s="398"/>
      <c r="J764" s="399"/>
      <c r="K764" s="399"/>
      <c r="L764" s="399"/>
      <c r="M764" s="399"/>
      <c r="N764" s="399"/>
      <c r="O764" s="400"/>
    </row>
    <row r="765">
      <c r="A765" s="384"/>
      <c r="B765" s="393" t="s">
        <v>258</v>
      </c>
      <c r="C765" s="394"/>
      <c r="D765" s="394"/>
      <c r="E765" s="394"/>
      <c r="F765" s="395"/>
      <c r="G765" s="396"/>
      <c r="H765" s="401"/>
      <c r="I765" s="398"/>
      <c r="J765" s="399"/>
      <c r="K765" s="399"/>
      <c r="L765" s="399"/>
      <c r="M765" s="399"/>
      <c r="N765" s="399"/>
      <c r="O765" s="400"/>
    </row>
    <row r="766">
      <c r="A766" s="384"/>
      <c r="B766" s="393" t="s">
        <v>259</v>
      </c>
      <c r="C766" s="394"/>
      <c r="D766" s="394"/>
      <c r="E766" s="394"/>
      <c r="F766" s="395"/>
      <c r="G766" s="396"/>
      <c r="H766" s="401"/>
      <c r="I766" s="398"/>
      <c r="J766" s="399"/>
      <c r="K766" s="399"/>
      <c r="L766" s="399"/>
      <c r="M766" s="399"/>
      <c r="N766" s="399"/>
      <c r="O766" s="400"/>
    </row>
    <row r="767">
      <c r="A767" s="384"/>
      <c r="B767" s="393" t="s">
        <v>260</v>
      </c>
      <c r="C767" s="394"/>
      <c r="D767" s="394"/>
      <c r="E767" s="394"/>
      <c r="F767" s="395"/>
      <c r="G767" s="396"/>
      <c r="H767" s="401"/>
      <c r="I767" s="398"/>
      <c r="J767" s="399"/>
      <c r="K767" s="399"/>
      <c r="L767" s="399"/>
      <c r="M767" s="399"/>
      <c r="N767" s="399"/>
      <c r="O767" s="400"/>
    </row>
    <row r="768">
      <c r="A768" s="384"/>
      <c r="B768" s="393" t="s">
        <v>261</v>
      </c>
      <c r="C768" s="394"/>
      <c r="D768" s="394"/>
      <c r="E768" s="394"/>
      <c r="F768" s="395"/>
      <c r="G768" s="396"/>
      <c r="H768" s="401"/>
      <c r="I768" s="396"/>
      <c r="J768" s="397"/>
      <c r="K768" s="397"/>
      <c r="L768" s="397"/>
      <c r="M768" s="397"/>
      <c r="N768" s="397"/>
      <c r="O768" s="402"/>
    </row>
    <row r="769" ht="13.5" customHeight="1">
      <c r="A769" s="403"/>
      <c r="B769" s="393" t="s">
        <v>262</v>
      </c>
      <c r="C769" s="394"/>
      <c r="D769" s="394"/>
      <c r="E769" s="394"/>
      <c r="F769" s="395"/>
      <c r="G769" s="396">
        <v>1</v>
      </c>
      <c r="H769" s="401"/>
      <c r="I769" s="404"/>
      <c r="J769" s="405"/>
      <c r="K769" s="405"/>
      <c r="L769" s="405"/>
      <c r="M769" s="405"/>
      <c r="N769" s="405"/>
      <c r="O769" s="406"/>
    </row>
    <row r="770">
      <c r="A770" s="407" t="s">
        <v>263</v>
      </c>
      <c r="B770" s="408" t="s">
        <v>264</v>
      </c>
      <c r="C770" s="409"/>
      <c r="D770" s="409"/>
      <c r="E770" s="409"/>
      <c r="F770" s="410"/>
      <c r="G770" s="411" t="s">
        <v>265</v>
      </c>
      <c r="H770" s="412"/>
      <c r="I770" s="408" t="s">
        <v>264</v>
      </c>
      <c r="J770" s="409"/>
      <c r="K770" s="409"/>
      <c r="L770" s="409"/>
      <c r="M770" s="409"/>
      <c r="N770" s="410"/>
      <c r="O770" s="413" t="s">
        <v>265</v>
      </c>
    </row>
    <row r="771">
      <c r="A771" s="384"/>
      <c r="B771" s="393" t="s">
        <v>266</v>
      </c>
      <c r="C771" s="394"/>
      <c r="D771" s="394"/>
      <c r="E771" s="394"/>
      <c r="F771" s="395"/>
      <c r="G771" s="398"/>
      <c r="H771" s="430"/>
      <c r="I771" s="393" t="s">
        <v>267</v>
      </c>
      <c r="J771" s="394"/>
      <c r="K771" s="394"/>
      <c r="L771" s="394"/>
      <c r="M771" s="394"/>
      <c r="N771" s="395"/>
      <c r="O771" s="469"/>
    </row>
    <row r="772" ht="12.75" customHeight="1">
      <c r="A772" s="384"/>
      <c r="B772" s="393" t="s">
        <v>268</v>
      </c>
      <c r="C772" s="394"/>
      <c r="D772" s="394"/>
      <c r="E772" s="394"/>
      <c r="F772" s="395"/>
      <c r="G772" s="398"/>
      <c r="H772" s="399"/>
      <c r="I772" s="415" t="s">
        <v>269</v>
      </c>
      <c r="J772" s="416"/>
      <c r="K772" s="416"/>
      <c r="L772" s="416"/>
      <c r="M772" s="416"/>
      <c r="N772" s="417"/>
      <c r="O772" s="400"/>
    </row>
    <row r="773" ht="12.75" customHeight="1">
      <c r="A773" s="384"/>
      <c r="B773" s="393" t="s">
        <v>270</v>
      </c>
      <c r="C773" s="394"/>
      <c r="D773" s="394"/>
      <c r="E773" s="394"/>
      <c r="F773" s="395"/>
      <c r="G773" s="398"/>
      <c r="H773" s="399"/>
      <c r="I773" s="393" t="s">
        <v>271</v>
      </c>
      <c r="J773" s="394"/>
      <c r="K773" s="394"/>
      <c r="L773" s="394"/>
      <c r="M773" s="394"/>
      <c r="N773" s="395"/>
      <c r="O773" s="400"/>
    </row>
    <row r="774" ht="12.75" customHeight="1">
      <c r="A774" s="384"/>
      <c r="B774" s="393" t="s">
        <v>272</v>
      </c>
      <c r="C774" s="394"/>
      <c r="D774" s="394"/>
      <c r="E774" s="394"/>
      <c r="F774" s="395"/>
      <c r="G774" s="398"/>
      <c r="H774" s="430"/>
      <c r="I774" s="385" t="s">
        <v>273</v>
      </c>
      <c r="J774" s="386"/>
      <c r="K774" s="386"/>
      <c r="L774" s="386"/>
      <c r="M774" s="386"/>
      <c r="N774" s="387"/>
      <c r="O774" s="469"/>
    </row>
    <row r="775" ht="12.75" customHeight="1">
      <c r="A775" s="384"/>
      <c r="B775" s="393" t="s">
        <v>274</v>
      </c>
      <c r="C775" s="394"/>
      <c r="D775" s="394"/>
      <c r="E775" s="394"/>
      <c r="F775" s="395"/>
      <c r="G775" s="398"/>
      <c r="H775" s="430"/>
      <c r="I775" s="393" t="s">
        <v>275</v>
      </c>
      <c r="J775" s="394"/>
      <c r="K775" s="394"/>
      <c r="L775" s="394"/>
      <c r="M775" s="394"/>
      <c r="N775" s="395"/>
      <c r="O775" s="469">
        <v>1</v>
      </c>
    </row>
    <row r="776">
      <c r="A776" s="384"/>
      <c r="B776" s="393" t="s">
        <v>276</v>
      </c>
      <c r="C776" s="394"/>
      <c r="D776" s="394"/>
      <c r="E776" s="394"/>
      <c r="F776" s="395"/>
      <c r="G776" s="398"/>
      <c r="H776" s="430"/>
      <c r="I776" s="393" t="s">
        <v>277</v>
      </c>
      <c r="J776" s="394"/>
      <c r="K776" s="394"/>
      <c r="L776" s="394"/>
      <c r="M776" s="394"/>
      <c r="N776" s="395"/>
      <c r="O776" s="469"/>
    </row>
    <row r="777" ht="12.75" customHeight="1">
      <c r="A777" s="384"/>
      <c r="B777" s="393" t="s">
        <v>278</v>
      </c>
      <c r="C777" s="394"/>
      <c r="D777" s="394"/>
      <c r="E777" s="394"/>
      <c r="F777" s="395"/>
      <c r="G777" s="398"/>
      <c r="H777" s="430"/>
      <c r="I777" s="393" t="s">
        <v>279</v>
      </c>
      <c r="J777" s="394"/>
      <c r="K777" s="394"/>
      <c r="L777" s="394"/>
      <c r="M777" s="394"/>
      <c r="N777" s="395"/>
      <c r="O777" s="469"/>
    </row>
    <row r="778">
      <c r="A778" s="384"/>
      <c r="B778" s="393" t="s">
        <v>280</v>
      </c>
      <c r="C778" s="394"/>
      <c r="D778" s="394"/>
      <c r="E778" s="394"/>
      <c r="F778" s="395"/>
      <c r="G778" s="398"/>
      <c r="H778" s="430"/>
      <c r="I778" s="393" t="s">
        <v>281</v>
      </c>
      <c r="J778" s="394"/>
      <c r="K778" s="394"/>
      <c r="L778" s="394"/>
      <c r="M778" s="394"/>
      <c r="N778" s="395"/>
      <c r="O778" s="469"/>
    </row>
    <row r="779" ht="12.75" customHeight="1">
      <c r="A779" s="384"/>
      <c r="B779" s="393" t="s">
        <v>282</v>
      </c>
      <c r="C779" s="394"/>
      <c r="D779" s="394"/>
      <c r="E779" s="394"/>
      <c r="F779" s="395"/>
      <c r="G779" s="398"/>
      <c r="H779" s="430"/>
      <c r="I779" s="393" t="s">
        <v>283</v>
      </c>
      <c r="J779" s="394"/>
      <c r="K779" s="394"/>
      <c r="L779" s="394"/>
      <c r="M779" s="394"/>
      <c r="N779" s="395"/>
      <c r="O779" s="469"/>
    </row>
    <row r="780" ht="12.75" customHeight="1">
      <c r="A780" s="384"/>
      <c r="B780" s="393" t="s">
        <v>284</v>
      </c>
      <c r="C780" s="394"/>
      <c r="D780" s="394"/>
      <c r="E780" s="394"/>
      <c r="F780" s="395"/>
      <c r="G780" s="398"/>
      <c r="H780" s="430"/>
      <c r="I780" s="393" t="s">
        <v>285</v>
      </c>
      <c r="J780" s="394"/>
      <c r="K780" s="394"/>
      <c r="L780" s="394"/>
      <c r="M780" s="394"/>
      <c r="N780" s="395"/>
      <c r="O780" s="418">
        <v>1</v>
      </c>
    </row>
    <row r="781" ht="13.5" customHeight="1">
      <c r="A781" s="403"/>
      <c r="B781" s="393" t="s">
        <v>286</v>
      </c>
      <c r="C781" s="394"/>
      <c r="D781" s="394"/>
      <c r="E781" s="394"/>
      <c r="F781" s="395"/>
      <c r="G781" s="470">
        <v>2</v>
      </c>
      <c r="H781" s="471"/>
      <c r="I781" s="421" t="s">
        <v>287</v>
      </c>
      <c r="J781" s="422"/>
      <c r="K781" s="422"/>
      <c r="L781" s="422"/>
      <c r="M781" s="422"/>
      <c r="N781" s="423"/>
      <c r="O781" s="472">
        <f>SUM(G771:H781,O771:O780)</f>
        <v>4</v>
      </c>
    </row>
    <row r="782">
      <c r="A782" s="425" t="s">
        <v>288</v>
      </c>
      <c r="B782" s="426" t="s">
        <v>43</v>
      </c>
      <c r="C782" s="485"/>
      <c r="D782" s="485"/>
      <c r="E782" s="485"/>
      <c r="F782" s="485"/>
      <c r="G782" s="485"/>
      <c r="H782" s="485"/>
      <c r="I782" s="485"/>
      <c r="J782" s="485"/>
      <c r="K782" s="485"/>
      <c r="L782" s="485"/>
      <c r="M782" s="485"/>
      <c r="N782" s="485"/>
      <c r="O782" s="486"/>
    </row>
    <row r="783">
      <c r="A783" s="429"/>
      <c r="B783" s="398"/>
      <c r="C783" s="399"/>
      <c r="D783" s="399"/>
      <c r="E783" s="399"/>
      <c r="F783" s="399"/>
      <c r="G783" s="399"/>
      <c r="H783" s="399"/>
      <c r="I783" s="399"/>
      <c r="J783" s="399"/>
      <c r="K783" s="399"/>
      <c r="L783" s="399"/>
      <c r="M783" s="399"/>
      <c r="N783" s="399"/>
      <c r="O783" s="400"/>
    </row>
    <row r="784">
      <c r="A784" s="429"/>
      <c r="B784" s="398"/>
      <c r="C784" s="399"/>
      <c r="D784" s="399"/>
      <c r="E784" s="399"/>
      <c r="F784" s="399"/>
      <c r="G784" s="399"/>
      <c r="H784" s="399"/>
      <c r="I784" s="399"/>
      <c r="J784" s="399"/>
      <c r="K784" s="399"/>
      <c r="L784" s="399"/>
      <c r="M784" s="399"/>
      <c r="N784" s="399"/>
      <c r="O784" s="400"/>
    </row>
    <row r="785">
      <c r="A785" s="429"/>
      <c r="B785" s="398"/>
      <c r="C785" s="399"/>
      <c r="D785" s="399"/>
      <c r="E785" s="399"/>
      <c r="F785" s="399"/>
      <c r="G785" s="399"/>
      <c r="H785" s="399"/>
      <c r="I785" s="399"/>
      <c r="J785" s="399"/>
      <c r="K785" s="399"/>
      <c r="L785" s="399"/>
      <c r="M785" s="399"/>
      <c r="N785" s="399"/>
      <c r="O785" s="400"/>
    </row>
    <row r="786">
      <c r="A786" s="429"/>
      <c r="B786" s="398"/>
      <c r="C786" s="399"/>
      <c r="D786" s="399"/>
      <c r="E786" s="399"/>
      <c r="F786" s="399"/>
      <c r="G786" s="399"/>
      <c r="H786" s="399"/>
      <c r="I786" s="399"/>
      <c r="J786" s="399"/>
      <c r="K786" s="399"/>
      <c r="L786" s="399"/>
      <c r="M786" s="399"/>
      <c r="N786" s="399"/>
      <c r="O786" s="400"/>
    </row>
    <row r="787">
      <c r="A787" s="429"/>
      <c r="B787" s="398"/>
      <c r="C787" s="399"/>
      <c r="D787" s="399"/>
      <c r="E787" s="399"/>
      <c r="F787" s="399"/>
      <c r="G787" s="399"/>
      <c r="H787" s="399"/>
      <c r="I787" s="399"/>
      <c r="J787" s="399"/>
      <c r="K787" s="399"/>
      <c r="L787" s="399"/>
      <c r="M787" s="399"/>
      <c r="N787" s="399"/>
      <c r="O787" s="400"/>
    </row>
    <row r="788">
      <c r="A788" s="429"/>
      <c r="B788" s="398"/>
      <c r="C788" s="399"/>
      <c r="D788" s="399"/>
      <c r="E788" s="399"/>
      <c r="F788" s="399"/>
      <c r="G788" s="399"/>
      <c r="H788" s="399"/>
      <c r="I788" s="399"/>
      <c r="J788" s="399"/>
      <c r="K788" s="399"/>
      <c r="L788" s="399"/>
      <c r="M788" s="399"/>
      <c r="N788" s="399"/>
      <c r="O788" s="400"/>
    </row>
    <row r="789">
      <c r="A789" s="429"/>
      <c r="B789" s="398"/>
      <c r="C789" s="399"/>
      <c r="D789" s="399"/>
      <c r="E789" s="399"/>
      <c r="F789" s="399"/>
      <c r="G789" s="399"/>
      <c r="H789" s="399"/>
      <c r="I789" s="399"/>
      <c r="J789" s="399"/>
      <c r="K789" s="399"/>
      <c r="L789" s="399"/>
      <c r="M789" s="399"/>
      <c r="N789" s="399"/>
      <c r="O789" s="400"/>
    </row>
    <row r="790">
      <c r="A790" s="429"/>
      <c r="B790" s="398"/>
      <c r="C790" s="399"/>
      <c r="D790" s="399"/>
      <c r="E790" s="399"/>
      <c r="F790" s="399"/>
      <c r="G790" s="399"/>
      <c r="H790" s="399"/>
      <c r="I790" s="399"/>
      <c r="J790" s="399"/>
      <c r="K790" s="399"/>
      <c r="L790" s="399"/>
      <c r="M790" s="399"/>
      <c r="N790" s="399"/>
      <c r="O790" s="400"/>
    </row>
    <row r="791">
      <c r="A791" s="429"/>
      <c r="B791" s="398"/>
      <c r="C791" s="399"/>
      <c r="D791" s="399"/>
      <c r="E791" s="399"/>
      <c r="F791" s="399"/>
      <c r="G791" s="399"/>
      <c r="H791" s="399"/>
      <c r="I791" s="399"/>
      <c r="J791" s="399"/>
      <c r="K791" s="399"/>
      <c r="L791" s="399"/>
      <c r="M791" s="399"/>
      <c r="N791" s="399"/>
      <c r="O791" s="400"/>
    </row>
    <row r="792">
      <c r="A792" s="429"/>
      <c r="B792" s="398"/>
      <c r="C792" s="399"/>
      <c r="D792" s="399"/>
      <c r="E792" s="399"/>
      <c r="F792" s="399"/>
      <c r="G792" s="399"/>
      <c r="H792" s="399"/>
      <c r="I792" s="399"/>
      <c r="J792" s="399"/>
      <c r="K792" s="399"/>
      <c r="L792" s="399"/>
      <c r="M792" s="399"/>
      <c r="N792" s="399"/>
      <c r="O792" s="400"/>
    </row>
    <row r="793">
      <c r="A793" s="429"/>
      <c r="B793" s="398"/>
      <c r="C793" s="399"/>
      <c r="D793" s="399"/>
      <c r="E793" s="399"/>
      <c r="F793" s="399"/>
      <c r="G793" s="399"/>
      <c r="H793" s="399"/>
      <c r="I793" s="399"/>
      <c r="J793" s="399"/>
      <c r="K793" s="399"/>
      <c r="L793" s="399"/>
      <c r="M793" s="399"/>
      <c r="N793" s="399"/>
      <c r="O793" s="400"/>
    </row>
    <row r="794">
      <c r="A794" s="429"/>
      <c r="B794" s="398"/>
      <c r="C794" s="399"/>
      <c r="D794" s="399"/>
      <c r="E794" s="399"/>
      <c r="F794" s="399"/>
      <c r="G794" s="399"/>
      <c r="H794" s="399"/>
      <c r="I794" s="399"/>
      <c r="J794" s="399"/>
      <c r="K794" s="399"/>
      <c r="L794" s="399"/>
      <c r="M794" s="399"/>
      <c r="N794" s="399"/>
      <c r="O794" s="400"/>
    </row>
    <row r="795">
      <c r="A795" s="429"/>
      <c r="B795" s="398"/>
      <c r="C795" s="399"/>
      <c r="D795" s="399"/>
      <c r="E795" s="399"/>
      <c r="F795" s="399"/>
      <c r="G795" s="399"/>
      <c r="H795" s="430"/>
      <c r="I795" s="431" t="s">
        <v>0</v>
      </c>
      <c r="J795" s="432"/>
      <c r="K795" s="432"/>
      <c r="L795" s="432"/>
      <c r="M795" s="432"/>
      <c r="N795" s="432"/>
      <c r="O795" s="433"/>
    </row>
    <row r="796" ht="52.5" customHeight="1">
      <c r="A796" s="434"/>
      <c r="B796" s="404"/>
      <c r="C796" s="405"/>
      <c r="D796" s="405"/>
      <c r="E796" s="405"/>
      <c r="F796" s="405"/>
      <c r="G796" s="405"/>
      <c r="H796" s="435"/>
      <c r="I796" s="436"/>
      <c r="J796" s="437"/>
      <c r="K796" s="437"/>
      <c r="L796" s="437"/>
      <c r="M796" s="437"/>
      <c r="N796" s="437"/>
      <c r="O796" s="438"/>
    </row>
    <row r="797">
      <c r="A797" s="425" t="s">
        <v>291</v>
      </c>
      <c r="B797" s="439"/>
      <c r="C797" s="427"/>
      <c r="D797" s="427"/>
      <c r="E797" s="427"/>
      <c r="F797" s="427"/>
      <c r="G797" s="427"/>
      <c r="H797" s="427"/>
      <c r="I797" s="427"/>
      <c r="J797" s="427"/>
      <c r="K797" s="427"/>
      <c r="L797" s="427"/>
      <c r="M797" s="427"/>
      <c r="N797" s="427"/>
      <c r="O797" s="428"/>
    </row>
    <row r="798">
      <c r="A798" s="429"/>
      <c r="B798" s="398"/>
      <c r="C798" s="399"/>
      <c r="D798" s="399"/>
      <c r="E798" s="399"/>
      <c r="F798" s="399"/>
      <c r="G798" s="399"/>
      <c r="H798" s="399"/>
      <c r="I798" s="399"/>
      <c r="J798" s="399"/>
      <c r="K798" s="399"/>
      <c r="L798" s="399"/>
      <c r="M798" s="399"/>
      <c r="N798" s="399"/>
      <c r="O798" s="400"/>
    </row>
    <row r="799">
      <c r="A799" s="429"/>
      <c r="B799" s="398"/>
      <c r="C799" s="399"/>
      <c r="D799" s="399"/>
      <c r="E799" s="399"/>
      <c r="F799" s="399"/>
      <c r="G799" s="399"/>
      <c r="H799" s="399"/>
      <c r="I799" s="399"/>
      <c r="J799" s="399"/>
      <c r="K799" s="399"/>
      <c r="L799" s="399"/>
      <c r="M799" s="399"/>
      <c r="N799" s="399"/>
      <c r="O799" s="400"/>
    </row>
    <row r="800">
      <c r="A800" s="429"/>
      <c r="B800" s="398"/>
      <c r="C800" s="399"/>
      <c r="D800" s="399"/>
      <c r="E800" s="399"/>
      <c r="F800" s="399"/>
      <c r="G800" s="399"/>
      <c r="H800" s="399"/>
      <c r="I800" s="399"/>
      <c r="J800" s="399"/>
      <c r="K800" s="399"/>
      <c r="L800" s="399"/>
      <c r="M800" s="399"/>
      <c r="N800" s="399"/>
      <c r="O800" s="400"/>
    </row>
    <row r="801">
      <c r="A801" s="429"/>
      <c r="B801" s="398"/>
      <c r="C801" s="399"/>
      <c r="D801" s="399"/>
      <c r="E801" s="399"/>
      <c r="F801" s="399"/>
      <c r="G801" s="399"/>
      <c r="H801" s="399"/>
      <c r="I801" s="399"/>
      <c r="J801" s="399"/>
      <c r="K801" s="399"/>
      <c r="L801" s="399"/>
      <c r="M801" s="399"/>
      <c r="N801" s="399"/>
      <c r="O801" s="400"/>
    </row>
    <row r="802">
      <c r="A802" s="429"/>
      <c r="B802" s="398"/>
      <c r="C802" s="399"/>
      <c r="D802" s="399"/>
      <c r="E802" s="399"/>
      <c r="F802" s="399"/>
      <c r="G802" s="399"/>
      <c r="H802" s="399"/>
      <c r="I802" s="399"/>
      <c r="J802" s="399"/>
      <c r="K802" s="399"/>
      <c r="L802" s="399"/>
      <c r="M802" s="399"/>
      <c r="N802" s="399"/>
      <c r="O802" s="400"/>
    </row>
    <row r="803">
      <c r="A803" s="429"/>
      <c r="B803" s="398"/>
      <c r="C803" s="399"/>
      <c r="D803" s="399"/>
      <c r="E803" s="399"/>
      <c r="F803" s="399"/>
      <c r="G803" s="399"/>
      <c r="H803" s="399"/>
      <c r="I803" s="399"/>
      <c r="J803" s="399"/>
      <c r="K803" s="399"/>
      <c r="L803" s="399"/>
      <c r="M803" s="399"/>
      <c r="N803" s="399"/>
      <c r="O803" s="400"/>
    </row>
    <row r="804">
      <c r="A804" s="429"/>
      <c r="B804" s="398"/>
      <c r="C804" s="399"/>
      <c r="D804" s="399"/>
      <c r="E804" s="399"/>
      <c r="F804" s="399"/>
      <c r="G804" s="399"/>
      <c r="H804" s="399"/>
      <c r="I804" s="399"/>
      <c r="J804" s="399"/>
      <c r="K804" s="399"/>
      <c r="L804" s="399"/>
      <c r="M804" s="399"/>
      <c r="N804" s="399"/>
      <c r="O804" s="400"/>
    </row>
    <row r="805">
      <c r="A805" s="429"/>
      <c r="B805" s="396"/>
      <c r="C805" s="397"/>
      <c r="D805" s="397"/>
      <c r="E805" s="397"/>
      <c r="F805" s="397"/>
      <c r="G805" s="397"/>
      <c r="H805" s="397"/>
      <c r="I805" s="441"/>
      <c r="J805" s="441"/>
      <c r="K805" s="441"/>
      <c r="L805" s="441"/>
      <c r="M805" s="441"/>
      <c r="N805" s="441"/>
      <c r="O805" s="442"/>
    </row>
    <row r="806">
      <c r="A806" s="429"/>
      <c r="B806" s="396"/>
      <c r="C806" s="397"/>
      <c r="D806" s="397"/>
      <c r="E806" s="397"/>
      <c r="F806" s="397"/>
      <c r="G806" s="397"/>
      <c r="H806" s="401"/>
      <c r="I806" s="431" t="s">
        <v>292</v>
      </c>
      <c r="J806" s="432"/>
      <c r="K806" s="432"/>
      <c r="L806" s="432"/>
      <c r="M806" s="432"/>
      <c r="N806" s="432"/>
      <c r="O806" s="433"/>
    </row>
    <row r="807">
      <c r="A807" s="429"/>
      <c r="B807" s="396"/>
      <c r="C807" s="397"/>
      <c r="D807" s="397"/>
      <c r="E807" s="397"/>
      <c r="F807" s="397"/>
      <c r="G807" s="397"/>
      <c r="H807" s="401"/>
      <c r="I807" s="431"/>
      <c r="J807" s="432"/>
      <c r="K807" s="432"/>
      <c r="L807" s="432"/>
      <c r="M807" s="432"/>
      <c r="N807" s="432"/>
      <c r="O807" s="433"/>
    </row>
    <row r="808">
      <c r="A808" s="429"/>
      <c r="B808" s="396"/>
      <c r="C808" s="397"/>
      <c r="D808" s="397"/>
      <c r="E808" s="397"/>
      <c r="F808" s="397"/>
      <c r="G808" s="397"/>
      <c r="H808" s="401"/>
      <c r="I808" s="431"/>
      <c r="J808" s="432"/>
      <c r="K808" s="432"/>
      <c r="L808" s="432"/>
      <c r="M808" s="432"/>
      <c r="N808" s="432"/>
      <c r="O808" s="433"/>
    </row>
    <row r="809">
      <c r="A809" s="429"/>
      <c r="B809" s="396"/>
      <c r="C809" s="397"/>
      <c r="D809" s="397"/>
      <c r="E809" s="397"/>
      <c r="F809" s="397"/>
      <c r="G809" s="397"/>
      <c r="H809" s="401"/>
      <c r="I809" s="443"/>
      <c r="J809" s="443"/>
      <c r="K809" s="443"/>
      <c r="L809" s="443"/>
      <c r="M809" s="443"/>
      <c r="N809" s="443"/>
      <c r="O809" s="444"/>
    </row>
    <row r="810">
      <c r="A810" s="434"/>
      <c r="B810" s="447"/>
      <c r="C810" s="448"/>
      <c r="D810" s="448"/>
      <c r="E810" s="448"/>
      <c r="F810" s="448"/>
      <c r="G810" s="448"/>
      <c r="H810" s="449"/>
      <c r="I810" s="450"/>
      <c r="J810" s="450"/>
      <c r="K810" s="450"/>
      <c r="L810" s="450"/>
      <c r="M810" s="450"/>
      <c r="N810" s="450"/>
      <c r="O810" s="451"/>
    </row>
    <row r="811">
      <c r="A811" s="348" t="s">
        <v>240</v>
      </c>
      <c r="B811" s="452" t="s">
        <v>1</v>
      </c>
      <c r="C811" s="453"/>
      <c r="D811" s="453"/>
      <c r="E811" s="453"/>
      <c r="F811" s="453"/>
      <c r="G811" s="453"/>
      <c r="H811" s="453"/>
      <c r="I811" s="453"/>
      <c r="J811" s="453"/>
      <c r="K811" s="453"/>
      <c r="L811" s="453"/>
      <c r="M811" s="453"/>
      <c r="N811" s="453"/>
      <c r="O811" s="454"/>
    </row>
    <row r="812">
      <c r="A812" s="352" t="s">
        <v>3</v>
      </c>
      <c r="B812" s="455" t="s">
        <v>4</v>
      </c>
      <c r="C812" s="456"/>
      <c r="D812" s="456"/>
      <c r="E812" s="456"/>
      <c r="F812" s="456"/>
      <c r="G812" s="456"/>
      <c r="H812" s="456"/>
      <c r="I812" s="456"/>
      <c r="J812" s="456"/>
      <c r="K812" s="456"/>
      <c r="L812" s="456"/>
      <c r="M812" s="456"/>
      <c r="N812" s="456"/>
      <c r="O812" s="457"/>
    </row>
    <row r="813" ht="12.75" customHeight="1">
      <c r="A813" s="458" t="s">
        <v>241</v>
      </c>
      <c r="B813" s="459"/>
      <c r="C813" s="459"/>
      <c r="D813" s="459"/>
      <c r="E813" s="459"/>
      <c r="F813" s="459"/>
      <c r="G813" s="459"/>
      <c r="H813" s="459"/>
      <c r="I813" s="459"/>
      <c r="J813" s="459"/>
      <c r="K813" s="459"/>
      <c r="L813" s="459"/>
      <c r="M813" s="459"/>
      <c r="N813" s="459"/>
      <c r="O813" s="460"/>
    </row>
    <row r="814" ht="12.75" customHeight="1">
      <c r="A814" s="359" t="s">
        <v>7</v>
      </c>
      <c r="B814" s="360" t="s">
        <v>233</v>
      </c>
      <c r="C814" s="360" t="s">
        <v>216</v>
      </c>
      <c r="D814" s="461" t="s">
        <v>198</v>
      </c>
      <c r="E814" s="462"/>
      <c r="F814" s="463"/>
      <c r="G814" s="464" t="s">
        <v>242</v>
      </c>
      <c r="H814" s="465"/>
      <c r="I814" s="363">
        <f>I760+1</f>
        <v>45951</v>
      </c>
      <c r="J814" s="364"/>
      <c r="K814" s="364"/>
      <c r="L814" s="364"/>
      <c r="M814" s="365"/>
      <c r="N814" s="366" t="s">
        <v>243</v>
      </c>
      <c r="O814" s="367">
        <f>O760+1</f>
        <v>16</v>
      </c>
    </row>
    <row r="815">
      <c r="A815" s="368" t="s">
        <v>244</v>
      </c>
      <c r="B815" s="369" t="s">
        <v>6</v>
      </c>
      <c r="C815" s="370"/>
      <c r="D815" s="370"/>
      <c r="E815" s="370"/>
      <c r="F815" s="370"/>
      <c r="G815" s="370"/>
      <c r="H815" s="370"/>
      <c r="I815" s="370"/>
      <c r="J815" s="371"/>
      <c r="K815" s="372" t="s">
        <v>245</v>
      </c>
      <c r="L815" s="372" t="s">
        <v>246</v>
      </c>
      <c r="M815" s="476" t="s">
        <v>247</v>
      </c>
      <c r="N815" s="477"/>
      <c r="O815" s="373" t="s">
        <v>248</v>
      </c>
    </row>
    <row r="816">
      <c r="A816" s="374"/>
      <c r="B816" s="375"/>
      <c r="C816" s="376"/>
      <c r="D816" s="376"/>
      <c r="E816" s="376"/>
      <c r="F816" s="376"/>
      <c r="G816" s="376"/>
      <c r="H816" s="376"/>
      <c r="I816" s="376"/>
      <c r="J816" s="377"/>
      <c r="K816" s="372" t="s">
        <v>249</v>
      </c>
      <c r="L816" s="378" t="s">
        <v>203</v>
      </c>
      <c r="M816" s="482"/>
      <c r="N816" s="483"/>
      <c r="O816" s="379"/>
    </row>
    <row r="817" ht="25.5">
      <c r="A817" s="380" t="s">
        <v>250</v>
      </c>
      <c r="B817" s="381"/>
      <c r="C817" s="382" t="s">
        <v>251</v>
      </c>
      <c r="D817" s="382">
        <f>D763</f>
        <v>180</v>
      </c>
      <c r="E817" s="382" t="s">
        <v>252</v>
      </c>
      <c r="F817" s="479" t="s">
        <v>253</v>
      </c>
      <c r="G817" s="480"/>
      <c r="H817" s="381">
        <f>H763+1</f>
        <v>16</v>
      </c>
      <c r="I817" s="382" t="s">
        <v>254</v>
      </c>
      <c r="J817" s="381">
        <f>D817-H817</f>
        <v>164</v>
      </c>
      <c r="K817" s="378" t="s">
        <v>255</v>
      </c>
      <c r="L817" s="378" t="s">
        <v>203</v>
      </c>
      <c r="M817" s="455"/>
      <c r="N817" s="478"/>
      <c r="O817" s="354"/>
    </row>
    <row r="818">
      <c r="A818" s="484" t="s">
        <v>256</v>
      </c>
      <c r="B818" s="393" t="s">
        <v>257</v>
      </c>
      <c r="C818" s="394"/>
      <c r="D818" s="394"/>
      <c r="E818" s="394"/>
      <c r="F818" s="395"/>
      <c r="G818" s="396"/>
      <c r="H818" s="401"/>
      <c r="I818" s="398"/>
      <c r="J818" s="399"/>
      <c r="K818" s="399"/>
      <c r="L818" s="399"/>
      <c r="M818" s="399"/>
      <c r="N818" s="399"/>
      <c r="O818" s="400"/>
    </row>
    <row r="819">
      <c r="A819" s="466"/>
      <c r="B819" s="393" t="s">
        <v>258</v>
      </c>
      <c r="C819" s="394"/>
      <c r="D819" s="394"/>
      <c r="E819" s="394"/>
      <c r="F819" s="395"/>
      <c r="G819" s="396"/>
      <c r="H819" s="401"/>
      <c r="I819" s="398"/>
      <c r="J819" s="399"/>
      <c r="K819" s="399"/>
      <c r="L819" s="399"/>
      <c r="M819" s="399"/>
      <c r="N819" s="399"/>
      <c r="O819" s="400"/>
    </row>
    <row r="820">
      <c r="A820" s="466"/>
      <c r="B820" s="393" t="s">
        <v>259</v>
      </c>
      <c r="C820" s="394"/>
      <c r="D820" s="394"/>
      <c r="E820" s="394"/>
      <c r="F820" s="395"/>
      <c r="G820" s="396"/>
      <c r="H820" s="401"/>
      <c r="I820" s="398"/>
      <c r="J820" s="399"/>
      <c r="K820" s="399"/>
      <c r="L820" s="399"/>
      <c r="M820" s="399"/>
      <c r="N820" s="399"/>
      <c r="O820" s="400"/>
    </row>
    <row r="821">
      <c r="A821" s="466"/>
      <c r="B821" s="393" t="s">
        <v>260</v>
      </c>
      <c r="C821" s="394"/>
      <c r="D821" s="394"/>
      <c r="E821" s="394"/>
      <c r="F821" s="395"/>
      <c r="G821" s="396"/>
      <c r="H821" s="401"/>
      <c r="I821" s="398"/>
      <c r="J821" s="399"/>
      <c r="K821" s="399"/>
      <c r="L821" s="399"/>
      <c r="M821" s="399"/>
      <c r="N821" s="399"/>
      <c r="O821" s="400"/>
    </row>
    <row r="822">
      <c r="A822" s="466"/>
      <c r="B822" s="393" t="s">
        <v>261</v>
      </c>
      <c r="C822" s="394"/>
      <c r="D822" s="394"/>
      <c r="E822" s="394"/>
      <c r="F822" s="395"/>
      <c r="G822" s="396"/>
      <c r="H822" s="401"/>
      <c r="I822" s="396"/>
      <c r="J822" s="397"/>
      <c r="K822" s="397"/>
      <c r="L822" s="397"/>
      <c r="M822" s="397"/>
      <c r="N822" s="397"/>
      <c r="O822" s="402"/>
    </row>
    <row r="823" ht="13.5" customHeight="1">
      <c r="A823" s="467"/>
      <c r="B823" s="393" t="s">
        <v>262</v>
      </c>
      <c r="C823" s="394"/>
      <c r="D823" s="394"/>
      <c r="E823" s="394"/>
      <c r="F823" s="395"/>
      <c r="G823" s="396">
        <v>1</v>
      </c>
      <c r="H823" s="401"/>
      <c r="I823" s="404"/>
      <c r="J823" s="405"/>
      <c r="K823" s="405"/>
      <c r="L823" s="405"/>
      <c r="M823" s="405"/>
      <c r="N823" s="405"/>
      <c r="O823" s="406"/>
    </row>
    <row r="824">
      <c r="A824" s="468" t="s">
        <v>263</v>
      </c>
      <c r="B824" s="408" t="s">
        <v>264</v>
      </c>
      <c r="C824" s="409"/>
      <c r="D824" s="409"/>
      <c r="E824" s="409"/>
      <c r="F824" s="410"/>
      <c r="G824" s="411" t="s">
        <v>265</v>
      </c>
      <c r="H824" s="412"/>
      <c r="I824" s="408" t="s">
        <v>264</v>
      </c>
      <c r="J824" s="409"/>
      <c r="K824" s="409"/>
      <c r="L824" s="409"/>
      <c r="M824" s="409"/>
      <c r="N824" s="410"/>
      <c r="O824" s="413" t="s">
        <v>265</v>
      </c>
    </row>
    <row r="825">
      <c r="A825" s="466"/>
      <c r="B825" s="393" t="s">
        <v>266</v>
      </c>
      <c r="C825" s="394"/>
      <c r="D825" s="394"/>
      <c r="E825" s="394"/>
      <c r="F825" s="395"/>
      <c r="G825" s="398"/>
      <c r="H825" s="430"/>
      <c r="I825" s="393" t="s">
        <v>267</v>
      </c>
      <c r="J825" s="394"/>
      <c r="K825" s="394"/>
      <c r="L825" s="394"/>
      <c r="M825" s="394"/>
      <c r="N825" s="395"/>
      <c r="O825" s="469"/>
    </row>
    <row r="826" ht="12.75" customHeight="1">
      <c r="A826" s="466"/>
      <c r="B826" s="393" t="s">
        <v>268</v>
      </c>
      <c r="C826" s="394"/>
      <c r="D826" s="394"/>
      <c r="E826" s="394"/>
      <c r="F826" s="395"/>
      <c r="G826" s="398"/>
      <c r="H826" s="399"/>
      <c r="I826" s="415" t="s">
        <v>269</v>
      </c>
      <c r="J826" s="416"/>
      <c r="K826" s="416"/>
      <c r="L826" s="416"/>
      <c r="M826" s="416"/>
      <c r="N826" s="417"/>
      <c r="O826" s="400"/>
    </row>
    <row r="827" ht="12.75" customHeight="1">
      <c r="A827" s="466"/>
      <c r="B827" s="393" t="s">
        <v>270</v>
      </c>
      <c r="C827" s="394"/>
      <c r="D827" s="394"/>
      <c r="E827" s="394"/>
      <c r="F827" s="395"/>
      <c r="G827" s="398"/>
      <c r="H827" s="399"/>
      <c r="I827" s="393" t="s">
        <v>271</v>
      </c>
      <c r="J827" s="394"/>
      <c r="K827" s="394"/>
      <c r="L827" s="394"/>
      <c r="M827" s="394"/>
      <c r="N827" s="395"/>
      <c r="O827" s="400"/>
    </row>
    <row r="828" ht="12.75" customHeight="1">
      <c r="A828" s="466"/>
      <c r="B828" s="393" t="s">
        <v>272</v>
      </c>
      <c r="C828" s="394"/>
      <c r="D828" s="394"/>
      <c r="E828" s="394"/>
      <c r="F828" s="395"/>
      <c r="G828" s="398"/>
      <c r="H828" s="430"/>
      <c r="I828" s="385" t="s">
        <v>273</v>
      </c>
      <c r="J828" s="386"/>
      <c r="K828" s="386"/>
      <c r="L828" s="386"/>
      <c r="M828" s="386"/>
      <c r="N828" s="387"/>
      <c r="O828" s="469"/>
    </row>
    <row r="829" ht="12.75" customHeight="1">
      <c r="A829" s="466"/>
      <c r="B829" s="393" t="s">
        <v>274</v>
      </c>
      <c r="C829" s="394"/>
      <c r="D829" s="394"/>
      <c r="E829" s="394"/>
      <c r="F829" s="395"/>
      <c r="G829" s="398"/>
      <c r="H829" s="430"/>
      <c r="I829" s="393" t="s">
        <v>275</v>
      </c>
      <c r="J829" s="394"/>
      <c r="K829" s="394"/>
      <c r="L829" s="394"/>
      <c r="M829" s="394"/>
      <c r="N829" s="395"/>
      <c r="O829" s="469">
        <v>1</v>
      </c>
    </row>
    <row r="830">
      <c r="A830" s="466"/>
      <c r="B830" s="393" t="s">
        <v>276</v>
      </c>
      <c r="C830" s="394"/>
      <c r="D830" s="394"/>
      <c r="E830" s="394"/>
      <c r="F830" s="395"/>
      <c r="G830" s="398"/>
      <c r="H830" s="430"/>
      <c r="I830" s="393" t="s">
        <v>277</v>
      </c>
      <c r="J830" s="394"/>
      <c r="K830" s="394"/>
      <c r="L830" s="394"/>
      <c r="M830" s="394"/>
      <c r="N830" s="395"/>
      <c r="O830" s="469"/>
    </row>
    <row r="831" ht="12.75" customHeight="1">
      <c r="A831" s="466"/>
      <c r="B831" s="393" t="s">
        <v>278</v>
      </c>
      <c r="C831" s="394"/>
      <c r="D831" s="394"/>
      <c r="E831" s="394"/>
      <c r="F831" s="395"/>
      <c r="G831" s="398"/>
      <c r="H831" s="430"/>
      <c r="I831" s="393" t="s">
        <v>279</v>
      </c>
      <c r="J831" s="394"/>
      <c r="K831" s="394"/>
      <c r="L831" s="394"/>
      <c r="M831" s="394"/>
      <c r="N831" s="395"/>
      <c r="O831" s="469"/>
    </row>
    <row r="832">
      <c r="A832" s="466"/>
      <c r="B832" s="393" t="s">
        <v>280</v>
      </c>
      <c r="C832" s="394"/>
      <c r="D832" s="394"/>
      <c r="E832" s="394"/>
      <c r="F832" s="395"/>
      <c r="G832" s="398"/>
      <c r="H832" s="430"/>
      <c r="I832" s="393" t="s">
        <v>281</v>
      </c>
      <c r="J832" s="394"/>
      <c r="K832" s="394"/>
      <c r="L832" s="394"/>
      <c r="M832" s="394"/>
      <c r="N832" s="395"/>
      <c r="O832" s="469"/>
    </row>
    <row r="833" ht="12.75" customHeight="1">
      <c r="A833" s="466"/>
      <c r="B833" s="393" t="s">
        <v>282</v>
      </c>
      <c r="C833" s="394"/>
      <c r="D833" s="394"/>
      <c r="E833" s="394"/>
      <c r="F833" s="395"/>
      <c r="G833" s="398"/>
      <c r="H833" s="430"/>
      <c r="I833" s="393" t="s">
        <v>283</v>
      </c>
      <c r="J833" s="394"/>
      <c r="K833" s="394"/>
      <c r="L833" s="394"/>
      <c r="M833" s="394"/>
      <c r="N833" s="395"/>
      <c r="O833" s="469"/>
    </row>
    <row r="834" ht="12.75" customHeight="1">
      <c r="A834" s="466"/>
      <c r="B834" s="393" t="s">
        <v>284</v>
      </c>
      <c r="C834" s="394"/>
      <c r="D834" s="394"/>
      <c r="E834" s="394"/>
      <c r="F834" s="395"/>
      <c r="G834" s="398"/>
      <c r="H834" s="430"/>
      <c r="I834" s="393" t="s">
        <v>285</v>
      </c>
      <c r="J834" s="394"/>
      <c r="K834" s="394"/>
      <c r="L834" s="394"/>
      <c r="M834" s="394"/>
      <c r="N834" s="395"/>
      <c r="O834" s="418">
        <v>1</v>
      </c>
    </row>
    <row r="835" ht="13.5" customHeight="1">
      <c r="A835" s="467"/>
      <c r="B835" s="393" t="s">
        <v>286</v>
      </c>
      <c r="C835" s="394"/>
      <c r="D835" s="394"/>
      <c r="E835" s="394"/>
      <c r="F835" s="395"/>
      <c r="G835" s="470">
        <v>2</v>
      </c>
      <c r="H835" s="471"/>
      <c r="I835" s="421" t="s">
        <v>287</v>
      </c>
      <c r="J835" s="422"/>
      <c r="K835" s="422"/>
      <c r="L835" s="422"/>
      <c r="M835" s="422"/>
      <c r="N835" s="423"/>
      <c r="O835" s="472">
        <f>SUM(G825:H835,O825:O834)</f>
        <v>4</v>
      </c>
    </row>
    <row r="836">
      <c r="A836" s="473" t="s">
        <v>288</v>
      </c>
      <c r="B836" s="426" t="s">
        <v>43</v>
      </c>
      <c r="C836" s="485"/>
      <c r="D836" s="485"/>
      <c r="E836" s="485"/>
      <c r="F836" s="485"/>
      <c r="G836" s="485"/>
      <c r="H836" s="485"/>
      <c r="I836" s="485"/>
      <c r="J836" s="485"/>
      <c r="K836" s="485"/>
      <c r="L836" s="485"/>
      <c r="M836" s="485"/>
      <c r="N836" s="485"/>
      <c r="O836" s="486"/>
    </row>
    <row r="837">
      <c r="A837" s="474"/>
      <c r="B837" s="398"/>
      <c r="C837" s="399"/>
      <c r="D837" s="399"/>
      <c r="E837" s="399"/>
      <c r="F837" s="399"/>
      <c r="G837" s="399"/>
      <c r="H837" s="399"/>
      <c r="I837" s="399"/>
      <c r="J837" s="399"/>
      <c r="K837" s="399"/>
      <c r="L837" s="399"/>
      <c r="M837" s="399"/>
      <c r="N837" s="399"/>
      <c r="O837" s="400"/>
    </row>
    <row r="838">
      <c r="A838" s="474"/>
      <c r="B838" s="398"/>
      <c r="C838" s="399"/>
      <c r="D838" s="399"/>
      <c r="E838" s="399"/>
      <c r="F838" s="399"/>
      <c r="G838" s="399"/>
      <c r="H838" s="399"/>
      <c r="I838" s="399"/>
      <c r="J838" s="399"/>
      <c r="K838" s="399"/>
      <c r="L838" s="399"/>
      <c r="M838" s="399"/>
      <c r="N838" s="399"/>
      <c r="O838" s="400"/>
    </row>
    <row r="839">
      <c r="A839" s="474"/>
      <c r="B839" s="398"/>
      <c r="C839" s="399"/>
      <c r="D839" s="399"/>
      <c r="E839" s="399"/>
      <c r="F839" s="399"/>
      <c r="G839" s="399"/>
      <c r="H839" s="399"/>
      <c r="I839" s="399"/>
      <c r="J839" s="399"/>
      <c r="K839" s="399"/>
      <c r="L839" s="399"/>
      <c r="M839" s="399"/>
      <c r="N839" s="399"/>
      <c r="O839" s="400"/>
    </row>
    <row r="840">
      <c r="A840" s="474"/>
      <c r="B840" s="398"/>
      <c r="C840" s="399"/>
      <c r="D840" s="399"/>
      <c r="E840" s="399"/>
      <c r="F840" s="399"/>
      <c r="G840" s="399"/>
      <c r="H840" s="399"/>
      <c r="I840" s="399"/>
      <c r="J840" s="399"/>
      <c r="K840" s="399"/>
      <c r="L840" s="399"/>
      <c r="M840" s="399"/>
      <c r="N840" s="399"/>
      <c r="O840" s="400"/>
    </row>
    <row r="841">
      <c r="A841" s="474"/>
      <c r="B841" s="398"/>
      <c r="C841" s="399"/>
      <c r="D841" s="399"/>
      <c r="E841" s="399"/>
      <c r="F841" s="399"/>
      <c r="G841" s="399"/>
      <c r="H841" s="399"/>
      <c r="I841" s="399"/>
      <c r="J841" s="399"/>
      <c r="K841" s="399"/>
      <c r="L841" s="399"/>
      <c r="M841" s="399"/>
      <c r="N841" s="399"/>
      <c r="O841" s="400"/>
    </row>
    <row r="842">
      <c r="A842" s="474"/>
      <c r="B842" s="398"/>
      <c r="C842" s="399"/>
      <c r="D842" s="399"/>
      <c r="E842" s="399"/>
      <c r="F842" s="399"/>
      <c r="G842" s="399"/>
      <c r="H842" s="399"/>
      <c r="I842" s="399"/>
      <c r="J842" s="399"/>
      <c r="K842" s="399"/>
      <c r="L842" s="399"/>
      <c r="M842" s="399"/>
      <c r="N842" s="399"/>
      <c r="O842" s="400"/>
    </row>
    <row r="843">
      <c r="A843" s="474"/>
      <c r="B843" s="398"/>
      <c r="C843" s="399"/>
      <c r="D843" s="399"/>
      <c r="E843" s="399"/>
      <c r="F843" s="399"/>
      <c r="G843" s="399"/>
      <c r="H843" s="399"/>
      <c r="I843" s="399"/>
      <c r="J843" s="399"/>
      <c r="K843" s="399"/>
      <c r="L843" s="399"/>
      <c r="M843" s="399"/>
      <c r="N843" s="399"/>
      <c r="O843" s="400"/>
    </row>
    <row r="844">
      <c r="A844" s="474"/>
      <c r="B844" s="398"/>
      <c r="C844" s="399"/>
      <c r="D844" s="399"/>
      <c r="E844" s="399"/>
      <c r="F844" s="399"/>
      <c r="G844" s="399"/>
      <c r="H844" s="399"/>
      <c r="I844" s="399"/>
      <c r="J844" s="399"/>
      <c r="K844" s="399"/>
      <c r="L844" s="399"/>
      <c r="M844" s="399"/>
      <c r="N844" s="399"/>
      <c r="O844" s="400"/>
    </row>
    <row r="845">
      <c r="A845" s="474"/>
      <c r="B845" s="398"/>
      <c r="C845" s="399"/>
      <c r="D845" s="399"/>
      <c r="E845" s="399"/>
      <c r="F845" s="399"/>
      <c r="G845" s="399"/>
      <c r="H845" s="399"/>
      <c r="I845" s="399"/>
      <c r="J845" s="399"/>
      <c r="K845" s="399"/>
      <c r="L845" s="399"/>
      <c r="M845" s="399"/>
      <c r="N845" s="399"/>
      <c r="O845" s="400"/>
    </row>
    <row r="846">
      <c r="A846" s="474"/>
      <c r="B846" s="398"/>
      <c r="C846" s="399"/>
      <c r="D846" s="399"/>
      <c r="E846" s="399"/>
      <c r="F846" s="399"/>
      <c r="G846" s="399"/>
      <c r="H846" s="399"/>
      <c r="I846" s="399"/>
      <c r="J846" s="399"/>
      <c r="K846" s="399"/>
      <c r="L846" s="399"/>
      <c r="M846" s="399"/>
      <c r="N846" s="399"/>
      <c r="O846" s="400"/>
    </row>
    <row r="847">
      <c r="A847" s="474"/>
      <c r="B847" s="398"/>
      <c r="C847" s="399"/>
      <c r="D847" s="399"/>
      <c r="E847" s="399"/>
      <c r="F847" s="399"/>
      <c r="G847" s="399"/>
      <c r="H847" s="399"/>
      <c r="I847" s="399"/>
      <c r="J847" s="399"/>
      <c r="K847" s="399"/>
      <c r="L847" s="399"/>
      <c r="M847" s="399"/>
      <c r="N847" s="399"/>
      <c r="O847" s="400"/>
    </row>
    <row r="848">
      <c r="A848" s="474"/>
      <c r="B848" s="398"/>
      <c r="C848" s="399"/>
      <c r="D848" s="399"/>
      <c r="E848" s="399"/>
      <c r="F848" s="399"/>
      <c r="G848" s="399"/>
      <c r="H848" s="399"/>
      <c r="I848" s="399"/>
      <c r="J848" s="399"/>
      <c r="K848" s="399"/>
      <c r="L848" s="399"/>
      <c r="M848" s="399"/>
      <c r="N848" s="399"/>
      <c r="O848" s="400"/>
    </row>
    <row r="849">
      <c r="A849" s="474"/>
      <c r="B849" s="398"/>
      <c r="C849" s="399"/>
      <c r="D849" s="399"/>
      <c r="E849" s="399"/>
      <c r="F849" s="399"/>
      <c r="G849" s="399"/>
      <c r="H849" s="430"/>
      <c r="I849" s="431" t="s">
        <v>0</v>
      </c>
      <c r="J849" s="432"/>
      <c r="K849" s="432"/>
      <c r="L849" s="432"/>
      <c r="M849" s="432"/>
      <c r="N849" s="432"/>
      <c r="O849" s="433"/>
    </row>
    <row r="850" ht="44.25" customHeight="1">
      <c r="A850" s="475"/>
      <c r="B850" s="404"/>
      <c r="C850" s="405"/>
      <c r="D850" s="405"/>
      <c r="E850" s="405"/>
      <c r="F850" s="405"/>
      <c r="G850" s="405"/>
      <c r="H850" s="435"/>
      <c r="I850" s="436"/>
      <c r="J850" s="437"/>
      <c r="K850" s="437"/>
      <c r="L850" s="437"/>
      <c r="M850" s="437"/>
      <c r="N850" s="437"/>
      <c r="O850" s="438"/>
    </row>
    <row r="851">
      <c r="A851" s="473" t="s">
        <v>291</v>
      </c>
      <c r="B851" s="439"/>
      <c r="C851" s="427"/>
      <c r="D851" s="427"/>
      <c r="E851" s="427"/>
      <c r="F851" s="427"/>
      <c r="G851" s="427"/>
      <c r="H851" s="427"/>
      <c r="I851" s="427"/>
      <c r="J851" s="427"/>
      <c r="K851" s="427"/>
      <c r="L851" s="427"/>
      <c r="M851" s="427"/>
      <c r="N851" s="427"/>
      <c r="O851" s="428"/>
    </row>
    <row r="852">
      <c r="A852" s="474"/>
      <c r="B852" s="398"/>
      <c r="C852" s="399"/>
      <c r="D852" s="399"/>
      <c r="E852" s="399"/>
      <c r="F852" s="399"/>
      <c r="G852" s="399"/>
      <c r="H852" s="399"/>
      <c r="I852" s="399"/>
      <c r="J852" s="399"/>
      <c r="K852" s="399"/>
      <c r="L852" s="399"/>
      <c r="M852" s="399"/>
      <c r="N852" s="399"/>
      <c r="O852" s="400"/>
    </row>
    <row r="853">
      <c r="A853" s="474"/>
      <c r="B853" s="398"/>
      <c r="C853" s="399"/>
      <c r="D853" s="399"/>
      <c r="E853" s="399"/>
      <c r="F853" s="399"/>
      <c r="G853" s="399"/>
      <c r="H853" s="399"/>
      <c r="I853" s="399"/>
      <c r="J853" s="399"/>
      <c r="K853" s="399"/>
      <c r="L853" s="399"/>
      <c r="M853" s="399"/>
      <c r="N853" s="399"/>
      <c r="O853" s="400"/>
    </row>
    <row r="854">
      <c r="A854" s="474"/>
      <c r="B854" s="398"/>
      <c r="C854" s="399"/>
      <c r="D854" s="399"/>
      <c r="E854" s="399"/>
      <c r="F854" s="399"/>
      <c r="G854" s="399"/>
      <c r="H854" s="399"/>
      <c r="I854" s="399"/>
      <c r="J854" s="399"/>
      <c r="K854" s="399"/>
      <c r="L854" s="399"/>
      <c r="M854" s="399"/>
      <c r="N854" s="399"/>
      <c r="O854" s="400"/>
    </row>
    <row r="855">
      <c r="A855" s="474"/>
      <c r="B855" s="398"/>
      <c r="C855" s="399"/>
      <c r="D855" s="399"/>
      <c r="E855" s="399"/>
      <c r="F855" s="399"/>
      <c r="G855" s="399"/>
      <c r="H855" s="399"/>
      <c r="I855" s="399"/>
      <c r="J855" s="399"/>
      <c r="K855" s="399"/>
      <c r="L855" s="399"/>
      <c r="M855" s="399"/>
      <c r="N855" s="399"/>
      <c r="O855" s="400"/>
    </row>
    <row r="856">
      <c r="A856" s="474"/>
      <c r="B856" s="398"/>
      <c r="C856" s="399"/>
      <c r="D856" s="399"/>
      <c r="E856" s="399"/>
      <c r="F856" s="399"/>
      <c r="G856" s="399"/>
      <c r="H856" s="399"/>
      <c r="I856" s="399"/>
      <c r="J856" s="399"/>
      <c r="K856" s="399"/>
      <c r="L856" s="399"/>
      <c r="M856" s="399"/>
      <c r="N856" s="399"/>
      <c r="O856" s="400"/>
    </row>
    <row r="857">
      <c r="A857" s="474"/>
      <c r="B857" s="398"/>
      <c r="C857" s="399"/>
      <c r="D857" s="399"/>
      <c r="E857" s="399"/>
      <c r="F857" s="399"/>
      <c r="G857" s="399"/>
      <c r="H857" s="399"/>
      <c r="I857" s="399"/>
      <c r="J857" s="399"/>
      <c r="K857" s="399"/>
      <c r="L857" s="399"/>
      <c r="M857" s="399"/>
      <c r="N857" s="399"/>
      <c r="O857" s="400"/>
    </row>
    <row r="858">
      <c r="A858" s="474"/>
      <c r="B858" s="398"/>
      <c r="C858" s="399"/>
      <c r="D858" s="399"/>
      <c r="E858" s="399"/>
      <c r="F858" s="399"/>
      <c r="G858" s="399"/>
      <c r="H858" s="399"/>
      <c r="I858" s="399"/>
      <c r="J858" s="399"/>
      <c r="K858" s="399"/>
      <c r="L858" s="399"/>
      <c r="M858" s="399"/>
      <c r="N858" s="399"/>
      <c r="O858" s="400"/>
    </row>
    <row r="859">
      <c r="A859" s="474"/>
      <c r="B859" s="396"/>
      <c r="C859" s="397"/>
      <c r="D859" s="397"/>
      <c r="E859" s="397"/>
      <c r="F859" s="397"/>
      <c r="G859" s="397"/>
      <c r="H859" s="397"/>
      <c r="I859" s="441"/>
      <c r="J859" s="441"/>
      <c r="K859" s="441"/>
      <c r="L859" s="441"/>
      <c r="M859" s="441"/>
      <c r="N859" s="441"/>
      <c r="O859" s="442"/>
    </row>
    <row r="860">
      <c r="A860" s="474"/>
      <c r="B860" s="396"/>
      <c r="C860" s="397"/>
      <c r="D860" s="397"/>
      <c r="E860" s="397"/>
      <c r="F860" s="397"/>
      <c r="G860" s="397"/>
      <c r="H860" s="401"/>
      <c r="I860" s="431" t="s">
        <v>292</v>
      </c>
      <c r="J860" s="432"/>
      <c r="K860" s="432"/>
      <c r="L860" s="432"/>
      <c r="M860" s="432"/>
      <c r="N860" s="432"/>
      <c r="O860" s="433"/>
    </row>
    <row r="861">
      <c r="A861" s="474"/>
      <c r="B861" s="396"/>
      <c r="C861" s="397"/>
      <c r="D861" s="397"/>
      <c r="E861" s="397"/>
      <c r="F861" s="397"/>
      <c r="G861" s="397"/>
      <c r="H861" s="401"/>
      <c r="I861" s="443"/>
      <c r="J861" s="443"/>
      <c r="K861" s="443"/>
      <c r="L861" s="443"/>
      <c r="M861" s="443"/>
      <c r="N861" s="443"/>
      <c r="O861" s="444"/>
    </row>
    <row r="862">
      <c r="A862" s="474"/>
      <c r="B862" s="396"/>
      <c r="C862" s="397"/>
      <c r="D862" s="397"/>
      <c r="E862" s="397"/>
      <c r="F862" s="397"/>
      <c r="G862" s="397"/>
      <c r="H862" s="401"/>
      <c r="I862" s="445"/>
      <c r="J862" s="445"/>
      <c r="K862" s="445"/>
      <c r="L862" s="445"/>
      <c r="M862" s="445"/>
      <c r="N862" s="445"/>
      <c r="O862" s="446"/>
    </row>
    <row r="863">
      <c r="A863" s="474"/>
      <c r="B863" s="396"/>
      <c r="C863" s="397"/>
      <c r="D863" s="397"/>
      <c r="E863" s="397"/>
      <c r="F863" s="397"/>
      <c r="G863" s="397"/>
      <c r="H863" s="401"/>
      <c r="I863" s="445"/>
      <c r="J863" s="445"/>
      <c r="K863" s="445"/>
      <c r="L863" s="445"/>
      <c r="M863" s="445"/>
      <c r="N863" s="445"/>
      <c r="O863" s="446"/>
    </row>
    <row r="864">
      <c r="A864" s="475"/>
      <c r="B864" s="447"/>
      <c r="C864" s="448"/>
      <c r="D864" s="448"/>
      <c r="E864" s="448"/>
      <c r="F864" s="448"/>
      <c r="G864" s="448"/>
      <c r="H864" s="449"/>
      <c r="I864" s="450"/>
      <c r="J864" s="450"/>
      <c r="K864" s="450"/>
      <c r="L864" s="450"/>
      <c r="M864" s="450"/>
      <c r="N864" s="450"/>
      <c r="O864" s="451"/>
    </row>
    <row r="865">
      <c r="A865" s="348" t="s">
        <v>240</v>
      </c>
      <c r="B865" s="452" t="s">
        <v>1</v>
      </c>
      <c r="C865" s="453"/>
      <c r="D865" s="453"/>
      <c r="E865" s="453"/>
      <c r="F865" s="453"/>
      <c r="G865" s="453"/>
      <c r="H865" s="453"/>
      <c r="I865" s="453"/>
      <c r="J865" s="453"/>
      <c r="K865" s="453"/>
      <c r="L865" s="453"/>
      <c r="M865" s="453"/>
      <c r="N865" s="453"/>
      <c r="O865" s="454"/>
    </row>
    <row r="866">
      <c r="A866" s="352" t="s">
        <v>3</v>
      </c>
      <c r="B866" s="455" t="s">
        <v>4</v>
      </c>
      <c r="C866" s="456"/>
      <c r="D866" s="456"/>
      <c r="E866" s="456"/>
      <c r="F866" s="456"/>
      <c r="G866" s="456"/>
      <c r="H866" s="456"/>
      <c r="I866" s="456"/>
      <c r="J866" s="456"/>
      <c r="K866" s="456"/>
      <c r="L866" s="456"/>
      <c r="M866" s="456"/>
      <c r="N866" s="456"/>
      <c r="O866" s="457"/>
    </row>
    <row r="867" ht="12.75" customHeight="1">
      <c r="A867" s="458" t="s">
        <v>241</v>
      </c>
      <c r="B867" s="459"/>
      <c r="C867" s="459"/>
      <c r="D867" s="459"/>
      <c r="E867" s="459"/>
      <c r="F867" s="459"/>
      <c r="G867" s="459"/>
      <c r="H867" s="459"/>
      <c r="I867" s="459"/>
      <c r="J867" s="459"/>
      <c r="K867" s="459"/>
      <c r="L867" s="459"/>
      <c r="M867" s="459"/>
      <c r="N867" s="459"/>
      <c r="O867" s="460"/>
    </row>
    <row r="868" ht="12.75" customHeight="1">
      <c r="A868" s="359" t="s">
        <v>7</v>
      </c>
      <c r="B868" s="360" t="s">
        <v>233</v>
      </c>
      <c r="C868" s="360" t="s">
        <v>216</v>
      </c>
      <c r="D868" s="461" t="s">
        <v>198</v>
      </c>
      <c r="E868" s="462"/>
      <c r="F868" s="463"/>
      <c r="G868" s="464" t="s">
        <v>242</v>
      </c>
      <c r="H868" s="465"/>
      <c r="I868" s="363">
        <f>I814+1</f>
        <v>45952</v>
      </c>
      <c r="J868" s="364"/>
      <c r="K868" s="364"/>
      <c r="L868" s="364"/>
      <c r="M868" s="365"/>
      <c r="N868" s="366" t="s">
        <v>243</v>
      </c>
      <c r="O868" s="367">
        <f>O814+1</f>
        <v>17</v>
      </c>
    </row>
    <row r="869">
      <c r="A869" s="368" t="s">
        <v>244</v>
      </c>
      <c r="B869" s="369" t="s">
        <v>6</v>
      </c>
      <c r="C869" s="370"/>
      <c r="D869" s="370"/>
      <c r="E869" s="370"/>
      <c r="F869" s="370"/>
      <c r="G869" s="370"/>
      <c r="H869" s="370"/>
      <c r="I869" s="370"/>
      <c r="J869" s="371"/>
      <c r="K869" s="372" t="s">
        <v>245</v>
      </c>
      <c r="L869" s="372" t="s">
        <v>246</v>
      </c>
      <c r="M869" s="476" t="s">
        <v>247</v>
      </c>
      <c r="N869" s="477"/>
      <c r="O869" s="373" t="s">
        <v>248</v>
      </c>
    </row>
    <row r="870">
      <c r="A870" s="374"/>
      <c r="B870" s="375"/>
      <c r="C870" s="376"/>
      <c r="D870" s="376"/>
      <c r="E870" s="376"/>
      <c r="F870" s="376"/>
      <c r="G870" s="376"/>
      <c r="H870" s="376"/>
      <c r="I870" s="376"/>
      <c r="J870" s="377"/>
      <c r="K870" s="372" t="s">
        <v>249</v>
      </c>
      <c r="L870" s="378" t="s">
        <v>203</v>
      </c>
      <c r="M870" s="482"/>
      <c r="N870" s="483"/>
      <c r="O870" s="379"/>
    </row>
    <row r="871" ht="25.5">
      <c r="A871" s="380" t="s">
        <v>250</v>
      </c>
      <c r="B871" s="381"/>
      <c r="C871" s="382" t="s">
        <v>251</v>
      </c>
      <c r="D871" s="382">
        <v>180</v>
      </c>
      <c r="E871" s="382" t="s">
        <v>252</v>
      </c>
      <c r="F871" s="479" t="s">
        <v>253</v>
      </c>
      <c r="G871" s="480"/>
      <c r="H871" s="381">
        <f>H817+1</f>
        <v>17</v>
      </c>
      <c r="I871" s="382" t="s">
        <v>254</v>
      </c>
      <c r="J871" s="381">
        <f>D871-H871</f>
        <v>163</v>
      </c>
      <c r="K871" s="378" t="s">
        <v>255</v>
      </c>
      <c r="L871" s="378" t="s">
        <v>203</v>
      </c>
      <c r="M871" s="455"/>
      <c r="N871" s="478"/>
      <c r="O871" s="354"/>
    </row>
    <row r="872">
      <c r="A872" s="481" t="s">
        <v>256</v>
      </c>
      <c r="B872" s="393" t="s">
        <v>257</v>
      </c>
      <c r="C872" s="394"/>
      <c r="D872" s="394"/>
      <c r="E872" s="394"/>
      <c r="F872" s="395"/>
      <c r="G872" s="396"/>
      <c r="H872" s="401"/>
      <c r="I872" s="398"/>
      <c r="J872" s="399"/>
      <c r="K872" s="399"/>
      <c r="L872" s="399"/>
      <c r="M872" s="399"/>
      <c r="N872" s="399"/>
      <c r="O872" s="400"/>
    </row>
    <row r="873">
      <c r="A873" s="384"/>
      <c r="B873" s="393" t="s">
        <v>258</v>
      </c>
      <c r="C873" s="394"/>
      <c r="D873" s="394"/>
      <c r="E873" s="394"/>
      <c r="F873" s="395"/>
      <c r="G873" s="396"/>
      <c r="H873" s="401"/>
      <c r="I873" s="398"/>
      <c r="J873" s="399"/>
      <c r="K873" s="399"/>
      <c r="L873" s="399"/>
      <c r="M873" s="399"/>
      <c r="N873" s="399"/>
      <c r="O873" s="400"/>
    </row>
    <row r="874">
      <c r="A874" s="384"/>
      <c r="B874" s="393" t="s">
        <v>259</v>
      </c>
      <c r="C874" s="394"/>
      <c r="D874" s="394"/>
      <c r="E874" s="394"/>
      <c r="F874" s="395"/>
      <c r="G874" s="396"/>
      <c r="H874" s="401"/>
      <c r="I874" s="398"/>
      <c r="J874" s="399"/>
      <c r="K874" s="399"/>
      <c r="L874" s="399"/>
      <c r="M874" s="399"/>
      <c r="N874" s="399"/>
      <c r="O874" s="400"/>
    </row>
    <row r="875">
      <c r="A875" s="384"/>
      <c r="B875" s="393" t="s">
        <v>260</v>
      </c>
      <c r="C875" s="394"/>
      <c r="D875" s="394"/>
      <c r="E875" s="394"/>
      <c r="F875" s="395"/>
      <c r="G875" s="396"/>
      <c r="H875" s="401"/>
      <c r="I875" s="398"/>
      <c r="J875" s="399"/>
      <c r="K875" s="399"/>
      <c r="L875" s="399"/>
      <c r="M875" s="399"/>
      <c r="N875" s="399"/>
      <c r="O875" s="400"/>
    </row>
    <row r="876">
      <c r="A876" s="384"/>
      <c r="B876" s="393" t="s">
        <v>261</v>
      </c>
      <c r="C876" s="394"/>
      <c r="D876" s="394"/>
      <c r="E876" s="394"/>
      <c r="F876" s="395"/>
      <c r="G876" s="396"/>
      <c r="H876" s="401"/>
      <c r="I876" s="396"/>
      <c r="J876" s="397"/>
      <c r="K876" s="397"/>
      <c r="L876" s="397"/>
      <c r="M876" s="397"/>
      <c r="N876" s="397"/>
      <c r="O876" s="402"/>
    </row>
    <row r="877" ht="13.5" customHeight="1">
      <c r="A877" s="403"/>
      <c r="B877" s="393" t="s">
        <v>262</v>
      </c>
      <c r="C877" s="394"/>
      <c r="D877" s="394"/>
      <c r="E877" s="394"/>
      <c r="F877" s="395"/>
      <c r="G877" s="396">
        <v>1</v>
      </c>
      <c r="H877" s="401"/>
      <c r="I877" s="404"/>
      <c r="J877" s="405"/>
      <c r="K877" s="405"/>
      <c r="L877" s="405"/>
      <c r="M877" s="405"/>
      <c r="N877" s="405"/>
      <c r="O877" s="406"/>
    </row>
    <row r="878">
      <c r="A878" s="407" t="s">
        <v>263</v>
      </c>
      <c r="B878" s="408" t="s">
        <v>264</v>
      </c>
      <c r="C878" s="409"/>
      <c r="D878" s="409"/>
      <c r="E878" s="409"/>
      <c r="F878" s="410"/>
      <c r="G878" s="411" t="s">
        <v>265</v>
      </c>
      <c r="H878" s="412"/>
      <c r="I878" s="408" t="s">
        <v>264</v>
      </c>
      <c r="J878" s="409"/>
      <c r="K878" s="409"/>
      <c r="L878" s="409"/>
      <c r="M878" s="409"/>
      <c r="N878" s="410"/>
      <c r="O878" s="413" t="s">
        <v>265</v>
      </c>
    </row>
    <row r="879">
      <c r="A879" s="384"/>
      <c r="B879" s="393" t="s">
        <v>266</v>
      </c>
      <c r="C879" s="394"/>
      <c r="D879" s="394"/>
      <c r="E879" s="394"/>
      <c r="F879" s="395"/>
      <c r="G879" s="398"/>
      <c r="H879" s="430"/>
      <c r="I879" s="393" t="s">
        <v>267</v>
      </c>
      <c r="J879" s="394"/>
      <c r="K879" s="394"/>
      <c r="L879" s="394"/>
      <c r="M879" s="394"/>
      <c r="N879" s="395"/>
      <c r="O879" s="469"/>
    </row>
    <row r="880" ht="12.75" customHeight="1">
      <c r="A880" s="384"/>
      <c r="B880" s="393" t="s">
        <v>268</v>
      </c>
      <c r="C880" s="394"/>
      <c r="D880" s="394"/>
      <c r="E880" s="394"/>
      <c r="F880" s="395"/>
      <c r="G880" s="398"/>
      <c r="H880" s="399"/>
      <c r="I880" s="415" t="s">
        <v>269</v>
      </c>
      <c r="J880" s="416"/>
      <c r="K880" s="416"/>
      <c r="L880" s="416"/>
      <c r="M880" s="416"/>
      <c r="N880" s="417"/>
      <c r="O880" s="400"/>
    </row>
    <row r="881" ht="12.75" customHeight="1">
      <c r="A881" s="384"/>
      <c r="B881" s="393" t="s">
        <v>270</v>
      </c>
      <c r="C881" s="394"/>
      <c r="D881" s="394"/>
      <c r="E881" s="394"/>
      <c r="F881" s="395"/>
      <c r="G881" s="398"/>
      <c r="H881" s="399"/>
      <c r="I881" s="393" t="s">
        <v>271</v>
      </c>
      <c r="J881" s="394"/>
      <c r="K881" s="394"/>
      <c r="L881" s="394"/>
      <c r="M881" s="394"/>
      <c r="N881" s="395"/>
      <c r="O881" s="400"/>
    </row>
    <row r="882" ht="12.75" customHeight="1">
      <c r="A882" s="384"/>
      <c r="B882" s="393" t="s">
        <v>272</v>
      </c>
      <c r="C882" s="394"/>
      <c r="D882" s="394"/>
      <c r="E882" s="394"/>
      <c r="F882" s="395"/>
      <c r="G882" s="398"/>
      <c r="H882" s="430"/>
      <c r="I882" s="385" t="s">
        <v>273</v>
      </c>
      <c r="J882" s="386"/>
      <c r="K882" s="386"/>
      <c r="L882" s="386"/>
      <c r="M882" s="386"/>
      <c r="N882" s="387"/>
      <c r="O882" s="469"/>
    </row>
    <row r="883" ht="12.75" customHeight="1">
      <c r="A883" s="384"/>
      <c r="B883" s="393" t="s">
        <v>274</v>
      </c>
      <c r="C883" s="394"/>
      <c r="D883" s="394"/>
      <c r="E883" s="394"/>
      <c r="F883" s="395"/>
      <c r="G883" s="398"/>
      <c r="H883" s="430"/>
      <c r="I883" s="393" t="s">
        <v>275</v>
      </c>
      <c r="J883" s="394"/>
      <c r="K883" s="394"/>
      <c r="L883" s="394"/>
      <c r="M883" s="394"/>
      <c r="N883" s="395"/>
      <c r="O883" s="469">
        <v>1</v>
      </c>
    </row>
    <row r="884">
      <c r="A884" s="384"/>
      <c r="B884" s="393" t="s">
        <v>276</v>
      </c>
      <c r="C884" s="394"/>
      <c r="D884" s="394"/>
      <c r="E884" s="394"/>
      <c r="F884" s="395"/>
      <c r="G884" s="398"/>
      <c r="H884" s="430"/>
      <c r="I884" s="393" t="s">
        <v>277</v>
      </c>
      <c r="J884" s="394"/>
      <c r="K884" s="394"/>
      <c r="L884" s="394"/>
      <c r="M884" s="394"/>
      <c r="N884" s="395"/>
      <c r="O884" s="469"/>
    </row>
    <row r="885" ht="12.75" customHeight="1">
      <c r="A885" s="384"/>
      <c r="B885" s="393" t="s">
        <v>278</v>
      </c>
      <c r="C885" s="394"/>
      <c r="D885" s="394"/>
      <c r="E885" s="394"/>
      <c r="F885" s="395"/>
      <c r="G885" s="398"/>
      <c r="H885" s="430"/>
      <c r="I885" s="393" t="s">
        <v>279</v>
      </c>
      <c r="J885" s="394"/>
      <c r="K885" s="394"/>
      <c r="L885" s="394"/>
      <c r="M885" s="394"/>
      <c r="N885" s="395"/>
      <c r="O885" s="469"/>
    </row>
    <row r="886">
      <c r="A886" s="384"/>
      <c r="B886" s="393" t="s">
        <v>280</v>
      </c>
      <c r="C886" s="394"/>
      <c r="D886" s="394"/>
      <c r="E886" s="394"/>
      <c r="F886" s="395"/>
      <c r="G886" s="398"/>
      <c r="H886" s="430"/>
      <c r="I886" s="393" t="s">
        <v>281</v>
      </c>
      <c r="J886" s="394"/>
      <c r="K886" s="394"/>
      <c r="L886" s="394"/>
      <c r="M886" s="394"/>
      <c r="N886" s="395"/>
      <c r="O886" s="469"/>
    </row>
    <row r="887" ht="12.75" customHeight="1">
      <c r="A887" s="384"/>
      <c r="B887" s="393" t="s">
        <v>282</v>
      </c>
      <c r="C887" s="394"/>
      <c r="D887" s="394"/>
      <c r="E887" s="394"/>
      <c r="F887" s="395"/>
      <c r="G887" s="398"/>
      <c r="H887" s="430"/>
      <c r="I887" s="393" t="s">
        <v>283</v>
      </c>
      <c r="J887" s="394"/>
      <c r="K887" s="394"/>
      <c r="L887" s="394"/>
      <c r="M887" s="394"/>
      <c r="N887" s="395"/>
      <c r="O887" s="469"/>
    </row>
    <row r="888" ht="12.75" customHeight="1">
      <c r="A888" s="384"/>
      <c r="B888" s="393" t="s">
        <v>284</v>
      </c>
      <c r="C888" s="394"/>
      <c r="D888" s="394"/>
      <c r="E888" s="394"/>
      <c r="F888" s="395"/>
      <c r="G888" s="398"/>
      <c r="H888" s="430"/>
      <c r="I888" s="393" t="s">
        <v>285</v>
      </c>
      <c r="J888" s="394"/>
      <c r="K888" s="394"/>
      <c r="L888" s="394"/>
      <c r="M888" s="394"/>
      <c r="N888" s="395"/>
      <c r="O888" s="418">
        <v>1</v>
      </c>
    </row>
    <row r="889" ht="13.5" customHeight="1">
      <c r="A889" s="403"/>
      <c r="B889" s="393" t="s">
        <v>286</v>
      </c>
      <c r="C889" s="394"/>
      <c r="D889" s="394"/>
      <c r="E889" s="394"/>
      <c r="F889" s="395"/>
      <c r="G889" s="470">
        <v>2</v>
      </c>
      <c r="H889" s="471"/>
      <c r="I889" s="421" t="s">
        <v>287</v>
      </c>
      <c r="J889" s="422"/>
      <c r="K889" s="422"/>
      <c r="L889" s="422"/>
      <c r="M889" s="422"/>
      <c r="N889" s="423"/>
      <c r="O889" s="472">
        <f>SUM(G879:H889,O879:O888)</f>
        <v>4</v>
      </c>
    </row>
    <row r="890">
      <c r="A890" s="425" t="s">
        <v>288</v>
      </c>
      <c r="B890" s="426" t="s">
        <v>43</v>
      </c>
      <c r="C890" s="485"/>
      <c r="D890" s="485"/>
      <c r="E890" s="485"/>
      <c r="F890" s="485"/>
      <c r="G890" s="485"/>
      <c r="H890" s="485"/>
      <c r="I890" s="485"/>
      <c r="J890" s="485"/>
      <c r="K890" s="485"/>
      <c r="L890" s="485"/>
      <c r="M890" s="485"/>
      <c r="N890" s="485"/>
      <c r="O890" s="486"/>
    </row>
    <row r="891">
      <c r="A891" s="429"/>
      <c r="B891" s="398"/>
      <c r="C891" s="399"/>
      <c r="D891" s="399"/>
      <c r="E891" s="399"/>
      <c r="F891" s="399"/>
      <c r="G891" s="399"/>
      <c r="H891" s="399"/>
      <c r="I891" s="399"/>
      <c r="J891" s="399"/>
      <c r="K891" s="399"/>
      <c r="L891" s="399"/>
      <c r="M891" s="399"/>
      <c r="N891" s="399"/>
      <c r="O891" s="400"/>
    </row>
    <row r="892">
      <c r="A892" s="429"/>
      <c r="B892" s="398"/>
      <c r="C892" s="399"/>
      <c r="D892" s="399"/>
      <c r="E892" s="399"/>
      <c r="F892" s="399"/>
      <c r="G892" s="399"/>
      <c r="H892" s="399"/>
      <c r="I892" s="399"/>
      <c r="J892" s="399"/>
      <c r="K892" s="399"/>
      <c r="L892" s="399"/>
      <c r="M892" s="399"/>
      <c r="N892" s="399"/>
      <c r="O892" s="400"/>
    </row>
    <row r="893">
      <c r="A893" s="429"/>
      <c r="B893" s="398"/>
      <c r="C893" s="399"/>
      <c r="D893" s="399"/>
      <c r="E893" s="399"/>
      <c r="F893" s="399"/>
      <c r="G893" s="399"/>
      <c r="H893" s="399"/>
      <c r="I893" s="399"/>
      <c r="J893" s="399"/>
      <c r="K893" s="399"/>
      <c r="L893" s="399"/>
      <c r="M893" s="399"/>
      <c r="N893" s="399"/>
      <c r="O893" s="400"/>
    </row>
    <row r="894">
      <c r="A894" s="429"/>
      <c r="B894" s="398"/>
      <c r="C894" s="399"/>
      <c r="D894" s="399"/>
      <c r="E894" s="399"/>
      <c r="F894" s="399"/>
      <c r="G894" s="399"/>
      <c r="H894" s="399"/>
      <c r="I894" s="399"/>
      <c r="J894" s="399"/>
      <c r="K894" s="399"/>
      <c r="L894" s="399"/>
      <c r="M894" s="399"/>
      <c r="N894" s="399"/>
      <c r="O894" s="400"/>
    </row>
    <row r="895">
      <c r="A895" s="429"/>
      <c r="B895" s="398"/>
      <c r="C895" s="399"/>
      <c r="D895" s="399"/>
      <c r="E895" s="399"/>
      <c r="F895" s="399"/>
      <c r="G895" s="399"/>
      <c r="H895" s="399"/>
      <c r="I895" s="399"/>
      <c r="J895" s="399"/>
      <c r="K895" s="399"/>
      <c r="L895" s="399"/>
      <c r="M895" s="399"/>
      <c r="N895" s="399"/>
      <c r="O895" s="400"/>
    </row>
    <row r="896">
      <c r="A896" s="429"/>
      <c r="B896" s="398"/>
      <c r="C896" s="399"/>
      <c r="D896" s="399"/>
      <c r="E896" s="399"/>
      <c r="F896" s="399"/>
      <c r="G896" s="399"/>
      <c r="H896" s="399"/>
      <c r="I896" s="399"/>
      <c r="J896" s="399"/>
      <c r="K896" s="399"/>
      <c r="L896" s="399"/>
      <c r="M896" s="399"/>
      <c r="N896" s="399"/>
      <c r="O896" s="400"/>
    </row>
    <row r="897">
      <c r="A897" s="429"/>
      <c r="B897" s="398"/>
      <c r="C897" s="399"/>
      <c r="D897" s="399"/>
      <c r="E897" s="399"/>
      <c r="F897" s="399"/>
      <c r="G897" s="399"/>
      <c r="H897" s="399"/>
      <c r="I897" s="399"/>
      <c r="J897" s="399"/>
      <c r="K897" s="399"/>
      <c r="L897" s="399"/>
      <c r="M897" s="399"/>
      <c r="N897" s="399"/>
      <c r="O897" s="400"/>
    </row>
    <row r="898">
      <c r="A898" s="429"/>
      <c r="B898" s="398"/>
      <c r="C898" s="399"/>
      <c r="D898" s="399"/>
      <c r="E898" s="399"/>
      <c r="F898" s="399"/>
      <c r="G898" s="399"/>
      <c r="H898" s="399"/>
      <c r="I898" s="399"/>
      <c r="J898" s="399"/>
      <c r="K898" s="399"/>
      <c r="L898" s="399"/>
      <c r="M898" s="399"/>
      <c r="N898" s="399"/>
      <c r="O898" s="400"/>
    </row>
    <row r="899">
      <c r="A899" s="429"/>
      <c r="B899" s="398"/>
      <c r="C899" s="399"/>
      <c r="D899" s="399"/>
      <c r="E899" s="399"/>
      <c r="F899" s="399"/>
      <c r="G899" s="399"/>
      <c r="H899" s="399"/>
      <c r="I899" s="399"/>
      <c r="J899" s="399"/>
      <c r="K899" s="399"/>
      <c r="L899" s="399"/>
      <c r="M899" s="399"/>
      <c r="N899" s="399"/>
      <c r="O899" s="400"/>
    </row>
    <row r="900">
      <c r="A900" s="429"/>
      <c r="B900" s="398"/>
      <c r="C900" s="399"/>
      <c r="D900" s="399"/>
      <c r="E900" s="399"/>
      <c r="F900" s="399"/>
      <c r="G900" s="399"/>
      <c r="H900" s="399"/>
      <c r="I900" s="399"/>
      <c r="J900" s="399"/>
      <c r="K900" s="399"/>
      <c r="L900" s="399"/>
      <c r="M900" s="399"/>
      <c r="N900" s="399"/>
      <c r="O900" s="400"/>
    </row>
    <row r="901">
      <c r="A901" s="429"/>
      <c r="B901" s="398"/>
      <c r="C901" s="399"/>
      <c r="D901" s="399"/>
      <c r="E901" s="399"/>
      <c r="F901" s="399"/>
      <c r="G901" s="399"/>
      <c r="H901" s="399"/>
      <c r="I901" s="399"/>
      <c r="J901" s="399"/>
      <c r="K901" s="399"/>
      <c r="L901" s="399"/>
      <c r="M901" s="399"/>
      <c r="N901" s="399"/>
      <c r="O901" s="400"/>
    </row>
    <row r="902">
      <c r="A902" s="429"/>
      <c r="B902" s="398"/>
      <c r="C902" s="399"/>
      <c r="D902" s="399"/>
      <c r="E902" s="399"/>
      <c r="F902" s="399"/>
      <c r="G902" s="399"/>
      <c r="H902" s="399"/>
      <c r="I902" s="399"/>
      <c r="J902" s="399"/>
      <c r="K902" s="399"/>
      <c r="L902" s="399"/>
      <c r="M902" s="399"/>
      <c r="N902" s="399"/>
      <c r="O902" s="400"/>
    </row>
    <row r="903">
      <c r="A903" s="429"/>
      <c r="B903" s="398"/>
      <c r="C903" s="399"/>
      <c r="D903" s="399"/>
      <c r="E903" s="399"/>
      <c r="F903" s="399"/>
      <c r="G903" s="399"/>
      <c r="H903" s="430"/>
      <c r="I903" s="431" t="s">
        <v>0</v>
      </c>
      <c r="J903" s="432"/>
      <c r="K903" s="432"/>
      <c r="L903" s="432"/>
      <c r="M903" s="432"/>
      <c r="N903" s="432"/>
      <c r="O903" s="433"/>
    </row>
    <row r="904" ht="52.5" customHeight="1">
      <c r="A904" s="434"/>
      <c r="B904" s="404"/>
      <c r="C904" s="405"/>
      <c r="D904" s="405"/>
      <c r="E904" s="405"/>
      <c r="F904" s="405"/>
      <c r="G904" s="405"/>
      <c r="H904" s="435"/>
      <c r="I904" s="436"/>
      <c r="J904" s="437"/>
      <c r="K904" s="437"/>
      <c r="L904" s="437"/>
      <c r="M904" s="437"/>
      <c r="N904" s="437"/>
      <c r="O904" s="438"/>
    </row>
    <row r="905">
      <c r="A905" s="425" t="s">
        <v>291</v>
      </c>
      <c r="B905" s="439"/>
      <c r="C905" s="427"/>
      <c r="D905" s="427"/>
      <c r="E905" s="427"/>
      <c r="F905" s="427"/>
      <c r="G905" s="427"/>
      <c r="H905" s="427"/>
      <c r="I905" s="427"/>
      <c r="J905" s="427"/>
      <c r="K905" s="427"/>
      <c r="L905" s="427"/>
      <c r="M905" s="427"/>
      <c r="N905" s="427"/>
      <c r="O905" s="428"/>
    </row>
    <row r="906">
      <c r="A906" s="429"/>
      <c r="B906" s="398"/>
      <c r="C906" s="399"/>
      <c r="D906" s="399"/>
      <c r="E906" s="399"/>
      <c r="F906" s="399"/>
      <c r="G906" s="399"/>
      <c r="H906" s="399"/>
      <c r="I906" s="399"/>
      <c r="J906" s="399"/>
      <c r="K906" s="399"/>
      <c r="L906" s="399"/>
      <c r="M906" s="399"/>
      <c r="N906" s="399"/>
      <c r="O906" s="400"/>
    </row>
    <row r="907">
      <c r="A907" s="429"/>
      <c r="B907" s="398"/>
      <c r="C907" s="399"/>
      <c r="D907" s="399"/>
      <c r="E907" s="399"/>
      <c r="F907" s="399"/>
      <c r="G907" s="399"/>
      <c r="H907" s="399"/>
      <c r="I907" s="399"/>
      <c r="J907" s="399"/>
      <c r="K907" s="399"/>
      <c r="L907" s="399"/>
      <c r="M907" s="399"/>
      <c r="N907" s="399"/>
      <c r="O907" s="400"/>
    </row>
    <row r="908">
      <c r="A908" s="429"/>
      <c r="B908" s="398"/>
      <c r="C908" s="399"/>
      <c r="D908" s="399"/>
      <c r="E908" s="399"/>
      <c r="F908" s="399"/>
      <c r="G908" s="399"/>
      <c r="H908" s="399"/>
      <c r="I908" s="399"/>
      <c r="J908" s="399"/>
      <c r="K908" s="399"/>
      <c r="L908" s="399"/>
      <c r="M908" s="399"/>
      <c r="N908" s="399"/>
      <c r="O908" s="400"/>
    </row>
    <row r="909">
      <c r="A909" s="429"/>
      <c r="B909" s="398"/>
      <c r="C909" s="399"/>
      <c r="D909" s="399"/>
      <c r="E909" s="399"/>
      <c r="F909" s="399"/>
      <c r="G909" s="399"/>
      <c r="H909" s="399"/>
      <c r="I909" s="399"/>
      <c r="J909" s="399"/>
      <c r="K909" s="399"/>
      <c r="L909" s="399"/>
      <c r="M909" s="399"/>
      <c r="N909" s="399"/>
      <c r="O909" s="400"/>
    </row>
    <row r="910">
      <c r="A910" s="429"/>
      <c r="B910" s="398"/>
      <c r="C910" s="399"/>
      <c r="D910" s="399"/>
      <c r="E910" s="399"/>
      <c r="F910" s="399"/>
      <c r="G910" s="399"/>
      <c r="H910" s="399"/>
      <c r="I910" s="399"/>
      <c r="J910" s="399"/>
      <c r="K910" s="399"/>
      <c r="L910" s="399"/>
      <c r="M910" s="399"/>
      <c r="N910" s="399"/>
      <c r="O910" s="400"/>
    </row>
    <row r="911">
      <c r="A911" s="429"/>
      <c r="B911" s="398"/>
      <c r="C911" s="399"/>
      <c r="D911" s="399"/>
      <c r="E911" s="399"/>
      <c r="F911" s="399"/>
      <c r="G911" s="399"/>
      <c r="H911" s="399"/>
      <c r="I911" s="399"/>
      <c r="J911" s="399"/>
      <c r="K911" s="399"/>
      <c r="L911" s="399"/>
      <c r="M911" s="399"/>
      <c r="N911" s="399"/>
      <c r="O911" s="400"/>
    </row>
    <row r="912">
      <c r="A912" s="429"/>
      <c r="B912" s="398"/>
      <c r="C912" s="399"/>
      <c r="D912" s="399"/>
      <c r="E912" s="399"/>
      <c r="F912" s="399"/>
      <c r="G912" s="399"/>
      <c r="H912" s="399"/>
      <c r="I912" s="399"/>
      <c r="J912" s="399"/>
      <c r="K912" s="399"/>
      <c r="L912" s="399"/>
      <c r="M912" s="399"/>
      <c r="N912" s="399"/>
      <c r="O912" s="400"/>
    </row>
    <row r="913">
      <c r="A913" s="429"/>
      <c r="B913" s="396"/>
      <c r="C913" s="397"/>
      <c r="D913" s="397"/>
      <c r="E913" s="397"/>
      <c r="F913" s="397"/>
      <c r="G913" s="397"/>
      <c r="H913" s="397"/>
      <c r="I913" s="441"/>
      <c r="J913" s="441"/>
      <c r="K913" s="441"/>
      <c r="L913" s="441"/>
      <c r="M913" s="441"/>
      <c r="N913" s="441"/>
      <c r="O913" s="442"/>
    </row>
    <row r="914">
      <c r="A914" s="429"/>
      <c r="B914" s="396"/>
      <c r="C914" s="397"/>
      <c r="D914" s="397"/>
      <c r="E914" s="397"/>
      <c r="F914" s="397"/>
      <c r="G914" s="397"/>
      <c r="H914" s="401"/>
      <c r="I914" s="431" t="s">
        <v>292</v>
      </c>
      <c r="J914" s="432"/>
      <c r="K914" s="432"/>
      <c r="L914" s="432"/>
      <c r="M914" s="432"/>
      <c r="N914" s="432"/>
      <c r="O914" s="433"/>
    </row>
    <row r="915">
      <c r="A915" s="429"/>
      <c r="B915" s="396"/>
      <c r="C915" s="397"/>
      <c r="D915" s="397"/>
      <c r="E915" s="397"/>
      <c r="F915" s="397"/>
      <c r="G915" s="397"/>
      <c r="H915" s="401"/>
      <c r="I915" s="431"/>
      <c r="J915" s="432"/>
      <c r="K915" s="432"/>
      <c r="L915" s="432"/>
      <c r="M915" s="432"/>
      <c r="N915" s="432"/>
      <c r="O915" s="433"/>
    </row>
    <row r="916">
      <c r="A916" s="429"/>
      <c r="B916" s="396"/>
      <c r="C916" s="397"/>
      <c r="D916" s="397"/>
      <c r="E916" s="397"/>
      <c r="F916" s="397"/>
      <c r="G916" s="397"/>
      <c r="H916" s="401"/>
      <c r="I916" s="431"/>
      <c r="J916" s="432"/>
      <c r="K916" s="432"/>
      <c r="L916" s="432"/>
      <c r="M916" s="432"/>
      <c r="N916" s="432"/>
      <c r="O916" s="433"/>
    </row>
    <row r="917">
      <c r="A917" s="429"/>
      <c r="B917" s="396"/>
      <c r="C917" s="397"/>
      <c r="D917" s="397"/>
      <c r="E917" s="397"/>
      <c r="F917" s="397"/>
      <c r="G917" s="397"/>
      <c r="H917" s="401"/>
      <c r="I917" s="443"/>
      <c r="J917" s="443"/>
      <c r="K917" s="443"/>
      <c r="L917" s="443"/>
      <c r="M917" s="443"/>
      <c r="N917" s="443"/>
      <c r="O917" s="444"/>
    </row>
    <row r="918">
      <c r="A918" s="434"/>
      <c r="B918" s="447"/>
      <c r="C918" s="448"/>
      <c r="D918" s="448"/>
      <c r="E918" s="448"/>
      <c r="F918" s="448"/>
      <c r="G918" s="448"/>
      <c r="H918" s="449"/>
      <c r="I918" s="450"/>
      <c r="J918" s="450"/>
      <c r="K918" s="450"/>
      <c r="L918" s="450"/>
      <c r="M918" s="450"/>
      <c r="N918" s="450"/>
      <c r="O918" s="451"/>
    </row>
    <row r="919">
      <c r="A919" s="348" t="s">
        <v>240</v>
      </c>
      <c r="B919" s="452" t="s">
        <v>1</v>
      </c>
      <c r="C919" s="453"/>
      <c r="D919" s="453"/>
      <c r="E919" s="453"/>
      <c r="F919" s="453"/>
      <c r="G919" s="453"/>
      <c r="H919" s="453"/>
      <c r="I919" s="453"/>
      <c r="J919" s="453"/>
      <c r="K919" s="453"/>
      <c r="L919" s="453"/>
      <c r="M919" s="453"/>
      <c r="N919" s="453"/>
      <c r="O919" s="454"/>
    </row>
    <row r="920">
      <c r="A920" s="352" t="s">
        <v>3</v>
      </c>
      <c r="B920" s="455" t="s">
        <v>4</v>
      </c>
      <c r="C920" s="456"/>
      <c r="D920" s="456"/>
      <c r="E920" s="456"/>
      <c r="F920" s="456"/>
      <c r="G920" s="456"/>
      <c r="H920" s="456"/>
      <c r="I920" s="456"/>
      <c r="J920" s="456"/>
      <c r="K920" s="456"/>
      <c r="L920" s="456"/>
      <c r="M920" s="456"/>
      <c r="N920" s="456"/>
      <c r="O920" s="457"/>
    </row>
    <row r="921" ht="12.75" customHeight="1">
      <c r="A921" s="458" t="s">
        <v>241</v>
      </c>
      <c r="B921" s="459"/>
      <c r="C921" s="459"/>
      <c r="D921" s="459"/>
      <c r="E921" s="459"/>
      <c r="F921" s="459"/>
      <c r="G921" s="459"/>
      <c r="H921" s="459"/>
      <c r="I921" s="459"/>
      <c r="J921" s="459"/>
      <c r="K921" s="459"/>
      <c r="L921" s="459"/>
      <c r="M921" s="459"/>
      <c r="N921" s="459"/>
      <c r="O921" s="460"/>
    </row>
    <row r="922" ht="12.75" customHeight="1">
      <c r="A922" s="359" t="s">
        <v>7</v>
      </c>
      <c r="B922" s="360" t="s">
        <v>233</v>
      </c>
      <c r="C922" s="360" t="s">
        <v>216</v>
      </c>
      <c r="D922" s="461" t="s">
        <v>198</v>
      </c>
      <c r="E922" s="462"/>
      <c r="F922" s="463"/>
      <c r="G922" s="464" t="s">
        <v>242</v>
      </c>
      <c r="H922" s="465"/>
      <c r="I922" s="363">
        <f>I868+1</f>
        <v>45953</v>
      </c>
      <c r="J922" s="364"/>
      <c r="K922" s="364"/>
      <c r="L922" s="364"/>
      <c r="M922" s="365"/>
      <c r="N922" s="366" t="s">
        <v>243</v>
      </c>
      <c r="O922" s="367">
        <f>O868+1</f>
        <v>18</v>
      </c>
    </row>
    <row r="923">
      <c r="A923" s="368" t="s">
        <v>244</v>
      </c>
      <c r="B923" s="369" t="s">
        <v>6</v>
      </c>
      <c r="C923" s="370"/>
      <c r="D923" s="370"/>
      <c r="E923" s="370"/>
      <c r="F923" s="370"/>
      <c r="G923" s="370"/>
      <c r="H923" s="370"/>
      <c r="I923" s="370"/>
      <c r="J923" s="371"/>
      <c r="K923" s="372" t="s">
        <v>245</v>
      </c>
      <c r="L923" s="372" t="s">
        <v>246</v>
      </c>
      <c r="M923" s="476" t="s">
        <v>247</v>
      </c>
      <c r="N923" s="477"/>
      <c r="O923" s="373" t="s">
        <v>248</v>
      </c>
    </row>
    <row r="924">
      <c r="A924" s="374"/>
      <c r="B924" s="375"/>
      <c r="C924" s="376"/>
      <c r="D924" s="376"/>
      <c r="E924" s="376"/>
      <c r="F924" s="376"/>
      <c r="G924" s="376"/>
      <c r="H924" s="376"/>
      <c r="I924" s="376"/>
      <c r="J924" s="377"/>
      <c r="K924" s="372" t="s">
        <v>249</v>
      </c>
      <c r="L924" s="378" t="s">
        <v>203</v>
      </c>
      <c r="M924" s="482"/>
      <c r="N924" s="483"/>
      <c r="O924" s="379"/>
    </row>
    <row r="925" ht="25.5">
      <c r="A925" s="380" t="s">
        <v>250</v>
      </c>
      <c r="B925" s="381"/>
      <c r="C925" s="382" t="s">
        <v>251</v>
      </c>
      <c r="D925" s="382">
        <f>D871</f>
        <v>180</v>
      </c>
      <c r="E925" s="382" t="s">
        <v>252</v>
      </c>
      <c r="F925" s="479" t="s">
        <v>253</v>
      </c>
      <c r="G925" s="480"/>
      <c r="H925" s="381">
        <f>H871+1</f>
        <v>18</v>
      </c>
      <c r="I925" s="382" t="s">
        <v>254</v>
      </c>
      <c r="J925" s="381">
        <f>D925-H925</f>
        <v>162</v>
      </c>
      <c r="K925" s="378" t="s">
        <v>255</v>
      </c>
      <c r="L925" s="378" t="s">
        <v>203</v>
      </c>
      <c r="M925" s="455"/>
      <c r="N925" s="478"/>
      <c r="O925" s="354"/>
    </row>
    <row r="926">
      <c r="A926" s="484" t="s">
        <v>256</v>
      </c>
      <c r="B926" s="393" t="s">
        <v>257</v>
      </c>
      <c r="C926" s="394"/>
      <c r="D926" s="394"/>
      <c r="E926" s="394"/>
      <c r="F926" s="395"/>
      <c r="G926" s="396"/>
      <c r="H926" s="401"/>
      <c r="I926" s="398"/>
      <c r="J926" s="399"/>
      <c r="K926" s="399"/>
      <c r="L926" s="399"/>
      <c r="M926" s="399"/>
      <c r="N926" s="399"/>
      <c r="O926" s="400"/>
    </row>
    <row r="927">
      <c r="A927" s="466"/>
      <c r="B927" s="393" t="s">
        <v>258</v>
      </c>
      <c r="C927" s="394"/>
      <c r="D927" s="394"/>
      <c r="E927" s="394"/>
      <c r="F927" s="395"/>
      <c r="G927" s="396"/>
      <c r="H927" s="401"/>
      <c r="I927" s="398"/>
      <c r="J927" s="399"/>
      <c r="K927" s="399"/>
      <c r="L927" s="399"/>
      <c r="M927" s="399"/>
      <c r="N927" s="399"/>
      <c r="O927" s="400"/>
    </row>
    <row r="928">
      <c r="A928" s="466"/>
      <c r="B928" s="393" t="s">
        <v>259</v>
      </c>
      <c r="C928" s="394"/>
      <c r="D928" s="394"/>
      <c r="E928" s="394"/>
      <c r="F928" s="395"/>
      <c r="G928" s="396"/>
      <c r="H928" s="401"/>
      <c r="I928" s="398"/>
      <c r="J928" s="399"/>
      <c r="K928" s="399"/>
      <c r="L928" s="399"/>
      <c r="M928" s="399"/>
      <c r="N928" s="399"/>
      <c r="O928" s="400"/>
    </row>
    <row r="929">
      <c r="A929" s="466"/>
      <c r="B929" s="393" t="s">
        <v>260</v>
      </c>
      <c r="C929" s="394"/>
      <c r="D929" s="394"/>
      <c r="E929" s="394"/>
      <c r="F929" s="395"/>
      <c r="G929" s="396"/>
      <c r="H929" s="401"/>
      <c r="I929" s="398"/>
      <c r="J929" s="399"/>
      <c r="K929" s="399"/>
      <c r="L929" s="399"/>
      <c r="M929" s="399"/>
      <c r="N929" s="399"/>
      <c r="O929" s="400"/>
    </row>
    <row r="930">
      <c r="A930" s="466"/>
      <c r="B930" s="393" t="s">
        <v>261</v>
      </c>
      <c r="C930" s="394"/>
      <c r="D930" s="394"/>
      <c r="E930" s="394"/>
      <c r="F930" s="395"/>
      <c r="G930" s="396"/>
      <c r="H930" s="401"/>
      <c r="I930" s="396"/>
      <c r="J930" s="397"/>
      <c r="K930" s="397"/>
      <c r="L930" s="397"/>
      <c r="M930" s="397"/>
      <c r="N930" s="397"/>
      <c r="O930" s="402"/>
    </row>
    <row r="931" ht="13.5" customHeight="1">
      <c r="A931" s="467"/>
      <c r="B931" s="393" t="s">
        <v>262</v>
      </c>
      <c r="C931" s="394"/>
      <c r="D931" s="394"/>
      <c r="E931" s="394"/>
      <c r="F931" s="395"/>
      <c r="G931" s="396">
        <v>1</v>
      </c>
      <c r="H931" s="401"/>
      <c r="I931" s="404"/>
      <c r="J931" s="405"/>
      <c r="K931" s="405"/>
      <c r="L931" s="405"/>
      <c r="M931" s="405"/>
      <c r="N931" s="405"/>
      <c r="O931" s="406"/>
    </row>
    <row r="932">
      <c r="A932" s="468" t="s">
        <v>263</v>
      </c>
      <c r="B932" s="408" t="s">
        <v>264</v>
      </c>
      <c r="C932" s="409"/>
      <c r="D932" s="409"/>
      <c r="E932" s="409"/>
      <c r="F932" s="410"/>
      <c r="G932" s="411" t="s">
        <v>265</v>
      </c>
      <c r="H932" s="412"/>
      <c r="I932" s="408" t="s">
        <v>264</v>
      </c>
      <c r="J932" s="409"/>
      <c r="K932" s="409"/>
      <c r="L932" s="409"/>
      <c r="M932" s="409"/>
      <c r="N932" s="410"/>
      <c r="O932" s="413" t="s">
        <v>265</v>
      </c>
    </row>
    <row r="933">
      <c r="A933" s="466"/>
      <c r="B933" s="393" t="s">
        <v>266</v>
      </c>
      <c r="C933" s="394"/>
      <c r="D933" s="394"/>
      <c r="E933" s="394"/>
      <c r="F933" s="395"/>
      <c r="G933" s="398"/>
      <c r="H933" s="430"/>
      <c r="I933" s="393" t="s">
        <v>267</v>
      </c>
      <c r="J933" s="394"/>
      <c r="K933" s="394"/>
      <c r="L933" s="394"/>
      <c r="M933" s="394"/>
      <c r="N933" s="395"/>
      <c r="O933" s="469"/>
    </row>
    <row r="934" ht="12.75" customHeight="1">
      <c r="A934" s="466"/>
      <c r="B934" s="393" t="s">
        <v>268</v>
      </c>
      <c r="C934" s="394"/>
      <c r="D934" s="394"/>
      <c r="E934" s="394"/>
      <c r="F934" s="395"/>
      <c r="G934" s="398"/>
      <c r="H934" s="399"/>
      <c r="I934" s="415" t="s">
        <v>269</v>
      </c>
      <c r="J934" s="416"/>
      <c r="K934" s="416"/>
      <c r="L934" s="416"/>
      <c r="M934" s="416"/>
      <c r="N934" s="417"/>
      <c r="O934" s="400"/>
    </row>
    <row r="935" ht="12.75" customHeight="1">
      <c r="A935" s="466"/>
      <c r="B935" s="393" t="s">
        <v>270</v>
      </c>
      <c r="C935" s="394"/>
      <c r="D935" s="394"/>
      <c r="E935" s="394"/>
      <c r="F935" s="395"/>
      <c r="G935" s="398"/>
      <c r="H935" s="399"/>
      <c r="I935" s="393" t="s">
        <v>271</v>
      </c>
      <c r="J935" s="394"/>
      <c r="K935" s="394"/>
      <c r="L935" s="394"/>
      <c r="M935" s="394"/>
      <c r="N935" s="395"/>
      <c r="O935" s="400"/>
    </row>
    <row r="936" ht="12.75" customHeight="1">
      <c r="A936" s="466"/>
      <c r="B936" s="393" t="s">
        <v>272</v>
      </c>
      <c r="C936" s="394"/>
      <c r="D936" s="394"/>
      <c r="E936" s="394"/>
      <c r="F936" s="395"/>
      <c r="G936" s="398"/>
      <c r="H936" s="430"/>
      <c r="I936" s="385" t="s">
        <v>273</v>
      </c>
      <c r="J936" s="386"/>
      <c r="K936" s="386"/>
      <c r="L936" s="386"/>
      <c r="M936" s="386"/>
      <c r="N936" s="387"/>
      <c r="O936" s="469"/>
    </row>
    <row r="937" ht="12.75" customHeight="1">
      <c r="A937" s="466"/>
      <c r="B937" s="393" t="s">
        <v>274</v>
      </c>
      <c r="C937" s="394"/>
      <c r="D937" s="394"/>
      <c r="E937" s="394"/>
      <c r="F937" s="395"/>
      <c r="G937" s="398"/>
      <c r="H937" s="430"/>
      <c r="I937" s="393" t="s">
        <v>275</v>
      </c>
      <c r="J937" s="394"/>
      <c r="K937" s="394"/>
      <c r="L937" s="394"/>
      <c r="M937" s="394"/>
      <c r="N937" s="395"/>
      <c r="O937" s="469">
        <v>1</v>
      </c>
    </row>
    <row r="938">
      <c r="A938" s="466"/>
      <c r="B938" s="393" t="s">
        <v>276</v>
      </c>
      <c r="C938" s="394"/>
      <c r="D938" s="394"/>
      <c r="E938" s="394"/>
      <c r="F938" s="395"/>
      <c r="G938" s="398"/>
      <c r="H938" s="430"/>
      <c r="I938" s="393" t="s">
        <v>277</v>
      </c>
      <c r="J938" s="394"/>
      <c r="K938" s="394"/>
      <c r="L938" s="394"/>
      <c r="M938" s="394"/>
      <c r="N938" s="395"/>
      <c r="O938" s="469"/>
    </row>
    <row r="939" ht="12.75" customHeight="1">
      <c r="A939" s="466"/>
      <c r="B939" s="393" t="s">
        <v>278</v>
      </c>
      <c r="C939" s="394"/>
      <c r="D939" s="394"/>
      <c r="E939" s="394"/>
      <c r="F939" s="395"/>
      <c r="G939" s="398"/>
      <c r="H939" s="430"/>
      <c r="I939" s="393" t="s">
        <v>279</v>
      </c>
      <c r="J939" s="394"/>
      <c r="K939" s="394"/>
      <c r="L939" s="394"/>
      <c r="M939" s="394"/>
      <c r="N939" s="395"/>
      <c r="O939" s="469"/>
    </row>
    <row r="940">
      <c r="A940" s="466"/>
      <c r="B940" s="393" t="s">
        <v>280</v>
      </c>
      <c r="C940" s="394"/>
      <c r="D940" s="394"/>
      <c r="E940" s="394"/>
      <c r="F940" s="395"/>
      <c r="G940" s="398"/>
      <c r="H940" s="430"/>
      <c r="I940" s="393" t="s">
        <v>281</v>
      </c>
      <c r="J940" s="394"/>
      <c r="K940" s="394"/>
      <c r="L940" s="394"/>
      <c r="M940" s="394"/>
      <c r="N940" s="395"/>
      <c r="O940" s="469"/>
    </row>
    <row r="941" ht="12.75" customHeight="1">
      <c r="A941" s="466"/>
      <c r="B941" s="393" t="s">
        <v>282</v>
      </c>
      <c r="C941" s="394"/>
      <c r="D941" s="394"/>
      <c r="E941" s="394"/>
      <c r="F941" s="395"/>
      <c r="G941" s="398"/>
      <c r="H941" s="430"/>
      <c r="I941" s="393" t="s">
        <v>283</v>
      </c>
      <c r="J941" s="394"/>
      <c r="K941" s="394"/>
      <c r="L941" s="394"/>
      <c r="M941" s="394"/>
      <c r="N941" s="395"/>
      <c r="O941" s="469"/>
    </row>
    <row r="942" ht="12.75" customHeight="1">
      <c r="A942" s="466"/>
      <c r="B942" s="393" t="s">
        <v>284</v>
      </c>
      <c r="C942" s="394"/>
      <c r="D942" s="394"/>
      <c r="E942" s="394"/>
      <c r="F942" s="395"/>
      <c r="G942" s="398"/>
      <c r="H942" s="430"/>
      <c r="I942" s="393" t="s">
        <v>285</v>
      </c>
      <c r="J942" s="394"/>
      <c r="K942" s="394"/>
      <c r="L942" s="394"/>
      <c r="M942" s="394"/>
      <c r="N942" s="395"/>
      <c r="O942" s="418">
        <v>1</v>
      </c>
    </row>
    <row r="943" ht="13.5" customHeight="1">
      <c r="A943" s="467"/>
      <c r="B943" s="393" t="s">
        <v>286</v>
      </c>
      <c r="C943" s="394"/>
      <c r="D943" s="394"/>
      <c r="E943" s="394"/>
      <c r="F943" s="395"/>
      <c r="G943" s="470">
        <v>2</v>
      </c>
      <c r="H943" s="471"/>
      <c r="I943" s="421" t="s">
        <v>287</v>
      </c>
      <c r="J943" s="422"/>
      <c r="K943" s="422"/>
      <c r="L943" s="422"/>
      <c r="M943" s="422"/>
      <c r="N943" s="423"/>
      <c r="O943" s="472">
        <f>SUM(G933:H943,O933:O942)</f>
        <v>4</v>
      </c>
    </row>
    <row r="944">
      <c r="A944" s="473" t="s">
        <v>288</v>
      </c>
      <c r="B944" s="426" t="s">
        <v>43</v>
      </c>
      <c r="C944" s="485"/>
      <c r="D944" s="485"/>
      <c r="E944" s="485"/>
      <c r="F944" s="485"/>
      <c r="G944" s="485"/>
      <c r="H944" s="485"/>
      <c r="I944" s="485"/>
      <c r="J944" s="485"/>
      <c r="K944" s="485"/>
      <c r="L944" s="485"/>
      <c r="M944" s="485"/>
      <c r="N944" s="485"/>
      <c r="O944" s="486"/>
    </row>
    <row r="945">
      <c r="A945" s="474"/>
      <c r="B945" s="398"/>
      <c r="C945" s="399"/>
      <c r="D945" s="399"/>
      <c r="E945" s="399"/>
      <c r="F945" s="399"/>
      <c r="G945" s="399"/>
      <c r="H945" s="399"/>
      <c r="I945" s="399"/>
      <c r="J945" s="399"/>
      <c r="K945" s="399"/>
      <c r="L945" s="399"/>
      <c r="M945" s="399"/>
      <c r="N945" s="399"/>
      <c r="O945" s="400"/>
    </row>
    <row r="946">
      <c r="A946" s="474"/>
      <c r="B946" s="398"/>
      <c r="C946" s="399"/>
      <c r="D946" s="399"/>
      <c r="E946" s="399"/>
      <c r="F946" s="399"/>
      <c r="G946" s="399"/>
      <c r="H946" s="399"/>
      <c r="I946" s="399"/>
      <c r="J946" s="399"/>
      <c r="K946" s="399"/>
      <c r="L946" s="399"/>
      <c r="M946" s="399"/>
      <c r="N946" s="399"/>
      <c r="O946" s="400"/>
    </row>
    <row r="947">
      <c r="A947" s="474"/>
      <c r="B947" s="398"/>
      <c r="C947" s="399"/>
      <c r="D947" s="399"/>
      <c r="E947" s="399"/>
      <c r="F947" s="399"/>
      <c r="G947" s="399"/>
      <c r="H947" s="399"/>
      <c r="I947" s="399"/>
      <c r="J947" s="399"/>
      <c r="K947" s="399"/>
      <c r="L947" s="399"/>
      <c r="M947" s="399"/>
      <c r="N947" s="399"/>
      <c r="O947" s="400"/>
    </row>
    <row r="948">
      <c r="A948" s="474"/>
      <c r="B948" s="398"/>
      <c r="C948" s="399"/>
      <c r="D948" s="399"/>
      <c r="E948" s="399"/>
      <c r="F948" s="399"/>
      <c r="G948" s="399"/>
      <c r="H948" s="399"/>
      <c r="I948" s="399"/>
      <c r="J948" s="399"/>
      <c r="K948" s="399"/>
      <c r="L948" s="399"/>
      <c r="M948" s="399"/>
      <c r="N948" s="399"/>
      <c r="O948" s="400"/>
    </row>
    <row r="949">
      <c r="A949" s="474"/>
      <c r="B949" s="398"/>
      <c r="C949" s="399"/>
      <c r="D949" s="399"/>
      <c r="E949" s="399"/>
      <c r="F949" s="399"/>
      <c r="G949" s="399"/>
      <c r="H949" s="399"/>
      <c r="I949" s="399"/>
      <c r="J949" s="399"/>
      <c r="K949" s="399"/>
      <c r="L949" s="399"/>
      <c r="M949" s="399"/>
      <c r="N949" s="399"/>
      <c r="O949" s="400"/>
    </row>
    <row r="950">
      <c r="A950" s="474"/>
      <c r="B950" s="398"/>
      <c r="C950" s="399"/>
      <c r="D950" s="399"/>
      <c r="E950" s="399"/>
      <c r="F950" s="399"/>
      <c r="G950" s="399"/>
      <c r="H950" s="399"/>
      <c r="I950" s="399"/>
      <c r="J950" s="399"/>
      <c r="K950" s="399"/>
      <c r="L950" s="399"/>
      <c r="M950" s="399"/>
      <c r="N950" s="399"/>
      <c r="O950" s="400"/>
    </row>
    <row r="951">
      <c r="A951" s="474"/>
      <c r="B951" s="398"/>
      <c r="C951" s="399"/>
      <c r="D951" s="399"/>
      <c r="E951" s="399"/>
      <c r="F951" s="399"/>
      <c r="G951" s="399"/>
      <c r="H951" s="399"/>
      <c r="I951" s="399"/>
      <c r="J951" s="399"/>
      <c r="K951" s="399"/>
      <c r="L951" s="399"/>
      <c r="M951" s="399"/>
      <c r="N951" s="399"/>
      <c r="O951" s="400"/>
    </row>
    <row r="952">
      <c r="A952" s="474"/>
      <c r="B952" s="398"/>
      <c r="C952" s="399"/>
      <c r="D952" s="399"/>
      <c r="E952" s="399"/>
      <c r="F952" s="399"/>
      <c r="G952" s="399"/>
      <c r="H952" s="399"/>
      <c r="I952" s="399"/>
      <c r="J952" s="399"/>
      <c r="K952" s="399"/>
      <c r="L952" s="399"/>
      <c r="M952" s="399"/>
      <c r="N952" s="399"/>
      <c r="O952" s="400"/>
    </row>
    <row r="953">
      <c r="A953" s="474"/>
      <c r="B953" s="398"/>
      <c r="C953" s="399"/>
      <c r="D953" s="399"/>
      <c r="E953" s="399"/>
      <c r="F953" s="399"/>
      <c r="G953" s="399"/>
      <c r="H953" s="399"/>
      <c r="I953" s="399"/>
      <c r="J953" s="399"/>
      <c r="K953" s="399"/>
      <c r="L953" s="399"/>
      <c r="M953" s="399"/>
      <c r="N953" s="399"/>
      <c r="O953" s="400"/>
    </row>
    <row r="954">
      <c r="A954" s="474"/>
      <c r="B954" s="398"/>
      <c r="C954" s="399"/>
      <c r="D954" s="399"/>
      <c r="E954" s="399"/>
      <c r="F954" s="399"/>
      <c r="G954" s="399"/>
      <c r="H954" s="399"/>
      <c r="I954" s="399"/>
      <c r="J954" s="399"/>
      <c r="K954" s="399"/>
      <c r="L954" s="399"/>
      <c r="M954" s="399"/>
      <c r="N954" s="399"/>
      <c r="O954" s="400"/>
    </row>
    <row r="955">
      <c r="A955" s="474"/>
      <c r="B955" s="398"/>
      <c r="C955" s="399"/>
      <c r="D955" s="399"/>
      <c r="E955" s="399"/>
      <c r="F955" s="399"/>
      <c r="G955" s="399"/>
      <c r="H955" s="399"/>
      <c r="I955" s="399"/>
      <c r="J955" s="399"/>
      <c r="K955" s="399"/>
      <c r="L955" s="399"/>
      <c r="M955" s="399"/>
      <c r="N955" s="399"/>
      <c r="O955" s="400"/>
    </row>
    <row r="956">
      <c r="A956" s="474"/>
      <c r="B956" s="398"/>
      <c r="C956" s="399"/>
      <c r="D956" s="399"/>
      <c r="E956" s="399"/>
      <c r="F956" s="399"/>
      <c r="G956" s="399"/>
      <c r="H956" s="399"/>
      <c r="I956" s="399"/>
      <c r="J956" s="399"/>
      <c r="K956" s="399"/>
      <c r="L956" s="399"/>
      <c r="M956" s="399"/>
      <c r="N956" s="399"/>
      <c r="O956" s="400"/>
    </row>
    <row r="957" ht="26.25" customHeight="1">
      <c r="A957" s="474"/>
      <c r="B957" s="398"/>
      <c r="C957" s="399"/>
      <c r="D957" s="399"/>
      <c r="E957" s="399"/>
      <c r="F957" s="399"/>
      <c r="G957" s="399"/>
      <c r="H957" s="430"/>
      <c r="I957" s="431" t="s">
        <v>0</v>
      </c>
      <c r="J957" s="432"/>
      <c r="K957" s="432"/>
      <c r="L957" s="432"/>
      <c r="M957" s="432"/>
      <c r="N957" s="432"/>
      <c r="O957" s="433"/>
    </row>
    <row r="958" ht="36" customHeight="1">
      <c r="A958" s="475"/>
      <c r="B958" s="404"/>
      <c r="C958" s="405"/>
      <c r="D958" s="405"/>
      <c r="E958" s="405"/>
      <c r="F958" s="405"/>
      <c r="G958" s="405"/>
      <c r="H958" s="435"/>
      <c r="I958" s="436"/>
      <c r="J958" s="437"/>
      <c r="K958" s="437"/>
      <c r="L958" s="437"/>
      <c r="M958" s="437"/>
      <c r="N958" s="437"/>
      <c r="O958" s="438"/>
    </row>
    <row r="959">
      <c r="A959" s="473" t="s">
        <v>291</v>
      </c>
      <c r="B959" s="439"/>
      <c r="C959" s="427"/>
      <c r="D959" s="427"/>
      <c r="E959" s="427"/>
      <c r="F959" s="427"/>
      <c r="G959" s="427"/>
      <c r="H959" s="427"/>
      <c r="I959" s="427"/>
      <c r="J959" s="427"/>
      <c r="K959" s="427"/>
      <c r="L959" s="427"/>
      <c r="M959" s="427"/>
      <c r="N959" s="427"/>
      <c r="O959" s="428"/>
    </row>
    <row r="960">
      <c r="A960" s="474"/>
      <c r="B960" s="398"/>
      <c r="C960" s="399"/>
      <c r="D960" s="399"/>
      <c r="E960" s="399"/>
      <c r="F960" s="399"/>
      <c r="G960" s="399"/>
      <c r="H960" s="399"/>
      <c r="I960" s="399"/>
      <c r="J960" s="399"/>
      <c r="K960" s="399"/>
      <c r="L960" s="399"/>
      <c r="M960" s="399"/>
      <c r="N960" s="399"/>
      <c r="O960" s="400"/>
    </row>
    <row r="961">
      <c r="A961" s="474"/>
      <c r="B961" s="398"/>
      <c r="C961" s="399"/>
      <c r="D961" s="399"/>
      <c r="E961" s="399"/>
      <c r="F961" s="399"/>
      <c r="G961" s="399"/>
      <c r="H961" s="399"/>
      <c r="I961" s="399"/>
      <c r="J961" s="399"/>
      <c r="K961" s="399"/>
      <c r="L961" s="399"/>
      <c r="M961" s="399"/>
      <c r="N961" s="399"/>
      <c r="O961" s="400"/>
    </row>
    <row r="962">
      <c r="A962" s="474"/>
      <c r="B962" s="398"/>
      <c r="C962" s="399"/>
      <c r="D962" s="399"/>
      <c r="E962" s="399"/>
      <c r="F962" s="399"/>
      <c r="G962" s="399"/>
      <c r="H962" s="399"/>
      <c r="I962" s="399"/>
      <c r="J962" s="399"/>
      <c r="K962" s="399"/>
      <c r="L962" s="399"/>
      <c r="M962" s="399"/>
      <c r="N962" s="399"/>
      <c r="O962" s="400"/>
    </row>
    <row r="963">
      <c r="A963" s="474"/>
      <c r="B963" s="398"/>
      <c r="C963" s="399"/>
      <c r="D963" s="399"/>
      <c r="E963" s="399"/>
      <c r="F963" s="399"/>
      <c r="G963" s="399"/>
      <c r="H963" s="399"/>
      <c r="I963" s="399"/>
      <c r="J963" s="399"/>
      <c r="K963" s="399"/>
      <c r="L963" s="399"/>
      <c r="M963" s="399"/>
      <c r="N963" s="399"/>
      <c r="O963" s="400"/>
    </row>
    <row r="964">
      <c r="A964" s="474"/>
      <c r="B964" s="398"/>
      <c r="C964" s="399"/>
      <c r="D964" s="399"/>
      <c r="E964" s="399"/>
      <c r="F964" s="399"/>
      <c r="G964" s="399"/>
      <c r="H964" s="399"/>
      <c r="I964" s="399"/>
      <c r="J964" s="399"/>
      <c r="K964" s="399"/>
      <c r="L964" s="399"/>
      <c r="M964" s="399"/>
      <c r="N964" s="399"/>
      <c r="O964" s="400"/>
    </row>
    <row r="965">
      <c r="A965" s="474"/>
      <c r="B965" s="398"/>
      <c r="C965" s="399"/>
      <c r="D965" s="399"/>
      <c r="E965" s="399"/>
      <c r="F965" s="399"/>
      <c r="G965" s="399"/>
      <c r="H965" s="399"/>
      <c r="I965" s="399"/>
      <c r="J965" s="399"/>
      <c r="K965" s="399"/>
      <c r="L965" s="399"/>
      <c r="M965" s="399"/>
      <c r="N965" s="399"/>
      <c r="O965" s="400"/>
    </row>
    <row r="966">
      <c r="A966" s="474"/>
      <c r="B966" s="398"/>
      <c r="C966" s="399"/>
      <c r="D966" s="399"/>
      <c r="E966" s="399"/>
      <c r="F966" s="399"/>
      <c r="G966" s="399"/>
      <c r="H966" s="399"/>
      <c r="I966" s="399"/>
      <c r="J966" s="399"/>
      <c r="K966" s="399"/>
      <c r="L966" s="399"/>
      <c r="M966" s="399"/>
      <c r="N966" s="399"/>
      <c r="O966" s="400"/>
    </row>
    <row r="967">
      <c r="A967" s="474"/>
      <c r="B967" s="396"/>
      <c r="C967" s="397"/>
      <c r="D967" s="397"/>
      <c r="E967" s="397"/>
      <c r="F967" s="397"/>
      <c r="G967" s="397"/>
      <c r="H967" s="397"/>
      <c r="I967" s="441"/>
      <c r="J967" s="441"/>
      <c r="K967" s="441"/>
      <c r="L967" s="441"/>
      <c r="M967" s="441"/>
      <c r="N967" s="441"/>
      <c r="O967" s="442"/>
    </row>
    <row r="968">
      <c r="A968" s="474"/>
      <c r="B968" s="396"/>
      <c r="C968" s="397"/>
      <c r="D968" s="397"/>
      <c r="E968" s="397"/>
      <c r="F968" s="397"/>
      <c r="G968" s="397"/>
      <c r="H968" s="401"/>
      <c r="I968" s="431" t="s">
        <v>292</v>
      </c>
      <c r="J968" s="432"/>
      <c r="K968" s="432"/>
      <c r="L968" s="432"/>
      <c r="M968" s="432"/>
      <c r="N968" s="432"/>
      <c r="O968" s="433"/>
    </row>
    <row r="969">
      <c r="A969" s="474"/>
      <c r="B969" s="396"/>
      <c r="C969" s="397"/>
      <c r="D969" s="397"/>
      <c r="E969" s="397"/>
      <c r="F969" s="397"/>
      <c r="G969" s="397"/>
      <c r="H969" s="401"/>
      <c r="I969" s="431"/>
      <c r="J969" s="432"/>
      <c r="K969" s="432"/>
      <c r="L969" s="432"/>
      <c r="M969" s="432"/>
      <c r="N969" s="432"/>
      <c r="O969" s="433"/>
    </row>
    <row r="970">
      <c r="A970" s="474"/>
      <c r="B970" s="396"/>
      <c r="C970" s="397"/>
      <c r="D970" s="397"/>
      <c r="E970" s="397"/>
      <c r="F970" s="397"/>
      <c r="G970" s="397"/>
      <c r="H970" s="401"/>
      <c r="I970" s="431"/>
      <c r="J970" s="432"/>
      <c r="K970" s="432"/>
      <c r="L970" s="432"/>
      <c r="M970" s="432"/>
      <c r="N970" s="432"/>
      <c r="O970" s="433"/>
    </row>
    <row r="971">
      <c r="A971" s="474"/>
      <c r="B971" s="396"/>
      <c r="C971" s="397"/>
      <c r="D971" s="397"/>
      <c r="E971" s="397"/>
      <c r="F971" s="397"/>
      <c r="G971" s="397"/>
      <c r="H971" s="401"/>
      <c r="I971" s="443"/>
      <c r="J971" s="443"/>
      <c r="K971" s="443"/>
      <c r="L971" s="443"/>
      <c r="M971" s="443"/>
      <c r="N971" s="443"/>
      <c r="O971" s="444"/>
    </row>
    <row r="972">
      <c r="A972" s="475"/>
      <c r="B972" s="447"/>
      <c r="C972" s="448"/>
      <c r="D972" s="448"/>
      <c r="E972" s="448"/>
      <c r="F972" s="448"/>
      <c r="G972" s="448"/>
      <c r="H972" s="449"/>
      <c r="I972" s="450"/>
      <c r="J972" s="450"/>
      <c r="K972" s="450"/>
      <c r="L972" s="450"/>
      <c r="M972" s="450"/>
      <c r="N972" s="450"/>
      <c r="O972" s="451"/>
    </row>
    <row r="973">
      <c r="A973" s="348" t="s">
        <v>240</v>
      </c>
      <c r="B973" s="452" t="s">
        <v>1</v>
      </c>
      <c r="C973" s="453"/>
      <c r="D973" s="453"/>
      <c r="E973" s="453"/>
      <c r="F973" s="453"/>
      <c r="G973" s="453"/>
      <c r="H973" s="453"/>
      <c r="I973" s="453"/>
      <c r="J973" s="453"/>
      <c r="K973" s="453"/>
      <c r="L973" s="453"/>
      <c r="M973" s="453"/>
      <c r="N973" s="453"/>
      <c r="O973" s="454"/>
    </row>
    <row r="974">
      <c r="A974" s="352" t="s">
        <v>3</v>
      </c>
      <c r="B974" s="455" t="s">
        <v>4</v>
      </c>
      <c r="C974" s="456"/>
      <c r="D974" s="456"/>
      <c r="E974" s="456"/>
      <c r="F974" s="456"/>
      <c r="G974" s="456"/>
      <c r="H974" s="456"/>
      <c r="I974" s="456"/>
      <c r="J974" s="456"/>
      <c r="K974" s="456"/>
      <c r="L974" s="456"/>
      <c r="M974" s="456"/>
      <c r="N974" s="456"/>
      <c r="O974" s="457"/>
    </row>
    <row r="975" ht="12.75" customHeight="1">
      <c r="A975" s="458" t="s">
        <v>241</v>
      </c>
      <c r="B975" s="459"/>
      <c r="C975" s="459"/>
      <c r="D975" s="459"/>
      <c r="E975" s="459"/>
      <c r="F975" s="459"/>
      <c r="G975" s="459"/>
      <c r="H975" s="459"/>
      <c r="I975" s="459"/>
      <c r="J975" s="459"/>
      <c r="K975" s="459"/>
      <c r="L975" s="459"/>
      <c r="M975" s="459"/>
      <c r="N975" s="459"/>
      <c r="O975" s="460"/>
    </row>
    <row r="976" ht="12.75" customHeight="1">
      <c r="A976" s="359" t="s">
        <v>7</v>
      </c>
      <c r="B976" s="360" t="s">
        <v>233</v>
      </c>
      <c r="C976" s="360" t="s">
        <v>216</v>
      </c>
      <c r="D976" s="461" t="s">
        <v>198</v>
      </c>
      <c r="E976" s="462"/>
      <c r="F976" s="463"/>
      <c r="G976" s="464" t="s">
        <v>242</v>
      </c>
      <c r="H976" s="465"/>
      <c r="I976" s="363">
        <f>I922+1</f>
        <v>45954</v>
      </c>
      <c r="J976" s="364"/>
      <c r="K976" s="364"/>
      <c r="L976" s="364"/>
      <c r="M976" s="365"/>
      <c r="N976" s="366" t="s">
        <v>243</v>
      </c>
      <c r="O976" s="367">
        <f>O922+1</f>
        <v>19</v>
      </c>
    </row>
    <row r="977">
      <c r="A977" s="368" t="s">
        <v>244</v>
      </c>
      <c r="B977" s="369" t="s">
        <v>6</v>
      </c>
      <c r="C977" s="370"/>
      <c r="D977" s="370"/>
      <c r="E977" s="370"/>
      <c r="F977" s="370"/>
      <c r="G977" s="370"/>
      <c r="H977" s="370"/>
      <c r="I977" s="370"/>
      <c r="J977" s="371"/>
      <c r="K977" s="372" t="s">
        <v>245</v>
      </c>
      <c r="L977" s="372" t="s">
        <v>246</v>
      </c>
      <c r="M977" s="476" t="s">
        <v>247</v>
      </c>
      <c r="N977" s="477"/>
      <c r="O977" s="373" t="s">
        <v>248</v>
      </c>
    </row>
    <row r="978">
      <c r="A978" s="374"/>
      <c r="B978" s="375"/>
      <c r="C978" s="376"/>
      <c r="D978" s="376"/>
      <c r="E978" s="376"/>
      <c r="F978" s="376"/>
      <c r="G978" s="376"/>
      <c r="H978" s="376"/>
      <c r="I978" s="376"/>
      <c r="J978" s="377"/>
      <c r="K978" s="372" t="s">
        <v>249</v>
      </c>
      <c r="L978" s="378" t="s">
        <v>203</v>
      </c>
      <c r="M978" s="482"/>
      <c r="N978" s="483"/>
      <c r="O978" s="379"/>
    </row>
    <row r="979" ht="25.5">
      <c r="A979" s="380" t="s">
        <v>250</v>
      </c>
      <c r="B979" s="381"/>
      <c r="C979" s="382" t="s">
        <v>251</v>
      </c>
      <c r="D979" s="382">
        <v>180</v>
      </c>
      <c r="E979" s="382" t="s">
        <v>252</v>
      </c>
      <c r="F979" s="479" t="s">
        <v>253</v>
      </c>
      <c r="G979" s="480"/>
      <c r="H979" s="381">
        <f>H925+1</f>
        <v>19</v>
      </c>
      <c r="I979" s="382" t="s">
        <v>254</v>
      </c>
      <c r="J979" s="381">
        <f>D979-H979</f>
        <v>161</v>
      </c>
      <c r="K979" s="378" t="s">
        <v>255</v>
      </c>
      <c r="L979" s="378" t="s">
        <v>203</v>
      </c>
      <c r="M979" s="455"/>
      <c r="N979" s="478"/>
      <c r="O979" s="354"/>
    </row>
    <row r="980">
      <c r="A980" s="481" t="s">
        <v>256</v>
      </c>
      <c r="B980" s="393" t="s">
        <v>257</v>
      </c>
      <c r="C980" s="394"/>
      <c r="D980" s="394"/>
      <c r="E980" s="394"/>
      <c r="F980" s="395"/>
      <c r="G980" s="396"/>
      <c r="H980" s="401"/>
      <c r="I980" s="398"/>
      <c r="J980" s="399"/>
      <c r="K980" s="399"/>
      <c r="L980" s="399"/>
      <c r="M980" s="399"/>
      <c r="N980" s="399"/>
      <c r="O980" s="400"/>
    </row>
    <row r="981">
      <c r="A981" s="384"/>
      <c r="B981" s="393" t="s">
        <v>258</v>
      </c>
      <c r="C981" s="394"/>
      <c r="D981" s="394"/>
      <c r="E981" s="394"/>
      <c r="F981" s="395"/>
      <c r="G981" s="396"/>
      <c r="H981" s="401"/>
      <c r="I981" s="398"/>
      <c r="J981" s="399"/>
      <c r="K981" s="399"/>
      <c r="L981" s="399"/>
      <c r="M981" s="399"/>
      <c r="N981" s="399"/>
      <c r="O981" s="400"/>
    </row>
    <row r="982">
      <c r="A982" s="384"/>
      <c r="B982" s="393" t="s">
        <v>259</v>
      </c>
      <c r="C982" s="394"/>
      <c r="D982" s="394"/>
      <c r="E982" s="394"/>
      <c r="F982" s="395"/>
      <c r="G982" s="396"/>
      <c r="H982" s="401"/>
      <c r="I982" s="398"/>
      <c r="J982" s="399"/>
      <c r="K982" s="399"/>
      <c r="L982" s="399"/>
      <c r="M982" s="399"/>
      <c r="N982" s="399"/>
      <c r="O982" s="400"/>
    </row>
    <row r="983">
      <c r="A983" s="384"/>
      <c r="B983" s="393" t="s">
        <v>260</v>
      </c>
      <c r="C983" s="394"/>
      <c r="D983" s="394"/>
      <c r="E983" s="394"/>
      <c r="F983" s="395"/>
      <c r="G983" s="396"/>
      <c r="H983" s="401"/>
      <c r="I983" s="398"/>
      <c r="J983" s="399"/>
      <c r="K983" s="399"/>
      <c r="L983" s="399"/>
      <c r="M983" s="399"/>
      <c r="N983" s="399"/>
      <c r="O983" s="400"/>
    </row>
    <row r="984">
      <c r="A984" s="384"/>
      <c r="B984" s="393" t="s">
        <v>261</v>
      </c>
      <c r="C984" s="394"/>
      <c r="D984" s="394"/>
      <c r="E984" s="394"/>
      <c r="F984" s="395"/>
      <c r="G984" s="396"/>
      <c r="H984" s="401"/>
      <c r="I984" s="396"/>
      <c r="J984" s="397"/>
      <c r="K984" s="397"/>
      <c r="L984" s="397"/>
      <c r="M984" s="397"/>
      <c r="N984" s="397"/>
      <c r="O984" s="402"/>
    </row>
    <row r="985" ht="13.5" customHeight="1">
      <c r="A985" s="403"/>
      <c r="B985" s="393" t="s">
        <v>262</v>
      </c>
      <c r="C985" s="394"/>
      <c r="D985" s="394"/>
      <c r="E985" s="394"/>
      <c r="F985" s="395"/>
      <c r="G985" s="396">
        <v>1</v>
      </c>
      <c r="H985" s="401"/>
      <c r="I985" s="404"/>
      <c r="J985" s="405"/>
      <c r="K985" s="405"/>
      <c r="L985" s="405"/>
      <c r="M985" s="405"/>
      <c r="N985" s="405"/>
      <c r="O985" s="406"/>
    </row>
    <row r="986">
      <c r="A986" s="407" t="s">
        <v>263</v>
      </c>
      <c r="B986" s="408" t="s">
        <v>264</v>
      </c>
      <c r="C986" s="409"/>
      <c r="D986" s="409"/>
      <c r="E986" s="409"/>
      <c r="F986" s="410"/>
      <c r="G986" s="411" t="s">
        <v>265</v>
      </c>
      <c r="H986" s="412"/>
      <c r="I986" s="408" t="s">
        <v>264</v>
      </c>
      <c r="J986" s="409"/>
      <c r="K986" s="409"/>
      <c r="L986" s="409"/>
      <c r="M986" s="409"/>
      <c r="N986" s="410"/>
      <c r="O986" s="413" t="s">
        <v>265</v>
      </c>
    </row>
    <row r="987">
      <c r="A987" s="384"/>
      <c r="B987" s="393" t="s">
        <v>266</v>
      </c>
      <c r="C987" s="394"/>
      <c r="D987" s="394"/>
      <c r="E987" s="394"/>
      <c r="F987" s="395"/>
      <c r="G987" s="398"/>
      <c r="H987" s="430"/>
      <c r="I987" s="393" t="s">
        <v>267</v>
      </c>
      <c r="J987" s="394"/>
      <c r="K987" s="394"/>
      <c r="L987" s="394"/>
      <c r="M987" s="394"/>
      <c r="N987" s="395"/>
      <c r="O987" s="469"/>
    </row>
    <row r="988" ht="12.75" customHeight="1">
      <c r="A988" s="384"/>
      <c r="B988" s="393" t="s">
        <v>268</v>
      </c>
      <c r="C988" s="394"/>
      <c r="D988" s="394"/>
      <c r="E988" s="394"/>
      <c r="F988" s="395"/>
      <c r="G988" s="398"/>
      <c r="H988" s="399"/>
      <c r="I988" s="415" t="s">
        <v>269</v>
      </c>
      <c r="J988" s="416"/>
      <c r="K988" s="416"/>
      <c r="L988" s="416"/>
      <c r="M988" s="416"/>
      <c r="N988" s="417"/>
      <c r="O988" s="400"/>
    </row>
    <row r="989" ht="12.75" customHeight="1">
      <c r="A989" s="384"/>
      <c r="B989" s="393" t="s">
        <v>270</v>
      </c>
      <c r="C989" s="394"/>
      <c r="D989" s="394"/>
      <c r="E989" s="394"/>
      <c r="F989" s="395"/>
      <c r="G989" s="398"/>
      <c r="H989" s="399"/>
      <c r="I989" s="393" t="s">
        <v>271</v>
      </c>
      <c r="J989" s="394"/>
      <c r="K989" s="394"/>
      <c r="L989" s="394"/>
      <c r="M989" s="394"/>
      <c r="N989" s="395"/>
      <c r="O989" s="400"/>
    </row>
    <row r="990" ht="12.75" customHeight="1">
      <c r="A990" s="384"/>
      <c r="B990" s="393" t="s">
        <v>272</v>
      </c>
      <c r="C990" s="394"/>
      <c r="D990" s="394"/>
      <c r="E990" s="394"/>
      <c r="F990" s="395"/>
      <c r="G990" s="398"/>
      <c r="H990" s="430"/>
      <c r="I990" s="385" t="s">
        <v>273</v>
      </c>
      <c r="J990" s="386"/>
      <c r="K990" s="386"/>
      <c r="L990" s="386"/>
      <c r="M990" s="386"/>
      <c r="N990" s="387"/>
      <c r="O990" s="469"/>
    </row>
    <row r="991" ht="12.75" customHeight="1">
      <c r="A991" s="384"/>
      <c r="B991" s="393" t="s">
        <v>274</v>
      </c>
      <c r="C991" s="394"/>
      <c r="D991" s="394"/>
      <c r="E991" s="394"/>
      <c r="F991" s="395"/>
      <c r="G991" s="398"/>
      <c r="H991" s="430"/>
      <c r="I991" s="393" t="s">
        <v>275</v>
      </c>
      <c r="J991" s="394"/>
      <c r="K991" s="394"/>
      <c r="L991" s="394"/>
      <c r="M991" s="394"/>
      <c r="N991" s="395"/>
      <c r="O991" s="469">
        <v>1</v>
      </c>
    </row>
    <row r="992">
      <c r="A992" s="384"/>
      <c r="B992" s="393" t="s">
        <v>276</v>
      </c>
      <c r="C992" s="394"/>
      <c r="D992" s="394"/>
      <c r="E992" s="394"/>
      <c r="F992" s="395"/>
      <c r="G992" s="398"/>
      <c r="H992" s="430"/>
      <c r="I992" s="393" t="s">
        <v>277</v>
      </c>
      <c r="J992" s="394"/>
      <c r="K992" s="394"/>
      <c r="L992" s="394"/>
      <c r="M992" s="394"/>
      <c r="N992" s="395"/>
      <c r="O992" s="469"/>
    </row>
    <row r="993" ht="12.75" customHeight="1">
      <c r="A993" s="384"/>
      <c r="B993" s="393" t="s">
        <v>278</v>
      </c>
      <c r="C993" s="394"/>
      <c r="D993" s="394"/>
      <c r="E993" s="394"/>
      <c r="F993" s="395"/>
      <c r="G993" s="398"/>
      <c r="H993" s="430"/>
      <c r="I993" s="393" t="s">
        <v>279</v>
      </c>
      <c r="J993" s="394"/>
      <c r="K993" s="394"/>
      <c r="L993" s="394"/>
      <c r="M993" s="394"/>
      <c r="N993" s="395"/>
      <c r="O993" s="469"/>
    </row>
    <row r="994">
      <c r="A994" s="384"/>
      <c r="B994" s="393" t="s">
        <v>280</v>
      </c>
      <c r="C994" s="394"/>
      <c r="D994" s="394"/>
      <c r="E994" s="394"/>
      <c r="F994" s="395"/>
      <c r="G994" s="398"/>
      <c r="H994" s="430"/>
      <c r="I994" s="393" t="s">
        <v>281</v>
      </c>
      <c r="J994" s="394"/>
      <c r="K994" s="394"/>
      <c r="L994" s="394"/>
      <c r="M994" s="394"/>
      <c r="N994" s="395"/>
      <c r="O994" s="469"/>
    </row>
    <row r="995" ht="12.75" customHeight="1">
      <c r="A995" s="384"/>
      <c r="B995" s="393" t="s">
        <v>282</v>
      </c>
      <c r="C995" s="394"/>
      <c r="D995" s="394"/>
      <c r="E995" s="394"/>
      <c r="F995" s="395"/>
      <c r="G995" s="398"/>
      <c r="H995" s="430"/>
      <c r="I995" s="393" t="s">
        <v>283</v>
      </c>
      <c r="J995" s="394"/>
      <c r="K995" s="394"/>
      <c r="L995" s="394"/>
      <c r="M995" s="394"/>
      <c r="N995" s="395"/>
      <c r="O995" s="469"/>
    </row>
    <row r="996" ht="12.75" customHeight="1">
      <c r="A996" s="384"/>
      <c r="B996" s="393" t="s">
        <v>284</v>
      </c>
      <c r="C996" s="394"/>
      <c r="D996" s="394"/>
      <c r="E996" s="394"/>
      <c r="F996" s="395"/>
      <c r="G996" s="398"/>
      <c r="H996" s="430"/>
      <c r="I996" s="393" t="s">
        <v>285</v>
      </c>
      <c r="J996" s="394"/>
      <c r="K996" s="394"/>
      <c r="L996" s="394"/>
      <c r="M996" s="394"/>
      <c r="N996" s="395"/>
      <c r="O996" s="418">
        <v>1</v>
      </c>
    </row>
    <row r="997" ht="13.5" customHeight="1">
      <c r="A997" s="403"/>
      <c r="B997" s="393" t="s">
        <v>286</v>
      </c>
      <c r="C997" s="394"/>
      <c r="D997" s="394"/>
      <c r="E997" s="394"/>
      <c r="F997" s="395"/>
      <c r="G997" s="470">
        <v>2</v>
      </c>
      <c r="H997" s="471"/>
      <c r="I997" s="421" t="s">
        <v>287</v>
      </c>
      <c r="J997" s="422"/>
      <c r="K997" s="422"/>
      <c r="L997" s="422"/>
      <c r="M997" s="422"/>
      <c r="N997" s="423"/>
      <c r="O997" s="472">
        <f>SUM(G987:H997,O987:O996)</f>
        <v>4</v>
      </c>
    </row>
    <row r="998">
      <c r="A998" s="425" t="s">
        <v>288</v>
      </c>
      <c r="B998" s="426" t="s">
        <v>43</v>
      </c>
      <c r="C998" s="485"/>
      <c r="D998" s="485"/>
      <c r="E998" s="485"/>
      <c r="F998" s="485"/>
      <c r="G998" s="485"/>
      <c r="H998" s="485"/>
      <c r="I998" s="485"/>
      <c r="J998" s="485"/>
      <c r="K998" s="485"/>
      <c r="L998" s="485"/>
      <c r="M998" s="485"/>
      <c r="N998" s="485"/>
      <c r="O998" s="486"/>
    </row>
    <row r="999">
      <c r="A999" s="429"/>
      <c r="B999" s="398"/>
      <c r="C999" s="399"/>
      <c r="D999" s="399"/>
      <c r="E999" s="399"/>
      <c r="F999" s="399"/>
      <c r="G999" s="399"/>
      <c r="H999" s="399"/>
      <c r="I999" s="399"/>
      <c r="J999" s="399"/>
      <c r="K999" s="399"/>
      <c r="L999" s="399"/>
      <c r="M999" s="399"/>
      <c r="N999" s="399"/>
      <c r="O999" s="400"/>
    </row>
    <row r="1000">
      <c r="A1000" s="429"/>
      <c r="B1000" s="398"/>
      <c r="C1000" s="399"/>
      <c r="D1000" s="399"/>
      <c r="E1000" s="399"/>
      <c r="F1000" s="399"/>
      <c r="G1000" s="399"/>
      <c r="H1000" s="399"/>
      <c r="I1000" s="399"/>
      <c r="J1000" s="399"/>
      <c r="K1000" s="399"/>
      <c r="L1000" s="399"/>
      <c r="M1000" s="399"/>
      <c r="N1000" s="399"/>
      <c r="O1000" s="400"/>
    </row>
    <row r="1001">
      <c r="A1001" s="429"/>
      <c r="B1001" s="398"/>
      <c r="C1001" s="399"/>
      <c r="D1001" s="399"/>
      <c r="E1001" s="399"/>
      <c r="F1001" s="399"/>
      <c r="G1001" s="399"/>
      <c r="H1001" s="399"/>
      <c r="I1001" s="399"/>
      <c r="J1001" s="399"/>
      <c r="K1001" s="399"/>
      <c r="L1001" s="399"/>
      <c r="M1001" s="399"/>
      <c r="N1001" s="399"/>
      <c r="O1001" s="400"/>
    </row>
    <row r="1002">
      <c r="A1002" s="429"/>
      <c r="B1002" s="398"/>
      <c r="C1002" s="399"/>
      <c r="D1002" s="399"/>
      <c r="E1002" s="399"/>
      <c r="F1002" s="399"/>
      <c r="G1002" s="399"/>
      <c r="H1002" s="399"/>
      <c r="I1002" s="399"/>
      <c r="J1002" s="399"/>
      <c r="K1002" s="399"/>
      <c r="L1002" s="399"/>
      <c r="M1002" s="399"/>
      <c r="N1002" s="399"/>
      <c r="O1002" s="400"/>
    </row>
    <row r="1003">
      <c r="A1003" s="429"/>
      <c r="B1003" s="398"/>
      <c r="C1003" s="399"/>
      <c r="D1003" s="399"/>
      <c r="E1003" s="399"/>
      <c r="F1003" s="399"/>
      <c r="G1003" s="399"/>
      <c r="H1003" s="399"/>
      <c r="I1003" s="399"/>
      <c r="J1003" s="399"/>
      <c r="K1003" s="399"/>
      <c r="L1003" s="399"/>
      <c r="M1003" s="399"/>
      <c r="N1003" s="399"/>
      <c r="O1003" s="400"/>
    </row>
    <row r="1004">
      <c r="A1004" s="429"/>
      <c r="B1004" s="398"/>
      <c r="C1004" s="399"/>
      <c r="D1004" s="399"/>
      <c r="E1004" s="399"/>
      <c r="F1004" s="399"/>
      <c r="G1004" s="399"/>
      <c r="H1004" s="399"/>
      <c r="I1004" s="399"/>
      <c r="J1004" s="399"/>
      <c r="K1004" s="399"/>
      <c r="L1004" s="399"/>
      <c r="M1004" s="399"/>
      <c r="N1004" s="399"/>
      <c r="O1004" s="400"/>
    </row>
    <row r="1005">
      <c r="A1005" s="429"/>
      <c r="B1005" s="398"/>
      <c r="C1005" s="399"/>
      <c r="D1005" s="399"/>
      <c r="E1005" s="399"/>
      <c r="F1005" s="399"/>
      <c r="G1005" s="399"/>
      <c r="H1005" s="399"/>
      <c r="I1005" s="399"/>
      <c r="J1005" s="399"/>
      <c r="K1005" s="399"/>
      <c r="L1005" s="399"/>
      <c r="M1005" s="399"/>
      <c r="N1005" s="399"/>
      <c r="O1005" s="400"/>
    </row>
    <row r="1006">
      <c r="A1006" s="429"/>
      <c r="B1006" s="398"/>
      <c r="C1006" s="399"/>
      <c r="D1006" s="399"/>
      <c r="E1006" s="399"/>
      <c r="F1006" s="399"/>
      <c r="G1006" s="399"/>
      <c r="H1006" s="399"/>
      <c r="I1006" s="399"/>
      <c r="J1006" s="399"/>
      <c r="K1006" s="399"/>
      <c r="L1006" s="399"/>
      <c r="M1006" s="399"/>
      <c r="N1006" s="399"/>
      <c r="O1006" s="400"/>
    </row>
    <row r="1007">
      <c r="A1007" s="429"/>
      <c r="B1007" s="398"/>
      <c r="C1007" s="399"/>
      <c r="D1007" s="399"/>
      <c r="E1007" s="399"/>
      <c r="F1007" s="399"/>
      <c r="G1007" s="399"/>
      <c r="H1007" s="399"/>
      <c r="I1007" s="399"/>
      <c r="J1007" s="399"/>
      <c r="K1007" s="399"/>
      <c r="L1007" s="399"/>
      <c r="M1007" s="399"/>
      <c r="N1007" s="399"/>
      <c r="O1007" s="400"/>
    </row>
    <row r="1008">
      <c r="A1008" s="429"/>
      <c r="B1008" s="398"/>
      <c r="C1008" s="399"/>
      <c r="D1008" s="399"/>
      <c r="E1008" s="399"/>
      <c r="F1008" s="399"/>
      <c r="G1008" s="399"/>
      <c r="H1008" s="399"/>
      <c r="I1008" s="399"/>
      <c r="J1008" s="399"/>
      <c r="K1008" s="399"/>
      <c r="L1008" s="399"/>
      <c r="M1008" s="399"/>
      <c r="N1008" s="399"/>
      <c r="O1008" s="400"/>
    </row>
    <row r="1009">
      <c r="A1009" s="429"/>
      <c r="B1009" s="398"/>
      <c r="C1009" s="399"/>
      <c r="D1009" s="399"/>
      <c r="E1009" s="399"/>
      <c r="F1009" s="399"/>
      <c r="G1009" s="399"/>
      <c r="H1009" s="399"/>
      <c r="I1009" s="399"/>
      <c r="J1009" s="399"/>
      <c r="K1009" s="399"/>
      <c r="L1009" s="399"/>
      <c r="M1009" s="399"/>
      <c r="N1009" s="399"/>
      <c r="O1009" s="400"/>
    </row>
    <row r="1010">
      <c r="A1010" s="429"/>
      <c r="B1010" s="398"/>
      <c r="C1010" s="399"/>
      <c r="D1010" s="399"/>
      <c r="E1010" s="399"/>
      <c r="F1010" s="399"/>
      <c r="G1010" s="399"/>
      <c r="H1010" s="399"/>
      <c r="I1010" s="399"/>
      <c r="J1010" s="399"/>
      <c r="K1010" s="399"/>
      <c r="L1010" s="399"/>
      <c r="M1010" s="399"/>
      <c r="N1010" s="399"/>
      <c r="O1010" s="400"/>
    </row>
    <row r="1011" ht="24.75" customHeight="1">
      <c r="A1011" s="429"/>
      <c r="B1011" s="398"/>
      <c r="C1011" s="399"/>
      <c r="D1011" s="399"/>
      <c r="E1011" s="399"/>
      <c r="F1011" s="399"/>
      <c r="G1011" s="399"/>
      <c r="H1011" s="430"/>
      <c r="I1011" s="431" t="s">
        <v>0</v>
      </c>
      <c r="J1011" s="432"/>
      <c r="K1011" s="432"/>
      <c r="L1011" s="432"/>
      <c r="M1011" s="432"/>
      <c r="N1011" s="432"/>
      <c r="O1011" s="433"/>
    </row>
    <row r="1012" ht="36" customHeight="1">
      <c r="A1012" s="434"/>
      <c r="B1012" s="404"/>
      <c r="C1012" s="405"/>
      <c r="D1012" s="405"/>
      <c r="E1012" s="405"/>
      <c r="F1012" s="405"/>
      <c r="G1012" s="405"/>
      <c r="H1012" s="435"/>
      <c r="I1012" s="436"/>
      <c r="J1012" s="437"/>
      <c r="K1012" s="437"/>
      <c r="L1012" s="437"/>
      <c r="M1012" s="437"/>
      <c r="N1012" s="437"/>
      <c r="O1012" s="438"/>
    </row>
    <row r="1013">
      <c r="A1013" s="425" t="s">
        <v>291</v>
      </c>
      <c r="B1013" s="439"/>
      <c r="C1013" s="427"/>
      <c r="D1013" s="427"/>
      <c r="E1013" s="427"/>
      <c r="F1013" s="427"/>
      <c r="G1013" s="427"/>
      <c r="H1013" s="427"/>
      <c r="I1013" s="427"/>
      <c r="J1013" s="427"/>
      <c r="K1013" s="427"/>
      <c r="L1013" s="427"/>
      <c r="M1013" s="427"/>
      <c r="N1013" s="427"/>
      <c r="O1013" s="428"/>
    </row>
    <row r="1014">
      <c r="A1014" s="429"/>
      <c r="B1014" s="398"/>
      <c r="C1014" s="399"/>
      <c r="D1014" s="399"/>
      <c r="E1014" s="399"/>
      <c r="F1014" s="399"/>
      <c r="G1014" s="399"/>
      <c r="H1014" s="399"/>
      <c r="I1014" s="399"/>
      <c r="J1014" s="399"/>
      <c r="K1014" s="399"/>
      <c r="L1014" s="399"/>
      <c r="M1014" s="399"/>
      <c r="N1014" s="399"/>
      <c r="O1014" s="400"/>
    </row>
    <row r="1015">
      <c r="A1015" s="429"/>
      <c r="B1015" s="398"/>
      <c r="C1015" s="399"/>
      <c r="D1015" s="399"/>
      <c r="E1015" s="399"/>
      <c r="F1015" s="399"/>
      <c r="G1015" s="399"/>
      <c r="H1015" s="399"/>
      <c r="I1015" s="399"/>
      <c r="J1015" s="399"/>
      <c r="K1015" s="399"/>
      <c r="L1015" s="399"/>
      <c r="M1015" s="399"/>
      <c r="N1015" s="399"/>
      <c r="O1015" s="400"/>
    </row>
    <row r="1016">
      <c r="A1016" s="429"/>
      <c r="B1016" s="398"/>
      <c r="C1016" s="399"/>
      <c r="D1016" s="399"/>
      <c r="E1016" s="399"/>
      <c r="F1016" s="399"/>
      <c r="G1016" s="399"/>
      <c r="H1016" s="399"/>
      <c r="I1016" s="399"/>
      <c r="J1016" s="399"/>
      <c r="K1016" s="399"/>
      <c r="L1016" s="399"/>
      <c r="M1016" s="399"/>
      <c r="N1016" s="399"/>
      <c r="O1016" s="400"/>
    </row>
    <row r="1017">
      <c r="A1017" s="429"/>
      <c r="B1017" s="398"/>
      <c r="C1017" s="399"/>
      <c r="D1017" s="399"/>
      <c r="E1017" s="399"/>
      <c r="F1017" s="399"/>
      <c r="G1017" s="399"/>
      <c r="H1017" s="399"/>
      <c r="I1017" s="399"/>
      <c r="J1017" s="399"/>
      <c r="K1017" s="399"/>
      <c r="L1017" s="399"/>
      <c r="M1017" s="399"/>
      <c r="N1017" s="399"/>
      <c r="O1017" s="400"/>
    </row>
    <row r="1018">
      <c r="A1018" s="429"/>
      <c r="B1018" s="398"/>
      <c r="C1018" s="399"/>
      <c r="D1018" s="399"/>
      <c r="E1018" s="399"/>
      <c r="F1018" s="399"/>
      <c r="G1018" s="399"/>
      <c r="H1018" s="399"/>
      <c r="I1018" s="399"/>
      <c r="J1018" s="399"/>
      <c r="K1018" s="399"/>
      <c r="L1018" s="399"/>
      <c r="M1018" s="399"/>
      <c r="N1018" s="399"/>
      <c r="O1018" s="400"/>
    </row>
    <row r="1019">
      <c r="A1019" s="429"/>
      <c r="B1019" s="398"/>
      <c r="C1019" s="399"/>
      <c r="D1019" s="399"/>
      <c r="E1019" s="399"/>
      <c r="F1019" s="399"/>
      <c r="G1019" s="399"/>
      <c r="H1019" s="399"/>
      <c r="I1019" s="399"/>
      <c r="J1019" s="399"/>
      <c r="K1019" s="399"/>
      <c r="L1019" s="399"/>
      <c r="M1019" s="399"/>
      <c r="N1019" s="399"/>
      <c r="O1019" s="400"/>
    </row>
    <row r="1020">
      <c r="A1020" s="429"/>
      <c r="B1020" s="398"/>
      <c r="C1020" s="399"/>
      <c r="D1020" s="399"/>
      <c r="E1020" s="399"/>
      <c r="F1020" s="399"/>
      <c r="G1020" s="399"/>
      <c r="H1020" s="399"/>
      <c r="I1020" s="399"/>
      <c r="J1020" s="399"/>
      <c r="K1020" s="399"/>
      <c r="L1020" s="399"/>
      <c r="M1020" s="399"/>
      <c r="N1020" s="399"/>
      <c r="O1020" s="400"/>
    </row>
    <row r="1021">
      <c r="A1021" s="429"/>
      <c r="B1021" s="396"/>
      <c r="C1021" s="397"/>
      <c r="D1021" s="397"/>
      <c r="E1021" s="397"/>
      <c r="F1021" s="397"/>
      <c r="G1021" s="397"/>
      <c r="H1021" s="397"/>
      <c r="I1021" s="441"/>
      <c r="J1021" s="441"/>
      <c r="K1021" s="441"/>
      <c r="L1021" s="441"/>
      <c r="M1021" s="441"/>
      <c r="N1021" s="441"/>
      <c r="O1021" s="442"/>
    </row>
    <row r="1022">
      <c r="A1022" s="429"/>
      <c r="B1022" s="396"/>
      <c r="C1022" s="397"/>
      <c r="D1022" s="397"/>
      <c r="E1022" s="397"/>
      <c r="F1022" s="397"/>
      <c r="G1022" s="397"/>
      <c r="H1022" s="401"/>
      <c r="I1022" s="431" t="s">
        <v>292</v>
      </c>
      <c r="J1022" s="432"/>
      <c r="K1022" s="432"/>
      <c r="L1022" s="432"/>
      <c r="M1022" s="432"/>
      <c r="N1022" s="432"/>
      <c r="O1022" s="433"/>
    </row>
    <row r="1023">
      <c r="A1023" s="429"/>
      <c r="B1023" s="396"/>
      <c r="C1023" s="397"/>
      <c r="D1023" s="397"/>
      <c r="E1023" s="397"/>
      <c r="F1023" s="397"/>
      <c r="G1023" s="397"/>
      <c r="H1023" s="401"/>
      <c r="I1023" s="431"/>
      <c r="J1023" s="432"/>
      <c r="K1023" s="432"/>
      <c r="L1023" s="432"/>
      <c r="M1023" s="432"/>
      <c r="N1023" s="432"/>
      <c r="O1023" s="433"/>
    </row>
    <row r="1024">
      <c r="A1024" s="429"/>
      <c r="B1024" s="396"/>
      <c r="C1024" s="397"/>
      <c r="D1024" s="397"/>
      <c r="E1024" s="397"/>
      <c r="F1024" s="397"/>
      <c r="G1024" s="397"/>
      <c r="H1024" s="401"/>
      <c r="I1024" s="431"/>
      <c r="J1024" s="432"/>
      <c r="K1024" s="432"/>
      <c r="L1024" s="432"/>
      <c r="M1024" s="432"/>
      <c r="N1024" s="432"/>
      <c r="O1024" s="433"/>
    </row>
    <row r="1025">
      <c r="A1025" s="429"/>
      <c r="B1025" s="396"/>
      <c r="C1025" s="397"/>
      <c r="D1025" s="397"/>
      <c r="E1025" s="397"/>
      <c r="F1025" s="397"/>
      <c r="G1025" s="397"/>
      <c r="H1025" s="401"/>
      <c r="I1025" s="443"/>
      <c r="J1025" s="443"/>
      <c r="K1025" s="443"/>
      <c r="L1025" s="443"/>
      <c r="M1025" s="443"/>
      <c r="N1025" s="443"/>
      <c r="O1025" s="444"/>
    </row>
    <row r="1026">
      <c r="A1026" s="434"/>
      <c r="B1026" s="447"/>
      <c r="C1026" s="448"/>
      <c r="D1026" s="448"/>
      <c r="E1026" s="448"/>
      <c r="F1026" s="448"/>
      <c r="G1026" s="448"/>
      <c r="H1026" s="449"/>
      <c r="I1026" s="450"/>
      <c r="J1026" s="450"/>
      <c r="K1026" s="450"/>
      <c r="L1026" s="450"/>
      <c r="M1026" s="450"/>
      <c r="N1026" s="450"/>
      <c r="O1026" s="451"/>
    </row>
    <row r="1027">
      <c r="A1027" s="348" t="s">
        <v>240</v>
      </c>
      <c r="B1027" s="452" t="s">
        <v>1</v>
      </c>
      <c r="C1027" s="453"/>
      <c r="D1027" s="453"/>
      <c r="E1027" s="453"/>
      <c r="F1027" s="453"/>
      <c r="G1027" s="453"/>
      <c r="H1027" s="453"/>
      <c r="I1027" s="453"/>
      <c r="J1027" s="453"/>
      <c r="K1027" s="453"/>
      <c r="L1027" s="453"/>
      <c r="M1027" s="453"/>
      <c r="N1027" s="453"/>
      <c r="O1027" s="454"/>
    </row>
    <row r="1028">
      <c r="A1028" s="352" t="s">
        <v>3</v>
      </c>
      <c r="B1028" s="455" t="s">
        <v>4</v>
      </c>
      <c r="C1028" s="456"/>
      <c r="D1028" s="456"/>
      <c r="E1028" s="456"/>
      <c r="F1028" s="456"/>
      <c r="G1028" s="456"/>
      <c r="H1028" s="456"/>
      <c r="I1028" s="456"/>
      <c r="J1028" s="456"/>
      <c r="K1028" s="456"/>
      <c r="L1028" s="456"/>
      <c r="M1028" s="456"/>
      <c r="N1028" s="456"/>
      <c r="O1028" s="457"/>
    </row>
    <row r="1029" ht="12.75" customHeight="1">
      <c r="A1029" s="458" t="s">
        <v>241</v>
      </c>
      <c r="B1029" s="459"/>
      <c r="C1029" s="459"/>
      <c r="D1029" s="459"/>
      <c r="E1029" s="459"/>
      <c r="F1029" s="459"/>
      <c r="G1029" s="459"/>
      <c r="H1029" s="459"/>
      <c r="I1029" s="459"/>
      <c r="J1029" s="459"/>
      <c r="K1029" s="459"/>
      <c r="L1029" s="459"/>
      <c r="M1029" s="459"/>
      <c r="N1029" s="459"/>
      <c r="O1029" s="460"/>
    </row>
    <row r="1030" ht="12.75" customHeight="1">
      <c r="A1030" s="359" t="s">
        <v>7</v>
      </c>
      <c r="B1030" s="360" t="s">
        <v>233</v>
      </c>
      <c r="C1030" s="360" t="s">
        <v>216</v>
      </c>
      <c r="D1030" s="461" t="s">
        <v>198</v>
      </c>
      <c r="E1030" s="462"/>
      <c r="F1030" s="463"/>
      <c r="G1030" s="464" t="s">
        <v>242</v>
      </c>
      <c r="H1030" s="465"/>
      <c r="I1030" s="363">
        <f>I976+1</f>
        <v>45955</v>
      </c>
      <c r="J1030" s="364"/>
      <c r="K1030" s="364"/>
      <c r="L1030" s="364"/>
      <c r="M1030" s="365"/>
      <c r="N1030" s="366" t="s">
        <v>243</v>
      </c>
      <c r="O1030" s="367">
        <f>O976+1</f>
        <v>20</v>
      </c>
    </row>
    <row r="1031">
      <c r="A1031" s="368" t="s">
        <v>244</v>
      </c>
      <c r="B1031" s="369" t="s">
        <v>6</v>
      </c>
      <c r="C1031" s="370"/>
      <c r="D1031" s="370"/>
      <c r="E1031" s="370"/>
      <c r="F1031" s="370"/>
      <c r="G1031" s="370"/>
      <c r="H1031" s="370"/>
      <c r="I1031" s="370"/>
      <c r="J1031" s="371"/>
      <c r="K1031" s="372" t="s">
        <v>245</v>
      </c>
      <c r="L1031" s="372" t="s">
        <v>246</v>
      </c>
      <c r="M1031" s="476" t="s">
        <v>247</v>
      </c>
      <c r="N1031" s="477"/>
      <c r="O1031" s="373" t="s">
        <v>248</v>
      </c>
    </row>
    <row r="1032">
      <c r="A1032" s="374"/>
      <c r="B1032" s="375"/>
      <c r="C1032" s="376"/>
      <c r="D1032" s="376"/>
      <c r="E1032" s="376"/>
      <c r="F1032" s="376"/>
      <c r="G1032" s="376"/>
      <c r="H1032" s="376"/>
      <c r="I1032" s="376"/>
      <c r="J1032" s="377"/>
      <c r="K1032" s="372" t="s">
        <v>249</v>
      </c>
      <c r="L1032" s="372"/>
      <c r="M1032" s="482"/>
      <c r="N1032" s="483"/>
      <c r="O1032" s="379"/>
    </row>
    <row r="1033" ht="25.5">
      <c r="A1033" s="380" t="s">
        <v>250</v>
      </c>
      <c r="B1033" s="381"/>
      <c r="C1033" s="382" t="s">
        <v>251</v>
      </c>
      <c r="D1033" s="382">
        <f>D979</f>
        <v>180</v>
      </c>
      <c r="E1033" s="382" t="s">
        <v>252</v>
      </c>
      <c r="F1033" s="479" t="s">
        <v>253</v>
      </c>
      <c r="G1033" s="480"/>
      <c r="H1033" s="381">
        <f>H979+1</f>
        <v>20</v>
      </c>
      <c r="I1033" s="382" t="s">
        <v>254</v>
      </c>
      <c r="J1033" s="381">
        <f>D1033-H1033</f>
        <v>160</v>
      </c>
      <c r="K1033" s="378" t="s">
        <v>255</v>
      </c>
      <c r="L1033" s="378"/>
      <c r="M1033" s="455"/>
      <c r="N1033" s="478"/>
      <c r="O1033" s="354"/>
    </row>
    <row r="1034">
      <c r="A1034" s="484" t="s">
        <v>256</v>
      </c>
      <c r="B1034" s="393" t="s">
        <v>257</v>
      </c>
      <c r="C1034" s="394"/>
      <c r="D1034" s="394"/>
      <c r="E1034" s="394"/>
      <c r="F1034" s="395"/>
      <c r="G1034" s="396"/>
      <c r="H1034" s="401"/>
      <c r="I1034" s="398"/>
      <c r="J1034" s="399"/>
      <c r="K1034" s="399"/>
      <c r="L1034" s="399"/>
      <c r="M1034" s="399"/>
      <c r="N1034" s="399"/>
      <c r="O1034" s="400"/>
    </row>
    <row r="1035">
      <c r="A1035" s="466"/>
      <c r="B1035" s="393" t="s">
        <v>258</v>
      </c>
      <c r="C1035" s="394"/>
      <c r="D1035" s="394"/>
      <c r="E1035" s="394"/>
      <c r="F1035" s="395"/>
      <c r="G1035" s="396"/>
      <c r="H1035" s="401"/>
      <c r="I1035" s="398"/>
      <c r="J1035" s="399"/>
      <c r="K1035" s="399"/>
      <c r="L1035" s="399"/>
      <c r="M1035" s="399"/>
      <c r="N1035" s="399"/>
      <c r="O1035" s="400"/>
    </row>
    <row r="1036">
      <c r="A1036" s="466"/>
      <c r="B1036" s="393" t="s">
        <v>259</v>
      </c>
      <c r="C1036" s="394"/>
      <c r="D1036" s="394"/>
      <c r="E1036" s="394"/>
      <c r="F1036" s="395"/>
      <c r="G1036" s="396"/>
      <c r="H1036" s="401"/>
      <c r="I1036" s="398"/>
      <c r="J1036" s="399"/>
      <c r="K1036" s="399"/>
      <c r="L1036" s="399"/>
      <c r="M1036" s="399"/>
      <c r="N1036" s="399"/>
      <c r="O1036" s="400"/>
    </row>
    <row r="1037">
      <c r="A1037" s="466"/>
      <c r="B1037" s="393" t="s">
        <v>260</v>
      </c>
      <c r="C1037" s="394"/>
      <c r="D1037" s="394"/>
      <c r="E1037" s="394"/>
      <c r="F1037" s="395"/>
      <c r="G1037" s="396"/>
      <c r="H1037" s="401"/>
      <c r="I1037" s="398"/>
      <c r="J1037" s="399"/>
      <c r="K1037" s="399"/>
      <c r="L1037" s="399"/>
      <c r="M1037" s="399"/>
      <c r="N1037" s="399"/>
      <c r="O1037" s="400"/>
    </row>
    <row r="1038">
      <c r="A1038" s="466"/>
      <c r="B1038" s="393" t="s">
        <v>261</v>
      </c>
      <c r="C1038" s="394"/>
      <c r="D1038" s="394"/>
      <c r="E1038" s="394"/>
      <c r="F1038" s="395"/>
      <c r="G1038" s="396"/>
      <c r="H1038" s="401"/>
      <c r="I1038" s="396"/>
      <c r="J1038" s="397"/>
      <c r="K1038" s="397"/>
      <c r="L1038" s="397"/>
      <c r="M1038" s="397"/>
      <c r="N1038" s="397"/>
      <c r="O1038" s="402"/>
    </row>
    <row r="1039" ht="13.5" customHeight="1">
      <c r="A1039" s="467"/>
      <c r="B1039" s="393" t="s">
        <v>262</v>
      </c>
      <c r="C1039" s="394"/>
      <c r="D1039" s="394"/>
      <c r="E1039" s="394"/>
      <c r="F1039" s="395"/>
      <c r="G1039" s="396"/>
      <c r="H1039" s="401"/>
      <c r="I1039" s="404"/>
      <c r="J1039" s="405"/>
      <c r="K1039" s="405"/>
      <c r="L1039" s="405"/>
      <c r="M1039" s="405"/>
      <c r="N1039" s="405"/>
      <c r="O1039" s="406"/>
    </row>
    <row r="1040">
      <c r="A1040" s="468" t="s">
        <v>263</v>
      </c>
      <c r="B1040" s="408" t="s">
        <v>264</v>
      </c>
      <c r="C1040" s="409"/>
      <c r="D1040" s="409"/>
      <c r="E1040" s="409"/>
      <c r="F1040" s="410"/>
      <c r="G1040" s="411" t="s">
        <v>265</v>
      </c>
      <c r="H1040" s="412"/>
      <c r="I1040" s="408" t="s">
        <v>264</v>
      </c>
      <c r="J1040" s="409"/>
      <c r="K1040" s="409"/>
      <c r="L1040" s="409"/>
      <c r="M1040" s="409"/>
      <c r="N1040" s="410"/>
      <c r="O1040" s="413" t="s">
        <v>265</v>
      </c>
    </row>
    <row r="1041">
      <c r="A1041" s="466"/>
      <c r="B1041" s="393" t="s">
        <v>266</v>
      </c>
      <c r="C1041" s="394"/>
      <c r="D1041" s="394"/>
      <c r="E1041" s="394"/>
      <c r="F1041" s="395"/>
      <c r="G1041" s="396"/>
      <c r="H1041" s="401"/>
      <c r="I1041" s="393" t="s">
        <v>267</v>
      </c>
      <c r="J1041" s="394"/>
      <c r="K1041" s="394"/>
      <c r="L1041" s="394"/>
      <c r="M1041" s="394"/>
      <c r="N1041" s="395"/>
      <c r="O1041" s="414"/>
    </row>
    <row r="1042" ht="12.75" customHeight="1">
      <c r="A1042" s="466"/>
      <c r="B1042" s="393" t="s">
        <v>268</v>
      </c>
      <c r="C1042" s="394"/>
      <c r="D1042" s="394"/>
      <c r="E1042" s="394"/>
      <c r="F1042" s="395"/>
      <c r="G1042" s="396"/>
      <c r="H1042" s="401"/>
      <c r="I1042" s="393" t="s">
        <v>269</v>
      </c>
      <c r="J1042" s="394"/>
      <c r="K1042" s="394"/>
      <c r="L1042" s="394"/>
      <c r="M1042" s="394"/>
      <c r="N1042" s="395"/>
      <c r="O1042" s="414"/>
    </row>
    <row r="1043" ht="12.75" customHeight="1">
      <c r="A1043" s="466"/>
      <c r="B1043" s="393" t="s">
        <v>270</v>
      </c>
      <c r="C1043" s="394"/>
      <c r="D1043" s="394"/>
      <c r="E1043" s="394"/>
      <c r="F1043" s="395"/>
      <c r="G1043" s="396"/>
      <c r="H1043" s="401"/>
      <c r="I1043" s="393" t="s">
        <v>271</v>
      </c>
      <c r="J1043" s="394"/>
      <c r="K1043" s="394"/>
      <c r="L1043" s="394"/>
      <c r="M1043" s="394"/>
      <c r="N1043" s="395"/>
      <c r="O1043" s="414"/>
    </row>
    <row r="1044" ht="12.75" customHeight="1">
      <c r="A1044" s="466"/>
      <c r="B1044" s="393" t="s">
        <v>272</v>
      </c>
      <c r="C1044" s="394"/>
      <c r="D1044" s="394"/>
      <c r="E1044" s="394"/>
      <c r="F1044" s="395"/>
      <c r="G1044" s="396"/>
      <c r="H1044" s="401"/>
      <c r="I1044" s="393" t="s">
        <v>273</v>
      </c>
      <c r="J1044" s="394"/>
      <c r="K1044" s="394"/>
      <c r="L1044" s="394"/>
      <c r="M1044" s="394"/>
      <c r="N1044" s="395"/>
      <c r="O1044" s="414"/>
    </row>
    <row r="1045" ht="12.75" customHeight="1">
      <c r="A1045" s="466"/>
      <c r="B1045" s="393" t="s">
        <v>274</v>
      </c>
      <c r="C1045" s="394"/>
      <c r="D1045" s="394"/>
      <c r="E1045" s="394"/>
      <c r="F1045" s="395"/>
      <c r="G1045" s="396"/>
      <c r="H1045" s="401"/>
      <c r="I1045" s="393" t="s">
        <v>275</v>
      </c>
      <c r="J1045" s="394"/>
      <c r="K1045" s="394"/>
      <c r="L1045" s="394"/>
      <c r="M1045" s="394"/>
      <c r="N1045" s="395"/>
      <c r="O1045" s="414"/>
    </row>
    <row r="1046">
      <c r="A1046" s="466"/>
      <c r="B1046" s="393" t="s">
        <v>276</v>
      </c>
      <c r="C1046" s="394"/>
      <c r="D1046" s="394"/>
      <c r="E1046" s="394"/>
      <c r="F1046" s="395"/>
      <c r="G1046" s="396"/>
      <c r="H1046" s="401"/>
      <c r="I1046" s="393" t="s">
        <v>277</v>
      </c>
      <c r="J1046" s="394"/>
      <c r="K1046" s="394"/>
      <c r="L1046" s="394"/>
      <c r="M1046" s="394"/>
      <c r="N1046" s="395"/>
      <c r="O1046" s="414"/>
    </row>
    <row r="1047" ht="12.75" customHeight="1">
      <c r="A1047" s="466"/>
      <c r="B1047" s="393" t="s">
        <v>278</v>
      </c>
      <c r="C1047" s="394"/>
      <c r="D1047" s="394"/>
      <c r="E1047" s="394"/>
      <c r="F1047" s="395"/>
      <c r="G1047" s="396"/>
      <c r="H1047" s="401"/>
      <c r="I1047" s="393" t="s">
        <v>279</v>
      </c>
      <c r="J1047" s="394"/>
      <c r="K1047" s="394"/>
      <c r="L1047" s="394"/>
      <c r="M1047" s="394"/>
      <c r="N1047" s="395"/>
      <c r="O1047" s="414"/>
    </row>
    <row r="1048">
      <c r="A1048" s="466"/>
      <c r="B1048" s="393" t="s">
        <v>280</v>
      </c>
      <c r="C1048" s="394"/>
      <c r="D1048" s="394"/>
      <c r="E1048" s="394"/>
      <c r="F1048" s="395"/>
      <c r="G1048" s="396"/>
      <c r="H1048" s="401"/>
      <c r="I1048" s="393" t="s">
        <v>281</v>
      </c>
      <c r="J1048" s="394"/>
      <c r="K1048" s="394"/>
      <c r="L1048" s="394"/>
      <c r="M1048" s="394"/>
      <c r="N1048" s="395"/>
      <c r="O1048" s="414"/>
    </row>
    <row r="1049" ht="12.75" customHeight="1">
      <c r="A1049" s="466"/>
      <c r="B1049" s="393" t="s">
        <v>282</v>
      </c>
      <c r="C1049" s="394"/>
      <c r="D1049" s="394"/>
      <c r="E1049" s="394"/>
      <c r="F1049" s="395"/>
      <c r="G1049" s="396"/>
      <c r="H1049" s="401"/>
      <c r="I1049" s="393" t="s">
        <v>283</v>
      </c>
      <c r="J1049" s="394"/>
      <c r="K1049" s="394"/>
      <c r="L1049" s="394"/>
      <c r="M1049" s="394"/>
      <c r="N1049" s="395"/>
      <c r="O1049" s="414"/>
    </row>
    <row r="1050" ht="12.75" customHeight="1">
      <c r="A1050" s="466"/>
      <c r="B1050" s="393" t="s">
        <v>284</v>
      </c>
      <c r="C1050" s="394"/>
      <c r="D1050" s="394"/>
      <c r="E1050" s="394"/>
      <c r="F1050" s="395"/>
      <c r="G1050" s="396"/>
      <c r="H1050" s="401"/>
      <c r="I1050" s="393" t="s">
        <v>285</v>
      </c>
      <c r="J1050" s="394"/>
      <c r="K1050" s="394"/>
      <c r="L1050" s="394"/>
      <c r="M1050" s="394"/>
      <c r="N1050" s="395"/>
      <c r="O1050" s="418"/>
    </row>
    <row r="1051" ht="13.5" customHeight="1">
      <c r="A1051" s="467"/>
      <c r="B1051" s="421" t="s">
        <v>286</v>
      </c>
      <c r="C1051" s="422"/>
      <c r="D1051" s="422"/>
      <c r="E1051" s="422"/>
      <c r="F1051" s="423"/>
      <c r="G1051" s="419"/>
      <c r="H1051" s="420"/>
      <c r="I1051" s="421" t="s">
        <v>287</v>
      </c>
      <c r="J1051" s="422"/>
      <c r="K1051" s="422"/>
      <c r="L1051" s="422"/>
      <c r="M1051" s="422"/>
      <c r="N1051" s="423"/>
      <c r="O1051" s="424">
        <f>SUM(G1041:H1051,O1041:O1050)</f>
        <v>0</v>
      </c>
    </row>
    <row r="1052">
      <c r="A1052" s="473" t="s">
        <v>288</v>
      </c>
      <c r="B1052" s="426" t="s">
        <v>293</v>
      </c>
      <c r="C1052" s="485"/>
      <c r="D1052" s="485"/>
      <c r="E1052" s="485"/>
      <c r="F1052" s="485"/>
      <c r="G1052" s="485"/>
      <c r="H1052" s="485"/>
      <c r="I1052" s="485"/>
      <c r="J1052" s="485"/>
      <c r="K1052" s="485"/>
      <c r="L1052" s="485"/>
      <c r="M1052" s="485"/>
      <c r="N1052" s="485"/>
      <c r="O1052" s="486"/>
    </row>
    <row r="1053">
      <c r="A1053" s="474"/>
      <c r="B1053" s="398"/>
      <c r="C1053" s="399"/>
      <c r="D1053" s="399"/>
      <c r="E1053" s="399"/>
      <c r="F1053" s="399"/>
      <c r="G1053" s="399"/>
      <c r="H1053" s="399"/>
      <c r="I1053" s="399"/>
      <c r="J1053" s="399"/>
      <c r="K1053" s="399"/>
      <c r="L1053" s="399"/>
      <c r="M1053" s="399"/>
      <c r="N1053" s="399"/>
      <c r="O1053" s="400"/>
    </row>
    <row r="1054">
      <c r="A1054" s="474"/>
      <c r="B1054" s="487" t="s">
        <v>297</v>
      </c>
      <c r="C1054" s="488"/>
      <c r="D1054" s="488"/>
      <c r="E1054" s="488"/>
      <c r="F1054" s="488"/>
      <c r="G1054" s="488"/>
      <c r="H1054" s="488"/>
      <c r="I1054" s="488"/>
      <c r="J1054" s="488"/>
      <c r="K1054" s="488"/>
      <c r="L1054" s="488"/>
      <c r="M1054" s="488"/>
      <c r="N1054" s="488"/>
      <c r="O1054" s="489"/>
    </row>
    <row r="1055">
      <c r="A1055" s="474"/>
      <c r="B1055" s="490"/>
      <c r="C1055" s="491"/>
      <c r="D1055" s="491"/>
      <c r="E1055" s="491"/>
      <c r="F1055" s="491"/>
      <c r="G1055" s="491"/>
      <c r="H1055" s="491"/>
      <c r="I1055" s="491"/>
      <c r="J1055" s="491"/>
      <c r="K1055" s="491"/>
      <c r="L1055" s="491"/>
      <c r="M1055" s="491"/>
      <c r="N1055" s="491"/>
      <c r="O1055" s="492"/>
    </row>
    <row r="1056">
      <c r="A1056" s="474"/>
      <c r="B1056" s="398"/>
      <c r="C1056" s="399"/>
      <c r="D1056" s="399"/>
      <c r="E1056" s="399"/>
      <c r="F1056" s="399"/>
      <c r="G1056" s="399"/>
      <c r="H1056" s="399"/>
      <c r="I1056" s="399"/>
      <c r="J1056" s="399"/>
      <c r="K1056" s="399"/>
      <c r="L1056" s="399"/>
      <c r="M1056" s="399"/>
      <c r="N1056" s="399"/>
      <c r="O1056" s="400"/>
    </row>
    <row r="1057">
      <c r="A1057" s="474"/>
      <c r="B1057" s="398"/>
      <c r="C1057" s="399"/>
      <c r="D1057" s="399"/>
      <c r="E1057" s="399"/>
      <c r="F1057" s="399"/>
      <c r="G1057" s="399"/>
      <c r="H1057" s="399"/>
      <c r="I1057" s="399"/>
      <c r="J1057" s="399"/>
      <c r="K1057" s="399"/>
      <c r="L1057" s="399"/>
      <c r="M1057" s="399"/>
      <c r="N1057" s="399"/>
      <c r="O1057" s="400"/>
    </row>
    <row r="1058">
      <c r="A1058" s="474"/>
      <c r="B1058" s="398"/>
      <c r="C1058" s="399"/>
      <c r="D1058" s="399"/>
      <c r="E1058" s="399"/>
      <c r="F1058" s="399"/>
      <c r="G1058" s="399"/>
      <c r="H1058" s="399"/>
      <c r="I1058" s="399"/>
      <c r="J1058" s="399"/>
      <c r="K1058" s="399"/>
      <c r="L1058" s="399"/>
      <c r="M1058" s="399"/>
      <c r="N1058" s="399"/>
      <c r="O1058" s="400"/>
    </row>
    <row r="1059">
      <c r="A1059" s="474"/>
      <c r="B1059" s="398"/>
      <c r="C1059" s="399"/>
      <c r="D1059" s="399"/>
      <c r="E1059" s="399"/>
      <c r="F1059" s="399"/>
      <c r="G1059" s="399"/>
      <c r="H1059" s="399"/>
      <c r="I1059" s="399"/>
      <c r="J1059" s="399"/>
      <c r="K1059" s="399"/>
      <c r="L1059" s="399"/>
      <c r="M1059" s="399"/>
      <c r="N1059" s="399"/>
      <c r="O1059" s="400"/>
    </row>
    <row r="1060">
      <c r="A1060" s="474"/>
      <c r="B1060" s="398"/>
      <c r="C1060" s="399"/>
      <c r="D1060" s="399"/>
      <c r="E1060" s="399"/>
      <c r="F1060" s="399"/>
      <c r="G1060" s="399"/>
      <c r="H1060" s="399"/>
      <c r="I1060" s="399"/>
      <c r="J1060" s="399"/>
      <c r="K1060" s="399"/>
      <c r="L1060" s="399"/>
      <c r="M1060" s="399"/>
      <c r="N1060" s="399"/>
      <c r="O1060" s="400"/>
    </row>
    <row r="1061">
      <c r="A1061" s="474"/>
      <c r="B1061" s="398"/>
      <c r="C1061" s="399"/>
      <c r="D1061" s="399"/>
      <c r="E1061" s="399"/>
      <c r="F1061" s="399"/>
      <c r="G1061" s="399"/>
      <c r="H1061" s="399"/>
      <c r="I1061" s="399"/>
      <c r="J1061" s="399"/>
      <c r="K1061" s="399"/>
      <c r="L1061" s="399"/>
      <c r="M1061" s="399"/>
      <c r="N1061" s="399"/>
      <c r="O1061" s="400"/>
    </row>
    <row r="1062">
      <c r="A1062" s="474"/>
      <c r="B1062" s="398"/>
      <c r="C1062" s="399"/>
      <c r="D1062" s="399"/>
      <c r="E1062" s="399"/>
      <c r="F1062" s="399"/>
      <c r="G1062" s="399"/>
      <c r="H1062" s="399"/>
      <c r="I1062" s="399"/>
      <c r="J1062" s="399"/>
      <c r="K1062" s="399"/>
      <c r="L1062" s="399"/>
      <c r="M1062" s="399"/>
      <c r="N1062" s="399"/>
      <c r="O1062" s="400"/>
    </row>
    <row r="1063">
      <c r="A1063" s="474"/>
      <c r="B1063" s="398"/>
      <c r="C1063" s="399"/>
      <c r="D1063" s="399"/>
      <c r="E1063" s="399"/>
      <c r="F1063" s="399"/>
      <c r="G1063" s="399"/>
      <c r="H1063" s="399"/>
      <c r="I1063" s="399"/>
      <c r="J1063" s="399"/>
      <c r="K1063" s="399"/>
      <c r="L1063" s="399"/>
      <c r="M1063" s="399"/>
      <c r="N1063" s="399"/>
      <c r="O1063" s="400"/>
    </row>
    <row r="1064">
      <c r="A1064" s="474"/>
      <c r="B1064" s="398"/>
      <c r="C1064" s="399"/>
      <c r="D1064" s="399"/>
      <c r="E1064" s="399"/>
      <c r="F1064" s="399"/>
      <c r="G1064" s="399"/>
      <c r="H1064" s="399"/>
      <c r="I1064" s="399"/>
      <c r="J1064" s="399"/>
      <c r="K1064" s="399"/>
      <c r="L1064" s="399"/>
      <c r="M1064" s="399"/>
      <c r="N1064" s="399"/>
      <c r="O1064" s="400"/>
    </row>
    <row r="1065" ht="29.25" customHeight="1">
      <c r="A1065" s="474"/>
      <c r="B1065" s="398"/>
      <c r="C1065" s="399"/>
      <c r="D1065" s="399"/>
      <c r="E1065" s="399"/>
      <c r="F1065" s="399"/>
      <c r="G1065" s="399"/>
      <c r="H1065" s="430"/>
      <c r="I1065" s="431" t="s">
        <v>0</v>
      </c>
      <c r="J1065" s="432"/>
      <c r="K1065" s="432"/>
      <c r="L1065" s="432"/>
      <c r="M1065" s="432"/>
      <c r="N1065" s="432"/>
      <c r="O1065" s="433"/>
    </row>
    <row r="1066" ht="26.25" customHeight="1">
      <c r="A1066" s="475"/>
      <c r="B1066" s="404"/>
      <c r="C1066" s="405"/>
      <c r="D1066" s="405"/>
      <c r="E1066" s="405"/>
      <c r="F1066" s="405"/>
      <c r="G1066" s="405"/>
      <c r="H1066" s="435"/>
      <c r="I1066" s="436"/>
      <c r="J1066" s="437"/>
      <c r="K1066" s="437"/>
      <c r="L1066" s="437"/>
      <c r="M1066" s="437"/>
      <c r="N1066" s="437"/>
      <c r="O1066" s="438"/>
    </row>
    <row r="1067">
      <c r="A1067" s="473" t="s">
        <v>291</v>
      </c>
      <c r="B1067" s="439"/>
      <c r="C1067" s="427"/>
      <c r="D1067" s="427"/>
      <c r="E1067" s="427"/>
      <c r="F1067" s="427"/>
      <c r="G1067" s="427"/>
      <c r="H1067" s="427"/>
      <c r="I1067" s="427"/>
      <c r="J1067" s="427"/>
      <c r="K1067" s="427"/>
      <c r="L1067" s="427"/>
      <c r="M1067" s="427"/>
      <c r="N1067" s="427"/>
      <c r="O1067" s="428"/>
    </row>
    <row r="1068">
      <c r="A1068" s="474"/>
      <c r="B1068" s="398"/>
      <c r="C1068" s="399"/>
      <c r="D1068" s="399"/>
      <c r="E1068" s="399"/>
      <c r="F1068" s="399"/>
      <c r="G1068" s="399"/>
      <c r="H1068" s="399"/>
      <c r="I1068" s="399"/>
      <c r="J1068" s="399"/>
      <c r="K1068" s="399"/>
      <c r="L1068" s="399"/>
      <c r="M1068" s="399"/>
      <c r="N1068" s="399"/>
      <c r="O1068" s="400"/>
    </row>
    <row r="1069">
      <c r="A1069" s="474"/>
      <c r="B1069" s="398"/>
      <c r="C1069" s="399"/>
      <c r="D1069" s="399"/>
      <c r="E1069" s="399"/>
      <c r="F1069" s="399"/>
      <c r="G1069" s="399"/>
      <c r="H1069" s="399"/>
      <c r="I1069" s="399"/>
      <c r="J1069" s="399"/>
      <c r="K1069" s="399"/>
      <c r="L1069" s="399"/>
      <c r="M1069" s="399"/>
      <c r="N1069" s="399"/>
      <c r="O1069" s="400"/>
    </row>
    <row r="1070">
      <c r="A1070" s="474"/>
      <c r="B1070" s="398"/>
      <c r="C1070" s="399"/>
      <c r="D1070" s="399"/>
      <c r="E1070" s="399"/>
      <c r="F1070" s="399"/>
      <c r="G1070" s="399"/>
      <c r="H1070" s="399"/>
      <c r="I1070" s="399"/>
      <c r="J1070" s="399"/>
      <c r="K1070" s="399"/>
      <c r="L1070" s="399"/>
      <c r="M1070" s="399"/>
      <c r="N1070" s="399"/>
      <c r="O1070" s="400"/>
    </row>
    <row r="1071">
      <c r="A1071" s="474"/>
      <c r="B1071" s="398"/>
      <c r="C1071" s="399"/>
      <c r="D1071" s="399"/>
      <c r="E1071" s="399"/>
      <c r="F1071" s="399"/>
      <c r="G1071" s="399"/>
      <c r="H1071" s="399"/>
      <c r="I1071" s="399"/>
      <c r="J1071" s="399"/>
      <c r="K1071" s="399"/>
      <c r="L1071" s="399"/>
      <c r="M1071" s="399"/>
      <c r="N1071" s="399"/>
      <c r="O1071" s="400"/>
    </row>
    <row r="1072">
      <c r="A1072" s="474"/>
      <c r="B1072" s="398"/>
      <c r="C1072" s="399"/>
      <c r="D1072" s="399"/>
      <c r="E1072" s="399"/>
      <c r="F1072" s="399"/>
      <c r="G1072" s="399"/>
      <c r="H1072" s="399"/>
      <c r="I1072" s="399"/>
      <c r="J1072" s="399"/>
      <c r="K1072" s="399"/>
      <c r="L1072" s="399"/>
      <c r="M1072" s="399"/>
      <c r="N1072" s="399"/>
      <c r="O1072" s="400"/>
    </row>
    <row r="1073">
      <c r="A1073" s="474"/>
      <c r="B1073" s="398"/>
      <c r="C1073" s="399"/>
      <c r="D1073" s="399"/>
      <c r="E1073" s="399"/>
      <c r="F1073" s="399"/>
      <c r="G1073" s="399"/>
      <c r="H1073" s="399"/>
      <c r="I1073" s="399"/>
      <c r="J1073" s="399"/>
      <c r="K1073" s="399"/>
      <c r="L1073" s="399"/>
      <c r="M1073" s="399"/>
      <c r="N1073" s="399"/>
      <c r="O1073" s="400"/>
    </row>
    <row r="1074">
      <c r="A1074" s="474"/>
      <c r="B1074" s="398"/>
      <c r="C1074" s="399"/>
      <c r="D1074" s="399"/>
      <c r="E1074" s="399"/>
      <c r="F1074" s="399"/>
      <c r="G1074" s="399"/>
      <c r="H1074" s="399"/>
      <c r="I1074" s="399"/>
      <c r="J1074" s="399"/>
      <c r="K1074" s="399"/>
      <c r="L1074" s="399"/>
      <c r="M1074" s="399"/>
      <c r="N1074" s="399"/>
      <c r="O1074" s="400"/>
    </row>
    <row r="1075">
      <c r="A1075" s="474"/>
      <c r="B1075" s="396"/>
      <c r="C1075" s="397"/>
      <c r="D1075" s="397"/>
      <c r="E1075" s="397"/>
      <c r="F1075" s="397"/>
      <c r="G1075" s="397"/>
      <c r="H1075" s="397"/>
      <c r="I1075" s="441"/>
      <c r="J1075" s="441"/>
      <c r="K1075" s="441"/>
      <c r="L1075" s="441"/>
      <c r="M1075" s="441"/>
      <c r="N1075" s="441"/>
      <c r="O1075" s="442"/>
    </row>
    <row r="1076">
      <c r="A1076" s="474"/>
      <c r="B1076" s="396"/>
      <c r="C1076" s="397"/>
      <c r="D1076" s="397"/>
      <c r="E1076" s="397"/>
      <c r="F1076" s="397"/>
      <c r="G1076" s="397"/>
      <c r="H1076" s="401"/>
      <c r="I1076" s="431" t="s">
        <v>292</v>
      </c>
      <c r="J1076" s="432"/>
      <c r="K1076" s="432"/>
      <c r="L1076" s="432"/>
      <c r="M1076" s="432"/>
      <c r="N1076" s="432"/>
      <c r="O1076" s="433"/>
    </row>
    <row r="1077">
      <c r="A1077" s="474"/>
      <c r="B1077" s="396"/>
      <c r="C1077" s="397"/>
      <c r="D1077" s="397"/>
      <c r="E1077" s="397"/>
      <c r="F1077" s="397"/>
      <c r="G1077" s="397"/>
      <c r="H1077" s="401"/>
      <c r="I1077" s="431"/>
      <c r="J1077" s="432"/>
      <c r="K1077" s="432"/>
      <c r="L1077" s="432"/>
      <c r="M1077" s="432"/>
      <c r="N1077" s="432"/>
      <c r="O1077" s="433"/>
    </row>
    <row r="1078">
      <c r="A1078" s="474"/>
      <c r="B1078" s="396"/>
      <c r="C1078" s="397"/>
      <c r="D1078" s="397"/>
      <c r="E1078" s="397"/>
      <c r="F1078" s="397"/>
      <c r="G1078" s="397"/>
      <c r="H1078" s="401"/>
      <c r="I1078" s="431"/>
      <c r="J1078" s="432"/>
      <c r="K1078" s="432"/>
      <c r="L1078" s="432"/>
      <c r="M1078" s="432"/>
      <c r="N1078" s="432"/>
      <c r="O1078" s="433"/>
    </row>
    <row r="1079">
      <c r="A1079" s="474"/>
      <c r="B1079" s="396"/>
      <c r="C1079" s="397"/>
      <c r="D1079" s="397"/>
      <c r="E1079" s="397"/>
      <c r="F1079" s="397"/>
      <c r="G1079" s="397"/>
      <c r="H1079" s="401"/>
      <c r="I1079" s="443"/>
      <c r="J1079" s="443"/>
      <c r="K1079" s="443"/>
      <c r="L1079" s="443"/>
      <c r="M1079" s="443"/>
      <c r="N1079" s="443"/>
      <c r="O1079" s="444"/>
    </row>
    <row r="1080">
      <c r="A1080" s="475"/>
      <c r="B1080" s="447"/>
      <c r="C1080" s="448"/>
      <c r="D1080" s="448"/>
      <c r="E1080" s="448"/>
      <c r="F1080" s="448"/>
      <c r="G1080" s="448"/>
      <c r="H1080" s="449"/>
      <c r="I1080" s="450"/>
      <c r="J1080" s="450"/>
      <c r="K1080" s="450"/>
      <c r="L1080" s="450"/>
      <c r="M1080" s="450"/>
      <c r="N1080" s="450"/>
      <c r="O1080" s="451"/>
    </row>
    <row r="1081">
      <c r="A1081" s="348" t="s">
        <v>240</v>
      </c>
      <c r="B1081" s="452" t="s">
        <v>1</v>
      </c>
      <c r="C1081" s="453"/>
      <c r="D1081" s="453"/>
      <c r="E1081" s="453"/>
      <c r="F1081" s="453"/>
      <c r="G1081" s="453"/>
      <c r="H1081" s="453"/>
      <c r="I1081" s="453"/>
      <c r="J1081" s="453"/>
      <c r="K1081" s="453"/>
      <c r="L1081" s="453"/>
      <c r="M1081" s="453"/>
      <c r="N1081" s="453"/>
      <c r="O1081" s="454"/>
    </row>
    <row r="1082">
      <c r="A1082" s="352" t="s">
        <v>3</v>
      </c>
      <c r="B1082" s="455" t="s">
        <v>4</v>
      </c>
      <c r="C1082" s="456"/>
      <c r="D1082" s="456"/>
      <c r="E1082" s="456"/>
      <c r="F1082" s="456"/>
      <c r="G1082" s="456"/>
      <c r="H1082" s="456"/>
      <c r="I1082" s="456"/>
      <c r="J1082" s="456"/>
      <c r="K1082" s="456"/>
      <c r="L1082" s="456"/>
      <c r="M1082" s="456"/>
      <c r="N1082" s="456"/>
      <c r="O1082" s="457"/>
    </row>
    <row r="1083" ht="12.75" customHeight="1">
      <c r="A1083" s="458" t="s">
        <v>241</v>
      </c>
      <c r="B1083" s="459"/>
      <c r="C1083" s="459"/>
      <c r="D1083" s="459"/>
      <c r="E1083" s="459"/>
      <c r="F1083" s="459"/>
      <c r="G1083" s="459"/>
      <c r="H1083" s="459"/>
      <c r="I1083" s="459"/>
      <c r="J1083" s="459"/>
      <c r="K1083" s="459"/>
      <c r="L1083" s="459"/>
      <c r="M1083" s="459"/>
      <c r="N1083" s="459"/>
      <c r="O1083" s="460"/>
    </row>
    <row r="1084" ht="12.75" customHeight="1">
      <c r="A1084" s="359" t="s">
        <v>7</v>
      </c>
      <c r="B1084" s="360" t="s">
        <v>233</v>
      </c>
      <c r="C1084" s="360" t="s">
        <v>216</v>
      </c>
      <c r="D1084" s="461" t="s">
        <v>198</v>
      </c>
      <c r="E1084" s="462"/>
      <c r="F1084" s="463"/>
      <c r="G1084" s="464" t="s">
        <v>242</v>
      </c>
      <c r="H1084" s="465"/>
      <c r="I1084" s="363">
        <f>I1030+1</f>
        <v>45956</v>
      </c>
      <c r="J1084" s="364"/>
      <c r="K1084" s="364"/>
      <c r="L1084" s="364"/>
      <c r="M1084" s="365"/>
      <c r="N1084" s="366" t="s">
        <v>243</v>
      </c>
      <c r="O1084" s="367">
        <f>O1030+1</f>
        <v>21</v>
      </c>
    </row>
    <row r="1085">
      <c r="A1085" s="368" t="s">
        <v>244</v>
      </c>
      <c r="B1085" s="369" t="s">
        <v>6</v>
      </c>
      <c r="C1085" s="370"/>
      <c r="D1085" s="370"/>
      <c r="E1085" s="370"/>
      <c r="F1085" s="370"/>
      <c r="G1085" s="370"/>
      <c r="H1085" s="370"/>
      <c r="I1085" s="370"/>
      <c r="J1085" s="371"/>
      <c r="K1085" s="372" t="s">
        <v>245</v>
      </c>
      <c r="L1085" s="372" t="s">
        <v>246</v>
      </c>
      <c r="M1085" s="476" t="s">
        <v>247</v>
      </c>
      <c r="N1085" s="477"/>
      <c r="O1085" s="373" t="s">
        <v>248</v>
      </c>
    </row>
    <row r="1086">
      <c r="A1086" s="374"/>
      <c r="B1086" s="375"/>
      <c r="C1086" s="376"/>
      <c r="D1086" s="376"/>
      <c r="E1086" s="376"/>
      <c r="F1086" s="376"/>
      <c r="G1086" s="376"/>
      <c r="H1086" s="376"/>
      <c r="I1086" s="376"/>
      <c r="J1086" s="377"/>
      <c r="K1086" s="372" t="s">
        <v>249</v>
      </c>
      <c r="L1086" s="372"/>
      <c r="M1086" s="482"/>
      <c r="N1086" s="483"/>
      <c r="O1086" s="379"/>
    </row>
    <row r="1087" ht="25.5">
      <c r="A1087" s="380" t="s">
        <v>250</v>
      </c>
      <c r="B1087" s="381"/>
      <c r="C1087" s="382" t="s">
        <v>251</v>
      </c>
      <c r="D1087" s="382">
        <v>180</v>
      </c>
      <c r="E1087" s="382" t="s">
        <v>252</v>
      </c>
      <c r="F1087" s="479" t="s">
        <v>253</v>
      </c>
      <c r="G1087" s="480"/>
      <c r="H1087" s="381">
        <f>H1033+1</f>
        <v>21</v>
      </c>
      <c r="I1087" s="382" t="s">
        <v>254</v>
      </c>
      <c r="J1087" s="381">
        <f>D1087-H1087</f>
        <v>159</v>
      </c>
      <c r="K1087" s="378" t="s">
        <v>255</v>
      </c>
      <c r="L1087" s="378"/>
      <c r="M1087" s="455"/>
      <c r="N1087" s="478"/>
      <c r="O1087" s="354"/>
    </row>
    <row r="1088">
      <c r="A1088" s="481" t="s">
        <v>256</v>
      </c>
      <c r="B1088" s="393" t="s">
        <v>257</v>
      </c>
      <c r="C1088" s="394"/>
      <c r="D1088" s="394"/>
      <c r="E1088" s="394"/>
      <c r="F1088" s="395"/>
      <c r="G1088" s="396"/>
      <c r="H1088" s="401"/>
      <c r="I1088" s="398"/>
      <c r="J1088" s="399"/>
      <c r="K1088" s="399"/>
      <c r="L1088" s="399"/>
      <c r="M1088" s="399"/>
      <c r="N1088" s="399"/>
      <c r="O1088" s="400"/>
    </row>
    <row r="1089">
      <c r="A1089" s="384"/>
      <c r="B1089" s="393" t="s">
        <v>258</v>
      </c>
      <c r="C1089" s="394"/>
      <c r="D1089" s="394"/>
      <c r="E1089" s="394"/>
      <c r="F1089" s="395"/>
      <c r="G1089" s="396"/>
      <c r="H1089" s="401"/>
      <c r="I1089" s="398"/>
      <c r="J1089" s="399"/>
      <c r="K1089" s="399"/>
      <c r="L1089" s="399"/>
      <c r="M1089" s="399"/>
      <c r="N1089" s="399"/>
      <c r="O1089" s="400"/>
    </row>
    <row r="1090">
      <c r="A1090" s="384"/>
      <c r="B1090" s="393" t="s">
        <v>259</v>
      </c>
      <c r="C1090" s="394"/>
      <c r="D1090" s="394"/>
      <c r="E1090" s="394"/>
      <c r="F1090" s="395"/>
      <c r="G1090" s="396"/>
      <c r="H1090" s="401"/>
      <c r="I1090" s="398"/>
      <c r="J1090" s="399"/>
      <c r="K1090" s="399"/>
      <c r="L1090" s="399"/>
      <c r="M1090" s="399"/>
      <c r="N1090" s="399"/>
      <c r="O1090" s="400"/>
    </row>
    <row r="1091">
      <c r="A1091" s="384"/>
      <c r="B1091" s="393" t="s">
        <v>260</v>
      </c>
      <c r="C1091" s="394"/>
      <c r="D1091" s="394"/>
      <c r="E1091" s="394"/>
      <c r="F1091" s="395"/>
      <c r="G1091" s="396"/>
      <c r="H1091" s="401"/>
      <c r="I1091" s="398"/>
      <c r="J1091" s="399"/>
      <c r="K1091" s="399"/>
      <c r="L1091" s="399"/>
      <c r="M1091" s="399"/>
      <c r="N1091" s="399"/>
      <c r="O1091" s="400"/>
    </row>
    <row r="1092">
      <c r="A1092" s="384"/>
      <c r="B1092" s="393" t="s">
        <v>261</v>
      </c>
      <c r="C1092" s="394"/>
      <c r="D1092" s="394"/>
      <c r="E1092" s="394"/>
      <c r="F1092" s="395"/>
      <c r="G1092" s="396"/>
      <c r="H1092" s="401"/>
      <c r="I1092" s="396"/>
      <c r="J1092" s="397"/>
      <c r="K1092" s="397"/>
      <c r="L1092" s="397"/>
      <c r="M1092" s="397"/>
      <c r="N1092" s="397"/>
      <c r="O1092" s="402"/>
    </row>
    <row r="1093" ht="13.5" customHeight="1">
      <c r="A1093" s="403"/>
      <c r="B1093" s="393" t="s">
        <v>262</v>
      </c>
      <c r="C1093" s="394"/>
      <c r="D1093" s="394"/>
      <c r="E1093" s="394"/>
      <c r="F1093" s="395"/>
      <c r="G1093" s="396"/>
      <c r="H1093" s="401"/>
      <c r="I1093" s="404"/>
      <c r="J1093" s="405"/>
      <c r="K1093" s="405"/>
      <c r="L1093" s="405"/>
      <c r="M1093" s="405"/>
      <c r="N1093" s="405"/>
      <c r="O1093" s="406"/>
    </row>
    <row r="1094">
      <c r="A1094" s="407" t="s">
        <v>263</v>
      </c>
      <c r="B1094" s="408" t="s">
        <v>264</v>
      </c>
      <c r="C1094" s="409"/>
      <c r="D1094" s="409"/>
      <c r="E1094" s="409"/>
      <c r="F1094" s="410"/>
      <c r="G1094" s="411" t="s">
        <v>265</v>
      </c>
      <c r="H1094" s="412"/>
      <c r="I1094" s="408" t="s">
        <v>264</v>
      </c>
      <c r="J1094" s="409"/>
      <c r="K1094" s="409"/>
      <c r="L1094" s="409"/>
      <c r="M1094" s="409"/>
      <c r="N1094" s="410"/>
      <c r="O1094" s="413" t="s">
        <v>265</v>
      </c>
    </row>
    <row r="1095">
      <c r="A1095" s="384"/>
      <c r="B1095" s="393" t="s">
        <v>266</v>
      </c>
      <c r="C1095" s="394"/>
      <c r="D1095" s="394"/>
      <c r="E1095" s="394"/>
      <c r="F1095" s="395"/>
      <c r="G1095" s="396"/>
      <c r="H1095" s="401"/>
      <c r="I1095" s="393" t="s">
        <v>267</v>
      </c>
      <c r="J1095" s="394"/>
      <c r="K1095" s="394"/>
      <c r="L1095" s="394"/>
      <c r="M1095" s="394"/>
      <c r="N1095" s="395"/>
      <c r="O1095" s="414"/>
    </row>
    <row r="1096">
      <c r="A1096" s="384"/>
      <c r="B1096" s="393" t="s">
        <v>268</v>
      </c>
      <c r="C1096" s="394"/>
      <c r="D1096" s="394"/>
      <c r="E1096" s="394"/>
      <c r="F1096" s="395"/>
      <c r="G1096" s="396"/>
      <c r="H1096" s="401"/>
      <c r="I1096" s="393" t="s">
        <v>269</v>
      </c>
      <c r="J1096" s="394"/>
      <c r="K1096" s="394"/>
      <c r="L1096" s="394"/>
      <c r="M1096" s="394"/>
      <c r="N1096" s="395"/>
      <c r="O1096" s="414"/>
    </row>
    <row r="1097">
      <c r="A1097" s="384"/>
      <c r="B1097" s="393" t="s">
        <v>270</v>
      </c>
      <c r="C1097" s="394"/>
      <c r="D1097" s="394"/>
      <c r="E1097" s="394"/>
      <c r="F1097" s="395"/>
      <c r="G1097" s="396"/>
      <c r="H1097" s="401"/>
      <c r="I1097" s="393" t="s">
        <v>271</v>
      </c>
      <c r="J1097" s="394"/>
      <c r="K1097" s="394"/>
      <c r="L1097" s="394"/>
      <c r="M1097" s="394"/>
      <c r="N1097" s="395"/>
      <c r="O1097" s="414"/>
    </row>
    <row r="1098">
      <c r="A1098" s="384"/>
      <c r="B1098" s="393" t="s">
        <v>272</v>
      </c>
      <c r="C1098" s="394"/>
      <c r="D1098" s="394"/>
      <c r="E1098" s="394"/>
      <c r="F1098" s="395"/>
      <c r="G1098" s="396"/>
      <c r="H1098" s="401"/>
      <c r="I1098" s="393" t="s">
        <v>273</v>
      </c>
      <c r="J1098" s="394"/>
      <c r="K1098" s="394"/>
      <c r="L1098" s="394"/>
      <c r="M1098" s="394"/>
      <c r="N1098" s="395"/>
      <c r="O1098" s="414"/>
    </row>
    <row r="1099">
      <c r="A1099" s="384"/>
      <c r="B1099" s="393" t="s">
        <v>274</v>
      </c>
      <c r="C1099" s="394"/>
      <c r="D1099" s="394"/>
      <c r="E1099" s="394"/>
      <c r="F1099" s="395"/>
      <c r="G1099" s="396"/>
      <c r="H1099" s="401"/>
      <c r="I1099" s="393" t="s">
        <v>275</v>
      </c>
      <c r="J1099" s="394"/>
      <c r="K1099" s="394"/>
      <c r="L1099" s="394"/>
      <c r="M1099" s="394"/>
      <c r="N1099" s="395"/>
      <c r="O1099" s="414"/>
    </row>
    <row r="1100">
      <c r="A1100" s="384"/>
      <c r="B1100" s="393" t="s">
        <v>276</v>
      </c>
      <c r="C1100" s="394"/>
      <c r="D1100" s="394"/>
      <c r="E1100" s="394"/>
      <c r="F1100" s="395"/>
      <c r="G1100" s="396"/>
      <c r="H1100" s="401"/>
      <c r="I1100" s="393" t="s">
        <v>277</v>
      </c>
      <c r="J1100" s="394"/>
      <c r="K1100" s="394"/>
      <c r="L1100" s="394"/>
      <c r="M1100" s="394"/>
      <c r="N1100" s="395"/>
      <c r="O1100" s="414"/>
    </row>
    <row r="1101">
      <c r="A1101" s="384"/>
      <c r="B1101" s="393" t="s">
        <v>278</v>
      </c>
      <c r="C1101" s="394"/>
      <c r="D1101" s="394"/>
      <c r="E1101" s="394"/>
      <c r="F1101" s="395"/>
      <c r="G1101" s="396"/>
      <c r="H1101" s="401"/>
      <c r="I1101" s="393" t="s">
        <v>279</v>
      </c>
      <c r="J1101" s="394"/>
      <c r="K1101" s="394"/>
      <c r="L1101" s="394"/>
      <c r="M1101" s="394"/>
      <c r="N1101" s="395"/>
      <c r="O1101" s="414"/>
    </row>
    <row r="1102">
      <c r="A1102" s="384"/>
      <c r="B1102" s="393" t="s">
        <v>280</v>
      </c>
      <c r="C1102" s="394"/>
      <c r="D1102" s="394"/>
      <c r="E1102" s="394"/>
      <c r="F1102" s="395"/>
      <c r="G1102" s="396"/>
      <c r="H1102" s="401"/>
      <c r="I1102" s="393" t="s">
        <v>281</v>
      </c>
      <c r="J1102" s="394"/>
      <c r="K1102" s="394"/>
      <c r="L1102" s="394"/>
      <c r="M1102" s="394"/>
      <c r="N1102" s="395"/>
      <c r="O1102" s="414"/>
    </row>
    <row r="1103">
      <c r="A1103" s="384"/>
      <c r="B1103" s="393" t="s">
        <v>282</v>
      </c>
      <c r="C1103" s="394"/>
      <c r="D1103" s="394"/>
      <c r="E1103" s="394"/>
      <c r="F1103" s="395"/>
      <c r="G1103" s="396"/>
      <c r="H1103" s="401"/>
      <c r="I1103" s="393" t="s">
        <v>283</v>
      </c>
      <c r="J1103" s="394"/>
      <c r="K1103" s="394"/>
      <c r="L1103" s="394"/>
      <c r="M1103" s="394"/>
      <c r="N1103" s="395"/>
      <c r="O1103" s="414"/>
    </row>
    <row r="1104" ht="12.75" customHeight="1">
      <c r="A1104" s="384"/>
      <c r="B1104" s="393" t="s">
        <v>284</v>
      </c>
      <c r="C1104" s="394"/>
      <c r="D1104" s="394"/>
      <c r="E1104" s="394"/>
      <c r="F1104" s="395"/>
      <c r="G1104" s="396"/>
      <c r="H1104" s="401"/>
      <c r="I1104" s="393" t="s">
        <v>285</v>
      </c>
      <c r="J1104" s="394"/>
      <c r="K1104" s="394"/>
      <c r="L1104" s="394"/>
      <c r="M1104" s="394"/>
      <c r="N1104" s="395"/>
      <c r="O1104" s="418"/>
    </row>
    <row r="1105">
      <c r="A1105" s="403"/>
      <c r="B1105" s="415" t="s">
        <v>286</v>
      </c>
      <c r="C1105" s="416"/>
      <c r="D1105" s="416"/>
      <c r="E1105" s="416"/>
      <c r="F1105" s="417"/>
      <c r="G1105" s="419"/>
      <c r="H1105" s="420"/>
      <c r="I1105" s="421" t="s">
        <v>287</v>
      </c>
      <c r="J1105" s="422"/>
      <c r="K1105" s="422"/>
      <c r="L1105" s="422"/>
      <c r="M1105" s="422"/>
      <c r="N1105" s="423"/>
      <c r="O1105" s="424">
        <f>SUM(G1095:H1105,O1095:O1104)</f>
        <v>0</v>
      </c>
    </row>
    <row r="1106">
      <c r="A1106" s="425" t="s">
        <v>288</v>
      </c>
      <c r="B1106" s="426" t="s">
        <v>293</v>
      </c>
      <c r="C1106" s="485"/>
      <c r="D1106" s="485"/>
      <c r="E1106" s="485"/>
      <c r="F1106" s="485"/>
      <c r="G1106" s="485"/>
      <c r="H1106" s="485"/>
      <c r="I1106" s="485"/>
      <c r="J1106" s="485"/>
      <c r="K1106" s="485"/>
      <c r="L1106" s="485"/>
      <c r="M1106" s="485"/>
      <c r="N1106" s="485"/>
      <c r="O1106" s="486"/>
    </row>
    <row r="1107">
      <c r="A1107" s="429"/>
      <c r="B1107" s="398"/>
      <c r="C1107" s="399"/>
      <c r="D1107" s="399"/>
      <c r="E1107" s="399"/>
      <c r="F1107" s="399"/>
      <c r="G1107" s="399"/>
      <c r="H1107" s="399"/>
      <c r="I1107" s="399"/>
      <c r="J1107" s="399"/>
      <c r="K1107" s="399"/>
      <c r="L1107" s="399"/>
      <c r="M1107" s="399"/>
      <c r="N1107" s="399"/>
      <c r="O1107" s="400"/>
    </row>
    <row r="1108">
      <c r="A1108" s="429"/>
      <c r="B1108" s="487" t="s">
        <v>295</v>
      </c>
      <c r="C1108" s="488"/>
      <c r="D1108" s="488"/>
      <c r="E1108" s="488"/>
      <c r="F1108" s="488"/>
      <c r="G1108" s="488"/>
      <c r="H1108" s="488"/>
      <c r="I1108" s="488"/>
      <c r="J1108" s="488"/>
      <c r="K1108" s="488"/>
      <c r="L1108" s="488"/>
      <c r="M1108" s="488"/>
      <c r="N1108" s="488"/>
      <c r="O1108" s="489"/>
    </row>
    <row r="1109">
      <c r="A1109" s="429"/>
      <c r="B1109" s="490"/>
      <c r="C1109" s="491"/>
      <c r="D1109" s="491"/>
      <c r="E1109" s="491"/>
      <c r="F1109" s="491"/>
      <c r="G1109" s="491"/>
      <c r="H1109" s="491"/>
      <c r="I1109" s="491"/>
      <c r="J1109" s="491"/>
      <c r="K1109" s="491"/>
      <c r="L1109" s="491"/>
      <c r="M1109" s="491"/>
      <c r="N1109" s="491"/>
      <c r="O1109" s="492"/>
    </row>
    <row r="1110">
      <c r="A1110" s="429"/>
      <c r="B1110" s="398"/>
      <c r="C1110" s="399"/>
      <c r="D1110" s="399"/>
      <c r="E1110" s="399"/>
      <c r="F1110" s="399"/>
      <c r="G1110" s="399"/>
      <c r="H1110" s="399"/>
      <c r="I1110" s="399"/>
      <c r="J1110" s="399"/>
      <c r="K1110" s="399"/>
      <c r="L1110" s="399"/>
      <c r="M1110" s="399"/>
      <c r="N1110" s="399"/>
      <c r="O1110" s="400"/>
    </row>
    <row r="1111">
      <c r="A1111" s="429"/>
      <c r="B1111" s="398"/>
      <c r="C1111" s="399"/>
      <c r="D1111" s="399"/>
      <c r="E1111" s="399"/>
      <c r="F1111" s="399"/>
      <c r="G1111" s="399"/>
      <c r="H1111" s="399"/>
      <c r="I1111" s="399"/>
      <c r="J1111" s="399"/>
      <c r="K1111" s="399"/>
      <c r="L1111" s="399"/>
      <c r="M1111" s="399"/>
      <c r="N1111" s="399"/>
      <c r="O1111" s="400"/>
    </row>
    <row r="1112">
      <c r="A1112" s="429"/>
      <c r="B1112" s="398"/>
      <c r="C1112" s="399"/>
      <c r="D1112" s="399"/>
      <c r="E1112" s="399"/>
      <c r="F1112" s="399"/>
      <c r="G1112" s="399"/>
      <c r="H1112" s="399"/>
      <c r="I1112" s="399"/>
      <c r="J1112" s="399"/>
      <c r="K1112" s="399"/>
      <c r="L1112" s="399"/>
      <c r="M1112" s="399"/>
      <c r="N1112" s="399"/>
      <c r="O1112" s="400"/>
    </row>
    <row r="1113">
      <c r="A1113" s="429"/>
      <c r="B1113" s="398"/>
      <c r="C1113" s="399"/>
      <c r="D1113" s="399"/>
      <c r="E1113" s="399"/>
      <c r="F1113" s="399"/>
      <c r="G1113" s="399"/>
      <c r="H1113" s="399"/>
      <c r="I1113" s="399"/>
      <c r="J1113" s="399"/>
      <c r="K1113" s="399"/>
      <c r="L1113" s="399"/>
      <c r="M1113" s="399"/>
      <c r="N1113" s="399"/>
      <c r="O1113" s="400"/>
    </row>
    <row r="1114">
      <c r="A1114" s="429"/>
      <c r="B1114" s="398"/>
      <c r="C1114" s="399"/>
      <c r="D1114" s="399"/>
      <c r="E1114" s="399"/>
      <c r="F1114" s="399"/>
      <c r="G1114" s="399"/>
      <c r="H1114" s="399"/>
      <c r="I1114" s="399"/>
      <c r="J1114" s="399"/>
      <c r="K1114" s="399"/>
      <c r="L1114" s="399"/>
      <c r="M1114" s="399"/>
      <c r="N1114" s="399"/>
      <c r="O1114" s="400"/>
    </row>
    <row r="1115">
      <c r="A1115" s="429"/>
      <c r="B1115" s="398"/>
      <c r="C1115" s="399"/>
      <c r="D1115" s="399"/>
      <c r="E1115" s="399"/>
      <c r="F1115" s="399"/>
      <c r="G1115" s="399"/>
      <c r="H1115" s="399"/>
      <c r="I1115" s="399"/>
      <c r="J1115" s="399"/>
      <c r="K1115" s="399"/>
      <c r="L1115" s="399"/>
      <c r="M1115" s="399"/>
      <c r="N1115" s="399"/>
      <c r="O1115" s="400"/>
    </row>
    <row r="1116">
      <c r="A1116" s="429"/>
      <c r="B1116" s="398"/>
      <c r="C1116" s="399"/>
      <c r="D1116" s="399"/>
      <c r="E1116" s="399"/>
      <c r="F1116" s="399"/>
      <c r="G1116" s="399"/>
      <c r="H1116" s="399"/>
      <c r="I1116" s="399"/>
      <c r="J1116" s="399"/>
      <c r="K1116" s="399"/>
      <c r="L1116" s="399"/>
      <c r="M1116" s="399"/>
      <c r="N1116" s="399"/>
      <c r="O1116" s="400"/>
    </row>
    <row r="1117">
      <c r="A1117" s="429"/>
      <c r="B1117" s="398"/>
      <c r="C1117" s="399"/>
      <c r="D1117" s="399"/>
      <c r="E1117" s="399"/>
      <c r="F1117" s="399"/>
      <c r="G1117" s="399"/>
      <c r="H1117" s="399"/>
      <c r="I1117" s="399"/>
      <c r="J1117" s="399"/>
      <c r="K1117" s="399"/>
      <c r="L1117" s="399"/>
      <c r="M1117" s="399"/>
      <c r="N1117" s="399"/>
      <c r="O1117" s="400"/>
    </row>
    <row r="1118">
      <c r="A1118" s="429"/>
      <c r="B1118" s="398"/>
      <c r="C1118" s="399"/>
      <c r="D1118" s="399"/>
      <c r="E1118" s="399"/>
      <c r="F1118" s="399"/>
      <c r="G1118" s="399"/>
      <c r="H1118" s="399"/>
      <c r="I1118" s="399"/>
      <c r="J1118" s="399"/>
      <c r="K1118" s="399"/>
      <c r="L1118" s="399"/>
      <c r="M1118" s="399"/>
      <c r="N1118" s="399"/>
      <c r="O1118" s="400"/>
    </row>
    <row r="1119" ht="19.5" customHeight="1">
      <c r="A1119" s="429"/>
      <c r="B1119" s="398"/>
      <c r="C1119" s="399"/>
      <c r="D1119" s="399"/>
      <c r="E1119" s="399"/>
      <c r="F1119" s="399"/>
      <c r="G1119" s="399"/>
      <c r="H1119" s="430"/>
      <c r="I1119" s="431" t="s">
        <v>0</v>
      </c>
      <c r="J1119" s="432"/>
      <c r="K1119" s="432"/>
      <c r="L1119" s="432"/>
      <c r="M1119" s="432"/>
      <c r="N1119" s="432"/>
      <c r="O1119" s="433"/>
    </row>
    <row r="1120" ht="39" customHeight="1">
      <c r="A1120" s="434"/>
      <c r="B1120" s="404"/>
      <c r="C1120" s="405"/>
      <c r="D1120" s="405"/>
      <c r="E1120" s="405"/>
      <c r="F1120" s="405"/>
      <c r="G1120" s="405"/>
      <c r="H1120" s="435"/>
      <c r="I1120" s="436"/>
      <c r="J1120" s="437"/>
      <c r="K1120" s="437"/>
      <c r="L1120" s="437"/>
      <c r="M1120" s="437"/>
      <c r="N1120" s="437"/>
      <c r="O1120" s="438"/>
    </row>
    <row r="1121">
      <c r="A1121" s="425" t="s">
        <v>291</v>
      </c>
      <c r="B1121" s="439"/>
      <c r="C1121" s="427"/>
      <c r="D1121" s="427"/>
      <c r="E1121" s="427"/>
      <c r="F1121" s="427"/>
      <c r="G1121" s="427"/>
      <c r="H1121" s="427"/>
      <c r="I1121" s="427"/>
      <c r="J1121" s="427"/>
      <c r="K1121" s="427"/>
      <c r="L1121" s="427"/>
      <c r="M1121" s="427"/>
      <c r="N1121" s="427"/>
      <c r="O1121" s="428"/>
    </row>
    <row r="1122">
      <c r="A1122" s="429"/>
      <c r="B1122" s="398"/>
      <c r="C1122" s="399"/>
      <c r="D1122" s="399"/>
      <c r="E1122" s="399"/>
      <c r="F1122" s="399"/>
      <c r="G1122" s="399"/>
      <c r="H1122" s="399"/>
      <c r="I1122" s="399"/>
      <c r="J1122" s="399"/>
      <c r="K1122" s="399"/>
      <c r="L1122" s="399"/>
      <c r="M1122" s="399"/>
      <c r="N1122" s="399"/>
      <c r="O1122" s="400"/>
    </row>
    <row r="1123">
      <c r="A1123" s="429"/>
      <c r="B1123" s="398"/>
      <c r="C1123" s="399"/>
      <c r="D1123" s="399"/>
      <c r="E1123" s="399"/>
      <c r="F1123" s="399"/>
      <c r="G1123" s="399"/>
      <c r="H1123" s="399"/>
      <c r="I1123" s="399"/>
      <c r="J1123" s="399"/>
      <c r="K1123" s="399"/>
      <c r="L1123" s="399"/>
      <c r="M1123" s="399"/>
      <c r="N1123" s="399"/>
      <c r="O1123" s="400"/>
    </row>
    <row r="1124">
      <c r="A1124" s="429"/>
      <c r="B1124" s="398"/>
      <c r="C1124" s="399"/>
      <c r="D1124" s="399"/>
      <c r="E1124" s="399"/>
      <c r="F1124" s="399"/>
      <c r="G1124" s="399"/>
      <c r="H1124" s="399"/>
      <c r="I1124" s="399"/>
      <c r="J1124" s="399"/>
      <c r="K1124" s="399"/>
      <c r="L1124" s="399"/>
      <c r="M1124" s="399"/>
      <c r="N1124" s="399"/>
      <c r="O1124" s="400"/>
    </row>
    <row r="1125">
      <c r="A1125" s="429"/>
      <c r="B1125" s="398"/>
      <c r="C1125" s="399"/>
      <c r="D1125" s="399"/>
      <c r="E1125" s="399"/>
      <c r="F1125" s="399"/>
      <c r="G1125" s="399"/>
      <c r="H1125" s="399"/>
      <c r="I1125" s="399"/>
      <c r="J1125" s="399"/>
      <c r="K1125" s="399"/>
      <c r="L1125" s="399"/>
      <c r="M1125" s="399"/>
      <c r="N1125" s="399"/>
      <c r="O1125" s="400"/>
    </row>
    <row r="1126">
      <c r="A1126" s="429"/>
      <c r="B1126" s="398"/>
      <c r="C1126" s="399"/>
      <c r="D1126" s="399"/>
      <c r="E1126" s="399"/>
      <c r="F1126" s="399"/>
      <c r="G1126" s="399"/>
      <c r="H1126" s="399"/>
      <c r="I1126" s="399"/>
      <c r="J1126" s="399"/>
      <c r="K1126" s="399"/>
      <c r="L1126" s="399"/>
      <c r="M1126" s="399"/>
      <c r="N1126" s="399"/>
      <c r="O1126" s="400"/>
    </row>
    <row r="1127">
      <c r="A1127" s="429"/>
      <c r="B1127" s="398"/>
      <c r="C1127" s="399"/>
      <c r="D1127" s="399"/>
      <c r="E1127" s="399"/>
      <c r="F1127" s="399"/>
      <c r="G1127" s="399"/>
      <c r="H1127" s="399"/>
      <c r="I1127" s="399"/>
      <c r="J1127" s="399"/>
      <c r="K1127" s="399"/>
      <c r="L1127" s="399"/>
      <c r="M1127" s="399"/>
      <c r="N1127" s="399"/>
      <c r="O1127" s="400"/>
    </row>
    <row r="1128">
      <c r="A1128" s="429"/>
      <c r="B1128" s="398"/>
      <c r="C1128" s="399"/>
      <c r="D1128" s="399"/>
      <c r="E1128" s="399"/>
      <c r="F1128" s="399"/>
      <c r="G1128" s="399"/>
      <c r="H1128" s="399"/>
      <c r="I1128" s="399"/>
      <c r="J1128" s="399"/>
      <c r="K1128" s="399"/>
      <c r="L1128" s="399"/>
      <c r="M1128" s="399"/>
      <c r="N1128" s="399"/>
      <c r="O1128" s="400"/>
    </row>
    <row r="1129">
      <c r="A1129" s="429"/>
      <c r="B1129" s="396"/>
      <c r="C1129" s="397"/>
      <c r="D1129" s="397"/>
      <c r="E1129" s="397"/>
      <c r="F1129" s="397"/>
      <c r="G1129" s="397"/>
      <c r="H1129" s="397"/>
      <c r="I1129" s="441"/>
      <c r="J1129" s="441"/>
      <c r="K1129" s="441"/>
      <c r="L1129" s="441"/>
      <c r="M1129" s="441"/>
      <c r="N1129" s="441"/>
      <c r="O1129" s="442"/>
    </row>
    <row r="1130">
      <c r="A1130" s="429"/>
      <c r="B1130" s="396"/>
      <c r="C1130" s="397"/>
      <c r="D1130" s="397"/>
      <c r="E1130" s="397"/>
      <c r="F1130" s="397"/>
      <c r="G1130" s="397"/>
      <c r="H1130" s="401"/>
      <c r="I1130" s="431" t="s">
        <v>292</v>
      </c>
      <c r="J1130" s="432"/>
      <c r="K1130" s="432"/>
      <c r="L1130" s="432"/>
      <c r="M1130" s="432"/>
      <c r="N1130" s="432"/>
      <c r="O1130" s="433"/>
    </row>
    <row r="1131">
      <c r="A1131" s="429"/>
      <c r="B1131" s="396"/>
      <c r="C1131" s="397"/>
      <c r="D1131" s="397"/>
      <c r="E1131" s="397"/>
      <c r="F1131" s="397"/>
      <c r="G1131" s="397"/>
      <c r="H1131" s="401"/>
      <c r="I1131" s="431"/>
      <c r="J1131" s="432"/>
      <c r="K1131" s="432"/>
      <c r="L1131" s="432"/>
      <c r="M1131" s="432"/>
      <c r="N1131" s="432"/>
      <c r="O1131" s="433"/>
    </row>
    <row r="1132">
      <c r="A1132" s="429"/>
      <c r="B1132" s="396"/>
      <c r="C1132" s="397"/>
      <c r="D1132" s="397"/>
      <c r="E1132" s="397"/>
      <c r="F1132" s="397"/>
      <c r="G1132" s="397"/>
      <c r="H1132" s="401"/>
      <c r="I1132" s="431"/>
      <c r="J1132" s="432"/>
      <c r="K1132" s="432"/>
      <c r="L1132" s="432"/>
      <c r="M1132" s="432"/>
      <c r="N1132" s="432"/>
      <c r="O1132" s="433"/>
    </row>
    <row r="1133">
      <c r="A1133" s="429"/>
      <c r="B1133" s="396"/>
      <c r="C1133" s="397"/>
      <c r="D1133" s="397"/>
      <c r="E1133" s="397"/>
      <c r="F1133" s="397"/>
      <c r="G1133" s="397"/>
      <c r="H1133" s="401"/>
      <c r="I1133" s="443"/>
      <c r="J1133" s="443"/>
      <c r="K1133" s="443"/>
      <c r="L1133" s="443"/>
      <c r="M1133" s="443"/>
      <c r="N1133" s="443"/>
      <c r="O1133" s="444"/>
    </row>
    <row r="1134">
      <c r="A1134" s="434"/>
      <c r="B1134" s="447"/>
      <c r="C1134" s="448"/>
      <c r="D1134" s="448"/>
      <c r="E1134" s="448"/>
      <c r="F1134" s="448"/>
      <c r="G1134" s="448"/>
      <c r="H1134" s="449"/>
      <c r="I1134" s="450"/>
      <c r="J1134" s="450"/>
      <c r="K1134" s="450"/>
      <c r="L1134" s="450"/>
      <c r="M1134" s="450"/>
      <c r="N1134" s="450"/>
      <c r="O1134" s="451"/>
    </row>
    <row r="1135">
      <c r="A1135" s="348" t="s">
        <v>240</v>
      </c>
      <c r="B1135" s="452" t="s">
        <v>1</v>
      </c>
      <c r="C1135" s="453"/>
      <c r="D1135" s="453"/>
      <c r="E1135" s="453"/>
      <c r="F1135" s="453"/>
      <c r="G1135" s="453"/>
      <c r="H1135" s="453"/>
      <c r="I1135" s="453"/>
      <c r="J1135" s="453"/>
      <c r="K1135" s="453"/>
      <c r="L1135" s="453"/>
      <c r="M1135" s="453"/>
      <c r="N1135" s="453"/>
      <c r="O1135" s="454"/>
    </row>
    <row r="1136">
      <c r="A1136" s="352" t="s">
        <v>3</v>
      </c>
      <c r="B1136" s="455" t="s">
        <v>4</v>
      </c>
      <c r="C1136" s="456"/>
      <c r="D1136" s="456"/>
      <c r="E1136" s="456"/>
      <c r="F1136" s="456"/>
      <c r="G1136" s="456"/>
      <c r="H1136" s="456"/>
      <c r="I1136" s="456"/>
      <c r="J1136" s="456"/>
      <c r="K1136" s="456"/>
      <c r="L1136" s="456"/>
      <c r="M1136" s="456"/>
      <c r="N1136" s="456"/>
      <c r="O1136" s="457"/>
    </row>
    <row r="1137" ht="12.75" customHeight="1">
      <c r="A1137" s="458" t="s">
        <v>241</v>
      </c>
      <c r="B1137" s="459"/>
      <c r="C1137" s="459"/>
      <c r="D1137" s="459"/>
      <c r="E1137" s="459"/>
      <c r="F1137" s="459"/>
      <c r="G1137" s="459"/>
      <c r="H1137" s="459"/>
      <c r="I1137" s="459"/>
      <c r="J1137" s="459"/>
      <c r="K1137" s="459"/>
      <c r="L1137" s="459"/>
      <c r="M1137" s="459"/>
      <c r="N1137" s="459"/>
      <c r="O1137" s="460"/>
    </row>
    <row r="1138" ht="12.75" customHeight="1">
      <c r="A1138" s="359" t="s">
        <v>7</v>
      </c>
      <c r="B1138" s="360" t="s">
        <v>233</v>
      </c>
      <c r="C1138" s="360" t="s">
        <v>216</v>
      </c>
      <c r="D1138" s="461" t="s">
        <v>198</v>
      </c>
      <c r="E1138" s="462"/>
      <c r="F1138" s="463"/>
      <c r="G1138" s="464" t="s">
        <v>242</v>
      </c>
      <c r="H1138" s="465"/>
      <c r="I1138" s="363">
        <f>I1084+1</f>
        <v>45957</v>
      </c>
      <c r="J1138" s="364"/>
      <c r="K1138" s="364"/>
      <c r="L1138" s="364"/>
      <c r="M1138" s="365"/>
      <c r="N1138" s="366" t="s">
        <v>243</v>
      </c>
      <c r="O1138" s="367">
        <f>O1084+1</f>
        <v>22</v>
      </c>
    </row>
    <row r="1139">
      <c r="A1139" s="368" t="s">
        <v>244</v>
      </c>
      <c r="B1139" s="369" t="s">
        <v>6</v>
      </c>
      <c r="C1139" s="370"/>
      <c r="D1139" s="370"/>
      <c r="E1139" s="370"/>
      <c r="F1139" s="370"/>
      <c r="G1139" s="370"/>
      <c r="H1139" s="370"/>
      <c r="I1139" s="370"/>
      <c r="J1139" s="371"/>
      <c r="K1139" s="372" t="s">
        <v>245</v>
      </c>
      <c r="L1139" s="372" t="s">
        <v>246</v>
      </c>
      <c r="M1139" s="476" t="s">
        <v>247</v>
      </c>
      <c r="N1139" s="477"/>
      <c r="O1139" s="373" t="s">
        <v>248</v>
      </c>
    </row>
    <row r="1140">
      <c r="A1140" s="374"/>
      <c r="B1140" s="375"/>
      <c r="C1140" s="376"/>
      <c r="D1140" s="376"/>
      <c r="E1140" s="376"/>
      <c r="F1140" s="376"/>
      <c r="G1140" s="376"/>
      <c r="H1140" s="376"/>
      <c r="I1140" s="376"/>
      <c r="J1140" s="377"/>
      <c r="K1140" s="372" t="s">
        <v>249</v>
      </c>
      <c r="L1140" s="378" t="s">
        <v>203</v>
      </c>
      <c r="M1140" s="482"/>
      <c r="N1140" s="483"/>
      <c r="O1140" s="379"/>
    </row>
    <row r="1141" ht="25.5">
      <c r="A1141" s="380" t="s">
        <v>250</v>
      </c>
      <c r="B1141" s="381"/>
      <c r="C1141" s="382" t="s">
        <v>251</v>
      </c>
      <c r="D1141" s="382">
        <f>D1087</f>
        <v>180</v>
      </c>
      <c r="E1141" s="382" t="s">
        <v>252</v>
      </c>
      <c r="F1141" s="479" t="s">
        <v>253</v>
      </c>
      <c r="G1141" s="480"/>
      <c r="H1141" s="381">
        <f>H1087+1</f>
        <v>22</v>
      </c>
      <c r="I1141" s="382" t="s">
        <v>254</v>
      </c>
      <c r="J1141" s="381">
        <f>D1141-H1141</f>
        <v>158</v>
      </c>
      <c r="K1141" s="378" t="s">
        <v>255</v>
      </c>
      <c r="L1141" s="378" t="s">
        <v>203</v>
      </c>
      <c r="M1141" s="455"/>
      <c r="N1141" s="478"/>
      <c r="O1141" s="354"/>
    </row>
    <row r="1142">
      <c r="A1142" s="484" t="s">
        <v>256</v>
      </c>
      <c r="B1142" s="393" t="s">
        <v>257</v>
      </c>
      <c r="C1142" s="394"/>
      <c r="D1142" s="394"/>
      <c r="E1142" s="394"/>
      <c r="F1142" s="395"/>
      <c r="G1142" s="396"/>
      <c r="H1142" s="401"/>
      <c r="I1142" s="398"/>
      <c r="J1142" s="399"/>
      <c r="K1142" s="399"/>
      <c r="L1142" s="399"/>
      <c r="M1142" s="399"/>
      <c r="N1142" s="399"/>
      <c r="O1142" s="400"/>
    </row>
    <row r="1143">
      <c r="A1143" s="466"/>
      <c r="B1143" s="393" t="s">
        <v>258</v>
      </c>
      <c r="C1143" s="394"/>
      <c r="D1143" s="394"/>
      <c r="E1143" s="394"/>
      <c r="F1143" s="395"/>
      <c r="G1143" s="396"/>
      <c r="H1143" s="401"/>
      <c r="I1143" s="398"/>
      <c r="J1143" s="399"/>
      <c r="K1143" s="399"/>
      <c r="L1143" s="399"/>
      <c r="M1143" s="399"/>
      <c r="N1143" s="399"/>
      <c r="O1143" s="400"/>
    </row>
    <row r="1144">
      <c r="A1144" s="466"/>
      <c r="B1144" s="393" t="s">
        <v>259</v>
      </c>
      <c r="C1144" s="394"/>
      <c r="D1144" s="394"/>
      <c r="E1144" s="394"/>
      <c r="F1144" s="395"/>
      <c r="G1144" s="396"/>
      <c r="H1144" s="401"/>
      <c r="I1144" s="398"/>
      <c r="J1144" s="399"/>
      <c r="K1144" s="399"/>
      <c r="L1144" s="399"/>
      <c r="M1144" s="399"/>
      <c r="N1144" s="399"/>
      <c r="O1144" s="400"/>
    </row>
    <row r="1145">
      <c r="A1145" s="466"/>
      <c r="B1145" s="393" t="s">
        <v>260</v>
      </c>
      <c r="C1145" s="394"/>
      <c r="D1145" s="394"/>
      <c r="E1145" s="394"/>
      <c r="F1145" s="395"/>
      <c r="G1145" s="396"/>
      <c r="H1145" s="401"/>
      <c r="I1145" s="398"/>
      <c r="J1145" s="399"/>
      <c r="K1145" s="399"/>
      <c r="L1145" s="399"/>
      <c r="M1145" s="399"/>
      <c r="N1145" s="399"/>
      <c r="O1145" s="400"/>
    </row>
    <row r="1146">
      <c r="A1146" s="466"/>
      <c r="B1146" s="393" t="s">
        <v>261</v>
      </c>
      <c r="C1146" s="394"/>
      <c r="D1146" s="394"/>
      <c r="E1146" s="394"/>
      <c r="F1146" s="395"/>
      <c r="G1146" s="396"/>
      <c r="H1146" s="401"/>
      <c r="I1146" s="396"/>
      <c r="J1146" s="397"/>
      <c r="K1146" s="397"/>
      <c r="L1146" s="397"/>
      <c r="M1146" s="397"/>
      <c r="N1146" s="397"/>
      <c r="O1146" s="402"/>
    </row>
    <row r="1147" ht="13.5" customHeight="1">
      <c r="A1147" s="467"/>
      <c r="B1147" s="393" t="s">
        <v>262</v>
      </c>
      <c r="C1147" s="394"/>
      <c r="D1147" s="394"/>
      <c r="E1147" s="394"/>
      <c r="F1147" s="395"/>
      <c r="G1147" s="396">
        <v>1</v>
      </c>
      <c r="H1147" s="401"/>
      <c r="I1147" s="404"/>
      <c r="J1147" s="405"/>
      <c r="K1147" s="405"/>
      <c r="L1147" s="405"/>
      <c r="M1147" s="405"/>
      <c r="N1147" s="405"/>
      <c r="O1147" s="406"/>
    </row>
    <row r="1148">
      <c r="A1148" s="468" t="s">
        <v>263</v>
      </c>
      <c r="B1148" s="408" t="s">
        <v>264</v>
      </c>
      <c r="C1148" s="409"/>
      <c r="D1148" s="409"/>
      <c r="E1148" s="409"/>
      <c r="F1148" s="410"/>
      <c r="G1148" s="411" t="s">
        <v>265</v>
      </c>
      <c r="H1148" s="412"/>
      <c r="I1148" s="408" t="s">
        <v>264</v>
      </c>
      <c r="J1148" s="409"/>
      <c r="K1148" s="409"/>
      <c r="L1148" s="409"/>
      <c r="M1148" s="409"/>
      <c r="N1148" s="410"/>
      <c r="O1148" s="413" t="s">
        <v>265</v>
      </c>
    </row>
    <row r="1149">
      <c r="A1149" s="466"/>
      <c r="B1149" s="393" t="s">
        <v>266</v>
      </c>
      <c r="C1149" s="394"/>
      <c r="D1149" s="394"/>
      <c r="E1149" s="394"/>
      <c r="F1149" s="395"/>
      <c r="G1149" s="398"/>
      <c r="H1149" s="430"/>
      <c r="I1149" s="393" t="s">
        <v>267</v>
      </c>
      <c r="J1149" s="394"/>
      <c r="K1149" s="394"/>
      <c r="L1149" s="394"/>
      <c r="M1149" s="394"/>
      <c r="N1149" s="395"/>
      <c r="O1149" s="469"/>
    </row>
    <row r="1150" ht="12.75" customHeight="1">
      <c r="A1150" s="466"/>
      <c r="B1150" s="393" t="s">
        <v>268</v>
      </c>
      <c r="C1150" s="394"/>
      <c r="D1150" s="394"/>
      <c r="E1150" s="394"/>
      <c r="F1150" s="395"/>
      <c r="G1150" s="398"/>
      <c r="H1150" s="399"/>
      <c r="I1150" s="415" t="s">
        <v>269</v>
      </c>
      <c r="J1150" s="416"/>
      <c r="K1150" s="416"/>
      <c r="L1150" s="416"/>
      <c r="M1150" s="416"/>
      <c r="N1150" s="417"/>
      <c r="O1150" s="400"/>
    </row>
    <row r="1151" ht="12.75" customHeight="1">
      <c r="A1151" s="466"/>
      <c r="B1151" s="393" t="s">
        <v>270</v>
      </c>
      <c r="C1151" s="394"/>
      <c r="D1151" s="394"/>
      <c r="E1151" s="394"/>
      <c r="F1151" s="395"/>
      <c r="G1151" s="398"/>
      <c r="H1151" s="399"/>
      <c r="I1151" s="393" t="s">
        <v>271</v>
      </c>
      <c r="J1151" s="394"/>
      <c r="K1151" s="394"/>
      <c r="L1151" s="394"/>
      <c r="M1151" s="394"/>
      <c r="N1151" s="395"/>
      <c r="O1151" s="400"/>
    </row>
    <row r="1152" ht="12.75" customHeight="1">
      <c r="A1152" s="466"/>
      <c r="B1152" s="393" t="s">
        <v>272</v>
      </c>
      <c r="C1152" s="394"/>
      <c r="D1152" s="394"/>
      <c r="E1152" s="394"/>
      <c r="F1152" s="395"/>
      <c r="G1152" s="398"/>
      <c r="H1152" s="430"/>
      <c r="I1152" s="385" t="s">
        <v>273</v>
      </c>
      <c r="J1152" s="386"/>
      <c r="K1152" s="386"/>
      <c r="L1152" s="386"/>
      <c r="M1152" s="386"/>
      <c r="N1152" s="387"/>
      <c r="O1152" s="469"/>
    </row>
    <row r="1153" ht="12.75" customHeight="1">
      <c r="A1153" s="466"/>
      <c r="B1153" s="393" t="s">
        <v>274</v>
      </c>
      <c r="C1153" s="394"/>
      <c r="D1153" s="394"/>
      <c r="E1153" s="394"/>
      <c r="F1153" s="395"/>
      <c r="G1153" s="398"/>
      <c r="H1153" s="430"/>
      <c r="I1153" s="393" t="s">
        <v>275</v>
      </c>
      <c r="J1153" s="394"/>
      <c r="K1153" s="394"/>
      <c r="L1153" s="394"/>
      <c r="M1153" s="394"/>
      <c r="N1153" s="395"/>
      <c r="O1153" s="469">
        <v>1</v>
      </c>
    </row>
    <row r="1154">
      <c r="A1154" s="466"/>
      <c r="B1154" s="393" t="s">
        <v>276</v>
      </c>
      <c r="C1154" s="394"/>
      <c r="D1154" s="394"/>
      <c r="E1154" s="394"/>
      <c r="F1154" s="395"/>
      <c r="G1154" s="398"/>
      <c r="H1154" s="430"/>
      <c r="I1154" s="393" t="s">
        <v>277</v>
      </c>
      <c r="J1154" s="394"/>
      <c r="K1154" s="394"/>
      <c r="L1154" s="394"/>
      <c r="M1154" s="394"/>
      <c r="N1154" s="395"/>
      <c r="O1154" s="469"/>
    </row>
    <row r="1155" ht="12.75" customHeight="1">
      <c r="A1155" s="466"/>
      <c r="B1155" s="393" t="s">
        <v>278</v>
      </c>
      <c r="C1155" s="394"/>
      <c r="D1155" s="394"/>
      <c r="E1155" s="394"/>
      <c r="F1155" s="395"/>
      <c r="G1155" s="398"/>
      <c r="H1155" s="430"/>
      <c r="I1155" s="393" t="s">
        <v>279</v>
      </c>
      <c r="J1155" s="394"/>
      <c r="K1155" s="394"/>
      <c r="L1155" s="394"/>
      <c r="M1155" s="394"/>
      <c r="N1155" s="395"/>
      <c r="O1155" s="469"/>
    </row>
    <row r="1156">
      <c r="A1156" s="466"/>
      <c r="B1156" s="393" t="s">
        <v>280</v>
      </c>
      <c r="C1156" s="394"/>
      <c r="D1156" s="394"/>
      <c r="E1156" s="394"/>
      <c r="F1156" s="395"/>
      <c r="G1156" s="398"/>
      <c r="H1156" s="430"/>
      <c r="I1156" s="393" t="s">
        <v>281</v>
      </c>
      <c r="J1156" s="394"/>
      <c r="K1156" s="394"/>
      <c r="L1156" s="394"/>
      <c r="M1156" s="394"/>
      <c r="N1156" s="395"/>
      <c r="O1156" s="469"/>
    </row>
    <row r="1157" ht="12.75" customHeight="1">
      <c r="A1157" s="466"/>
      <c r="B1157" s="393" t="s">
        <v>282</v>
      </c>
      <c r="C1157" s="394"/>
      <c r="D1157" s="394"/>
      <c r="E1157" s="394"/>
      <c r="F1157" s="395"/>
      <c r="G1157" s="398"/>
      <c r="H1157" s="430"/>
      <c r="I1157" s="393" t="s">
        <v>283</v>
      </c>
      <c r="J1157" s="394"/>
      <c r="K1157" s="394"/>
      <c r="L1157" s="394"/>
      <c r="M1157" s="394"/>
      <c r="N1157" s="395"/>
      <c r="O1157" s="469"/>
    </row>
    <row r="1158" ht="12.75" customHeight="1">
      <c r="A1158" s="466"/>
      <c r="B1158" s="393" t="s">
        <v>284</v>
      </c>
      <c r="C1158" s="394"/>
      <c r="D1158" s="394"/>
      <c r="E1158" s="394"/>
      <c r="F1158" s="395"/>
      <c r="G1158" s="398"/>
      <c r="H1158" s="430"/>
      <c r="I1158" s="393" t="s">
        <v>285</v>
      </c>
      <c r="J1158" s="394"/>
      <c r="K1158" s="394"/>
      <c r="L1158" s="394"/>
      <c r="M1158" s="394"/>
      <c r="N1158" s="395"/>
      <c r="O1158" s="418">
        <v>1</v>
      </c>
    </row>
    <row r="1159" ht="13.5" customHeight="1">
      <c r="A1159" s="467"/>
      <c r="B1159" s="393" t="s">
        <v>286</v>
      </c>
      <c r="C1159" s="394"/>
      <c r="D1159" s="394"/>
      <c r="E1159" s="394"/>
      <c r="F1159" s="395"/>
      <c r="G1159" s="470">
        <v>2</v>
      </c>
      <c r="H1159" s="471"/>
      <c r="I1159" s="421" t="s">
        <v>287</v>
      </c>
      <c r="J1159" s="422"/>
      <c r="K1159" s="422"/>
      <c r="L1159" s="422"/>
      <c r="M1159" s="422"/>
      <c r="N1159" s="423"/>
      <c r="O1159" s="472">
        <f>SUM(G1149:H1159,O1149:O1158)</f>
        <v>4</v>
      </c>
    </row>
    <row r="1160">
      <c r="A1160" s="473" t="s">
        <v>288</v>
      </c>
      <c r="B1160" s="426" t="s">
        <v>43</v>
      </c>
      <c r="C1160" s="485"/>
      <c r="D1160" s="485"/>
      <c r="E1160" s="485"/>
      <c r="F1160" s="485"/>
      <c r="G1160" s="485"/>
      <c r="H1160" s="485"/>
      <c r="I1160" s="485"/>
      <c r="J1160" s="485"/>
      <c r="K1160" s="485"/>
      <c r="L1160" s="485"/>
      <c r="M1160" s="485"/>
      <c r="N1160" s="485"/>
      <c r="O1160" s="486"/>
    </row>
    <row r="1161">
      <c r="A1161" s="474"/>
      <c r="B1161" s="398"/>
      <c r="C1161" s="399"/>
      <c r="D1161" s="399"/>
      <c r="E1161" s="399"/>
      <c r="F1161" s="399"/>
      <c r="G1161" s="399"/>
      <c r="H1161" s="399"/>
      <c r="I1161" s="399"/>
      <c r="J1161" s="399"/>
      <c r="K1161" s="399"/>
      <c r="L1161" s="399"/>
      <c r="M1161" s="399"/>
      <c r="N1161" s="399"/>
      <c r="O1161" s="400"/>
    </row>
    <row r="1162">
      <c r="A1162" s="474"/>
      <c r="B1162" s="398"/>
      <c r="C1162" s="399"/>
      <c r="D1162" s="399"/>
      <c r="E1162" s="399"/>
      <c r="F1162" s="399"/>
      <c r="G1162" s="399"/>
      <c r="H1162" s="399"/>
      <c r="I1162" s="399"/>
      <c r="J1162" s="399"/>
      <c r="K1162" s="399"/>
      <c r="L1162" s="399"/>
      <c r="M1162" s="399"/>
      <c r="N1162" s="399"/>
      <c r="O1162" s="400"/>
    </row>
    <row r="1163">
      <c r="A1163" s="474"/>
      <c r="B1163" s="398"/>
      <c r="C1163" s="399"/>
      <c r="D1163" s="399"/>
      <c r="E1163" s="399"/>
      <c r="F1163" s="399"/>
      <c r="G1163" s="399"/>
      <c r="H1163" s="399"/>
      <c r="I1163" s="399"/>
      <c r="J1163" s="399"/>
      <c r="K1163" s="399"/>
      <c r="L1163" s="399"/>
      <c r="M1163" s="399"/>
      <c r="N1163" s="399"/>
      <c r="O1163" s="400"/>
    </row>
    <row r="1164">
      <c r="A1164" s="474"/>
      <c r="B1164" s="398"/>
      <c r="C1164" s="399"/>
      <c r="D1164" s="399"/>
      <c r="E1164" s="399"/>
      <c r="F1164" s="399"/>
      <c r="G1164" s="399"/>
      <c r="H1164" s="399"/>
      <c r="I1164" s="399"/>
      <c r="J1164" s="399"/>
      <c r="K1164" s="399"/>
      <c r="L1164" s="399"/>
      <c r="M1164" s="399"/>
      <c r="N1164" s="399"/>
      <c r="O1164" s="400"/>
    </row>
    <row r="1165">
      <c r="A1165" s="474"/>
      <c r="B1165" s="398"/>
      <c r="C1165" s="399"/>
      <c r="D1165" s="399"/>
      <c r="E1165" s="399"/>
      <c r="F1165" s="399"/>
      <c r="G1165" s="399"/>
      <c r="H1165" s="399"/>
      <c r="I1165" s="399"/>
      <c r="J1165" s="399"/>
      <c r="K1165" s="399"/>
      <c r="L1165" s="399"/>
      <c r="M1165" s="399"/>
      <c r="N1165" s="399"/>
      <c r="O1165" s="400"/>
    </row>
    <row r="1166">
      <c r="A1166" s="474"/>
      <c r="B1166" s="398"/>
      <c r="C1166" s="399"/>
      <c r="D1166" s="399"/>
      <c r="E1166" s="399"/>
      <c r="F1166" s="399"/>
      <c r="G1166" s="399"/>
      <c r="H1166" s="399"/>
      <c r="I1166" s="399"/>
      <c r="J1166" s="399"/>
      <c r="K1166" s="399"/>
      <c r="L1166" s="399"/>
      <c r="M1166" s="399"/>
      <c r="N1166" s="399"/>
      <c r="O1166" s="400"/>
    </row>
    <row r="1167">
      <c r="A1167" s="474"/>
      <c r="B1167" s="398"/>
      <c r="C1167" s="399"/>
      <c r="D1167" s="399"/>
      <c r="E1167" s="399"/>
      <c r="F1167" s="399"/>
      <c r="G1167" s="399"/>
      <c r="H1167" s="399"/>
      <c r="I1167" s="399"/>
      <c r="J1167" s="399"/>
      <c r="K1167" s="399"/>
      <c r="L1167" s="399"/>
      <c r="M1167" s="399"/>
      <c r="N1167" s="399"/>
      <c r="O1167" s="400"/>
    </row>
    <row r="1168">
      <c r="A1168" s="474"/>
      <c r="B1168" s="398"/>
      <c r="C1168" s="399"/>
      <c r="D1168" s="399"/>
      <c r="E1168" s="399"/>
      <c r="F1168" s="399"/>
      <c r="G1168" s="399"/>
      <c r="H1168" s="399"/>
      <c r="I1168" s="399"/>
      <c r="J1168" s="399"/>
      <c r="K1168" s="399"/>
      <c r="L1168" s="399"/>
      <c r="M1168" s="399"/>
      <c r="N1168" s="399"/>
      <c r="O1168" s="400"/>
    </row>
    <row r="1169">
      <c r="A1169" s="474"/>
      <c r="B1169" s="398"/>
      <c r="C1169" s="399"/>
      <c r="D1169" s="399"/>
      <c r="E1169" s="399"/>
      <c r="F1169" s="399"/>
      <c r="G1169" s="399"/>
      <c r="H1169" s="399"/>
      <c r="I1169" s="399"/>
      <c r="J1169" s="399"/>
      <c r="K1169" s="399"/>
      <c r="L1169" s="399"/>
      <c r="M1169" s="399"/>
      <c r="N1169" s="399"/>
      <c r="O1169" s="400"/>
    </row>
    <row r="1170">
      <c r="A1170" s="474"/>
      <c r="B1170" s="398"/>
      <c r="C1170" s="399"/>
      <c r="D1170" s="399"/>
      <c r="E1170" s="399"/>
      <c r="F1170" s="399"/>
      <c r="G1170" s="399"/>
      <c r="H1170" s="399"/>
      <c r="I1170" s="399"/>
      <c r="J1170" s="399"/>
      <c r="K1170" s="399"/>
      <c r="L1170" s="399"/>
      <c r="M1170" s="399"/>
      <c r="N1170" s="399"/>
      <c r="O1170" s="400"/>
    </row>
    <row r="1171">
      <c r="A1171" s="474"/>
      <c r="B1171" s="398"/>
      <c r="C1171" s="399"/>
      <c r="D1171" s="399"/>
      <c r="E1171" s="399"/>
      <c r="F1171" s="399"/>
      <c r="G1171" s="399"/>
      <c r="H1171" s="399"/>
      <c r="I1171" s="399"/>
      <c r="J1171" s="399"/>
      <c r="K1171" s="399"/>
      <c r="L1171" s="399"/>
      <c r="M1171" s="399"/>
      <c r="N1171" s="399"/>
      <c r="O1171" s="400"/>
    </row>
    <row r="1172">
      <c r="A1172" s="474"/>
      <c r="B1172" s="398"/>
      <c r="C1172" s="399"/>
      <c r="D1172" s="399"/>
      <c r="E1172" s="399"/>
      <c r="F1172" s="399"/>
      <c r="G1172" s="399"/>
      <c r="H1172" s="399"/>
      <c r="I1172" s="399"/>
      <c r="J1172" s="399"/>
      <c r="K1172" s="399"/>
      <c r="L1172" s="399"/>
      <c r="M1172" s="399"/>
      <c r="N1172" s="399"/>
      <c r="O1172" s="400"/>
    </row>
    <row r="1173" ht="25.5" customHeight="1">
      <c r="A1173" s="474"/>
      <c r="B1173" s="398"/>
      <c r="C1173" s="399"/>
      <c r="D1173" s="399"/>
      <c r="E1173" s="399"/>
      <c r="F1173" s="399"/>
      <c r="G1173" s="399"/>
      <c r="H1173" s="430"/>
      <c r="I1173" s="431" t="s">
        <v>0</v>
      </c>
      <c r="J1173" s="432"/>
      <c r="K1173" s="432"/>
      <c r="L1173" s="432"/>
      <c r="M1173" s="432"/>
      <c r="N1173" s="432"/>
      <c r="O1173" s="433"/>
    </row>
    <row r="1174" ht="33" customHeight="1">
      <c r="A1174" s="475"/>
      <c r="B1174" s="404"/>
      <c r="C1174" s="405"/>
      <c r="D1174" s="405"/>
      <c r="E1174" s="405"/>
      <c r="F1174" s="405"/>
      <c r="G1174" s="405"/>
      <c r="H1174" s="435"/>
      <c r="I1174" s="436"/>
      <c r="J1174" s="437"/>
      <c r="K1174" s="437"/>
      <c r="L1174" s="437"/>
      <c r="M1174" s="437"/>
      <c r="N1174" s="437"/>
      <c r="O1174" s="438"/>
    </row>
    <row r="1175">
      <c r="A1175" s="473" t="s">
        <v>291</v>
      </c>
      <c r="B1175" s="439"/>
      <c r="C1175" s="427"/>
      <c r="D1175" s="427"/>
      <c r="E1175" s="427"/>
      <c r="F1175" s="427"/>
      <c r="G1175" s="427"/>
      <c r="H1175" s="427"/>
      <c r="I1175" s="427"/>
      <c r="J1175" s="427"/>
      <c r="K1175" s="427"/>
      <c r="L1175" s="427"/>
      <c r="M1175" s="427"/>
      <c r="N1175" s="427"/>
      <c r="O1175" s="428"/>
    </row>
    <row r="1176">
      <c r="A1176" s="474"/>
      <c r="B1176" s="398"/>
      <c r="C1176" s="399"/>
      <c r="D1176" s="399"/>
      <c r="E1176" s="399"/>
      <c r="F1176" s="399"/>
      <c r="G1176" s="399"/>
      <c r="H1176" s="399"/>
      <c r="I1176" s="399"/>
      <c r="J1176" s="399"/>
      <c r="K1176" s="399"/>
      <c r="L1176" s="399"/>
      <c r="M1176" s="399"/>
      <c r="N1176" s="399"/>
      <c r="O1176" s="400"/>
    </row>
    <row r="1177">
      <c r="A1177" s="474"/>
      <c r="B1177" s="398"/>
      <c r="C1177" s="399"/>
      <c r="D1177" s="399"/>
      <c r="E1177" s="399"/>
      <c r="F1177" s="399"/>
      <c r="G1177" s="399"/>
      <c r="H1177" s="399"/>
      <c r="I1177" s="399"/>
      <c r="J1177" s="399"/>
      <c r="K1177" s="399"/>
      <c r="L1177" s="399"/>
      <c r="M1177" s="399"/>
      <c r="N1177" s="399"/>
      <c r="O1177" s="400"/>
    </row>
    <row r="1178">
      <c r="A1178" s="474"/>
      <c r="B1178" s="398"/>
      <c r="C1178" s="399"/>
      <c r="D1178" s="399"/>
      <c r="E1178" s="399"/>
      <c r="F1178" s="399"/>
      <c r="G1178" s="399"/>
      <c r="H1178" s="399"/>
      <c r="I1178" s="399"/>
      <c r="J1178" s="399"/>
      <c r="K1178" s="399"/>
      <c r="L1178" s="399"/>
      <c r="M1178" s="399"/>
      <c r="N1178" s="399"/>
      <c r="O1178" s="400"/>
    </row>
    <row r="1179">
      <c r="A1179" s="474"/>
      <c r="B1179" s="398"/>
      <c r="C1179" s="399"/>
      <c r="D1179" s="399"/>
      <c r="E1179" s="399"/>
      <c r="F1179" s="399"/>
      <c r="G1179" s="399"/>
      <c r="H1179" s="399"/>
      <c r="I1179" s="399"/>
      <c r="J1179" s="399"/>
      <c r="K1179" s="399"/>
      <c r="L1179" s="399"/>
      <c r="M1179" s="399"/>
      <c r="N1179" s="399"/>
      <c r="O1179" s="400"/>
    </row>
    <row r="1180">
      <c r="A1180" s="474"/>
      <c r="B1180" s="398"/>
      <c r="C1180" s="399"/>
      <c r="D1180" s="399"/>
      <c r="E1180" s="399"/>
      <c r="F1180" s="399"/>
      <c r="G1180" s="399"/>
      <c r="H1180" s="399"/>
      <c r="I1180" s="399"/>
      <c r="J1180" s="399"/>
      <c r="K1180" s="399"/>
      <c r="L1180" s="399"/>
      <c r="M1180" s="399"/>
      <c r="N1180" s="399"/>
      <c r="O1180" s="400"/>
    </row>
    <row r="1181">
      <c r="A1181" s="474"/>
      <c r="B1181" s="398"/>
      <c r="C1181" s="399"/>
      <c r="D1181" s="399"/>
      <c r="E1181" s="399"/>
      <c r="F1181" s="399"/>
      <c r="G1181" s="399"/>
      <c r="H1181" s="399"/>
      <c r="I1181" s="399"/>
      <c r="J1181" s="399"/>
      <c r="K1181" s="399"/>
      <c r="L1181" s="399"/>
      <c r="M1181" s="399"/>
      <c r="N1181" s="399"/>
      <c r="O1181" s="400"/>
    </row>
    <row r="1182">
      <c r="A1182" s="474"/>
      <c r="B1182" s="398"/>
      <c r="C1182" s="399"/>
      <c r="D1182" s="399"/>
      <c r="E1182" s="399"/>
      <c r="F1182" s="399"/>
      <c r="G1182" s="399"/>
      <c r="H1182" s="399"/>
      <c r="I1182" s="399"/>
      <c r="J1182" s="399"/>
      <c r="K1182" s="399"/>
      <c r="L1182" s="399"/>
      <c r="M1182" s="399"/>
      <c r="N1182" s="399"/>
      <c r="O1182" s="400"/>
    </row>
    <row r="1183">
      <c r="A1183" s="474"/>
      <c r="B1183" s="396"/>
      <c r="C1183" s="397"/>
      <c r="D1183" s="397"/>
      <c r="E1183" s="397"/>
      <c r="F1183" s="397"/>
      <c r="G1183" s="397"/>
      <c r="H1183" s="397"/>
      <c r="I1183" s="441"/>
      <c r="J1183" s="441"/>
      <c r="K1183" s="441"/>
      <c r="L1183" s="441"/>
      <c r="M1183" s="441"/>
      <c r="N1183" s="441"/>
      <c r="O1183" s="442"/>
    </row>
    <row r="1184">
      <c r="A1184" s="474"/>
      <c r="B1184" s="396"/>
      <c r="C1184" s="397"/>
      <c r="D1184" s="397"/>
      <c r="E1184" s="397"/>
      <c r="F1184" s="397"/>
      <c r="G1184" s="397"/>
      <c r="H1184" s="401"/>
      <c r="I1184" s="431" t="s">
        <v>292</v>
      </c>
      <c r="J1184" s="432"/>
      <c r="K1184" s="432"/>
      <c r="L1184" s="432"/>
      <c r="M1184" s="432"/>
      <c r="N1184" s="432"/>
      <c r="O1184" s="433"/>
    </row>
    <row r="1185">
      <c r="A1185" s="474"/>
      <c r="B1185" s="396"/>
      <c r="C1185" s="397"/>
      <c r="D1185" s="397"/>
      <c r="E1185" s="397"/>
      <c r="F1185" s="397"/>
      <c r="G1185" s="397"/>
      <c r="H1185" s="401"/>
      <c r="I1185" s="431"/>
      <c r="J1185" s="432"/>
      <c r="K1185" s="432"/>
      <c r="L1185" s="432"/>
      <c r="M1185" s="432"/>
      <c r="N1185" s="432"/>
      <c r="O1185" s="433"/>
    </row>
    <row r="1186">
      <c r="A1186" s="474"/>
      <c r="B1186" s="396"/>
      <c r="C1186" s="397"/>
      <c r="D1186" s="397"/>
      <c r="E1186" s="397"/>
      <c r="F1186" s="397"/>
      <c r="G1186" s="397"/>
      <c r="H1186" s="401"/>
      <c r="I1186" s="431"/>
      <c r="J1186" s="432"/>
      <c r="K1186" s="432"/>
      <c r="L1186" s="432"/>
      <c r="M1186" s="432"/>
      <c r="N1186" s="432"/>
      <c r="O1186" s="433"/>
    </row>
    <row r="1187">
      <c r="A1187" s="474"/>
      <c r="B1187" s="396"/>
      <c r="C1187" s="397"/>
      <c r="D1187" s="397"/>
      <c r="E1187" s="397"/>
      <c r="F1187" s="397"/>
      <c r="G1187" s="397"/>
      <c r="H1187" s="401"/>
      <c r="I1187" s="443"/>
      <c r="J1187" s="443"/>
      <c r="K1187" s="443"/>
      <c r="L1187" s="443"/>
      <c r="M1187" s="443"/>
      <c r="N1187" s="443"/>
      <c r="O1187" s="444"/>
    </row>
    <row r="1188">
      <c r="A1188" s="475"/>
      <c r="B1188" s="447"/>
      <c r="C1188" s="448"/>
      <c r="D1188" s="448"/>
      <c r="E1188" s="448"/>
      <c r="F1188" s="448"/>
      <c r="G1188" s="448"/>
      <c r="H1188" s="449"/>
      <c r="I1188" s="450"/>
      <c r="J1188" s="450"/>
      <c r="K1188" s="450"/>
      <c r="L1188" s="450"/>
      <c r="M1188" s="450"/>
      <c r="N1188" s="450"/>
      <c r="O1188" s="451"/>
    </row>
    <row r="1189">
      <c r="A1189" s="348" t="s">
        <v>240</v>
      </c>
      <c r="B1189" s="452" t="s">
        <v>1</v>
      </c>
      <c r="C1189" s="453"/>
      <c r="D1189" s="453"/>
      <c r="E1189" s="453"/>
      <c r="F1189" s="453"/>
      <c r="G1189" s="453"/>
      <c r="H1189" s="453"/>
      <c r="I1189" s="453"/>
      <c r="J1189" s="453"/>
      <c r="K1189" s="453"/>
      <c r="L1189" s="453"/>
      <c r="M1189" s="453"/>
      <c r="N1189" s="453"/>
      <c r="O1189" s="454"/>
    </row>
    <row r="1190">
      <c r="A1190" s="352" t="s">
        <v>3</v>
      </c>
      <c r="B1190" s="455" t="s">
        <v>4</v>
      </c>
      <c r="C1190" s="456"/>
      <c r="D1190" s="456"/>
      <c r="E1190" s="456"/>
      <c r="F1190" s="456"/>
      <c r="G1190" s="456"/>
      <c r="H1190" s="456"/>
      <c r="I1190" s="456"/>
      <c r="J1190" s="456"/>
      <c r="K1190" s="456"/>
      <c r="L1190" s="456"/>
      <c r="M1190" s="456"/>
      <c r="N1190" s="456"/>
      <c r="O1190" s="457"/>
    </row>
    <row r="1191" ht="12.75" customHeight="1">
      <c r="A1191" s="458" t="s">
        <v>241</v>
      </c>
      <c r="B1191" s="459"/>
      <c r="C1191" s="459"/>
      <c r="D1191" s="459"/>
      <c r="E1191" s="459"/>
      <c r="F1191" s="459"/>
      <c r="G1191" s="459"/>
      <c r="H1191" s="459"/>
      <c r="I1191" s="459"/>
      <c r="J1191" s="459"/>
      <c r="K1191" s="459"/>
      <c r="L1191" s="459"/>
      <c r="M1191" s="459"/>
      <c r="N1191" s="459"/>
      <c r="O1191" s="460"/>
    </row>
    <row r="1192" ht="12.75" customHeight="1">
      <c r="A1192" s="359" t="s">
        <v>7</v>
      </c>
      <c r="B1192" s="360" t="s">
        <v>233</v>
      </c>
      <c r="C1192" s="360" t="s">
        <v>216</v>
      </c>
      <c r="D1192" s="461" t="s">
        <v>198</v>
      </c>
      <c r="E1192" s="462"/>
      <c r="F1192" s="463"/>
      <c r="G1192" s="464" t="s">
        <v>242</v>
      </c>
      <c r="H1192" s="465"/>
      <c r="I1192" s="363">
        <f>I1138+1</f>
        <v>45958</v>
      </c>
      <c r="J1192" s="364"/>
      <c r="K1192" s="364"/>
      <c r="L1192" s="364"/>
      <c r="M1192" s="365"/>
      <c r="N1192" s="366" t="s">
        <v>243</v>
      </c>
      <c r="O1192" s="367">
        <f>O1138+1</f>
        <v>23</v>
      </c>
    </row>
    <row r="1193">
      <c r="A1193" s="368" t="s">
        <v>244</v>
      </c>
      <c r="B1193" s="369" t="s">
        <v>6</v>
      </c>
      <c r="C1193" s="370"/>
      <c r="D1193" s="370"/>
      <c r="E1193" s="370"/>
      <c r="F1193" s="370"/>
      <c r="G1193" s="370"/>
      <c r="H1193" s="370"/>
      <c r="I1193" s="370"/>
      <c r="J1193" s="371"/>
      <c r="K1193" s="372" t="s">
        <v>245</v>
      </c>
      <c r="L1193" s="372" t="s">
        <v>246</v>
      </c>
      <c r="M1193" s="476" t="s">
        <v>247</v>
      </c>
      <c r="N1193" s="477"/>
      <c r="O1193" s="373" t="s">
        <v>248</v>
      </c>
    </row>
    <row r="1194">
      <c r="A1194" s="374"/>
      <c r="B1194" s="375"/>
      <c r="C1194" s="376"/>
      <c r="D1194" s="376"/>
      <c r="E1194" s="376"/>
      <c r="F1194" s="376"/>
      <c r="G1194" s="376"/>
      <c r="H1194" s="376"/>
      <c r="I1194" s="376"/>
      <c r="J1194" s="377"/>
      <c r="K1194" s="372" t="s">
        <v>249</v>
      </c>
      <c r="L1194" s="378" t="s">
        <v>203</v>
      </c>
      <c r="M1194" s="482"/>
      <c r="N1194" s="483"/>
      <c r="O1194" s="379"/>
    </row>
    <row r="1195" ht="25.5">
      <c r="A1195" s="380" t="s">
        <v>250</v>
      </c>
      <c r="B1195" s="381"/>
      <c r="C1195" s="382" t="s">
        <v>251</v>
      </c>
      <c r="D1195" s="382">
        <v>180</v>
      </c>
      <c r="E1195" s="382" t="s">
        <v>252</v>
      </c>
      <c r="F1195" s="479" t="s">
        <v>253</v>
      </c>
      <c r="G1195" s="480"/>
      <c r="H1195" s="381">
        <f>H1141+1</f>
        <v>23</v>
      </c>
      <c r="I1195" s="382" t="s">
        <v>254</v>
      </c>
      <c r="J1195" s="381">
        <f>D1195-H1195</f>
        <v>157</v>
      </c>
      <c r="K1195" s="378" t="s">
        <v>255</v>
      </c>
      <c r="L1195" s="378" t="s">
        <v>203</v>
      </c>
      <c r="M1195" s="455"/>
      <c r="N1195" s="478"/>
      <c r="O1195" s="354"/>
    </row>
    <row r="1196">
      <c r="A1196" s="481" t="s">
        <v>256</v>
      </c>
      <c r="B1196" s="393" t="s">
        <v>257</v>
      </c>
      <c r="C1196" s="394"/>
      <c r="D1196" s="394"/>
      <c r="E1196" s="394"/>
      <c r="F1196" s="395"/>
      <c r="G1196" s="396"/>
      <c r="H1196" s="401"/>
      <c r="I1196" s="398"/>
      <c r="J1196" s="399"/>
      <c r="K1196" s="399"/>
      <c r="L1196" s="399"/>
      <c r="M1196" s="399"/>
      <c r="N1196" s="399"/>
      <c r="O1196" s="400"/>
    </row>
    <row r="1197">
      <c r="A1197" s="384"/>
      <c r="B1197" s="393" t="s">
        <v>258</v>
      </c>
      <c r="C1197" s="394"/>
      <c r="D1197" s="394"/>
      <c r="E1197" s="394"/>
      <c r="F1197" s="395"/>
      <c r="G1197" s="396"/>
      <c r="H1197" s="401"/>
      <c r="I1197" s="398"/>
      <c r="J1197" s="399"/>
      <c r="K1197" s="399"/>
      <c r="L1197" s="399"/>
      <c r="M1197" s="399"/>
      <c r="N1197" s="399"/>
      <c r="O1197" s="400"/>
    </row>
    <row r="1198">
      <c r="A1198" s="384"/>
      <c r="B1198" s="393" t="s">
        <v>259</v>
      </c>
      <c r="C1198" s="394"/>
      <c r="D1198" s="394"/>
      <c r="E1198" s="394"/>
      <c r="F1198" s="395"/>
      <c r="G1198" s="396"/>
      <c r="H1198" s="401"/>
      <c r="I1198" s="398"/>
      <c r="J1198" s="399"/>
      <c r="K1198" s="399"/>
      <c r="L1198" s="399"/>
      <c r="M1198" s="399"/>
      <c r="N1198" s="399"/>
      <c r="O1198" s="400"/>
    </row>
    <row r="1199">
      <c r="A1199" s="384"/>
      <c r="B1199" s="393" t="s">
        <v>260</v>
      </c>
      <c r="C1199" s="394"/>
      <c r="D1199" s="394"/>
      <c r="E1199" s="394"/>
      <c r="F1199" s="395"/>
      <c r="G1199" s="396"/>
      <c r="H1199" s="401"/>
      <c r="I1199" s="398"/>
      <c r="J1199" s="399"/>
      <c r="K1199" s="399"/>
      <c r="L1199" s="399"/>
      <c r="M1199" s="399"/>
      <c r="N1199" s="399"/>
      <c r="O1199" s="400"/>
    </row>
    <row r="1200">
      <c r="A1200" s="384"/>
      <c r="B1200" s="393" t="s">
        <v>261</v>
      </c>
      <c r="C1200" s="394"/>
      <c r="D1200" s="394"/>
      <c r="E1200" s="394"/>
      <c r="F1200" s="395"/>
      <c r="G1200" s="396"/>
      <c r="H1200" s="401"/>
      <c r="I1200" s="396"/>
      <c r="J1200" s="397"/>
      <c r="K1200" s="397"/>
      <c r="L1200" s="397"/>
      <c r="M1200" s="397"/>
      <c r="N1200" s="397"/>
      <c r="O1200" s="402"/>
    </row>
    <row r="1201" ht="13.5" customHeight="1">
      <c r="A1201" s="403"/>
      <c r="B1201" s="393" t="s">
        <v>262</v>
      </c>
      <c r="C1201" s="394"/>
      <c r="D1201" s="394"/>
      <c r="E1201" s="394"/>
      <c r="F1201" s="395"/>
      <c r="G1201" s="396">
        <v>1</v>
      </c>
      <c r="H1201" s="401"/>
      <c r="I1201" s="404"/>
      <c r="J1201" s="405"/>
      <c r="K1201" s="405"/>
      <c r="L1201" s="405"/>
      <c r="M1201" s="405"/>
      <c r="N1201" s="405"/>
      <c r="O1201" s="406"/>
    </row>
    <row r="1202">
      <c r="A1202" s="407" t="s">
        <v>263</v>
      </c>
      <c r="B1202" s="408" t="s">
        <v>264</v>
      </c>
      <c r="C1202" s="409"/>
      <c r="D1202" s="409"/>
      <c r="E1202" s="409"/>
      <c r="F1202" s="410"/>
      <c r="G1202" s="411" t="s">
        <v>265</v>
      </c>
      <c r="H1202" s="412"/>
      <c r="I1202" s="408" t="s">
        <v>264</v>
      </c>
      <c r="J1202" s="409"/>
      <c r="K1202" s="409"/>
      <c r="L1202" s="409"/>
      <c r="M1202" s="409"/>
      <c r="N1202" s="410"/>
      <c r="O1202" s="413" t="s">
        <v>265</v>
      </c>
    </row>
    <row r="1203">
      <c r="A1203" s="384"/>
      <c r="B1203" s="393" t="s">
        <v>266</v>
      </c>
      <c r="C1203" s="394"/>
      <c r="D1203" s="394"/>
      <c r="E1203" s="394"/>
      <c r="F1203" s="395"/>
      <c r="G1203" s="398"/>
      <c r="H1203" s="430"/>
      <c r="I1203" s="393" t="s">
        <v>267</v>
      </c>
      <c r="J1203" s="394"/>
      <c r="K1203" s="394"/>
      <c r="L1203" s="394"/>
      <c r="M1203" s="394"/>
      <c r="N1203" s="395"/>
      <c r="O1203" s="469"/>
    </row>
    <row r="1204" ht="12.75" customHeight="1">
      <c r="A1204" s="384"/>
      <c r="B1204" s="393" t="s">
        <v>268</v>
      </c>
      <c r="C1204" s="394"/>
      <c r="D1204" s="394"/>
      <c r="E1204" s="394"/>
      <c r="F1204" s="395"/>
      <c r="G1204" s="398"/>
      <c r="H1204" s="399"/>
      <c r="I1204" s="415" t="s">
        <v>269</v>
      </c>
      <c r="J1204" s="416"/>
      <c r="K1204" s="416"/>
      <c r="L1204" s="416"/>
      <c r="M1204" s="416"/>
      <c r="N1204" s="417"/>
      <c r="O1204" s="400"/>
    </row>
    <row r="1205" ht="12.75" customHeight="1">
      <c r="A1205" s="384"/>
      <c r="B1205" s="393" t="s">
        <v>270</v>
      </c>
      <c r="C1205" s="394"/>
      <c r="D1205" s="394"/>
      <c r="E1205" s="394"/>
      <c r="F1205" s="395"/>
      <c r="G1205" s="398"/>
      <c r="H1205" s="399"/>
      <c r="I1205" s="393" t="s">
        <v>271</v>
      </c>
      <c r="J1205" s="394"/>
      <c r="K1205" s="394"/>
      <c r="L1205" s="394"/>
      <c r="M1205" s="394"/>
      <c r="N1205" s="395"/>
      <c r="O1205" s="400"/>
    </row>
    <row r="1206" ht="12.75" customHeight="1">
      <c r="A1206" s="384"/>
      <c r="B1206" s="393" t="s">
        <v>272</v>
      </c>
      <c r="C1206" s="394"/>
      <c r="D1206" s="394"/>
      <c r="E1206" s="394"/>
      <c r="F1206" s="395"/>
      <c r="G1206" s="398"/>
      <c r="H1206" s="430"/>
      <c r="I1206" s="385" t="s">
        <v>273</v>
      </c>
      <c r="J1206" s="386"/>
      <c r="K1206" s="386"/>
      <c r="L1206" s="386"/>
      <c r="M1206" s="386"/>
      <c r="N1206" s="387"/>
      <c r="O1206" s="469"/>
    </row>
    <row r="1207" ht="12.75" customHeight="1">
      <c r="A1207" s="384"/>
      <c r="B1207" s="393" t="s">
        <v>274</v>
      </c>
      <c r="C1207" s="394"/>
      <c r="D1207" s="394"/>
      <c r="E1207" s="394"/>
      <c r="F1207" s="395"/>
      <c r="G1207" s="398"/>
      <c r="H1207" s="430"/>
      <c r="I1207" s="393" t="s">
        <v>275</v>
      </c>
      <c r="J1207" s="394"/>
      <c r="K1207" s="394"/>
      <c r="L1207" s="394"/>
      <c r="M1207" s="394"/>
      <c r="N1207" s="395"/>
      <c r="O1207" s="469">
        <v>1</v>
      </c>
    </row>
    <row r="1208">
      <c r="A1208" s="384"/>
      <c r="B1208" s="393" t="s">
        <v>276</v>
      </c>
      <c r="C1208" s="394"/>
      <c r="D1208" s="394"/>
      <c r="E1208" s="394"/>
      <c r="F1208" s="395"/>
      <c r="G1208" s="398"/>
      <c r="H1208" s="430"/>
      <c r="I1208" s="393" t="s">
        <v>277</v>
      </c>
      <c r="J1208" s="394"/>
      <c r="K1208" s="394"/>
      <c r="L1208" s="394"/>
      <c r="M1208" s="394"/>
      <c r="N1208" s="395"/>
      <c r="O1208" s="469"/>
    </row>
    <row r="1209" ht="12.75" customHeight="1">
      <c r="A1209" s="384"/>
      <c r="B1209" s="393" t="s">
        <v>278</v>
      </c>
      <c r="C1209" s="394"/>
      <c r="D1209" s="394"/>
      <c r="E1209" s="394"/>
      <c r="F1209" s="395"/>
      <c r="G1209" s="398"/>
      <c r="H1209" s="430"/>
      <c r="I1209" s="393" t="s">
        <v>279</v>
      </c>
      <c r="J1209" s="394"/>
      <c r="K1209" s="394"/>
      <c r="L1209" s="394"/>
      <c r="M1209" s="394"/>
      <c r="N1209" s="395"/>
      <c r="O1209" s="469"/>
    </row>
    <row r="1210">
      <c r="A1210" s="384"/>
      <c r="B1210" s="393" t="s">
        <v>280</v>
      </c>
      <c r="C1210" s="394"/>
      <c r="D1210" s="394"/>
      <c r="E1210" s="394"/>
      <c r="F1210" s="395"/>
      <c r="G1210" s="398"/>
      <c r="H1210" s="430"/>
      <c r="I1210" s="393" t="s">
        <v>281</v>
      </c>
      <c r="J1210" s="394"/>
      <c r="K1210" s="394"/>
      <c r="L1210" s="394"/>
      <c r="M1210" s="394"/>
      <c r="N1210" s="395"/>
      <c r="O1210" s="469"/>
    </row>
    <row r="1211" ht="12.75" customHeight="1">
      <c r="A1211" s="384"/>
      <c r="B1211" s="393" t="s">
        <v>282</v>
      </c>
      <c r="C1211" s="394"/>
      <c r="D1211" s="394"/>
      <c r="E1211" s="394"/>
      <c r="F1211" s="395"/>
      <c r="G1211" s="398"/>
      <c r="H1211" s="430"/>
      <c r="I1211" s="393" t="s">
        <v>283</v>
      </c>
      <c r="J1211" s="394"/>
      <c r="K1211" s="394"/>
      <c r="L1211" s="394"/>
      <c r="M1211" s="394"/>
      <c r="N1211" s="395"/>
      <c r="O1211" s="469"/>
    </row>
    <row r="1212" ht="12.75" customHeight="1">
      <c r="A1212" s="384"/>
      <c r="B1212" s="393" t="s">
        <v>284</v>
      </c>
      <c r="C1212" s="394"/>
      <c r="D1212" s="394"/>
      <c r="E1212" s="394"/>
      <c r="F1212" s="395"/>
      <c r="G1212" s="398"/>
      <c r="H1212" s="430"/>
      <c r="I1212" s="393" t="s">
        <v>285</v>
      </c>
      <c r="J1212" s="394"/>
      <c r="K1212" s="394"/>
      <c r="L1212" s="394"/>
      <c r="M1212" s="394"/>
      <c r="N1212" s="395"/>
      <c r="O1212" s="418">
        <v>1</v>
      </c>
    </row>
    <row r="1213" ht="13.5" customHeight="1">
      <c r="A1213" s="403"/>
      <c r="B1213" s="393" t="s">
        <v>286</v>
      </c>
      <c r="C1213" s="394"/>
      <c r="D1213" s="394"/>
      <c r="E1213" s="394"/>
      <c r="F1213" s="395"/>
      <c r="G1213" s="470">
        <v>2</v>
      </c>
      <c r="H1213" s="471"/>
      <c r="I1213" s="421" t="s">
        <v>287</v>
      </c>
      <c r="J1213" s="422"/>
      <c r="K1213" s="422"/>
      <c r="L1213" s="422"/>
      <c r="M1213" s="422"/>
      <c r="N1213" s="423"/>
      <c r="O1213" s="472">
        <f>SUM(G1203:H1213,O1203:O1212)</f>
        <v>4</v>
      </c>
    </row>
    <row r="1214">
      <c r="A1214" s="425" t="s">
        <v>288</v>
      </c>
      <c r="B1214" s="426" t="s">
        <v>43</v>
      </c>
      <c r="C1214" s="485"/>
      <c r="D1214" s="485"/>
      <c r="E1214" s="485"/>
      <c r="F1214" s="485"/>
      <c r="G1214" s="485"/>
      <c r="H1214" s="485"/>
      <c r="I1214" s="485"/>
      <c r="J1214" s="485"/>
      <c r="K1214" s="485"/>
      <c r="L1214" s="485"/>
      <c r="M1214" s="485"/>
      <c r="N1214" s="485"/>
      <c r="O1214" s="486"/>
    </row>
    <row r="1215">
      <c r="A1215" s="429"/>
      <c r="B1215" s="398"/>
      <c r="C1215" s="399"/>
      <c r="D1215" s="399"/>
      <c r="E1215" s="399"/>
      <c r="F1215" s="399"/>
      <c r="G1215" s="399"/>
      <c r="H1215" s="399"/>
      <c r="I1215" s="399"/>
      <c r="J1215" s="399"/>
      <c r="K1215" s="399"/>
      <c r="L1215" s="399"/>
      <c r="M1215" s="399"/>
      <c r="N1215" s="399"/>
      <c r="O1215" s="400"/>
    </row>
    <row r="1216">
      <c r="A1216" s="429"/>
      <c r="B1216" s="398"/>
      <c r="C1216" s="399"/>
      <c r="D1216" s="399"/>
      <c r="E1216" s="399"/>
      <c r="F1216" s="399"/>
      <c r="G1216" s="399"/>
      <c r="H1216" s="399"/>
      <c r="I1216" s="399"/>
      <c r="J1216" s="399"/>
      <c r="K1216" s="399"/>
      <c r="L1216" s="399"/>
      <c r="M1216" s="399"/>
      <c r="N1216" s="399"/>
      <c r="O1216" s="400"/>
    </row>
    <row r="1217">
      <c r="A1217" s="429"/>
      <c r="B1217" s="398"/>
      <c r="C1217" s="399"/>
      <c r="D1217" s="399"/>
      <c r="E1217" s="399"/>
      <c r="F1217" s="399"/>
      <c r="G1217" s="399"/>
      <c r="H1217" s="399"/>
      <c r="I1217" s="399"/>
      <c r="J1217" s="399"/>
      <c r="K1217" s="399"/>
      <c r="L1217" s="399"/>
      <c r="M1217" s="399"/>
      <c r="N1217" s="399"/>
      <c r="O1217" s="400"/>
    </row>
    <row r="1218">
      <c r="A1218" s="429"/>
      <c r="B1218" s="398"/>
      <c r="C1218" s="399"/>
      <c r="D1218" s="399"/>
      <c r="E1218" s="399"/>
      <c r="F1218" s="399"/>
      <c r="G1218" s="399"/>
      <c r="H1218" s="399"/>
      <c r="I1218" s="399"/>
      <c r="J1218" s="399"/>
      <c r="K1218" s="399"/>
      <c r="L1218" s="399"/>
      <c r="M1218" s="399"/>
      <c r="N1218" s="399"/>
      <c r="O1218" s="400"/>
    </row>
    <row r="1219">
      <c r="A1219" s="429"/>
      <c r="B1219" s="398"/>
      <c r="C1219" s="399"/>
      <c r="D1219" s="399"/>
      <c r="E1219" s="399"/>
      <c r="F1219" s="399"/>
      <c r="G1219" s="399"/>
      <c r="H1219" s="399"/>
      <c r="I1219" s="399"/>
      <c r="J1219" s="399"/>
      <c r="K1219" s="399"/>
      <c r="L1219" s="399"/>
      <c r="M1219" s="399"/>
      <c r="N1219" s="399"/>
      <c r="O1219" s="400"/>
    </row>
    <row r="1220">
      <c r="A1220" s="429"/>
      <c r="B1220" s="398"/>
      <c r="C1220" s="399"/>
      <c r="D1220" s="399"/>
      <c r="E1220" s="399"/>
      <c r="F1220" s="399"/>
      <c r="G1220" s="399"/>
      <c r="H1220" s="399"/>
      <c r="I1220" s="399"/>
      <c r="J1220" s="399"/>
      <c r="K1220" s="399"/>
      <c r="L1220" s="399"/>
      <c r="M1220" s="399"/>
      <c r="N1220" s="399"/>
      <c r="O1220" s="400"/>
    </row>
    <row r="1221">
      <c r="A1221" s="429"/>
      <c r="B1221" s="398"/>
      <c r="C1221" s="399"/>
      <c r="D1221" s="399"/>
      <c r="E1221" s="399"/>
      <c r="F1221" s="399"/>
      <c r="G1221" s="399"/>
      <c r="H1221" s="399"/>
      <c r="I1221" s="399"/>
      <c r="J1221" s="399"/>
      <c r="K1221" s="399"/>
      <c r="L1221" s="399"/>
      <c r="M1221" s="399"/>
      <c r="N1221" s="399"/>
      <c r="O1221" s="400"/>
    </row>
    <row r="1222">
      <c r="A1222" s="429"/>
      <c r="B1222" s="398"/>
      <c r="C1222" s="399"/>
      <c r="D1222" s="399"/>
      <c r="E1222" s="399"/>
      <c r="F1222" s="399"/>
      <c r="G1222" s="399"/>
      <c r="H1222" s="399"/>
      <c r="I1222" s="399"/>
      <c r="J1222" s="399"/>
      <c r="K1222" s="399"/>
      <c r="L1222" s="399"/>
      <c r="M1222" s="399"/>
      <c r="N1222" s="399"/>
      <c r="O1222" s="400"/>
    </row>
    <row r="1223">
      <c r="A1223" s="429"/>
      <c r="B1223" s="398"/>
      <c r="C1223" s="399"/>
      <c r="D1223" s="399"/>
      <c r="E1223" s="399"/>
      <c r="F1223" s="399"/>
      <c r="G1223" s="399"/>
      <c r="H1223" s="399"/>
      <c r="I1223" s="399"/>
      <c r="J1223" s="399"/>
      <c r="K1223" s="399"/>
      <c r="L1223" s="399"/>
      <c r="M1223" s="399"/>
      <c r="N1223" s="399"/>
      <c r="O1223" s="400"/>
    </row>
    <row r="1224">
      <c r="A1224" s="429"/>
      <c r="B1224" s="398"/>
      <c r="C1224" s="399"/>
      <c r="D1224" s="399"/>
      <c r="E1224" s="399"/>
      <c r="F1224" s="399"/>
      <c r="G1224" s="399"/>
      <c r="H1224" s="399"/>
      <c r="I1224" s="399"/>
      <c r="J1224" s="399"/>
      <c r="K1224" s="399"/>
      <c r="L1224" s="399"/>
      <c r="M1224" s="399"/>
      <c r="N1224" s="399"/>
      <c r="O1224" s="400"/>
    </row>
    <row r="1225">
      <c r="A1225" s="429"/>
      <c r="B1225" s="398"/>
      <c r="C1225" s="399"/>
      <c r="D1225" s="399"/>
      <c r="E1225" s="399"/>
      <c r="F1225" s="399"/>
      <c r="G1225" s="399"/>
      <c r="H1225" s="399"/>
      <c r="I1225" s="399"/>
      <c r="J1225" s="399"/>
      <c r="K1225" s="399"/>
      <c r="L1225" s="399"/>
      <c r="M1225" s="399"/>
      <c r="N1225" s="399"/>
      <c r="O1225" s="400"/>
    </row>
    <row r="1226">
      <c r="A1226" s="429"/>
      <c r="B1226" s="398"/>
      <c r="C1226" s="399"/>
      <c r="D1226" s="399"/>
      <c r="E1226" s="399"/>
      <c r="F1226" s="399"/>
      <c r="G1226" s="399"/>
      <c r="H1226" s="399"/>
      <c r="I1226" s="399"/>
      <c r="J1226" s="399"/>
      <c r="K1226" s="399"/>
      <c r="L1226" s="399"/>
      <c r="M1226" s="399"/>
      <c r="N1226" s="399"/>
      <c r="O1226" s="400"/>
    </row>
    <row r="1227" ht="30" customHeight="1">
      <c r="A1227" s="429"/>
      <c r="B1227" s="398"/>
      <c r="C1227" s="399"/>
      <c r="D1227" s="399"/>
      <c r="E1227" s="399"/>
      <c r="F1227" s="399"/>
      <c r="G1227" s="399"/>
      <c r="H1227" s="430"/>
      <c r="I1227" s="431" t="s">
        <v>0</v>
      </c>
      <c r="J1227" s="432"/>
      <c r="K1227" s="432"/>
      <c r="L1227" s="432"/>
      <c r="M1227" s="432"/>
      <c r="N1227" s="432"/>
      <c r="O1227" s="433"/>
    </row>
    <row r="1228" ht="32.25" customHeight="1">
      <c r="A1228" s="434"/>
      <c r="B1228" s="404"/>
      <c r="C1228" s="405"/>
      <c r="D1228" s="405"/>
      <c r="E1228" s="405"/>
      <c r="F1228" s="405"/>
      <c r="G1228" s="405"/>
      <c r="H1228" s="435"/>
      <c r="I1228" s="436"/>
      <c r="J1228" s="437"/>
      <c r="K1228" s="437"/>
      <c r="L1228" s="437"/>
      <c r="M1228" s="437"/>
      <c r="N1228" s="437"/>
      <c r="O1228" s="438"/>
    </row>
    <row r="1229">
      <c r="A1229" s="425" t="s">
        <v>291</v>
      </c>
      <c r="B1229" s="439"/>
      <c r="C1229" s="427"/>
      <c r="D1229" s="427"/>
      <c r="E1229" s="427"/>
      <c r="F1229" s="427"/>
      <c r="G1229" s="427"/>
      <c r="H1229" s="427"/>
      <c r="I1229" s="427"/>
      <c r="J1229" s="427"/>
      <c r="K1229" s="427"/>
      <c r="L1229" s="427"/>
      <c r="M1229" s="427"/>
      <c r="N1229" s="427"/>
      <c r="O1229" s="428"/>
    </row>
    <row r="1230">
      <c r="A1230" s="429"/>
      <c r="B1230" s="398"/>
      <c r="C1230" s="399"/>
      <c r="D1230" s="399"/>
      <c r="E1230" s="399"/>
      <c r="F1230" s="399"/>
      <c r="G1230" s="399"/>
      <c r="H1230" s="399"/>
      <c r="I1230" s="399"/>
      <c r="J1230" s="399"/>
      <c r="K1230" s="399"/>
      <c r="L1230" s="399"/>
      <c r="M1230" s="399"/>
      <c r="N1230" s="399"/>
      <c r="O1230" s="400"/>
    </row>
    <row r="1231">
      <c r="A1231" s="429"/>
      <c r="B1231" s="398"/>
      <c r="C1231" s="399"/>
      <c r="D1231" s="399"/>
      <c r="E1231" s="399"/>
      <c r="F1231" s="399"/>
      <c r="G1231" s="399"/>
      <c r="H1231" s="399"/>
      <c r="I1231" s="399"/>
      <c r="J1231" s="399"/>
      <c r="K1231" s="399"/>
      <c r="L1231" s="399"/>
      <c r="M1231" s="399"/>
      <c r="N1231" s="399"/>
      <c r="O1231" s="400"/>
    </row>
    <row r="1232">
      <c r="A1232" s="429"/>
      <c r="B1232" s="398"/>
      <c r="C1232" s="399"/>
      <c r="D1232" s="399"/>
      <c r="E1232" s="399"/>
      <c r="F1232" s="399"/>
      <c r="G1232" s="399"/>
      <c r="H1232" s="399"/>
      <c r="I1232" s="399"/>
      <c r="J1232" s="399"/>
      <c r="K1232" s="399"/>
      <c r="L1232" s="399"/>
      <c r="M1232" s="399"/>
      <c r="N1232" s="399"/>
      <c r="O1232" s="400"/>
    </row>
    <row r="1233">
      <c r="A1233" s="429"/>
      <c r="B1233" s="398"/>
      <c r="C1233" s="399"/>
      <c r="D1233" s="399"/>
      <c r="E1233" s="399"/>
      <c r="F1233" s="399"/>
      <c r="G1233" s="399"/>
      <c r="H1233" s="399"/>
      <c r="I1233" s="399"/>
      <c r="J1233" s="399"/>
      <c r="K1233" s="399"/>
      <c r="L1233" s="399"/>
      <c r="M1233" s="399"/>
      <c r="N1233" s="399"/>
      <c r="O1233" s="400"/>
    </row>
    <row r="1234">
      <c r="A1234" s="429"/>
      <c r="B1234" s="398"/>
      <c r="C1234" s="399"/>
      <c r="D1234" s="399"/>
      <c r="E1234" s="399"/>
      <c r="F1234" s="399"/>
      <c r="G1234" s="399"/>
      <c r="H1234" s="399"/>
      <c r="I1234" s="399"/>
      <c r="J1234" s="399"/>
      <c r="K1234" s="399"/>
      <c r="L1234" s="399"/>
      <c r="M1234" s="399"/>
      <c r="N1234" s="399"/>
      <c r="O1234" s="400"/>
    </row>
    <row r="1235">
      <c r="A1235" s="429"/>
      <c r="B1235" s="398"/>
      <c r="C1235" s="399"/>
      <c r="D1235" s="399"/>
      <c r="E1235" s="399"/>
      <c r="F1235" s="399"/>
      <c r="G1235" s="399"/>
      <c r="H1235" s="399"/>
      <c r="I1235" s="399"/>
      <c r="J1235" s="399"/>
      <c r="K1235" s="399"/>
      <c r="L1235" s="399"/>
      <c r="M1235" s="399"/>
      <c r="N1235" s="399"/>
      <c r="O1235" s="400"/>
    </row>
    <row r="1236">
      <c r="A1236" s="429"/>
      <c r="B1236" s="398"/>
      <c r="C1236" s="399"/>
      <c r="D1236" s="399"/>
      <c r="E1236" s="399"/>
      <c r="F1236" s="399"/>
      <c r="G1236" s="399"/>
      <c r="H1236" s="399"/>
      <c r="I1236" s="399"/>
      <c r="J1236" s="399"/>
      <c r="K1236" s="399"/>
      <c r="L1236" s="399"/>
      <c r="M1236" s="399"/>
      <c r="N1236" s="399"/>
      <c r="O1236" s="400"/>
    </row>
    <row r="1237">
      <c r="A1237" s="429"/>
      <c r="B1237" s="396"/>
      <c r="C1237" s="397"/>
      <c r="D1237" s="397"/>
      <c r="E1237" s="397"/>
      <c r="F1237" s="397"/>
      <c r="G1237" s="397"/>
      <c r="H1237" s="397"/>
      <c r="I1237" s="441"/>
      <c r="J1237" s="441"/>
      <c r="K1237" s="441"/>
      <c r="L1237" s="441"/>
      <c r="M1237" s="441"/>
      <c r="N1237" s="441"/>
      <c r="O1237" s="442"/>
    </row>
    <row r="1238">
      <c r="A1238" s="429"/>
      <c r="B1238" s="396"/>
      <c r="C1238" s="397"/>
      <c r="D1238" s="397"/>
      <c r="E1238" s="397"/>
      <c r="F1238" s="397"/>
      <c r="G1238" s="397"/>
      <c r="H1238" s="401"/>
      <c r="I1238" s="431" t="s">
        <v>292</v>
      </c>
      <c r="J1238" s="432"/>
      <c r="K1238" s="432"/>
      <c r="L1238" s="432"/>
      <c r="M1238" s="432"/>
      <c r="N1238" s="432"/>
      <c r="O1238" s="433"/>
    </row>
    <row r="1239">
      <c r="A1239" s="429"/>
      <c r="B1239" s="396"/>
      <c r="C1239" s="397"/>
      <c r="D1239" s="397"/>
      <c r="E1239" s="397"/>
      <c r="F1239" s="397"/>
      <c r="G1239" s="397"/>
      <c r="H1239" s="401"/>
      <c r="I1239" s="431"/>
      <c r="J1239" s="432"/>
      <c r="K1239" s="432"/>
      <c r="L1239" s="432"/>
      <c r="M1239" s="432"/>
      <c r="N1239" s="432"/>
      <c r="O1239" s="433"/>
    </row>
    <row r="1240">
      <c r="A1240" s="429"/>
      <c r="B1240" s="396"/>
      <c r="C1240" s="397"/>
      <c r="D1240" s="397"/>
      <c r="E1240" s="397"/>
      <c r="F1240" s="397"/>
      <c r="G1240" s="397"/>
      <c r="H1240" s="401"/>
      <c r="I1240" s="431"/>
      <c r="J1240" s="432"/>
      <c r="K1240" s="432"/>
      <c r="L1240" s="432"/>
      <c r="M1240" s="432"/>
      <c r="N1240" s="432"/>
      <c r="O1240" s="433"/>
    </row>
    <row r="1241">
      <c r="A1241" s="429"/>
      <c r="B1241" s="396"/>
      <c r="C1241" s="397"/>
      <c r="D1241" s="397"/>
      <c r="E1241" s="397"/>
      <c r="F1241" s="397"/>
      <c r="G1241" s="397"/>
      <c r="H1241" s="401"/>
      <c r="I1241" s="443"/>
      <c r="J1241" s="443"/>
      <c r="K1241" s="443"/>
      <c r="L1241" s="443"/>
      <c r="M1241" s="443"/>
      <c r="N1241" s="443"/>
      <c r="O1241" s="444"/>
    </row>
    <row r="1242">
      <c r="A1242" s="434"/>
      <c r="B1242" s="447"/>
      <c r="C1242" s="448"/>
      <c r="D1242" s="448"/>
      <c r="E1242" s="448"/>
      <c r="F1242" s="448"/>
      <c r="G1242" s="448"/>
      <c r="H1242" s="449"/>
      <c r="I1242" s="450"/>
      <c r="J1242" s="450"/>
      <c r="K1242" s="450"/>
      <c r="L1242" s="450"/>
      <c r="M1242" s="450"/>
      <c r="N1242" s="450"/>
      <c r="O1242" s="451"/>
    </row>
    <row r="1243">
      <c r="A1243" s="348" t="s">
        <v>240</v>
      </c>
      <c r="B1243" s="452" t="s">
        <v>1</v>
      </c>
      <c r="C1243" s="453"/>
      <c r="D1243" s="453"/>
      <c r="E1243" s="453"/>
      <c r="F1243" s="453"/>
      <c r="G1243" s="453"/>
      <c r="H1243" s="453"/>
      <c r="I1243" s="453"/>
      <c r="J1243" s="453"/>
      <c r="K1243" s="453"/>
      <c r="L1243" s="453"/>
      <c r="M1243" s="453"/>
      <c r="N1243" s="453"/>
      <c r="O1243" s="454"/>
    </row>
    <row r="1244">
      <c r="A1244" s="352" t="s">
        <v>3</v>
      </c>
      <c r="B1244" s="455" t="s">
        <v>4</v>
      </c>
      <c r="C1244" s="456"/>
      <c r="D1244" s="456"/>
      <c r="E1244" s="456"/>
      <c r="F1244" s="456"/>
      <c r="G1244" s="456"/>
      <c r="H1244" s="456"/>
      <c r="I1244" s="456"/>
      <c r="J1244" s="456"/>
      <c r="K1244" s="456"/>
      <c r="L1244" s="456"/>
      <c r="M1244" s="456"/>
      <c r="N1244" s="456"/>
      <c r="O1244" s="457"/>
    </row>
    <row r="1245" ht="12.75" customHeight="1">
      <c r="A1245" s="458" t="s">
        <v>241</v>
      </c>
      <c r="B1245" s="459"/>
      <c r="C1245" s="459"/>
      <c r="D1245" s="459"/>
      <c r="E1245" s="459"/>
      <c r="F1245" s="459"/>
      <c r="G1245" s="459"/>
      <c r="H1245" s="459"/>
      <c r="I1245" s="459"/>
      <c r="J1245" s="459"/>
      <c r="K1245" s="459"/>
      <c r="L1245" s="459"/>
      <c r="M1245" s="459"/>
      <c r="N1245" s="459"/>
      <c r="O1245" s="460"/>
    </row>
    <row r="1246" ht="12.75" customHeight="1">
      <c r="A1246" s="359" t="s">
        <v>7</v>
      </c>
      <c r="B1246" s="360" t="s">
        <v>233</v>
      </c>
      <c r="C1246" s="360" t="s">
        <v>216</v>
      </c>
      <c r="D1246" s="461" t="s">
        <v>198</v>
      </c>
      <c r="E1246" s="462"/>
      <c r="F1246" s="463"/>
      <c r="G1246" s="464" t="s">
        <v>242</v>
      </c>
      <c r="H1246" s="465"/>
      <c r="I1246" s="363">
        <f>I1192+1</f>
        <v>45959</v>
      </c>
      <c r="J1246" s="364"/>
      <c r="K1246" s="364"/>
      <c r="L1246" s="364"/>
      <c r="M1246" s="365"/>
      <c r="N1246" s="366" t="s">
        <v>243</v>
      </c>
      <c r="O1246" s="367">
        <f>O1192+1</f>
        <v>24</v>
      </c>
    </row>
    <row r="1247">
      <c r="A1247" s="368" t="s">
        <v>244</v>
      </c>
      <c r="B1247" s="369" t="s">
        <v>6</v>
      </c>
      <c r="C1247" s="370"/>
      <c r="D1247" s="370"/>
      <c r="E1247" s="370"/>
      <c r="F1247" s="370"/>
      <c r="G1247" s="370"/>
      <c r="H1247" s="370"/>
      <c r="I1247" s="370"/>
      <c r="J1247" s="371"/>
      <c r="K1247" s="372" t="s">
        <v>245</v>
      </c>
      <c r="L1247" s="372" t="s">
        <v>246</v>
      </c>
      <c r="M1247" s="476" t="s">
        <v>247</v>
      </c>
      <c r="N1247" s="477"/>
      <c r="O1247" s="373" t="s">
        <v>248</v>
      </c>
    </row>
    <row r="1248">
      <c r="A1248" s="374"/>
      <c r="B1248" s="375"/>
      <c r="C1248" s="376"/>
      <c r="D1248" s="376"/>
      <c r="E1248" s="376"/>
      <c r="F1248" s="376"/>
      <c r="G1248" s="376"/>
      <c r="H1248" s="376"/>
      <c r="I1248" s="376"/>
      <c r="J1248" s="377"/>
      <c r="K1248" s="372" t="s">
        <v>249</v>
      </c>
      <c r="L1248" s="378" t="s">
        <v>203</v>
      </c>
      <c r="M1248" s="482"/>
      <c r="N1248" s="483"/>
      <c r="O1248" s="379"/>
    </row>
    <row r="1249" ht="25.5">
      <c r="A1249" s="380" t="s">
        <v>250</v>
      </c>
      <c r="B1249" s="381"/>
      <c r="C1249" s="382" t="s">
        <v>251</v>
      </c>
      <c r="D1249" s="382">
        <f>D1195</f>
        <v>180</v>
      </c>
      <c r="E1249" s="382" t="s">
        <v>252</v>
      </c>
      <c r="F1249" s="479" t="s">
        <v>253</v>
      </c>
      <c r="G1249" s="480"/>
      <c r="H1249" s="381">
        <f>H1195+1</f>
        <v>24</v>
      </c>
      <c r="I1249" s="382" t="s">
        <v>254</v>
      </c>
      <c r="J1249" s="381">
        <f>D1249-H1249</f>
        <v>156</v>
      </c>
      <c r="K1249" s="378" t="s">
        <v>255</v>
      </c>
      <c r="L1249" s="378" t="s">
        <v>203</v>
      </c>
      <c r="M1249" s="455"/>
      <c r="N1249" s="478"/>
      <c r="O1249" s="354"/>
    </row>
    <row r="1250">
      <c r="A1250" s="484" t="s">
        <v>256</v>
      </c>
      <c r="B1250" s="393" t="s">
        <v>257</v>
      </c>
      <c r="C1250" s="394"/>
      <c r="D1250" s="394"/>
      <c r="E1250" s="394"/>
      <c r="F1250" s="395"/>
      <c r="G1250" s="396"/>
      <c r="H1250" s="401"/>
      <c r="I1250" s="398"/>
      <c r="J1250" s="399"/>
      <c r="K1250" s="399"/>
      <c r="L1250" s="399"/>
      <c r="M1250" s="399"/>
      <c r="N1250" s="399"/>
      <c r="O1250" s="400"/>
    </row>
    <row r="1251">
      <c r="A1251" s="466"/>
      <c r="B1251" s="393" t="s">
        <v>258</v>
      </c>
      <c r="C1251" s="394"/>
      <c r="D1251" s="394"/>
      <c r="E1251" s="394"/>
      <c r="F1251" s="395"/>
      <c r="G1251" s="396"/>
      <c r="H1251" s="401"/>
      <c r="I1251" s="398"/>
      <c r="J1251" s="399"/>
      <c r="K1251" s="399"/>
      <c r="L1251" s="399"/>
      <c r="M1251" s="399"/>
      <c r="N1251" s="399"/>
      <c r="O1251" s="400"/>
    </row>
    <row r="1252">
      <c r="A1252" s="466"/>
      <c r="B1252" s="393" t="s">
        <v>259</v>
      </c>
      <c r="C1252" s="394"/>
      <c r="D1252" s="394"/>
      <c r="E1252" s="394"/>
      <c r="F1252" s="395"/>
      <c r="G1252" s="396"/>
      <c r="H1252" s="401"/>
      <c r="I1252" s="398"/>
      <c r="J1252" s="399"/>
      <c r="K1252" s="399"/>
      <c r="L1252" s="399"/>
      <c r="M1252" s="399"/>
      <c r="N1252" s="399"/>
      <c r="O1252" s="400"/>
    </row>
    <row r="1253">
      <c r="A1253" s="466"/>
      <c r="B1253" s="393" t="s">
        <v>260</v>
      </c>
      <c r="C1253" s="394"/>
      <c r="D1253" s="394"/>
      <c r="E1253" s="394"/>
      <c r="F1253" s="395"/>
      <c r="G1253" s="396"/>
      <c r="H1253" s="401"/>
      <c r="I1253" s="398"/>
      <c r="J1253" s="399"/>
      <c r="K1253" s="399"/>
      <c r="L1253" s="399"/>
      <c r="M1253" s="399"/>
      <c r="N1253" s="399"/>
      <c r="O1253" s="400"/>
    </row>
    <row r="1254">
      <c r="A1254" s="466"/>
      <c r="B1254" s="393" t="s">
        <v>261</v>
      </c>
      <c r="C1254" s="394"/>
      <c r="D1254" s="394"/>
      <c r="E1254" s="394"/>
      <c r="F1254" s="395"/>
      <c r="G1254" s="396"/>
      <c r="H1254" s="401"/>
      <c r="I1254" s="396"/>
      <c r="J1254" s="397"/>
      <c r="K1254" s="397"/>
      <c r="L1254" s="397"/>
      <c r="M1254" s="397"/>
      <c r="N1254" s="397"/>
      <c r="O1254" s="402"/>
    </row>
    <row r="1255" ht="13.5" customHeight="1">
      <c r="A1255" s="467"/>
      <c r="B1255" s="393" t="s">
        <v>262</v>
      </c>
      <c r="C1255" s="394"/>
      <c r="D1255" s="394"/>
      <c r="E1255" s="394"/>
      <c r="F1255" s="395"/>
      <c r="G1255" s="396">
        <v>1</v>
      </c>
      <c r="H1255" s="401"/>
      <c r="I1255" s="404"/>
      <c r="J1255" s="405"/>
      <c r="K1255" s="405"/>
      <c r="L1255" s="405"/>
      <c r="M1255" s="405"/>
      <c r="N1255" s="405"/>
      <c r="O1255" s="406"/>
    </row>
    <row r="1256">
      <c r="A1256" s="468" t="s">
        <v>263</v>
      </c>
      <c r="B1256" s="408" t="s">
        <v>264</v>
      </c>
      <c r="C1256" s="409"/>
      <c r="D1256" s="409"/>
      <c r="E1256" s="409"/>
      <c r="F1256" s="410"/>
      <c r="G1256" s="411" t="s">
        <v>265</v>
      </c>
      <c r="H1256" s="412"/>
      <c r="I1256" s="408" t="s">
        <v>264</v>
      </c>
      <c r="J1256" s="409"/>
      <c r="K1256" s="409"/>
      <c r="L1256" s="409"/>
      <c r="M1256" s="409"/>
      <c r="N1256" s="410"/>
      <c r="O1256" s="413" t="s">
        <v>265</v>
      </c>
    </row>
    <row r="1257">
      <c r="A1257" s="466"/>
      <c r="B1257" s="393" t="s">
        <v>266</v>
      </c>
      <c r="C1257" s="394"/>
      <c r="D1257" s="394"/>
      <c r="E1257" s="394"/>
      <c r="F1257" s="395"/>
      <c r="G1257" s="398"/>
      <c r="H1257" s="430"/>
      <c r="I1257" s="393" t="s">
        <v>267</v>
      </c>
      <c r="J1257" s="394"/>
      <c r="K1257" s="394"/>
      <c r="L1257" s="394"/>
      <c r="M1257" s="394"/>
      <c r="N1257" s="395"/>
      <c r="O1257" s="469"/>
    </row>
    <row r="1258" ht="12.75" customHeight="1">
      <c r="A1258" s="466"/>
      <c r="B1258" s="393" t="s">
        <v>268</v>
      </c>
      <c r="C1258" s="394"/>
      <c r="D1258" s="394"/>
      <c r="E1258" s="394"/>
      <c r="F1258" s="395"/>
      <c r="G1258" s="398"/>
      <c r="H1258" s="399"/>
      <c r="I1258" s="415" t="s">
        <v>269</v>
      </c>
      <c r="J1258" s="416"/>
      <c r="K1258" s="416"/>
      <c r="L1258" s="416"/>
      <c r="M1258" s="416"/>
      <c r="N1258" s="417"/>
      <c r="O1258" s="400"/>
    </row>
    <row r="1259" ht="12.75" customHeight="1">
      <c r="A1259" s="466"/>
      <c r="B1259" s="393" t="s">
        <v>270</v>
      </c>
      <c r="C1259" s="394"/>
      <c r="D1259" s="394"/>
      <c r="E1259" s="394"/>
      <c r="F1259" s="395"/>
      <c r="G1259" s="398"/>
      <c r="H1259" s="399"/>
      <c r="I1259" s="393" t="s">
        <v>271</v>
      </c>
      <c r="J1259" s="394"/>
      <c r="K1259" s="394"/>
      <c r="L1259" s="394"/>
      <c r="M1259" s="394"/>
      <c r="N1259" s="395"/>
      <c r="O1259" s="400"/>
    </row>
    <row r="1260" ht="12.75" customHeight="1">
      <c r="A1260" s="466"/>
      <c r="B1260" s="393" t="s">
        <v>272</v>
      </c>
      <c r="C1260" s="394"/>
      <c r="D1260" s="394"/>
      <c r="E1260" s="394"/>
      <c r="F1260" s="395"/>
      <c r="G1260" s="398"/>
      <c r="H1260" s="430"/>
      <c r="I1260" s="385" t="s">
        <v>273</v>
      </c>
      <c r="J1260" s="386"/>
      <c r="K1260" s="386"/>
      <c r="L1260" s="386"/>
      <c r="M1260" s="386"/>
      <c r="N1260" s="387"/>
      <c r="O1260" s="469"/>
    </row>
    <row r="1261" ht="12.75" customHeight="1">
      <c r="A1261" s="466"/>
      <c r="B1261" s="393" t="s">
        <v>274</v>
      </c>
      <c r="C1261" s="394"/>
      <c r="D1261" s="394"/>
      <c r="E1261" s="394"/>
      <c r="F1261" s="395"/>
      <c r="G1261" s="398"/>
      <c r="H1261" s="430"/>
      <c r="I1261" s="393" t="s">
        <v>275</v>
      </c>
      <c r="J1261" s="394"/>
      <c r="K1261" s="394"/>
      <c r="L1261" s="394"/>
      <c r="M1261" s="394"/>
      <c r="N1261" s="395"/>
      <c r="O1261" s="469">
        <v>1</v>
      </c>
    </row>
    <row r="1262">
      <c r="A1262" s="466"/>
      <c r="B1262" s="393" t="s">
        <v>276</v>
      </c>
      <c r="C1262" s="394"/>
      <c r="D1262" s="394"/>
      <c r="E1262" s="394"/>
      <c r="F1262" s="395"/>
      <c r="G1262" s="398"/>
      <c r="H1262" s="430"/>
      <c r="I1262" s="393" t="s">
        <v>277</v>
      </c>
      <c r="J1262" s="394"/>
      <c r="K1262" s="394"/>
      <c r="L1262" s="394"/>
      <c r="M1262" s="394"/>
      <c r="N1262" s="395"/>
      <c r="O1262" s="469"/>
    </row>
    <row r="1263" ht="12.75" customHeight="1">
      <c r="A1263" s="466"/>
      <c r="B1263" s="393" t="s">
        <v>278</v>
      </c>
      <c r="C1263" s="394"/>
      <c r="D1263" s="394"/>
      <c r="E1263" s="394"/>
      <c r="F1263" s="395"/>
      <c r="G1263" s="398"/>
      <c r="H1263" s="430"/>
      <c r="I1263" s="393" t="s">
        <v>279</v>
      </c>
      <c r="J1263" s="394"/>
      <c r="K1263" s="394"/>
      <c r="L1263" s="394"/>
      <c r="M1263" s="394"/>
      <c r="N1263" s="395"/>
      <c r="O1263" s="469"/>
    </row>
    <row r="1264">
      <c r="A1264" s="466"/>
      <c r="B1264" s="393" t="s">
        <v>280</v>
      </c>
      <c r="C1264" s="394"/>
      <c r="D1264" s="394"/>
      <c r="E1264" s="394"/>
      <c r="F1264" s="395"/>
      <c r="G1264" s="398"/>
      <c r="H1264" s="430"/>
      <c r="I1264" s="393" t="s">
        <v>281</v>
      </c>
      <c r="J1264" s="394"/>
      <c r="K1264" s="394"/>
      <c r="L1264" s="394"/>
      <c r="M1264" s="394"/>
      <c r="N1264" s="395"/>
      <c r="O1264" s="469"/>
    </row>
    <row r="1265" ht="12.75" customHeight="1">
      <c r="A1265" s="466"/>
      <c r="B1265" s="393" t="s">
        <v>282</v>
      </c>
      <c r="C1265" s="394"/>
      <c r="D1265" s="394"/>
      <c r="E1265" s="394"/>
      <c r="F1265" s="395"/>
      <c r="G1265" s="398"/>
      <c r="H1265" s="430"/>
      <c r="I1265" s="393" t="s">
        <v>283</v>
      </c>
      <c r="J1265" s="394"/>
      <c r="K1265" s="394"/>
      <c r="L1265" s="394"/>
      <c r="M1265" s="394"/>
      <c r="N1265" s="395"/>
      <c r="O1265" s="469"/>
    </row>
    <row r="1266" ht="12.75" customHeight="1">
      <c r="A1266" s="466"/>
      <c r="B1266" s="393" t="s">
        <v>284</v>
      </c>
      <c r="C1266" s="394"/>
      <c r="D1266" s="394"/>
      <c r="E1266" s="394"/>
      <c r="F1266" s="395"/>
      <c r="G1266" s="398"/>
      <c r="H1266" s="430"/>
      <c r="I1266" s="393" t="s">
        <v>285</v>
      </c>
      <c r="J1266" s="394"/>
      <c r="K1266" s="394"/>
      <c r="L1266" s="394"/>
      <c r="M1266" s="394"/>
      <c r="N1266" s="395"/>
      <c r="O1266" s="418">
        <v>1</v>
      </c>
    </row>
    <row r="1267" ht="13.5" customHeight="1">
      <c r="A1267" s="467"/>
      <c r="B1267" s="393" t="s">
        <v>286</v>
      </c>
      <c r="C1267" s="394"/>
      <c r="D1267" s="394"/>
      <c r="E1267" s="394"/>
      <c r="F1267" s="395"/>
      <c r="G1267" s="470">
        <v>2</v>
      </c>
      <c r="H1267" s="471"/>
      <c r="I1267" s="421" t="s">
        <v>287</v>
      </c>
      <c r="J1267" s="422"/>
      <c r="K1267" s="422"/>
      <c r="L1267" s="422"/>
      <c r="M1267" s="422"/>
      <c r="N1267" s="423"/>
      <c r="O1267" s="472">
        <f>SUM(G1257:H1267,O1257:O1266)</f>
        <v>4</v>
      </c>
    </row>
    <row r="1268">
      <c r="A1268" s="473" t="s">
        <v>288</v>
      </c>
      <c r="B1268" s="426" t="s">
        <v>43</v>
      </c>
      <c r="C1268" s="485"/>
      <c r="D1268" s="485"/>
      <c r="E1268" s="485"/>
      <c r="F1268" s="485"/>
      <c r="G1268" s="485"/>
      <c r="H1268" s="485"/>
      <c r="I1268" s="485"/>
      <c r="J1268" s="485"/>
      <c r="K1268" s="485"/>
      <c r="L1268" s="485"/>
      <c r="M1268" s="485"/>
      <c r="N1268" s="485"/>
      <c r="O1268" s="486"/>
    </row>
    <row r="1269">
      <c r="A1269" s="474"/>
      <c r="B1269" s="398"/>
      <c r="C1269" s="399"/>
      <c r="D1269" s="399"/>
      <c r="E1269" s="399"/>
      <c r="F1269" s="399"/>
      <c r="G1269" s="399"/>
      <c r="H1269" s="399"/>
      <c r="I1269" s="399"/>
      <c r="J1269" s="399"/>
      <c r="K1269" s="399"/>
      <c r="L1269" s="399"/>
      <c r="M1269" s="399"/>
      <c r="N1269" s="399"/>
      <c r="O1269" s="400"/>
    </row>
    <row r="1270">
      <c r="A1270" s="474"/>
      <c r="B1270" s="398"/>
      <c r="C1270" s="399"/>
      <c r="D1270" s="399"/>
      <c r="E1270" s="399"/>
      <c r="F1270" s="399"/>
      <c r="G1270" s="399"/>
      <c r="H1270" s="399"/>
      <c r="I1270" s="399"/>
      <c r="J1270" s="399"/>
      <c r="K1270" s="399"/>
      <c r="L1270" s="399"/>
      <c r="M1270" s="399"/>
      <c r="N1270" s="399"/>
      <c r="O1270" s="400"/>
    </row>
    <row r="1271">
      <c r="A1271" s="474"/>
      <c r="B1271" s="398"/>
      <c r="C1271" s="399"/>
      <c r="D1271" s="399"/>
      <c r="E1271" s="399"/>
      <c r="F1271" s="399"/>
      <c r="G1271" s="399"/>
      <c r="H1271" s="399"/>
      <c r="I1271" s="399"/>
      <c r="J1271" s="399"/>
      <c r="K1271" s="399"/>
      <c r="L1271" s="399"/>
      <c r="M1271" s="399"/>
      <c r="N1271" s="399"/>
      <c r="O1271" s="400"/>
    </row>
    <row r="1272">
      <c r="A1272" s="474"/>
      <c r="B1272" s="398"/>
      <c r="C1272" s="399"/>
      <c r="D1272" s="399"/>
      <c r="E1272" s="399"/>
      <c r="F1272" s="399"/>
      <c r="G1272" s="399"/>
      <c r="H1272" s="399"/>
      <c r="I1272" s="399"/>
      <c r="J1272" s="399"/>
      <c r="K1272" s="399"/>
      <c r="L1272" s="399"/>
      <c r="M1272" s="399"/>
      <c r="N1272" s="399"/>
      <c r="O1272" s="400"/>
    </row>
    <row r="1273">
      <c r="A1273" s="474"/>
      <c r="B1273" s="398"/>
      <c r="C1273" s="399"/>
      <c r="D1273" s="399"/>
      <c r="E1273" s="399"/>
      <c r="F1273" s="399"/>
      <c r="G1273" s="399"/>
      <c r="H1273" s="399"/>
      <c r="I1273" s="399"/>
      <c r="J1273" s="399"/>
      <c r="K1273" s="399"/>
      <c r="L1273" s="399"/>
      <c r="M1273" s="399"/>
      <c r="N1273" s="399"/>
      <c r="O1273" s="400"/>
    </row>
    <row r="1274">
      <c r="A1274" s="474"/>
      <c r="B1274" s="398"/>
      <c r="C1274" s="399"/>
      <c r="D1274" s="399"/>
      <c r="E1274" s="399"/>
      <c r="F1274" s="399"/>
      <c r="G1274" s="399"/>
      <c r="H1274" s="399"/>
      <c r="I1274" s="399"/>
      <c r="J1274" s="399"/>
      <c r="K1274" s="399"/>
      <c r="L1274" s="399"/>
      <c r="M1274" s="399"/>
      <c r="N1274" s="399"/>
      <c r="O1274" s="400"/>
    </row>
    <row r="1275">
      <c r="A1275" s="474"/>
      <c r="B1275" s="398"/>
      <c r="C1275" s="399"/>
      <c r="D1275" s="399"/>
      <c r="E1275" s="399"/>
      <c r="F1275" s="399"/>
      <c r="G1275" s="399"/>
      <c r="H1275" s="399"/>
      <c r="I1275" s="399"/>
      <c r="J1275" s="399"/>
      <c r="K1275" s="399"/>
      <c r="L1275" s="399"/>
      <c r="M1275" s="399"/>
      <c r="N1275" s="399"/>
      <c r="O1275" s="400"/>
    </row>
    <row r="1276">
      <c r="A1276" s="474"/>
      <c r="B1276" s="398"/>
      <c r="C1276" s="399"/>
      <c r="D1276" s="399"/>
      <c r="E1276" s="399"/>
      <c r="F1276" s="399"/>
      <c r="G1276" s="399"/>
      <c r="H1276" s="399"/>
      <c r="I1276" s="399"/>
      <c r="J1276" s="399"/>
      <c r="K1276" s="399"/>
      <c r="L1276" s="399"/>
      <c r="M1276" s="399"/>
      <c r="N1276" s="399"/>
      <c r="O1276" s="400"/>
    </row>
    <row r="1277">
      <c r="A1277" s="474"/>
      <c r="B1277" s="398"/>
      <c r="C1277" s="399"/>
      <c r="D1277" s="399"/>
      <c r="E1277" s="399"/>
      <c r="F1277" s="399"/>
      <c r="G1277" s="399"/>
      <c r="H1277" s="399"/>
      <c r="I1277" s="399"/>
      <c r="J1277" s="399"/>
      <c r="K1277" s="399"/>
      <c r="L1277" s="399"/>
      <c r="M1277" s="399"/>
      <c r="N1277" s="399"/>
      <c r="O1277" s="400"/>
    </row>
    <row r="1278">
      <c r="A1278" s="474"/>
      <c r="B1278" s="398"/>
      <c r="C1278" s="399"/>
      <c r="D1278" s="399"/>
      <c r="E1278" s="399"/>
      <c r="F1278" s="399"/>
      <c r="G1278" s="399"/>
      <c r="H1278" s="399"/>
      <c r="I1278" s="399"/>
      <c r="J1278" s="399"/>
      <c r="K1278" s="399"/>
      <c r="L1278" s="399"/>
      <c r="M1278" s="399"/>
      <c r="N1278" s="399"/>
      <c r="O1278" s="400"/>
    </row>
    <row r="1279">
      <c r="A1279" s="474"/>
      <c r="B1279" s="398"/>
      <c r="C1279" s="399"/>
      <c r="D1279" s="399"/>
      <c r="E1279" s="399"/>
      <c r="F1279" s="399"/>
      <c r="G1279" s="399"/>
      <c r="H1279" s="399"/>
      <c r="I1279" s="399"/>
      <c r="J1279" s="399"/>
      <c r="K1279" s="399"/>
      <c r="L1279" s="399"/>
      <c r="M1279" s="399"/>
      <c r="N1279" s="399"/>
      <c r="O1279" s="400"/>
    </row>
    <row r="1280">
      <c r="A1280" s="474"/>
      <c r="B1280" s="398"/>
      <c r="C1280" s="399"/>
      <c r="D1280" s="399"/>
      <c r="E1280" s="399"/>
      <c r="F1280" s="399"/>
      <c r="G1280" s="399"/>
      <c r="H1280" s="399"/>
      <c r="I1280" s="399"/>
      <c r="J1280" s="399"/>
      <c r="K1280" s="399"/>
      <c r="L1280" s="399"/>
      <c r="M1280" s="399"/>
      <c r="N1280" s="399"/>
      <c r="O1280" s="400"/>
    </row>
    <row r="1281" ht="24" customHeight="1">
      <c r="A1281" s="474"/>
      <c r="B1281" s="398"/>
      <c r="C1281" s="399"/>
      <c r="D1281" s="399"/>
      <c r="E1281" s="399"/>
      <c r="F1281" s="399"/>
      <c r="G1281" s="399"/>
      <c r="H1281" s="430"/>
      <c r="I1281" s="431" t="s">
        <v>0</v>
      </c>
      <c r="J1281" s="432"/>
      <c r="K1281" s="432"/>
      <c r="L1281" s="432"/>
      <c r="M1281" s="432"/>
      <c r="N1281" s="432"/>
      <c r="O1281" s="433"/>
    </row>
    <row r="1282" ht="34.5" customHeight="1">
      <c r="A1282" s="475"/>
      <c r="B1282" s="404"/>
      <c r="C1282" s="405"/>
      <c r="D1282" s="405"/>
      <c r="E1282" s="405"/>
      <c r="F1282" s="405"/>
      <c r="G1282" s="405"/>
      <c r="H1282" s="435"/>
      <c r="I1282" s="436"/>
      <c r="J1282" s="437"/>
      <c r="K1282" s="437"/>
      <c r="L1282" s="437"/>
      <c r="M1282" s="437"/>
      <c r="N1282" s="437"/>
      <c r="O1282" s="438"/>
    </row>
    <row r="1283">
      <c r="A1283" s="473" t="s">
        <v>291</v>
      </c>
      <c r="B1283" s="439"/>
      <c r="C1283" s="427"/>
      <c r="D1283" s="427"/>
      <c r="E1283" s="427"/>
      <c r="F1283" s="427"/>
      <c r="G1283" s="427"/>
      <c r="H1283" s="427"/>
      <c r="I1283" s="427"/>
      <c r="J1283" s="427"/>
      <c r="K1283" s="427"/>
      <c r="L1283" s="427"/>
      <c r="M1283" s="427"/>
      <c r="N1283" s="427"/>
      <c r="O1283" s="428"/>
    </row>
    <row r="1284">
      <c r="A1284" s="474"/>
      <c r="B1284" s="398"/>
      <c r="C1284" s="399"/>
      <c r="D1284" s="399"/>
      <c r="E1284" s="399"/>
      <c r="F1284" s="399"/>
      <c r="G1284" s="399"/>
      <c r="H1284" s="399"/>
      <c r="I1284" s="399"/>
      <c r="J1284" s="399"/>
      <c r="K1284" s="399"/>
      <c r="L1284" s="399"/>
      <c r="M1284" s="399"/>
      <c r="N1284" s="399"/>
      <c r="O1284" s="400"/>
    </row>
    <row r="1285">
      <c r="A1285" s="474"/>
      <c r="B1285" s="398"/>
      <c r="C1285" s="399"/>
      <c r="D1285" s="399"/>
      <c r="E1285" s="399"/>
      <c r="F1285" s="399"/>
      <c r="G1285" s="399"/>
      <c r="H1285" s="399"/>
      <c r="I1285" s="399"/>
      <c r="J1285" s="399"/>
      <c r="K1285" s="399"/>
      <c r="L1285" s="399"/>
      <c r="M1285" s="399"/>
      <c r="N1285" s="399"/>
      <c r="O1285" s="400"/>
    </row>
    <row r="1286">
      <c r="A1286" s="474"/>
      <c r="B1286" s="398"/>
      <c r="C1286" s="399"/>
      <c r="D1286" s="399"/>
      <c r="E1286" s="399"/>
      <c r="F1286" s="399"/>
      <c r="G1286" s="399"/>
      <c r="H1286" s="399"/>
      <c r="I1286" s="399"/>
      <c r="J1286" s="399"/>
      <c r="K1286" s="399"/>
      <c r="L1286" s="399"/>
      <c r="M1286" s="399"/>
      <c r="N1286" s="399"/>
      <c r="O1286" s="400"/>
    </row>
    <row r="1287">
      <c r="A1287" s="474"/>
      <c r="B1287" s="398"/>
      <c r="C1287" s="399"/>
      <c r="D1287" s="399"/>
      <c r="E1287" s="399"/>
      <c r="F1287" s="399"/>
      <c r="G1287" s="399"/>
      <c r="H1287" s="399"/>
      <c r="I1287" s="399"/>
      <c r="J1287" s="399"/>
      <c r="K1287" s="399"/>
      <c r="L1287" s="399"/>
      <c r="M1287" s="399"/>
      <c r="N1287" s="399"/>
      <c r="O1287" s="400"/>
    </row>
    <row r="1288">
      <c r="A1288" s="474"/>
      <c r="B1288" s="398"/>
      <c r="C1288" s="399"/>
      <c r="D1288" s="399"/>
      <c r="E1288" s="399"/>
      <c r="F1288" s="399"/>
      <c r="G1288" s="399"/>
      <c r="H1288" s="399"/>
      <c r="I1288" s="399"/>
      <c r="J1288" s="399"/>
      <c r="K1288" s="399"/>
      <c r="L1288" s="399"/>
      <c r="M1288" s="399"/>
      <c r="N1288" s="399"/>
      <c r="O1288" s="400"/>
    </row>
    <row r="1289">
      <c r="A1289" s="474"/>
      <c r="B1289" s="398"/>
      <c r="C1289" s="399"/>
      <c r="D1289" s="399"/>
      <c r="E1289" s="399"/>
      <c r="F1289" s="399"/>
      <c r="G1289" s="399"/>
      <c r="H1289" s="399"/>
      <c r="I1289" s="399"/>
      <c r="J1289" s="399"/>
      <c r="K1289" s="399"/>
      <c r="L1289" s="399"/>
      <c r="M1289" s="399"/>
      <c r="N1289" s="399"/>
      <c r="O1289" s="400"/>
    </row>
    <row r="1290">
      <c r="A1290" s="474"/>
      <c r="B1290" s="398"/>
      <c r="C1290" s="399"/>
      <c r="D1290" s="399"/>
      <c r="E1290" s="399"/>
      <c r="F1290" s="399"/>
      <c r="G1290" s="399"/>
      <c r="H1290" s="399"/>
      <c r="I1290" s="399"/>
      <c r="J1290" s="399"/>
      <c r="K1290" s="399"/>
      <c r="L1290" s="399"/>
      <c r="M1290" s="399"/>
      <c r="N1290" s="399"/>
      <c r="O1290" s="400"/>
    </row>
    <row r="1291">
      <c r="A1291" s="474"/>
      <c r="B1291" s="396"/>
      <c r="C1291" s="397"/>
      <c r="D1291" s="397"/>
      <c r="E1291" s="397"/>
      <c r="F1291" s="397"/>
      <c r="G1291" s="397"/>
      <c r="H1291" s="397"/>
      <c r="I1291" s="441"/>
      <c r="J1291" s="441"/>
      <c r="K1291" s="441"/>
      <c r="L1291" s="441"/>
      <c r="M1291" s="441"/>
      <c r="N1291" s="441"/>
      <c r="O1291" s="442"/>
    </row>
    <row r="1292">
      <c r="A1292" s="474"/>
      <c r="B1292" s="396"/>
      <c r="C1292" s="397"/>
      <c r="D1292" s="397"/>
      <c r="E1292" s="397"/>
      <c r="F1292" s="397"/>
      <c r="G1292" s="397"/>
      <c r="H1292" s="401"/>
      <c r="I1292" s="431" t="s">
        <v>292</v>
      </c>
      <c r="J1292" s="432"/>
      <c r="K1292" s="432"/>
      <c r="L1292" s="432"/>
      <c r="M1292" s="432"/>
      <c r="N1292" s="432"/>
      <c r="O1292" s="433"/>
    </row>
    <row r="1293">
      <c r="A1293" s="474"/>
      <c r="B1293" s="396"/>
      <c r="C1293" s="397"/>
      <c r="D1293" s="397"/>
      <c r="E1293" s="397"/>
      <c r="F1293" s="397"/>
      <c r="G1293" s="397"/>
      <c r="H1293" s="401"/>
      <c r="I1293" s="431"/>
      <c r="J1293" s="432"/>
      <c r="K1293" s="432"/>
      <c r="L1293" s="432"/>
      <c r="M1293" s="432"/>
      <c r="N1293" s="432"/>
      <c r="O1293" s="433"/>
    </row>
    <row r="1294">
      <c r="A1294" s="474"/>
      <c r="B1294" s="396"/>
      <c r="C1294" s="397"/>
      <c r="D1294" s="397"/>
      <c r="E1294" s="397"/>
      <c r="F1294" s="397"/>
      <c r="G1294" s="397"/>
      <c r="H1294" s="401"/>
      <c r="I1294" s="431"/>
      <c r="J1294" s="432"/>
      <c r="K1294" s="432"/>
      <c r="L1294" s="432"/>
      <c r="M1294" s="432"/>
      <c r="N1294" s="432"/>
      <c r="O1294" s="433"/>
    </row>
    <row r="1295">
      <c r="A1295" s="474"/>
      <c r="B1295" s="396"/>
      <c r="C1295" s="397"/>
      <c r="D1295" s="397"/>
      <c r="E1295" s="397"/>
      <c r="F1295" s="397"/>
      <c r="G1295" s="397"/>
      <c r="H1295" s="401"/>
      <c r="I1295" s="443"/>
      <c r="J1295" s="443"/>
      <c r="K1295" s="443"/>
      <c r="L1295" s="443"/>
      <c r="M1295" s="443"/>
      <c r="N1295" s="443"/>
      <c r="O1295" s="444"/>
    </row>
    <row r="1296">
      <c r="A1296" s="475"/>
      <c r="B1296" s="447"/>
      <c r="C1296" s="448"/>
      <c r="D1296" s="448"/>
      <c r="E1296" s="448"/>
      <c r="F1296" s="448"/>
      <c r="G1296" s="448"/>
      <c r="H1296" s="449"/>
      <c r="I1296" s="450"/>
      <c r="J1296" s="450"/>
      <c r="K1296" s="450"/>
      <c r="L1296" s="450"/>
      <c r="M1296" s="450"/>
      <c r="N1296" s="450"/>
      <c r="O1296" s="451"/>
    </row>
    <row r="1297">
      <c r="A1297" s="348" t="s">
        <v>240</v>
      </c>
      <c r="B1297" s="452" t="s">
        <v>1</v>
      </c>
      <c r="C1297" s="453"/>
      <c r="D1297" s="453"/>
      <c r="E1297" s="453"/>
      <c r="F1297" s="453"/>
      <c r="G1297" s="453"/>
      <c r="H1297" s="453"/>
      <c r="I1297" s="453"/>
      <c r="J1297" s="453"/>
      <c r="K1297" s="453"/>
      <c r="L1297" s="453"/>
      <c r="M1297" s="453"/>
      <c r="N1297" s="453"/>
      <c r="O1297" s="454"/>
    </row>
    <row r="1298">
      <c r="A1298" s="352" t="s">
        <v>3</v>
      </c>
      <c r="B1298" s="455" t="s">
        <v>4</v>
      </c>
      <c r="C1298" s="456"/>
      <c r="D1298" s="456"/>
      <c r="E1298" s="456"/>
      <c r="F1298" s="456"/>
      <c r="G1298" s="456"/>
      <c r="H1298" s="456"/>
      <c r="I1298" s="456"/>
      <c r="J1298" s="456"/>
      <c r="K1298" s="456"/>
      <c r="L1298" s="456"/>
      <c r="M1298" s="456"/>
      <c r="N1298" s="456"/>
      <c r="O1298" s="457"/>
    </row>
    <row r="1299" ht="12.75" customHeight="1">
      <c r="A1299" s="458" t="s">
        <v>241</v>
      </c>
      <c r="B1299" s="459"/>
      <c r="C1299" s="459"/>
      <c r="D1299" s="459"/>
      <c r="E1299" s="459"/>
      <c r="F1299" s="459"/>
      <c r="G1299" s="459"/>
      <c r="H1299" s="459"/>
      <c r="I1299" s="459"/>
      <c r="J1299" s="459"/>
      <c r="K1299" s="459"/>
      <c r="L1299" s="459"/>
      <c r="M1299" s="459"/>
      <c r="N1299" s="459"/>
      <c r="O1299" s="460"/>
    </row>
    <row r="1300" ht="12.75" customHeight="1">
      <c r="A1300" s="359" t="s">
        <v>7</v>
      </c>
      <c r="B1300" s="360" t="s">
        <v>233</v>
      </c>
      <c r="C1300" s="360" t="s">
        <v>216</v>
      </c>
      <c r="D1300" s="461" t="s">
        <v>198</v>
      </c>
      <c r="E1300" s="462"/>
      <c r="F1300" s="463"/>
      <c r="G1300" s="464" t="s">
        <v>242</v>
      </c>
      <c r="H1300" s="465"/>
      <c r="I1300" s="363">
        <f>I1246+1</f>
        <v>45960</v>
      </c>
      <c r="J1300" s="364"/>
      <c r="K1300" s="364"/>
      <c r="L1300" s="364"/>
      <c r="M1300" s="365"/>
      <c r="N1300" s="366" t="s">
        <v>243</v>
      </c>
      <c r="O1300" s="367">
        <f>O1246+1</f>
        <v>25</v>
      </c>
    </row>
    <row r="1301">
      <c r="A1301" s="368" t="s">
        <v>244</v>
      </c>
      <c r="B1301" s="369" t="s">
        <v>6</v>
      </c>
      <c r="C1301" s="370"/>
      <c r="D1301" s="370"/>
      <c r="E1301" s="370"/>
      <c r="F1301" s="370"/>
      <c r="G1301" s="370"/>
      <c r="H1301" s="370"/>
      <c r="I1301" s="370"/>
      <c r="J1301" s="371"/>
      <c r="K1301" s="372" t="s">
        <v>245</v>
      </c>
      <c r="L1301" s="372" t="s">
        <v>246</v>
      </c>
      <c r="M1301" s="476" t="s">
        <v>247</v>
      </c>
      <c r="N1301" s="477"/>
      <c r="O1301" s="373" t="s">
        <v>248</v>
      </c>
    </row>
    <row r="1302">
      <c r="A1302" s="374"/>
      <c r="B1302" s="375"/>
      <c r="C1302" s="376"/>
      <c r="D1302" s="376"/>
      <c r="E1302" s="376"/>
      <c r="F1302" s="376"/>
      <c r="G1302" s="376"/>
      <c r="H1302" s="376"/>
      <c r="I1302" s="376"/>
      <c r="J1302" s="377"/>
      <c r="K1302" s="372" t="s">
        <v>249</v>
      </c>
      <c r="L1302" s="378" t="s">
        <v>203</v>
      </c>
      <c r="M1302" s="482"/>
      <c r="N1302" s="483"/>
      <c r="O1302" s="379"/>
    </row>
    <row r="1303" ht="25.5">
      <c r="A1303" s="380" t="s">
        <v>250</v>
      </c>
      <c r="B1303" s="381"/>
      <c r="C1303" s="382" t="s">
        <v>251</v>
      </c>
      <c r="D1303" s="382">
        <v>180</v>
      </c>
      <c r="E1303" s="382" t="s">
        <v>252</v>
      </c>
      <c r="F1303" s="479" t="s">
        <v>253</v>
      </c>
      <c r="G1303" s="480"/>
      <c r="H1303" s="381">
        <f>H1249+1</f>
        <v>25</v>
      </c>
      <c r="I1303" s="382" t="s">
        <v>254</v>
      </c>
      <c r="J1303" s="381">
        <f>D1303-H1303</f>
        <v>155</v>
      </c>
      <c r="K1303" s="378" t="s">
        <v>255</v>
      </c>
      <c r="L1303" s="378" t="s">
        <v>203</v>
      </c>
      <c r="M1303" s="455"/>
      <c r="N1303" s="478"/>
      <c r="O1303" s="354"/>
    </row>
    <row r="1304">
      <c r="A1304" s="481" t="s">
        <v>256</v>
      </c>
      <c r="B1304" s="393" t="s">
        <v>257</v>
      </c>
      <c r="C1304" s="394"/>
      <c r="D1304" s="394"/>
      <c r="E1304" s="394"/>
      <c r="F1304" s="395"/>
      <c r="G1304" s="396"/>
      <c r="H1304" s="401"/>
      <c r="I1304" s="398"/>
      <c r="J1304" s="399"/>
      <c r="K1304" s="399"/>
      <c r="L1304" s="399"/>
      <c r="M1304" s="399"/>
      <c r="N1304" s="399"/>
      <c r="O1304" s="400"/>
    </row>
    <row r="1305">
      <c r="A1305" s="384"/>
      <c r="B1305" s="393" t="s">
        <v>258</v>
      </c>
      <c r="C1305" s="394"/>
      <c r="D1305" s="394"/>
      <c r="E1305" s="394"/>
      <c r="F1305" s="395"/>
      <c r="G1305" s="396"/>
      <c r="H1305" s="401"/>
      <c r="I1305" s="398"/>
      <c r="J1305" s="399"/>
      <c r="K1305" s="399"/>
      <c r="L1305" s="399"/>
      <c r="M1305" s="399"/>
      <c r="N1305" s="399"/>
      <c r="O1305" s="400"/>
    </row>
    <row r="1306">
      <c r="A1306" s="384"/>
      <c r="B1306" s="393" t="s">
        <v>259</v>
      </c>
      <c r="C1306" s="394"/>
      <c r="D1306" s="394"/>
      <c r="E1306" s="394"/>
      <c r="F1306" s="395"/>
      <c r="G1306" s="396"/>
      <c r="H1306" s="401"/>
      <c r="I1306" s="398"/>
      <c r="J1306" s="399"/>
      <c r="K1306" s="399"/>
      <c r="L1306" s="399"/>
      <c r="M1306" s="399"/>
      <c r="N1306" s="399"/>
      <c r="O1306" s="400"/>
    </row>
    <row r="1307">
      <c r="A1307" s="384"/>
      <c r="B1307" s="393" t="s">
        <v>260</v>
      </c>
      <c r="C1307" s="394"/>
      <c r="D1307" s="394"/>
      <c r="E1307" s="394"/>
      <c r="F1307" s="395"/>
      <c r="G1307" s="396"/>
      <c r="H1307" s="401"/>
      <c r="I1307" s="398"/>
      <c r="J1307" s="399"/>
      <c r="K1307" s="399"/>
      <c r="L1307" s="399"/>
      <c r="M1307" s="399"/>
      <c r="N1307" s="399"/>
      <c r="O1307" s="400"/>
    </row>
    <row r="1308">
      <c r="A1308" s="384"/>
      <c r="B1308" s="393" t="s">
        <v>261</v>
      </c>
      <c r="C1308" s="394"/>
      <c r="D1308" s="394"/>
      <c r="E1308" s="394"/>
      <c r="F1308" s="395"/>
      <c r="G1308" s="396"/>
      <c r="H1308" s="401"/>
      <c r="I1308" s="396"/>
      <c r="J1308" s="397"/>
      <c r="K1308" s="397"/>
      <c r="L1308" s="397"/>
      <c r="M1308" s="397"/>
      <c r="N1308" s="397"/>
      <c r="O1308" s="402"/>
    </row>
    <row r="1309" ht="13.5" customHeight="1">
      <c r="A1309" s="403"/>
      <c r="B1309" s="393" t="s">
        <v>262</v>
      </c>
      <c r="C1309" s="394"/>
      <c r="D1309" s="394"/>
      <c r="E1309" s="394"/>
      <c r="F1309" s="395"/>
      <c r="G1309" s="396">
        <v>1</v>
      </c>
      <c r="H1309" s="401"/>
      <c r="I1309" s="404"/>
      <c r="J1309" s="405"/>
      <c r="K1309" s="405"/>
      <c r="L1309" s="405"/>
      <c r="M1309" s="405"/>
      <c r="N1309" s="405"/>
      <c r="O1309" s="406"/>
    </row>
    <row r="1310">
      <c r="A1310" s="407" t="s">
        <v>263</v>
      </c>
      <c r="B1310" s="408" t="s">
        <v>264</v>
      </c>
      <c r="C1310" s="409"/>
      <c r="D1310" s="409"/>
      <c r="E1310" s="409"/>
      <c r="F1310" s="410"/>
      <c r="G1310" s="411" t="s">
        <v>265</v>
      </c>
      <c r="H1310" s="412"/>
      <c r="I1310" s="408" t="s">
        <v>264</v>
      </c>
      <c r="J1310" s="409"/>
      <c r="K1310" s="409"/>
      <c r="L1310" s="409"/>
      <c r="M1310" s="409"/>
      <c r="N1310" s="410"/>
      <c r="O1310" s="413" t="s">
        <v>265</v>
      </c>
    </row>
    <row r="1311">
      <c r="A1311" s="384"/>
      <c r="B1311" s="393" t="s">
        <v>266</v>
      </c>
      <c r="C1311" s="394"/>
      <c r="D1311" s="394"/>
      <c r="E1311" s="394"/>
      <c r="F1311" s="395"/>
      <c r="G1311" s="398"/>
      <c r="H1311" s="430"/>
      <c r="I1311" s="393" t="s">
        <v>267</v>
      </c>
      <c r="J1311" s="394"/>
      <c r="K1311" s="394"/>
      <c r="L1311" s="394"/>
      <c r="M1311" s="394"/>
      <c r="N1311" s="395"/>
      <c r="O1311" s="469"/>
    </row>
    <row r="1312" ht="12.75" customHeight="1">
      <c r="A1312" s="384"/>
      <c r="B1312" s="393" t="s">
        <v>268</v>
      </c>
      <c r="C1312" s="394"/>
      <c r="D1312" s="394"/>
      <c r="E1312" s="394"/>
      <c r="F1312" s="395"/>
      <c r="G1312" s="398"/>
      <c r="H1312" s="399"/>
      <c r="I1312" s="415" t="s">
        <v>269</v>
      </c>
      <c r="J1312" s="416"/>
      <c r="K1312" s="416"/>
      <c r="L1312" s="416"/>
      <c r="M1312" s="416"/>
      <c r="N1312" s="417"/>
      <c r="O1312" s="400"/>
    </row>
    <row r="1313" ht="12.75" customHeight="1">
      <c r="A1313" s="384"/>
      <c r="B1313" s="393" t="s">
        <v>270</v>
      </c>
      <c r="C1313" s="394"/>
      <c r="D1313" s="394"/>
      <c r="E1313" s="394"/>
      <c r="F1313" s="395"/>
      <c r="G1313" s="398"/>
      <c r="H1313" s="399"/>
      <c r="I1313" s="393" t="s">
        <v>271</v>
      </c>
      <c r="J1313" s="394"/>
      <c r="K1313" s="394"/>
      <c r="L1313" s="394"/>
      <c r="M1313" s="394"/>
      <c r="N1313" s="395"/>
      <c r="O1313" s="400"/>
    </row>
    <row r="1314" ht="12.75" customHeight="1">
      <c r="A1314" s="384"/>
      <c r="B1314" s="393" t="s">
        <v>272</v>
      </c>
      <c r="C1314" s="394"/>
      <c r="D1314" s="394"/>
      <c r="E1314" s="394"/>
      <c r="F1314" s="395"/>
      <c r="G1314" s="398"/>
      <c r="H1314" s="430"/>
      <c r="I1314" s="385" t="s">
        <v>273</v>
      </c>
      <c r="J1314" s="386"/>
      <c r="K1314" s="386"/>
      <c r="L1314" s="386"/>
      <c r="M1314" s="386"/>
      <c r="N1314" s="387"/>
      <c r="O1314" s="469"/>
    </row>
    <row r="1315" ht="12.75" customHeight="1">
      <c r="A1315" s="384"/>
      <c r="B1315" s="393" t="s">
        <v>274</v>
      </c>
      <c r="C1315" s="394"/>
      <c r="D1315" s="394"/>
      <c r="E1315" s="394"/>
      <c r="F1315" s="395"/>
      <c r="G1315" s="398"/>
      <c r="H1315" s="430"/>
      <c r="I1315" s="393" t="s">
        <v>275</v>
      </c>
      <c r="J1315" s="394"/>
      <c r="K1315" s="394"/>
      <c r="L1315" s="394"/>
      <c r="M1315" s="394"/>
      <c r="N1315" s="395"/>
      <c r="O1315" s="469">
        <v>1</v>
      </c>
    </row>
    <row r="1316">
      <c r="A1316" s="384"/>
      <c r="B1316" s="393" t="s">
        <v>276</v>
      </c>
      <c r="C1316" s="394"/>
      <c r="D1316" s="394"/>
      <c r="E1316" s="394"/>
      <c r="F1316" s="395"/>
      <c r="G1316" s="398"/>
      <c r="H1316" s="430"/>
      <c r="I1316" s="393" t="s">
        <v>277</v>
      </c>
      <c r="J1316" s="394"/>
      <c r="K1316" s="394"/>
      <c r="L1316" s="394"/>
      <c r="M1316" s="394"/>
      <c r="N1316" s="395"/>
      <c r="O1316" s="469"/>
    </row>
    <row r="1317" ht="12.75" customHeight="1">
      <c r="A1317" s="384"/>
      <c r="B1317" s="393" t="s">
        <v>278</v>
      </c>
      <c r="C1317" s="394"/>
      <c r="D1317" s="394"/>
      <c r="E1317" s="394"/>
      <c r="F1317" s="395"/>
      <c r="G1317" s="398"/>
      <c r="H1317" s="430"/>
      <c r="I1317" s="393" t="s">
        <v>279</v>
      </c>
      <c r="J1317" s="394"/>
      <c r="K1317" s="394"/>
      <c r="L1317" s="394"/>
      <c r="M1317" s="394"/>
      <c r="N1317" s="395"/>
      <c r="O1317" s="469"/>
    </row>
    <row r="1318">
      <c r="A1318" s="384"/>
      <c r="B1318" s="393" t="s">
        <v>280</v>
      </c>
      <c r="C1318" s="394"/>
      <c r="D1318" s="394"/>
      <c r="E1318" s="394"/>
      <c r="F1318" s="395"/>
      <c r="G1318" s="398"/>
      <c r="H1318" s="430"/>
      <c r="I1318" s="393" t="s">
        <v>281</v>
      </c>
      <c r="J1318" s="394"/>
      <c r="K1318" s="394"/>
      <c r="L1318" s="394"/>
      <c r="M1318" s="394"/>
      <c r="N1318" s="395"/>
      <c r="O1318" s="469"/>
    </row>
    <row r="1319" ht="12.75" customHeight="1">
      <c r="A1319" s="384"/>
      <c r="B1319" s="393" t="s">
        <v>282</v>
      </c>
      <c r="C1319" s="394"/>
      <c r="D1319" s="394"/>
      <c r="E1319" s="394"/>
      <c r="F1319" s="395"/>
      <c r="G1319" s="398"/>
      <c r="H1319" s="430"/>
      <c r="I1319" s="393" t="s">
        <v>283</v>
      </c>
      <c r="J1319" s="394"/>
      <c r="K1319" s="394"/>
      <c r="L1319" s="394"/>
      <c r="M1319" s="394"/>
      <c r="N1319" s="395"/>
      <c r="O1319" s="469"/>
    </row>
    <row r="1320" ht="12.75" customHeight="1">
      <c r="A1320" s="384"/>
      <c r="B1320" s="393" t="s">
        <v>284</v>
      </c>
      <c r="C1320" s="394"/>
      <c r="D1320" s="394"/>
      <c r="E1320" s="394"/>
      <c r="F1320" s="395"/>
      <c r="G1320" s="398"/>
      <c r="H1320" s="430"/>
      <c r="I1320" s="393" t="s">
        <v>285</v>
      </c>
      <c r="J1320" s="394"/>
      <c r="K1320" s="394"/>
      <c r="L1320" s="394"/>
      <c r="M1320" s="394"/>
      <c r="N1320" s="395"/>
      <c r="O1320" s="418">
        <v>1</v>
      </c>
    </row>
    <row r="1321" ht="13.5" customHeight="1">
      <c r="A1321" s="403"/>
      <c r="B1321" s="393" t="s">
        <v>286</v>
      </c>
      <c r="C1321" s="394"/>
      <c r="D1321" s="394"/>
      <c r="E1321" s="394"/>
      <c r="F1321" s="395"/>
      <c r="G1321" s="470">
        <v>2</v>
      </c>
      <c r="H1321" s="471"/>
      <c r="I1321" s="421" t="s">
        <v>287</v>
      </c>
      <c r="J1321" s="422"/>
      <c r="K1321" s="422"/>
      <c r="L1321" s="422"/>
      <c r="M1321" s="422"/>
      <c r="N1321" s="423"/>
      <c r="O1321" s="472">
        <f>SUM(G1311:H1321,O1311:O1320)</f>
        <v>4</v>
      </c>
    </row>
    <row r="1322">
      <c r="A1322" s="425" t="s">
        <v>288</v>
      </c>
      <c r="B1322" s="426" t="s">
        <v>43</v>
      </c>
      <c r="C1322" s="485"/>
      <c r="D1322" s="485"/>
      <c r="E1322" s="485"/>
      <c r="F1322" s="485"/>
      <c r="G1322" s="485"/>
      <c r="H1322" s="485"/>
      <c r="I1322" s="485"/>
      <c r="J1322" s="485"/>
      <c r="K1322" s="485"/>
      <c r="L1322" s="485"/>
      <c r="M1322" s="485"/>
      <c r="N1322" s="485"/>
      <c r="O1322" s="486"/>
    </row>
    <row r="1323">
      <c r="A1323" s="429"/>
      <c r="B1323" s="398"/>
      <c r="C1323" s="399"/>
      <c r="D1323" s="399"/>
      <c r="E1323" s="399"/>
      <c r="F1323" s="399"/>
      <c r="G1323" s="399"/>
      <c r="H1323" s="399"/>
      <c r="I1323" s="399"/>
      <c r="J1323" s="399"/>
      <c r="K1323" s="399"/>
      <c r="L1323" s="399"/>
      <c r="M1323" s="399"/>
      <c r="N1323" s="399"/>
      <c r="O1323" s="400"/>
    </row>
    <row r="1324">
      <c r="A1324" s="429"/>
      <c r="B1324" s="398"/>
      <c r="C1324" s="399"/>
      <c r="D1324" s="399"/>
      <c r="E1324" s="399"/>
      <c r="F1324" s="399"/>
      <c r="G1324" s="399"/>
      <c r="H1324" s="399"/>
      <c r="I1324" s="399"/>
      <c r="J1324" s="399"/>
      <c r="K1324" s="399"/>
      <c r="L1324" s="399"/>
      <c r="M1324" s="399"/>
      <c r="N1324" s="399"/>
      <c r="O1324" s="400"/>
    </row>
    <row r="1325">
      <c r="A1325" s="429"/>
      <c r="B1325" s="398"/>
      <c r="C1325" s="399"/>
      <c r="D1325" s="399"/>
      <c r="E1325" s="399"/>
      <c r="F1325" s="399"/>
      <c r="G1325" s="399"/>
      <c r="H1325" s="399"/>
      <c r="I1325" s="399"/>
      <c r="J1325" s="399"/>
      <c r="K1325" s="399"/>
      <c r="L1325" s="399"/>
      <c r="M1325" s="399"/>
      <c r="N1325" s="399"/>
      <c r="O1325" s="400"/>
    </row>
    <row r="1326">
      <c r="A1326" s="429"/>
      <c r="B1326" s="398"/>
      <c r="C1326" s="399"/>
      <c r="D1326" s="399"/>
      <c r="E1326" s="399"/>
      <c r="F1326" s="399"/>
      <c r="G1326" s="399"/>
      <c r="H1326" s="399"/>
      <c r="I1326" s="399"/>
      <c r="J1326" s="399"/>
      <c r="K1326" s="399"/>
      <c r="L1326" s="399"/>
      <c r="M1326" s="399"/>
      <c r="N1326" s="399"/>
      <c r="O1326" s="400"/>
    </row>
    <row r="1327">
      <c r="A1327" s="429"/>
      <c r="B1327" s="398"/>
      <c r="C1327" s="399"/>
      <c r="D1327" s="399"/>
      <c r="E1327" s="399"/>
      <c r="F1327" s="399"/>
      <c r="G1327" s="399"/>
      <c r="H1327" s="399"/>
      <c r="I1327" s="399"/>
      <c r="J1327" s="399"/>
      <c r="K1327" s="399"/>
      <c r="L1327" s="399"/>
      <c r="M1327" s="399"/>
      <c r="N1327" s="399"/>
      <c r="O1327" s="400"/>
    </row>
    <row r="1328">
      <c r="A1328" s="429"/>
      <c r="B1328" s="398"/>
      <c r="C1328" s="399"/>
      <c r="D1328" s="399"/>
      <c r="E1328" s="399"/>
      <c r="F1328" s="399"/>
      <c r="G1328" s="399"/>
      <c r="H1328" s="399"/>
      <c r="I1328" s="399"/>
      <c r="J1328" s="399"/>
      <c r="K1328" s="399"/>
      <c r="L1328" s="399"/>
      <c r="M1328" s="399"/>
      <c r="N1328" s="399"/>
      <c r="O1328" s="400"/>
    </row>
    <row r="1329">
      <c r="A1329" s="429"/>
      <c r="B1329" s="398"/>
      <c r="C1329" s="399"/>
      <c r="D1329" s="399"/>
      <c r="E1329" s="399"/>
      <c r="F1329" s="399"/>
      <c r="G1329" s="399"/>
      <c r="H1329" s="399"/>
      <c r="I1329" s="399"/>
      <c r="J1329" s="399"/>
      <c r="K1329" s="399"/>
      <c r="L1329" s="399"/>
      <c r="M1329" s="399"/>
      <c r="N1329" s="399"/>
      <c r="O1329" s="400"/>
    </row>
    <row r="1330">
      <c r="A1330" s="429"/>
      <c r="B1330" s="398"/>
      <c r="C1330" s="399"/>
      <c r="D1330" s="399"/>
      <c r="E1330" s="399"/>
      <c r="F1330" s="399"/>
      <c r="G1330" s="399"/>
      <c r="H1330" s="399"/>
      <c r="I1330" s="399"/>
      <c r="J1330" s="399"/>
      <c r="K1330" s="399"/>
      <c r="L1330" s="399"/>
      <c r="M1330" s="399"/>
      <c r="N1330" s="399"/>
      <c r="O1330" s="400"/>
    </row>
    <row r="1331">
      <c r="A1331" s="429"/>
      <c r="B1331" s="398"/>
      <c r="C1331" s="399"/>
      <c r="D1331" s="399"/>
      <c r="E1331" s="399"/>
      <c r="F1331" s="399"/>
      <c r="G1331" s="399"/>
      <c r="H1331" s="399"/>
      <c r="I1331" s="399"/>
      <c r="J1331" s="399"/>
      <c r="K1331" s="399"/>
      <c r="L1331" s="399"/>
      <c r="M1331" s="399"/>
      <c r="N1331" s="399"/>
      <c r="O1331" s="400"/>
    </row>
    <row r="1332">
      <c r="A1332" s="429"/>
      <c r="B1332" s="398"/>
      <c r="C1332" s="399"/>
      <c r="D1332" s="399"/>
      <c r="E1332" s="399"/>
      <c r="F1332" s="399"/>
      <c r="G1332" s="399"/>
      <c r="H1332" s="399"/>
      <c r="I1332" s="399"/>
      <c r="J1332" s="399"/>
      <c r="K1332" s="399"/>
      <c r="L1332" s="399"/>
      <c r="M1332" s="399"/>
      <c r="N1332" s="399"/>
      <c r="O1332" s="400"/>
    </row>
    <row r="1333">
      <c r="A1333" s="429"/>
      <c r="B1333" s="398"/>
      <c r="C1333" s="399"/>
      <c r="D1333" s="399"/>
      <c r="E1333" s="399"/>
      <c r="F1333" s="399"/>
      <c r="G1333" s="399"/>
      <c r="H1333" s="399"/>
      <c r="I1333" s="399"/>
      <c r="J1333" s="399"/>
      <c r="K1333" s="399"/>
      <c r="L1333" s="399"/>
      <c r="M1333" s="399"/>
      <c r="N1333" s="399"/>
      <c r="O1333" s="400"/>
    </row>
    <row r="1334">
      <c r="A1334" s="429"/>
      <c r="B1334" s="398"/>
      <c r="C1334" s="399"/>
      <c r="D1334" s="399"/>
      <c r="E1334" s="399"/>
      <c r="F1334" s="399"/>
      <c r="G1334" s="399"/>
      <c r="H1334" s="399"/>
      <c r="I1334" s="399"/>
      <c r="J1334" s="399"/>
      <c r="K1334" s="399"/>
      <c r="L1334" s="399"/>
      <c r="M1334" s="399"/>
      <c r="N1334" s="399"/>
      <c r="O1334" s="400"/>
    </row>
    <row r="1335" ht="19.5" customHeight="1">
      <c r="A1335" s="429"/>
      <c r="B1335" s="398"/>
      <c r="C1335" s="399"/>
      <c r="D1335" s="399"/>
      <c r="E1335" s="399"/>
      <c r="F1335" s="399"/>
      <c r="G1335" s="399"/>
      <c r="H1335" s="430"/>
      <c r="I1335" s="431" t="s">
        <v>0</v>
      </c>
      <c r="J1335" s="432"/>
      <c r="K1335" s="432"/>
      <c r="L1335" s="432"/>
      <c r="M1335" s="432"/>
      <c r="N1335" s="432"/>
      <c r="O1335" s="433"/>
    </row>
    <row r="1336" ht="42" customHeight="1">
      <c r="A1336" s="434"/>
      <c r="B1336" s="404"/>
      <c r="C1336" s="405"/>
      <c r="D1336" s="405"/>
      <c r="E1336" s="405"/>
      <c r="F1336" s="405"/>
      <c r="G1336" s="405"/>
      <c r="H1336" s="435"/>
      <c r="I1336" s="436"/>
      <c r="J1336" s="437"/>
      <c r="K1336" s="437"/>
      <c r="L1336" s="437"/>
      <c r="M1336" s="437"/>
      <c r="N1336" s="437"/>
      <c r="O1336" s="438"/>
    </row>
    <row r="1337">
      <c r="A1337" s="425" t="s">
        <v>291</v>
      </c>
      <c r="B1337" s="439"/>
      <c r="C1337" s="427"/>
      <c r="D1337" s="427"/>
      <c r="E1337" s="427"/>
      <c r="F1337" s="427"/>
      <c r="G1337" s="427"/>
      <c r="H1337" s="427"/>
      <c r="I1337" s="427"/>
      <c r="J1337" s="427"/>
      <c r="K1337" s="427"/>
      <c r="L1337" s="427"/>
      <c r="M1337" s="427"/>
      <c r="N1337" s="427"/>
      <c r="O1337" s="428"/>
    </row>
    <row r="1338">
      <c r="A1338" s="429"/>
      <c r="B1338" s="398"/>
      <c r="C1338" s="399"/>
      <c r="D1338" s="399"/>
      <c r="E1338" s="399"/>
      <c r="F1338" s="399"/>
      <c r="G1338" s="399"/>
      <c r="H1338" s="399"/>
      <c r="I1338" s="399"/>
      <c r="J1338" s="399"/>
      <c r="K1338" s="399"/>
      <c r="L1338" s="399"/>
      <c r="M1338" s="399"/>
      <c r="N1338" s="399"/>
      <c r="O1338" s="400"/>
    </row>
    <row r="1339">
      <c r="A1339" s="429"/>
      <c r="B1339" s="398"/>
      <c r="C1339" s="399"/>
      <c r="D1339" s="399"/>
      <c r="E1339" s="399"/>
      <c r="F1339" s="399"/>
      <c r="G1339" s="399"/>
      <c r="H1339" s="399"/>
      <c r="I1339" s="399"/>
      <c r="J1339" s="399"/>
      <c r="K1339" s="399"/>
      <c r="L1339" s="399"/>
      <c r="M1339" s="399"/>
      <c r="N1339" s="399"/>
      <c r="O1339" s="400"/>
    </row>
    <row r="1340">
      <c r="A1340" s="429"/>
      <c r="B1340" s="398"/>
      <c r="C1340" s="399"/>
      <c r="D1340" s="399"/>
      <c r="E1340" s="399"/>
      <c r="F1340" s="399"/>
      <c r="G1340" s="399"/>
      <c r="H1340" s="399"/>
      <c r="I1340" s="399"/>
      <c r="J1340" s="399"/>
      <c r="K1340" s="399"/>
      <c r="L1340" s="399"/>
      <c r="M1340" s="399"/>
      <c r="N1340" s="399"/>
      <c r="O1340" s="400"/>
    </row>
    <row r="1341">
      <c r="A1341" s="429"/>
      <c r="B1341" s="398"/>
      <c r="C1341" s="399"/>
      <c r="D1341" s="399"/>
      <c r="E1341" s="399"/>
      <c r="F1341" s="399"/>
      <c r="G1341" s="399"/>
      <c r="H1341" s="399"/>
      <c r="I1341" s="399"/>
      <c r="J1341" s="399"/>
      <c r="K1341" s="399"/>
      <c r="L1341" s="399"/>
      <c r="M1341" s="399"/>
      <c r="N1341" s="399"/>
      <c r="O1341" s="400"/>
    </row>
    <row r="1342">
      <c r="A1342" s="429"/>
      <c r="B1342" s="398"/>
      <c r="C1342" s="399"/>
      <c r="D1342" s="399"/>
      <c r="E1342" s="399"/>
      <c r="F1342" s="399"/>
      <c r="G1342" s="399"/>
      <c r="H1342" s="399"/>
      <c r="I1342" s="399"/>
      <c r="J1342" s="399"/>
      <c r="K1342" s="399"/>
      <c r="L1342" s="399"/>
      <c r="M1342" s="399"/>
      <c r="N1342" s="399"/>
      <c r="O1342" s="400"/>
    </row>
    <row r="1343">
      <c r="A1343" s="429"/>
      <c r="B1343" s="398"/>
      <c r="C1343" s="399"/>
      <c r="D1343" s="399"/>
      <c r="E1343" s="399"/>
      <c r="F1343" s="399"/>
      <c r="G1343" s="399"/>
      <c r="H1343" s="399"/>
      <c r="I1343" s="399"/>
      <c r="J1343" s="399"/>
      <c r="K1343" s="399"/>
      <c r="L1343" s="399"/>
      <c r="M1343" s="399"/>
      <c r="N1343" s="399"/>
      <c r="O1343" s="400"/>
    </row>
    <row r="1344">
      <c r="A1344" s="429"/>
      <c r="B1344" s="398"/>
      <c r="C1344" s="399"/>
      <c r="D1344" s="399"/>
      <c r="E1344" s="399"/>
      <c r="F1344" s="399"/>
      <c r="G1344" s="399"/>
      <c r="H1344" s="399"/>
      <c r="I1344" s="399"/>
      <c r="J1344" s="399"/>
      <c r="K1344" s="399"/>
      <c r="L1344" s="399"/>
      <c r="M1344" s="399"/>
      <c r="N1344" s="399"/>
      <c r="O1344" s="400"/>
    </row>
    <row r="1345">
      <c r="A1345" s="429"/>
      <c r="B1345" s="396"/>
      <c r="C1345" s="397"/>
      <c r="D1345" s="397"/>
      <c r="E1345" s="397"/>
      <c r="F1345" s="397"/>
      <c r="G1345" s="397"/>
      <c r="H1345" s="397"/>
      <c r="I1345" s="441"/>
      <c r="J1345" s="441"/>
      <c r="K1345" s="441"/>
      <c r="L1345" s="441"/>
      <c r="M1345" s="441"/>
      <c r="N1345" s="441"/>
      <c r="O1345" s="442"/>
    </row>
    <row r="1346">
      <c r="A1346" s="429"/>
      <c r="B1346" s="396"/>
      <c r="C1346" s="397"/>
      <c r="D1346" s="397"/>
      <c r="E1346" s="397"/>
      <c r="F1346" s="397"/>
      <c r="G1346" s="397"/>
      <c r="H1346" s="401"/>
      <c r="I1346" s="431" t="s">
        <v>292</v>
      </c>
      <c r="J1346" s="432"/>
      <c r="K1346" s="432"/>
      <c r="L1346" s="432"/>
      <c r="M1346" s="432"/>
      <c r="N1346" s="432"/>
      <c r="O1346" s="433"/>
    </row>
    <row r="1347">
      <c r="A1347" s="429"/>
      <c r="B1347" s="396"/>
      <c r="C1347" s="397"/>
      <c r="D1347" s="397"/>
      <c r="E1347" s="397"/>
      <c r="F1347" s="397"/>
      <c r="G1347" s="397"/>
      <c r="H1347" s="401"/>
      <c r="I1347" s="431"/>
      <c r="J1347" s="432"/>
      <c r="K1347" s="432"/>
      <c r="L1347" s="432"/>
      <c r="M1347" s="432"/>
      <c r="N1347" s="432"/>
      <c r="O1347" s="433"/>
    </row>
    <row r="1348">
      <c r="A1348" s="429"/>
      <c r="B1348" s="396"/>
      <c r="C1348" s="397"/>
      <c r="D1348" s="397"/>
      <c r="E1348" s="397"/>
      <c r="F1348" s="397"/>
      <c r="G1348" s="397"/>
      <c r="H1348" s="401"/>
      <c r="I1348" s="431"/>
      <c r="J1348" s="432"/>
      <c r="K1348" s="432"/>
      <c r="L1348" s="432"/>
      <c r="M1348" s="432"/>
      <c r="N1348" s="432"/>
      <c r="O1348" s="433"/>
    </row>
    <row r="1349">
      <c r="A1349" s="429"/>
      <c r="B1349" s="396"/>
      <c r="C1349" s="397"/>
      <c r="D1349" s="397"/>
      <c r="E1349" s="397"/>
      <c r="F1349" s="397"/>
      <c r="G1349" s="397"/>
      <c r="H1349" s="401"/>
      <c r="I1349" s="443"/>
      <c r="J1349" s="443"/>
      <c r="K1349" s="443"/>
      <c r="L1349" s="443"/>
      <c r="M1349" s="443"/>
      <c r="N1349" s="443"/>
      <c r="O1349" s="444"/>
    </row>
    <row r="1350">
      <c r="A1350" s="434"/>
      <c r="B1350" s="447"/>
      <c r="C1350" s="448"/>
      <c r="D1350" s="448"/>
      <c r="E1350" s="448"/>
      <c r="F1350" s="448"/>
      <c r="G1350" s="448"/>
      <c r="H1350" s="449"/>
      <c r="I1350" s="450"/>
      <c r="J1350" s="450"/>
      <c r="K1350" s="450"/>
      <c r="L1350" s="450"/>
      <c r="M1350" s="450"/>
      <c r="N1350" s="450"/>
      <c r="O1350" s="451"/>
    </row>
    <row r="1351">
      <c r="A1351" s="348" t="s">
        <v>240</v>
      </c>
      <c r="B1351" s="452" t="s">
        <v>1</v>
      </c>
      <c r="C1351" s="453"/>
      <c r="D1351" s="453"/>
      <c r="E1351" s="453"/>
      <c r="F1351" s="453"/>
      <c r="G1351" s="453"/>
      <c r="H1351" s="453"/>
      <c r="I1351" s="453"/>
      <c r="J1351" s="453"/>
      <c r="K1351" s="453"/>
      <c r="L1351" s="453"/>
      <c r="M1351" s="453"/>
      <c r="N1351" s="453"/>
      <c r="O1351" s="454"/>
    </row>
    <row r="1352">
      <c r="A1352" s="352" t="s">
        <v>3</v>
      </c>
      <c r="B1352" s="455" t="s">
        <v>4</v>
      </c>
      <c r="C1352" s="456"/>
      <c r="D1352" s="456"/>
      <c r="E1352" s="456"/>
      <c r="F1352" s="456"/>
      <c r="G1352" s="456"/>
      <c r="H1352" s="456"/>
      <c r="I1352" s="456"/>
      <c r="J1352" s="456"/>
      <c r="K1352" s="456"/>
      <c r="L1352" s="456"/>
      <c r="M1352" s="456"/>
      <c r="N1352" s="456"/>
      <c r="O1352" s="457"/>
    </row>
    <row r="1353" ht="12.75" customHeight="1">
      <c r="A1353" s="458" t="s">
        <v>241</v>
      </c>
      <c r="B1353" s="459"/>
      <c r="C1353" s="459"/>
      <c r="D1353" s="459"/>
      <c r="E1353" s="459"/>
      <c r="F1353" s="459"/>
      <c r="G1353" s="459"/>
      <c r="H1353" s="459"/>
      <c r="I1353" s="459"/>
      <c r="J1353" s="459"/>
      <c r="K1353" s="459"/>
      <c r="L1353" s="459"/>
      <c r="M1353" s="459"/>
      <c r="N1353" s="459"/>
      <c r="O1353" s="460"/>
    </row>
    <row r="1354" ht="12.75" customHeight="1">
      <c r="A1354" s="359" t="s">
        <v>7</v>
      </c>
      <c r="B1354" s="360" t="s">
        <v>233</v>
      </c>
      <c r="C1354" s="360" t="s">
        <v>216</v>
      </c>
      <c r="D1354" s="461" t="s">
        <v>198</v>
      </c>
      <c r="E1354" s="462"/>
      <c r="F1354" s="463"/>
      <c r="G1354" s="464" t="s">
        <v>242</v>
      </c>
      <c r="H1354" s="465"/>
      <c r="I1354" s="363">
        <f>I1300+1</f>
        <v>45961</v>
      </c>
      <c r="J1354" s="364"/>
      <c r="K1354" s="364"/>
      <c r="L1354" s="364"/>
      <c r="M1354" s="365"/>
      <c r="N1354" s="366" t="s">
        <v>243</v>
      </c>
      <c r="O1354" s="367">
        <f>O1300+1</f>
        <v>26</v>
      </c>
    </row>
    <row r="1355">
      <c r="A1355" s="368" t="s">
        <v>244</v>
      </c>
      <c r="B1355" s="369" t="s">
        <v>6</v>
      </c>
      <c r="C1355" s="370"/>
      <c r="D1355" s="370"/>
      <c r="E1355" s="370"/>
      <c r="F1355" s="370"/>
      <c r="G1355" s="370"/>
      <c r="H1355" s="370"/>
      <c r="I1355" s="370"/>
      <c r="J1355" s="371"/>
      <c r="K1355" s="372" t="s">
        <v>245</v>
      </c>
      <c r="L1355" s="372" t="s">
        <v>246</v>
      </c>
      <c r="M1355" s="476" t="s">
        <v>247</v>
      </c>
      <c r="N1355" s="477"/>
      <c r="O1355" s="373" t="s">
        <v>248</v>
      </c>
    </row>
    <row r="1356">
      <c r="A1356" s="374"/>
      <c r="B1356" s="375"/>
      <c r="C1356" s="376"/>
      <c r="D1356" s="376"/>
      <c r="E1356" s="376"/>
      <c r="F1356" s="376"/>
      <c r="G1356" s="376"/>
      <c r="H1356" s="376"/>
      <c r="I1356" s="376"/>
      <c r="J1356" s="377"/>
      <c r="K1356" s="372" t="s">
        <v>249</v>
      </c>
      <c r="L1356" s="378" t="s">
        <v>203</v>
      </c>
      <c r="M1356" s="482"/>
      <c r="N1356" s="483"/>
      <c r="O1356" s="379"/>
    </row>
    <row r="1357" ht="25.5">
      <c r="A1357" s="380" t="s">
        <v>250</v>
      </c>
      <c r="B1357" s="381"/>
      <c r="C1357" s="382" t="s">
        <v>251</v>
      </c>
      <c r="D1357" s="382">
        <f>D1303</f>
        <v>180</v>
      </c>
      <c r="E1357" s="382" t="s">
        <v>252</v>
      </c>
      <c r="F1357" s="479" t="s">
        <v>253</v>
      </c>
      <c r="G1357" s="480"/>
      <c r="H1357" s="381">
        <f>H1303+1</f>
        <v>26</v>
      </c>
      <c r="I1357" s="382" t="s">
        <v>254</v>
      </c>
      <c r="J1357" s="381">
        <f>D1357-H1357</f>
        <v>154</v>
      </c>
      <c r="K1357" s="378" t="s">
        <v>255</v>
      </c>
      <c r="L1357" s="378" t="s">
        <v>203</v>
      </c>
      <c r="M1357" s="455"/>
      <c r="N1357" s="478"/>
      <c r="O1357" s="354"/>
    </row>
    <row r="1358">
      <c r="A1358" s="484" t="s">
        <v>256</v>
      </c>
      <c r="B1358" s="393" t="s">
        <v>257</v>
      </c>
      <c r="C1358" s="394"/>
      <c r="D1358" s="394"/>
      <c r="E1358" s="394"/>
      <c r="F1358" s="395"/>
      <c r="G1358" s="396"/>
      <c r="H1358" s="401"/>
      <c r="I1358" s="398"/>
      <c r="J1358" s="399"/>
      <c r="K1358" s="399"/>
      <c r="L1358" s="399"/>
      <c r="M1358" s="399"/>
      <c r="N1358" s="399"/>
      <c r="O1358" s="400"/>
    </row>
    <row r="1359">
      <c r="A1359" s="466"/>
      <c r="B1359" s="393" t="s">
        <v>258</v>
      </c>
      <c r="C1359" s="394"/>
      <c r="D1359" s="394"/>
      <c r="E1359" s="394"/>
      <c r="F1359" s="395"/>
      <c r="G1359" s="396"/>
      <c r="H1359" s="401"/>
      <c r="I1359" s="398"/>
      <c r="J1359" s="399"/>
      <c r="K1359" s="399"/>
      <c r="L1359" s="399"/>
      <c r="M1359" s="399"/>
      <c r="N1359" s="399"/>
      <c r="O1359" s="400"/>
    </row>
    <row r="1360">
      <c r="A1360" s="466"/>
      <c r="B1360" s="393" t="s">
        <v>259</v>
      </c>
      <c r="C1360" s="394"/>
      <c r="D1360" s="394"/>
      <c r="E1360" s="394"/>
      <c r="F1360" s="395"/>
      <c r="G1360" s="396"/>
      <c r="H1360" s="401"/>
      <c r="I1360" s="398"/>
      <c r="J1360" s="399"/>
      <c r="K1360" s="399"/>
      <c r="L1360" s="399"/>
      <c r="M1360" s="399"/>
      <c r="N1360" s="399"/>
      <c r="O1360" s="400"/>
    </row>
    <row r="1361">
      <c r="A1361" s="466"/>
      <c r="B1361" s="393" t="s">
        <v>260</v>
      </c>
      <c r="C1361" s="394"/>
      <c r="D1361" s="394"/>
      <c r="E1361" s="394"/>
      <c r="F1361" s="395"/>
      <c r="G1361" s="396"/>
      <c r="H1361" s="401"/>
      <c r="I1361" s="398"/>
      <c r="J1361" s="399"/>
      <c r="K1361" s="399"/>
      <c r="L1361" s="399"/>
      <c r="M1361" s="399"/>
      <c r="N1361" s="399"/>
      <c r="O1361" s="400"/>
    </row>
    <row r="1362">
      <c r="A1362" s="466"/>
      <c r="B1362" s="393" t="s">
        <v>261</v>
      </c>
      <c r="C1362" s="394"/>
      <c r="D1362" s="394"/>
      <c r="E1362" s="394"/>
      <c r="F1362" s="395"/>
      <c r="G1362" s="396"/>
      <c r="H1362" s="401"/>
      <c r="I1362" s="396"/>
      <c r="J1362" s="397"/>
      <c r="K1362" s="397"/>
      <c r="L1362" s="397"/>
      <c r="M1362" s="397"/>
      <c r="N1362" s="397"/>
      <c r="O1362" s="402"/>
    </row>
    <row r="1363" ht="13.5" customHeight="1">
      <c r="A1363" s="467"/>
      <c r="B1363" s="393" t="s">
        <v>262</v>
      </c>
      <c r="C1363" s="394"/>
      <c r="D1363" s="394"/>
      <c r="E1363" s="394"/>
      <c r="F1363" s="395"/>
      <c r="G1363" s="396">
        <v>1</v>
      </c>
      <c r="H1363" s="401"/>
      <c r="I1363" s="404"/>
      <c r="J1363" s="405"/>
      <c r="K1363" s="405"/>
      <c r="L1363" s="405"/>
      <c r="M1363" s="405"/>
      <c r="N1363" s="405"/>
      <c r="O1363" s="406"/>
    </row>
    <row r="1364">
      <c r="A1364" s="468" t="s">
        <v>263</v>
      </c>
      <c r="B1364" s="408" t="s">
        <v>264</v>
      </c>
      <c r="C1364" s="409"/>
      <c r="D1364" s="409"/>
      <c r="E1364" s="409"/>
      <c r="F1364" s="410"/>
      <c r="G1364" s="411" t="s">
        <v>265</v>
      </c>
      <c r="H1364" s="412"/>
      <c r="I1364" s="408" t="s">
        <v>264</v>
      </c>
      <c r="J1364" s="409"/>
      <c r="K1364" s="409"/>
      <c r="L1364" s="409"/>
      <c r="M1364" s="409"/>
      <c r="N1364" s="410"/>
      <c r="O1364" s="413" t="s">
        <v>265</v>
      </c>
    </row>
    <row r="1365">
      <c r="A1365" s="466"/>
      <c r="B1365" s="393" t="s">
        <v>266</v>
      </c>
      <c r="C1365" s="394"/>
      <c r="D1365" s="394"/>
      <c r="E1365" s="394"/>
      <c r="F1365" s="395"/>
      <c r="G1365" s="398"/>
      <c r="H1365" s="430"/>
      <c r="I1365" s="393" t="s">
        <v>267</v>
      </c>
      <c r="J1365" s="394"/>
      <c r="K1365" s="394"/>
      <c r="L1365" s="394"/>
      <c r="M1365" s="394"/>
      <c r="N1365" s="395"/>
      <c r="O1365" s="469"/>
    </row>
    <row r="1366" ht="12.75" customHeight="1">
      <c r="A1366" s="466"/>
      <c r="B1366" s="393" t="s">
        <v>268</v>
      </c>
      <c r="C1366" s="394"/>
      <c r="D1366" s="394"/>
      <c r="E1366" s="394"/>
      <c r="F1366" s="395"/>
      <c r="G1366" s="398"/>
      <c r="H1366" s="399"/>
      <c r="I1366" s="415" t="s">
        <v>269</v>
      </c>
      <c r="J1366" s="416"/>
      <c r="K1366" s="416"/>
      <c r="L1366" s="416"/>
      <c r="M1366" s="416"/>
      <c r="N1366" s="417"/>
      <c r="O1366" s="400"/>
    </row>
    <row r="1367" ht="12.75" customHeight="1">
      <c r="A1367" s="466"/>
      <c r="B1367" s="393" t="s">
        <v>270</v>
      </c>
      <c r="C1367" s="394"/>
      <c r="D1367" s="394"/>
      <c r="E1367" s="394"/>
      <c r="F1367" s="395"/>
      <c r="G1367" s="398"/>
      <c r="H1367" s="399"/>
      <c r="I1367" s="393" t="s">
        <v>271</v>
      </c>
      <c r="J1367" s="394"/>
      <c r="K1367" s="394"/>
      <c r="L1367" s="394"/>
      <c r="M1367" s="394"/>
      <c r="N1367" s="395"/>
      <c r="O1367" s="400"/>
    </row>
    <row r="1368" ht="12.75" customHeight="1">
      <c r="A1368" s="466"/>
      <c r="B1368" s="393" t="s">
        <v>272</v>
      </c>
      <c r="C1368" s="394"/>
      <c r="D1368" s="394"/>
      <c r="E1368" s="394"/>
      <c r="F1368" s="395"/>
      <c r="G1368" s="398"/>
      <c r="H1368" s="430"/>
      <c r="I1368" s="385" t="s">
        <v>273</v>
      </c>
      <c r="J1368" s="386"/>
      <c r="K1368" s="386"/>
      <c r="L1368" s="386"/>
      <c r="M1368" s="386"/>
      <c r="N1368" s="387"/>
      <c r="O1368" s="469"/>
    </row>
    <row r="1369" ht="12.75" customHeight="1">
      <c r="A1369" s="466"/>
      <c r="B1369" s="393" t="s">
        <v>274</v>
      </c>
      <c r="C1369" s="394"/>
      <c r="D1369" s="394"/>
      <c r="E1369" s="394"/>
      <c r="F1369" s="395"/>
      <c r="G1369" s="398"/>
      <c r="H1369" s="430"/>
      <c r="I1369" s="393" t="s">
        <v>275</v>
      </c>
      <c r="J1369" s="394"/>
      <c r="K1369" s="394"/>
      <c r="L1369" s="394"/>
      <c r="M1369" s="394"/>
      <c r="N1369" s="395"/>
      <c r="O1369" s="469">
        <v>1</v>
      </c>
    </row>
    <row r="1370">
      <c r="A1370" s="466"/>
      <c r="B1370" s="393" t="s">
        <v>276</v>
      </c>
      <c r="C1370" s="394"/>
      <c r="D1370" s="394"/>
      <c r="E1370" s="394"/>
      <c r="F1370" s="395"/>
      <c r="G1370" s="398"/>
      <c r="H1370" s="430"/>
      <c r="I1370" s="393" t="s">
        <v>277</v>
      </c>
      <c r="J1370" s="394"/>
      <c r="K1370" s="394"/>
      <c r="L1370" s="394"/>
      <c r="M1370" s="394"/>
      <c r="N1370" s="395"/>
      <c r="O1370" s="469"/>
    </row>
    <row r="1371" ht="12.75" customHeight="1">
      <c r="A1371" s="466"/>
      <c r="B1371" s="393" t="s">
        <v>278</v>
      </c>
      <c r="C1371" s="394"/>
      <c r="D1371" s="394"/>
      <c r="E1371" s="394"/>
      <c r="F1371" s="395"/>
      <c r="G1371" s="398"/>
      <c r="H1371" s="430"/>
      <c r="I1371" s="393" t="s">
        <v>279</v>
      </c>
      <c r="J1371" s="394"/>
      <c r="K1371" s="394"/>
      <c r="L1371" s="394"/>
      <c r="M1371" s="394"/>
      <c r="N1371" s="395"/>
      <c r="O1371" s="469"/>
    </row>
    <row r="1372">
      <c r="A1372" s="466"/>
      <c r="B1372" s="393" t="s">
        <v>280</v>
      </c>
      <c r="C1372" s="394"/>
      <c r="D1372" s="394"/>
      <c r="E1372" s="394"/>
      <c r="F1372" s="395"/>
      <c r="G1372" s="398"/>
      <c r="H1372" s="430"/>
      <c r="I1372" s="393" t="s">
        <v>281</v>
      </c>
      <c r="J1372" s="394"/>
      <c r="K1372" s="394"/>
      <c r="L1372" s="394"/>
      <c r="M1372" s="394"/>
      <c r="N1372" s="395"/>
      <c r="O1372" s="469"/>
    </row>
    <row r="1373" ht="12.75" customHeight="1">
      <c r="A1373" s="466"/>
      <c r="B1373" s="393" t="s">
        <v>282</v>
      </c>
      <c r="C1373" s="394"/>
      <c r="D1373" s="394"/>
      <c r="E1373" s="394"/>
      <c r="F1373" s="395"/>
      <c r="G1373" s="398"/>
      <c r="H1373" s="430"/>
      <c r="I1373" s="393" t="s">
        <v>283</v>
      </c>
      <c r="J1373" s="394"/>
      <c r="K1373" s="394"/>
      <c r="L1373" s="394"/>
      <c r="M1373" s="394"/>
      <c r="N1373" s="395"/>
      <c r="O1373" s="469"/>
    </row>
    <row r="1374" ht="12.75" customHeight="1">
      <c r="A1374" s="466"/>
      <c r="B1374" s="393" t="s">
        <v>284</v>
      </c>
      <c r="C1374" s="394"/>
      <c r="D1374" s="394"/>
      <c r="E1374" s="394"/>
      <c r="F1374" s="395"/>
      <c r="G1374" s="398"/>
      <c r="H1374" s="430"/>
      <c r="I1374" s="393" t="s">
        <v>285</v>
      </c>
      <c r="J1374" s="394"/>
      <c r="K1374" s="394"/>
      <c r="L1374" s="394"/>
      <c r="M1374" s="394"/>
      <c r="N1374" s="395"/>
      <c r="O1374" s="418">
        <v>1</v>
      </c>
    </row>
    <row r="1375" ht="13.5" customHeight="1">
      <c r="A1375" s="467"/>
      <c r="B1375" s="393" t="s">
        <v>286</v>
      </c>
      <c r="C1375" s="394"/>
      <c r="D1375" s="394"/>
      <c r="E1375" s="394"/>
      <c r="F1375" s="395"/>
      <c r="G1375" s="470">
        <v>2</v>
      </c>
      <c r="H1375" s="471"/>
      <c r="I1375" s="421" t="s">
        <v>287</v>
      </c>
      <c r="J1375" s="422"/>
      <c r="K1375" s="422"/>
      <c r="L1375" s="422"/>
      <c r="M1375" s="422"/>
      <c r="N1375" s="423"/>
      <c r="O1375" s="472">
        <f>SUM(G1365:H1375,O1365:O1374)</f>
        <v>4</v>
      </c>
    </row>
    <row r="1376">
      <c r="A1376" s="473" t="s">
        <v>288</v>
      </c>
      <c r="B1376" s="426" t="s">
        <v>43</v>
      </c>
      <c r="C1376" s="485"/>
      <c r="D1376" s="485"/>
      <c r="E1376" s="485"/>
      <c r="F1376" s="485"/>
      <c r="G1376" s="485"/>
      <c r="H1376" s="485"/>
      <c r="I1376" s="485"/>
      <c r="J1376" s="485"/>
      <c r="K1376" s="485"/>
      <c r="L1376" s="485"/>
      <c r="M1376" s="485"/>
      <c r="N1376" s="485"/>
      <c r="O1376" s="486"/>
    </row>
    <row r="1377">
      <c r="A1377" s="474"/>
      <c r="B1377" s="398"/>
      <c r="C1377" s="399"/>
      <c r="D1377" s="399"/>
      <c r="E1377" s="399"/>
      <c r="F1377" s="399"/>
      <c r="G1377" s="399"/>
      <c r="H1377" s="399"/>
      <c r="I1377" s="399"/>
      <c r="J1377" s="399"/>
      <c r="K1377" s="399"/>
      <c r="L1377" s="399"/>
      <c r="M1377" s="399"/>
      <c r="N1377" s="399"/>
      <c r="O1377" s="400"/>
    </row>
    <row r="1378">
      <c r="A1378" s="474"/>
      <c r="B1378" s="398"/>
      <c r="C1378" s="399"/>
      <c r="D1378" s="399"/>
      <c r="E1378" s="399"/>
      <c r="F1378" s="399"/>
      <c r="G1378" s="399"/>
      <c r="H1378" s="399"/>
      <c r="I1378" s="399"/>
      <c r="J1378" s="399"/>
      <c r="K1378" s="399"/>
      <c r="L1378" s="399"/>
      <c r="M1378" s="399"/>
      <c r="N1378" s="399"/>
      <c r="O1378" s="400"/>
    </row>
    <row r="1379">
      <c r="A1379" s="474"/>
      <c r="B1379" s="398"/>
      <c r="C1379" s="399"/>
      <c r="D1379" s="399"/>
      <c r="E1379" s="399"/>
      <c r="F1379" s="399"/>
      <c r="G1379" s="399"/>
      <c r="H1379" s="399"/>
      <c r="I1379" s="399"/>
      <c r="J1379" s="399"/>
      <c r="K1379" s="399"/>
      <c r="L1379" s="399"/>
      <c r="M1379" s="399"/>
      <c r="N1379" s="399"/>
      <c r="O1379" s="400"/>
    </row>
    <row r="1380">
      <c r="A1380" s="474"/>
      <c r="B1380" s="398"/>
      <c r="C1380" s="399"/>
      <c r="D1380" s="399"/>
      <c r="E1380" s="399"/>
      <c r="F1380" s="399"/>
      <c r="G1380" s="399"/>
      <c r="H1380" s="399"/>
      <c r="I1380" s="399"/>
      <c r="J1380" s="399"/>
      <c r="K1380" s="399"/>
      <c r="L1380" s="399"/>
      <c r="M1380" s="399"/>
      <c r="N1380" s="399"/>
      <c r="O1380" s="400"/>
    </row>
    <row r="1381">
      <c r="A1381" s="474"/>
      <c r="B1381" s="398"/>
      <c r="C1381" s="399"/>
      <c r="D1381" s="399"/>
      <c r="E1381" s="399"/>
      <c r="F1381" s="399"/>
      <c r="G1381" s="399"/>
      <c r="H1381" s="399"/>
      <c r="I1381" s="399"/>
      <c r="J1381" s="399"/>
      <c r="K1381" s="399"/>
      <c r="L1381" s="399"/>
      <c r="M1381" s="399"/>
      <c r="N1381" s="399"/>
      <c r="O1381" s="400"/>
    </row>
    <row r="1382">
      <c r="A1382" s="474"/>
      <c r="B1382" s="398"/>
      <c r="C1382" s="399"/>
      <c r="D1382" s="399"/>
      <c r="E1382" s="399"/>
      <c r="F1382" s="399"/>
      <c r="G1382" s="399"/>
      <c r="H1382" s="399"/>
      <c r="I1382" s="399"/>
      <c r="J1382" s="399"/>
      <c r="K1382" s="399"/>
      <c r="L1382" s="399"/>
      <c r="M1382" s="399"/>
      <c r="N1382" s="399"/>
      <c r="O1382" s="400"/>
    </row>
    <row r="1383">
      <c r="A1383" s="474"/>
      <c r="B1383" s="398"/>
      <c r="C1383" s="399"/>
      <c r="D1383" s="399"/>
      <c r="E1383" s="399"/>
      <c r="F1383" s="399"/>
      <c r="G1383" s="399"/>
      <c r="H1383" s="399"/>
      <c r="I1383" s="399"/>
      <c r="J1383" s="399"/>
      <c r="K1383" s="399"/>
      <c r="L1383" s="399"/>
      <c r="M1383" s="399"/>
      <c r="N1383" s="399"/>
      <c r="O1383" s="400"/>
    </row>
    <row r="1384">
      <c r="A1384" s="474"/>
      <c r="B1384" s="398"/>
      <c r="C1384" s="399"/>
      <c r="D1384" s="399"/>
      <c r="E1384" s="399"/>
      <c r="F1384" s="399"/>
      <c r="G1384" s="399"/>
      <c r="H1384" s="399"/>
      <c r="I1384" s="399"/>
      <c r="J1384" s="399"/>
      <c r="K1384" s="399"/>
      <c r="L1384" s="399"/>
      <c r="M1384" s="399"/>
      <c r="N1384" s="399"/>
      <c r="O1384" s="400"/>
    </row>
    <row r="1385">
      <c r="A1385" s="474"/>
      <c r="B1385" s="398"/>
      <c r="C1385" s="399"/>
      <c r="D1385" s="399"/>
      <c r="E1385" s="399"/>
      <c r="F1385" s="399"/>
      <c r="G1385" s="399"/>
      <c r="H1385" s="399"/>
      <c r="I1385" s="399"/>
      <c r="J1385" s="399"/>
      <c r="K1385" s="399"/>
      <c r="L1385" s="399"/>
      <c r="M1385" s="399"/>
      <c r="N1385" s="399"/>
      <c r="O1385" s="400"/>
    </row>
    <row r="1386">
      <c r="A1386" s="474"/>
      <c r="B1386" s="398"/>
      <c r="C1386" s="399"/>
      <c r="D1386" s="399"/>
      <c r="E1386" s="399"/>
      <c r="F1386" s="399"/>
      <c r="G1386" s="399"/>
      <c r="H1386" s="399"/>
      <c r="I1386" s="399"/>
      <c r="J1386" s="399"/>
      <c r="K1386" s="399"/>
      <c r="L1386" s="399"/>
      <c r="M1386" s="399"/>
      <c r="N1386" s="399"/>
      <c r="O1386" s="400"/>
    </row>
    <row r="1387">
      <c r="A1387" s="474"/>
      <c r="B1387" s="398"/>
      <c r="C1387" s="399"/>
      <c r="D1387" s="399"/>
      <c r="E1387" s="399"/>
      <c r="F1387" s="399"/>
      <c r="G1387" s="399"/>
      <c r="H1387" s="399"/>
      <c r="I1387" s="399"/>
      <c r="J1387" s="399"/>
      <c r="K1387" s="399"/>
      <c r="L1387" s="399"/>
      <c r="M1387" s="399"/>
      <c r="N1387" s="399"/>
      <c r="O1387" s="400"/>
    </row>
    <row r="1388">
      <c r="A1388" s="474"/>
      <c r="B1388" s="398"/>
      <c r="C1388" s="399"/>
      <c r="D1388" s="399"/>
      <c r="E1388" s="399"/>
      <c r="F1388" s="399"/>
      <c r="G1388" s="399"/>
      <c r="H1388" s="399"/>
      <c r="I1388" s="399"/>
      <c r="J1388" s="399"/>
      <c r="K1388" s="399"/>
      <c r="L1388" s="399"/>
      <c r="M1388" s="399"/>
      <c r="N1388" s="399"/>
      <c r="O1388" s="400"/>
    </row>
    <row r="1389" ht="26.25" customHeight="1">
      <c r="A1389" s="474"/>
      <c r="B1389" s="398"/>
      <c r="C1389" s="399"/>
      <c r="D1389" s="399"/>
      <c r="E1389" s="399"/>
      <c r="F1389" s="399"/>
      <c r="G1389" s="399"/>
      <c r="H1389" s="430"/>
      <c r="I1389" s="431" t="s">
        <v>0</v>
      </c>
      <c r="J1389" s="432"/>
      <c r="K1389" s="432"/>
      <c r="L1389" s="432"/>
      <c r="M1389" s="432"/>
      <c r="N1389" s="432"/>
      <c r="O1389" s="433"/>
    </row>
    <row r="1390" ht="33.75" customHeight="1">
      <c r="A1390" s="475"/>
      <c r="B1390" s="404"/>
      <c r="C1390" s="405"/>
      <c r="D1390" s="405"/>
      <c r="E1390" s="405"/>
      <c r="F1390" s="405"/>
      <c r="G1390" s="405"/>
      <c r="H1390" s="435"/>
      <c r="I1390" s="436"/>
      <c r="J1390" s="437"/>
      <c r="K1390" s="437"/>
      <c r="L1390" s="437"/>
      <c r="M1390" s="437"/>
      <c r="N1390" s="437"/>
      <c r="O1390" s="438"/>
    </row>
    <row r="1391">
      <c r="A1391" s="473" t="s">
        <v>291</v>
      </c>
      <c r="B1391" s="439"/>
      <c r="C1391" s="427"/>
      <c r="D1391" s="427"/>
      <c r="E1391" s="427"/>
      <c r="F1391" s="427"/>
      <c r="G1391" s="427"/>
      <c r="H1391" s="427"/>
      <c r="I1391" s="427"/>
      <c r="J1391" s="427"/>
      <c r="K1391" s="427"/>
      <c r="L1391" s="427"/>
      <c r="M1391" s="427"/>
      <c r="N1391" s="427"/>
      <c r="O1391" s="428"/>
    </row>
    <row r="1392">
      <c r="A1392" s="474"/>
      <c r="B1392" s="398"/>
      <c r="C1392" s="399"/>
      <c r="D1392" s="399"/>
      <c r="E1392" s="399"/>
      <c r="F1392" s="399"/>
      <c r="G1392" s="399"/>
      <c r="H1392" s="399"/>
      <c r="I1392" s="399"/>
      <c r="J1392" s="399"/>
      <c r="K1392" s="399"/>
      <c r="L1392" s="399"/>
      <c r="M1392" s="399"/>
      <c r="N1392" s="399"/>
      <c r="O1392" s="400"/>
    </row>
    <row r="1393">
      <c r="A1393" s="474"/>
      <c r="B1393" s="398"/>
      <c r="C1393" s="399"/>
      <c r="D1393" s="399"/>
      <c r="E1393" s="399"/>
      <c r="F1393" s="399"/>
      <c r="G1393" s="399"/>
      <c r="H1393" s="399"/>
      <c r="I1393" s="399"/>
      <c r="J1393" s="399"/>
      <c r="K1393" s="399"/>
      <c r="L1393" s="399"/>
      <c r="M1393" s="399"/>
      <c r="N1393" s="399"/>
      <c r="O1393" s="400"/>
    </row>
    <row r="1394">
      <c r="A1394" s="474"/>
      <c r="B1394" s="398"/>
      <c r="C1394" s="399"/>
      <c r="D1394" s="399"/>
      <c r="E1394" s="399"/>
      <c r="F1394" s="399"/>
      <c r="G1394" s="399"/>
      <c r="H1394" s="399"/>
      <c r="I1394" s="399"/>
      <c r="J1394" s="399"/>
      <c r="K1394" s="399"/>
      <c r="L1394" s="399"/>
      <c r="M1394" s="399"/>
      <c r="N1394" s="399"/>
      <c r="O1394" s="400"/>
    </row>
    <row r="1395">
      <c r="A1395" s="474"/>
      <c r="B1395" s="398"/>
      <c r="C1395" s="399"/>
      <c r="D1395" s="399"/>
      <c r="E1395" s="399"/>
      <c r="F1395" s="399"/>
      <c r="G1395" s="399"/>
      <c r="H1395" s="399"/>
      <c r="I1395" s="399"/>
      <c r="J1395" s="399"/>
      <c r="K1395" s="399"/>
      <c r="L1395" s="399"/>
      <c r="M1395" s="399"/>
      <c r="N1395" s="399"/>
      <c r="O1395" s="400"/>
    </row>
    <row r="1396">
      <c r="A1396" s="474"/>
      <c r="B1396" s="398"/>
      <c r="C1396" s="399"/>
      <c r="D1396" s="399"/>
      <c r="E1396" s="399"/>
      <c r="F1396" s="399"/>
      <c r="G1396" s="399"/>
      <c r="H1396" s="399"/>
      <c r="I1396" s="399"/>
      <c r="J1396" s="399"/>
      <c r="K1396" s="399"/>
      <c r="L1396" s="399"/>
      <c r="M1396" s="399"/>
      <c r="N1396" s="399"/>
      <c r="O1396" s="400"/>
    </row>
    <row r="1397">
      <c r="A1397" s="474"/>
      <c r="B1397" s="398"/>
      <c r="C1397" s="399"/>
      <c r="D1397" s="399"/>
      <c r="E1397" s="399"/>
      <c r="F1397" s="399"/>
      <c r="G1397" s="399"/>
      <c r="H1397" s="399"/>
      <c r="I1397" s="399"/>
      <c r="J1397" s="399"/>
      <c r="K1397" s="399"/>
      <c r="L1397" s="399"/>
      <c r="M1397" s="399"/>
      <c r="N1397" s="399"/>
      <c r="O1397" s="400"/>
    </row>
    <row r="1398">
      <c r="A1398" s="474"/>
      <c r="B1398" s="398"/>
      <c r="C1398" s="399"/>
      <c r="D1398" s="399"/>
      <c r="E1398" s="399"/>
      <c r="F1398" s="399"/>
      <c r="G1398" s="399"/>
      <c r="H1398" s="399"/>
      <c r="I1398" s="399"/>
      <c r="J1398" s="399"/>
      <c r="K1398" s="399"/>
      <c r="L1398" s="399"/>
      <c r="M1398" s="399"/>
      <c r="N1398" s="399"/>
      <c r="O1398" s="400"/>
    </row>
    <row r="1399">
      <c r="A1399" s="474"/>
      <c r="B1399" s="396"/>
      <c r="C1399" s="397"/>
      <c r="D1399" s="397"/>
      <c r="E1399" s="397"/>
      <c r="F1399" s="397"/>
      <c r="G1399" s="397"/>
      <c r="H1399" s="397"/>
      <c r="I1399" s="441"/>
      <c r="J1399" s="441"/>
      <c r="K1399" s="441"/>
      <c r="L1399" s="441"/>
      <c r="M1399" s="441"/>
      <c r="N1399" s="441"/>
      <c r="O1399" s="442"/>
    </row>
    <row r="1400">
      <c r="A1400" s="474"/>
      <c r="B1400" s="396"/>
      <c r="C1400" s="397"/>
      <c r="D1400" s="397"/>
      <c r="E1400" s="397"/>
      <c r="F1400" s="397"/>
      <c r="G1400" s="397"/>
      <c r="H1400" s="401"/>
      <c r="I1400" s="431" t="s">
        <v>292</v>
      </c>
      <c r="J1400" s="432"/>
      <c r="K1400" s="432"/>
      <c r="L1400" s="432"/>
      <c r="M1400" s="432"/>
      <c r="N1400" s="432"/>
      <c r="O1400" s="433"/>
    </row>
    <row r="1401">
      <c r="A1401" s="474"/>
      <c r="B1401" s="396"/>
      <c r="C1401" s="397"/>
      <c r="D1401" s="397"/>
      <c r="E1401" s="397"/>
      <c r="F1401" s="397"/>
      <c r="G1401" s="397"/>
      <c r="H1401" s="401"/>
      <c r="I1401" s="431"/>
      <c r="J1401" s="432"/>
      <c r="K1401" s="432"/>
      <c r="L1401" s="432"/>
      <c r="M1401" s="432"/>
      <c r="N1401" s="432"/>
      <c r="O1401" s="433"/>
    </row>
    <row r="1402">
      <c r="A1402" s="474"/>
      <c r="B1402" s="396"/>
      <c r="C1402" s="397"/>
      <c r="D1402" s="397"/>
      <c r="E1402" s="397"/>
      <c r="F1402" s="397"/>
      <c r="G1402" s="397"/>
      <c r="H1402" s="401"/>
      <c r="I1402" s="431"/>
      <c r="J1402" s="432"/>
      <c r="K1402" s="432"/>
      <c r="L1402" s="432"/>
      <c r="M1402" s="432"/>
      <c r="N1402" s="432"/>
      <c r="O1402" s="433"/>
    </row>
    <row r="1403">
      <c r="A1403" s="474"/>
      <c r="B1403" s="396"/>
      <c r="C1403" s="397"/>
      <c r="D1403" s="397"/>
      <c r="E1403" s="397"/>
      <c r="F1403" s="397"/>
      <c r="G1403" s="397"/>
      <c r="H1403" s="401"/>
      <c r="I1403" s="443"/>
      <c r="J1403" s="443"/>
      <c r="K1403" s="443"/>
      <c r="L1403" s="443"/>
      <c r="M1403" s="443"/>
      <c r="N1403" s="443"/>
      <c r="O1403" s="444"/>
    </row>
    <row r="1404">
      <c r="A1404" s="475"/>
      <c r="B1404" s="447"/>
      <c r="C1404" s="448"/>
      <c r="D1404" s="448"/>
      <c r="E1404" s="448"/>
      <c r="F1404" s="448"/>
      <c r="G1404" s="448"/>
      <c r="H1404" s="449"/>
      <c r="I1404" s="450"/>
      <c r="J1404" s="450"/>
      <c r="K1404" s="450"/>
      <c r="L1404" s="450"/>
      <c r="M1404" s="450"/>
      <c r="N1404" s="450"/>
      <c r="O1404" s="451"/>
    </row>
    <row r="1405">
      <c r="A1405" s="348" t="s">
        <v>240</v>
      </c>
      <c r="B1405" s="452" t="s">
        <v>1</v>
      </c>
      <c r="C1405" s="453"/>
      <c r="D1405" s="453"/>
      <c r="E1405" s="453"/>
      <c r="F1405" s="453"/>
      <c r="G1405" s="453"/>
      <c r="H1405" s="453"/>
      <c r="I1405" s="453"/>
      <c r="J1405" s="453"/>
      <c r="K1405" s="453"/>
      <c r="L1405" s="453"/>
      <c r="M1405" s="453"/>
      <c r="N1405" s="453"/>
      <c r="O1405" s="454"/>
    </row>
    <row r="1406">
      <c r="A1406" s="352" t="s">
        <v>3</v>
      </c>
      <c r="B1406" s="455" t="s">
        <v>4</v>
      </c>
      <c r="C1406" s="456"/>
      <c r="D1406" s="456"/>
      <c r="E1406" s="456"/>
      <c r="F1406" s="456"/>
      <c r="G1406" s="456"/>
      <c r="H1406" s="456"/>
      <c r="I1406" s="456"/>
      <c r="J1406" s="456"/>
      <c r="K1406" s="456"/>
      <c r="L1406" s="456"/>
      <c r="M1406" s="456"/>
      <c r="N1406" s="456"/>
      <c r="O1406" s="457"/>
    </row>
    <row r="1407" ht="12.75" customHeight="1">
      <c r="A1407" s="458" t="s">
        <v>241</v>
      </c>
      <c r="B1407" s="459"/>
      <c r="C1407" s="459"/>
      <c r="D1407" s="459"/>
      <c r="E1407" s="459"/>
      <c r="F1407" s="459"/>
      <c r="G1407" s="459"/>
      <c r="H1407" s="459"/>
      <c r="I1407" s="459"/>
      <c r="J1407" s="459"/>
      <c r="K1407" s="459"/>
      <c r="L1407" s="459"/>
      <c r="M1407" s="459"/>
      <c r="N1407" s="459"/>
      <c r="O1407" s="460"/>
    </row>
    <row r="1408" ht="12.75" customHeight="1">
      <c r="A1408" s="359" t="s">
        <v>7</v>
      </c>
      <c r="B1408" s="360" t="s">
        <v>233</v>
      </c>
      <c r="C1408" s="360" t="s">
        <v>216</v>
      </c>
      <c r="D1408" s="461" t="s">
        <v>198</v>
      </c>
      <c r="E1408" s="462"/>
      <c r="F1408" s="463"/>
      <c r="G1408" s="464" t="s">
        <v>242</v>
      </c>
      <c r="H1408" s="465"/>
      <c r="I1408" s="363">
        <f>I1354+1</f>
        <v>45962</v>
      </c>
      <c r="J1408" s="364"/>
      <c r="K1408" s="364"/>
      <c r="L1408" s="364"/>
      <c r="M1408" s="365"/>
      <c r="N1408" s="366" t="s">
        <v>243</v>
      </c>
      <c r="O1408" s="367">
        <f>O1354+1</f>
        <v>27</v>
      </c>
    </row>
    <row r="1409">
      <c r="A1409" s="368" t="s">
        <v>244</v>
      </c>
      <c r="B1409" s="369" t="s">
        <v>6</v>
      </c>
      <c r="C1409" s="370"/>
      <c r="D1409" s="370"/>
      <c r="E1409" s="370"/>
      <c r="F1409" s="370"/>
      <c r="G1409" s="370"/>
      <c r="H1409" s="370"/>
      <c r="I1409" s="370"/>
      <c r="J1409" s="371"/>
      <c r="K1409" s="372" t="s">
        <v>245</v>
      </c>
      <c r="L1409" s="372" t="s">
        <v>246</v>
      </c>
      <c r="M1409" s="476" t="s">
        <v>247</v>
      </c>
      <c r="N1409" s="477"/>
      <c r="O1409" s="373" t="s">
        <v>248</v>
      </c>
    </row>
    <row r="1410">
      <c r="A1410" s="374"/>
      <c r="B1410" s="375"/>
      <c r="C1410" s="376"/>
      <c r="D1410" s="376"/>
      <c r="E1410" s="376"/>
      <c r="F1410" s="376"/>
      <c r="G1410" s="376"/>
      <c r="H1410" s="376"/>
      <c r="I1410" s="376"/>
      <c r="J1410" s="377"/>
      <c r="K1410" s="372" t="s">
        <v>249</v>
      </c>
      <c r="L1410" s="378"/>
      <c r="M1410" s="482"/>
      <c r="N1410" s="483"/>
      <c r="O1410" s="379"/>
    </row>
    <row r="1411" ht="25.5">
      <c r="A1411" s="380" t="s">
        <v>250</v>
      </c>
      <c r="B1411" s="381"/>
      <c r="C1411" s="382" t="s">
        <v>251</v>
      </c>
      <c r="D1411" s="382">
        <v>180</v>
      </c>
      <c r="E1411" s="382" t="s">
        <v>252</v>
      </c>
      <c r="F1411" s="479" t="s">
        <v>253</v>
      </c>
      <c r="G1411" s="480"/>
      <c r="H1411" s="381">
        <f>H1357+1</f>
        <v>27</v>
      </c>
      <c r="I1411" s="382" t="s">
        <v>254</v>
      </c>
      <c r="J1411" s="381">
        <f>D1411-H1411</f>
        <v>153</v>
      </c>
      <c r="K1411" s="378" t="s">
        <v>255</v>
      </c>
      <c r="L1411" s="378"/>
      <c r="M1411" s="455"/>
      <c r="N1411" s="478"/>
      <c r="O1411" s="354"/>
    </row>
    <row r="1412">
      <c r="A1412" s="481" t="s">
        <v>256</v>
      </c>
      <c r="B1412" s="393" t="s">
        <v>257</v>
      </c>
      <c r="C1412" s="394"/>
      <c r="D1412" s="394"/>
      <c r="E1412" s="394"/>
      <c r="F1412" s="395"/>
      <c r="G1412" s="396"/>
      <c r="H1412" s="401"/>
      <c r="I1412" s="398"/>
      <c r="J1412" s="399"/>
      <c r="K1412" s="399"/>
      <c r="L1412" s="399"/>
      <c r="M1412" s="399"/>
      <c r="N1412" s="399"/>
      <c r="O1412" s="400"/>
    </row>
    <row r="1413">
      <c r="A1413" s="384"/>
      <c r="B1413" s="393" t="s">
        <v>258</v>
      </c>
      <c r="C1413" s="394"/>
      <c r="D1413" s="394"/>
      <c r="E1413" s="394"/>
      <c r="F1413" s="395"/>
      <c r="G1413" s="396"/>
      <c r="H1413" s="401"/>
      <c r="I1413" s="398"/>
      <c r="J1413" s="399"/>
      <c r="K1413" s="399"/>
      <c r="L1413" s="399"/>
      <c r="M1413" s="399"/>
      <c r="N1413" s="399"/>
      <c r="O1413" s="400"/>
    </row>
    <row r="1414">
      <c r="A1414" s="384"/>
      <c r="B1414" s="393" t="s">
        <v>259</v>
      </c>
      <c r="C1414" s="394"/>
      <c r="D1414" s="394"/>
      <c r="E1414" s="394"/>
      <c r="F1414" s="395"/>
      <c r="G1414" s="396"/>
      <c r="H1414" s="401"/>
      <c r="I1414" s="398"/>
      <c r="J1414" s="399"/>
      <c r="K1414" s="399"/>
      <c r="L1414" s="399"/>
      <c r="M1414" s="399"/>
      <c r="N1414" s="399"/>
      <c r="O1414" s="400"/>
    </row>
    <row r="1415">
      <c r="A1415" s="384"/>
      <c r="B1415" s="393" t="s">
        <v>260</v>
      </c>
      <c r="C1415" s="394"/>
      <c r="D1415" s="394"/>
      <c r="E1415" s="394"/>
      <c r="F1415" s="395"/>
      <c r="G1415" s="396"/>
      <c r="H1415" s="401"/>
      <c r="I1415" s="398"/>
      <c r="J1415" s="399"/>
      <c r="K1415" s="399"/>
      <c r="L1415" s="399"/>
      <c r="M1415" s="399"/>
      <c r="N1415" s="399"/>
      <c r="O1415" s="400"/>
    </row>
    <row r="1416">
      <c r="A1416" s="384"/>
      <c r="B1416" s="393" t="s">
        <v>261</v>
      </c>
      <c r="C1416" s="394"/>
      <c r="D1416" s="394"/>
      <c r="E1416" s="394"/>
      <c r="F1416" s="395"/>
      <c r="G1416" s="396"/>
      <c r="H1416" s="401"/>
      <c r="I1416" s="396"/>
      <c r="J1416" s="397"/>
      <c r="K1416" s="397"/>
      <c r="L1416" s="397"/>
      <c r="M1416" s="397"/>
      <c r="N1416" s="397"/>
      <c r="O1416" s="402"/>
    </row>
    <row r="1417" ht="13.5" customHeight="1">
      <c r="A1417" s="403"/>
      <c r="B1417" s="393" t="s">
        <v>262</v>
      </c>
      <c r="C1417" s="394"/>
      <c r="D1417" s="394"/>
      <c r="E1417" s="394"/>
      <c r="F1417" s="395"/>
      <c r="G1417" s="396"/>
      <c r="H1417" s="401"/>
      <c r="I1417" s="404"/>
      <c r="J1417" s="405"/>
      <c r="K1417" s="405"/>
      <c r="L1417" s="405"/>
      <c r="M1417" s="405"/>
      <c r="N1417" s="405"/>
      <c r="O1417" s="406"/>
    </row>
    <row r="1418">
      <c r="A1418" s="407" t="s">
        <v>263</v>
      </c>
      <c r="B1418" s="408" t="s">
        <v>264</v>
      </c>
      <c r="C1418" s="409"/>
      <c r="D1418" s="409"/>
      <c r="E1418" s="409"/>
      <c r="F1418" s="410"/>
      <c r="G1418" s="411" t="s">
        <v>265</v>
      </c>
      <c r="H1418" s="412"/>
      <c r="I1418" s="408" t="s">
        <v>264</v>
      </c>
      <c r="J1418" s="409"/>
      <c r="K1418" s="409"/>
      <c r="L1418" s="409"/>
      <c r="M1418" s="409"/>
      <c r="N1418" s="410"/>
      <c r="O1418" s="413" t="s">
        <v>265</v>
      </c>
    </row>
    <row r="1419">
      <c r="A1419" s="384"/>
      <c r="B1419" s="393" t="s">
        <v>266</v>
      </c>
      <c r="C1419" s="394"/>
      <c r="D1419" s="394"/>
      <c r="E1419" s="394"/>
      <c r="F1419" s="395"/>
      <c r="G1419" s="396"/>
      <c r="H1419" s="401"/>
      <c r="I1419" s="393" t="s">
        <v>267</v>
      </c>
      <c r="J1419" s="394"/>
      <c r="K1419" s="394"/>
      <c r="L1419" s="394"/>
      <c r="M1419" s="394"/>
      <c r="N1419" s="395"/>
      <c r="O1419" s="414"/>
    </row>
    <row r="1420" ht="12.75" customHeight="1">
      <c r="A1420" s="384"/>
      <c r="B1420" s="393" t="s">
        <v>268</v>
      </c>
      <c r="C1420" s="394"/>
      <c r="D1420" s="394"/>
      <c r="E1420" s="394"/>
      <c r="F1420" s="395"/>
      <c r="G1420" s="396"/>
      <c r="H1420" s="401"/>
      <c r="I1420" s="393" t="s">
        <v>269</v>
      </c>
      <c r="J1420" s="394"/>
      <c r="K1420" s="394"/>
      <c r="L1420" s="394"/>
      <c r="M1420" s="394"/>
      <c r="N1420" s="395"/>
      <c r="O1420" s="414"/>
    </row>
    <row r="1421" ht="12.75" customHeight="1">
      <c r="A1421" s="384"/>
      <c r="B1421" s="393" t="s">
        <v>270</v>
      </c>
      <c r="C1421" s="394"/>
      <c r="D1421" s="394"/>
      <c r="E1421" s="394"/>
      <c r="F1421" s="395"/>
      <c r="G1421" s="396"/>
      <c r="H1421" s="401"/>
      <c r="I1421" s="393" t="s">
        <v>271</v>
      </c>
      <c r="J1421" s="394"/>
      <c r="K1421" s="394"/>
      <c r="L1421" s="394"/>
      <c r="M1421" s="394"/>
      <c r="N1421" s="395"/>
      <c r="O1421" s="414"/>
    </row>
    <row r="1422" ht="12.75" customHeight="1">
      <c r="A1422" s="384"/>
      <c r="B1422" s="393" t="s">
        <v>272</v>
      </c>
      <c r="C1422" s="394"/>
      <c r="D1422" s="394"/>
      <c r="E1422" s="394"/>
      <c r="F1422" s="395"/>
      <c r="G1422" s="396"/>
      <c r="H1422" s="401"/>
      <c r="I1422" s="393" t="s">
        <v>273</v>
      </c>
      <c r="J1422" s="394"/>
      <c r="K1422" s="394"/>
      <c r="L1422" s="394"/>
      <c r="M1422" s="394"/>
      <c r="N1422" s="395"/>
      <c r="O1422" s="414"/>
    </row>
    <row r="1423" ht="12.75" customHeight="1">
      <c r="A1423" s="384"/>
      <c r="B1423" s="393" t="s">
        <v>274</v>
      </c>
      <c r="C1423" s="394"/>
      <c r="D1423" s="394"/>
      <c r="E1423" s="394"/>
      <c r="F1423" s="395"/>
      <c r="G1423" s="396"/>
      <c r="H1423" s="401"/>
      <c r="I1423" s="393" t="s">
        <v>275</v>
      </c>
      <c r="J1423" s="394"/>
      <c r="K1423" s="394"/>
      <c r="L1423" s="394"/>
      <c r="M1423" s="394"/>
      <c r="N1423" s="395"/>
      <c r="O1423" s="414"/>
    </row>
    <row r="1424">
      <c r="A1424" s="384"/>
      <c r="B1424" s="393" t="s">
        <v>276</v>
      </c>
      <c r="C1424" s="394"/>
      <c r="D1424" s="394"/>
      <c r="E1424" s="394"/>
      <c r="F1424" s="395"/>
      <c r="G1424" s="396"/>
      <c r="H1424" s="401"/>
      <c r="I1424" s="393" t="s">
        <v>277</v>
      </c>
      <c r="J1424" s="394"/>
      <c r="K1424" s="394"/>
      <c r="L1424" s="394"/>
      <c r="M1424" s="394"/>
      <c r="N1424" s="395"/>
      <c r="O1424" s="414"/>
    </row>
    <row r="1425" ht="12.75" customHeight="1">
      <c r="A1425" s="384"/>
      <c r="B1425" s="393" t="s">
        <v>278</v>
      </c>
      <c r="C1425" s="394"/>
      <c r="D1425" s="394"/>
      <c r="E1425" s="394"/>
      <c r="F1425" s="395"/>
      <c r="G1425" s="396"/>
      <c r="H1425" s="401"/>
      <c r="I1425" s="393" t="s">
        <v>279</v>
      </c>
      <c r="J1425" s="394"/>
      <c r="K1425" s="394"/>
      <c r="L1425" s="394"/>
      <c r="M1425" s="394"/>
      <c r="N1425" s="395"/>
      <c r="O1425" s="414"/>
    </row>
    <row r="1426">
      <c r="A1426" s="384"/>
      <c r="B1426" s="393" t="s">
        <v>280</v>
      </c>
      <c r="C1426" s="394"/>
      <c r="D1426" s="394"/>
      <c r="E1426" s="394"/>
      <c r="F1426" s="395"/>
      <c r="G1426" s="396"/>
      <c r="H1426" s="401"/>
      <c r="I1426" s="393" t="s">
        <v>281</v>
      </c>
      <c r="J1426" s="394"/>
      <c r="K1426" s="394"/>
      <c r="L1426" s="394"/>
      <c r="M1426" s="394"/>
      <c r="N1426" s="395"/>
      <c r="O1426" s="414"/>
    </row>
    <row r="1427" ht="12.75" customHeight="1">
      <c r="A1427" s="384"/>
      <c r="B1427" s="393" t="s">
        <v>282</v>
      </c>
      <c r="C1427" s="394"/>
      <c r="D1427" s="394"/>
      <c r="E1427" s="394"/>
      <c r="F1427" s="395"/>
      <c r="G1427" s="396"/>
      <c r="H1427" s="401"/>
      <c r="I1427" s="393" t="s">
        <v>283</v>
      </c>
      <c r="J1427" s="394"/>
      <c r="K1427" s="394"/>
      <c r="L1427" s="394"/>
      <c r="M1427" s="394"/>
      <c r="N1427" s="395"/>
      <c r="O1427" s="414"/>
    </row>
    <row r="1428" ht="12.75" customHeight="1">
      <c r="A1428" s="384"/>
      <c r="B1428" s="393" t="s">
        <v>284</v>
      </c>
      <c r="C1428" s="394"/>
      <c r="D1428" s="394"/>
      <c r="E1428" s="394"/>
      <c r="F1428" s="395"/>
      <c r="G1428" s="396"/>
      <c r="H1428" s="401"/>
      <c r="I1428" s="393" t="s">
        <v>285</v>
      </c>
      <c r="J1428" s="394"/>
      <c r="K1428" s="394"/>
      <c r="L1428" s="394"/>
      <c r="M1428" s="394"/>
      <c r="N1428" s="395"/>
      <c r="O1428" s="418"/>
    </row>
    <row r="1429" ht="13.5" customHeight="1">
      <c r="A1429" s="403"/>
      <c r="B1429" s="421" t="s">
        <v>286</v>
      </c>
      <c r="C1429" s="422"/>
      <c r="D1429" s="422"/>
      <c r="E1429" s="422"/>
      <c r="F1429" s="423"/>
      <c r="G1429" s="419"/>
      <c r="H1429" s="420"/>
      <c r="I1429" s="421" t="s">
        <v>287</v>
      </c>
      <c r="J1429" s="422"/>
      <c r="K1429" s="422"/>
      <c r="L1429" s="422"/>
      <c r="M1429" s="422"/>
      <c r="N1429" s="423"/>
      <c r="O1429" s="424">
        <f>SUM(G1419:H1429,O1419:O1428)</f>
        <v>0</v>
      </c>
    </row>
    <row r="1430">
      <c r="A1430" s="425" t="s">
        <v>288</v>
      </c>
      <c r="B1430" s="426" t="s">
        <v>293</v>
      </c>
      <c r="C1430" s="485"/>
      <c r="D1430" s="485"/>
      <c r="E1430" s="485"/>
      <c r="F1430" s="485"/>
      <c r="G1430" s="485"/>
      <c r="H1430" s="485"/>
      <c r="I1430" s="485"/>
      <c r="J1430" s="485"/>
      <c r="K1430" s="485"/>
      <c r="L1430" s="485"/>
      <c r="M1430" s="485"/>
      <c r="N1430" s="485"/>
      <c r="O1430" s="486"/>
    </row>
    <row r="1431">
      <c r="A1431" s="429"/>
      <c r="B1431" s="398"/>
      <c r="C1431" s="399"/>
      <c r="D1431" s="399"/>
      <c r="E1431" s="399"/>
      <c r="F1431" s="399"/>
      <c r="G1431" s="399"/>
      <c r="H1431" s="399"/>
      <c r="I1431" s="399"/>
      <c r="J1431" s="399"/>
      <c r="K1431" s="399"/>
      <c r="L1431" s="399"/>
      <c r="M1431" s="399"/>
      <c r="N1431" s="399"/>
      <c r="O1431" s="400"/>
    </row>
    <row r="1432">
      <c r="A1432" s="429"/>
      <c r="B1432" s="487" t="s">
        <v>297</v>
      </c>
      <c r="C1432" s="488"/>
      <c r="D1432" s="488"/>
      <c r="E1432" s="488"/>
      <c r="F1432" s="488"/>
      <c r="G1432" s="488"/>
      <c r="H1432" s="488"/>
      <c r="I1432" s="488"/>
      <c r="J1432" s="488"/>
      <c r="K1432" s="488"/>
      <c r="L1432" s="488"/>
      <c r="M1432" s="488"/>
      <c r="N1432" s="488"/>
      <c r="O1432" s="489"/>
    </row>
    <row r="1433">
      <c r="A1433" s="429"/>
      <c r="B1433" s="490"/>
      <c r="C1433" s="491"/>
      <c r="D1433" s="491"/>
      <c r="E1433" s="491"/>
      <c r="F1433" s="491"/>
      <c r="G1433" s="491"/>
      <c r="H1433" s="491"/>
      <c r="I1433" s="491"/>
      <c r="J1433" s="491"/>
      <c r="K1433" s="491"/>
      <c r="L1433" s="491"/>
      <c r="M1433" s="491"/>
      <c r="N1433" s="491"/>
      <c r="O1433" s="492"/>
    </row>
    <row r="1434">
      <c r="A1434" s="429"/>
      <c r="B1434" s="398"/>
      <c r="C1434" s="399"/>
      <c r="D1434" s="399"/>
      <c r="E1434" s="399"/>
      <c r="F1434" s="399"/>
      <c r="G1434" s="399"/>
      <c r="H1434" s="399"/>
      <c r="I1434" s="399"/>
      <c r="J1434" s="399"/>
      <c r="K1434" s="399"/>
      <c r="L1434" s="399"/>
      <c r="M1434" s="399"/>
      <c r="N1434" s="399"/>
      <c r="O1434" s="400"/>
    </row>
    <row r="1435">
      <c r="A1435" s="429"/>
      <c r="B1435" s="398"/>
      <c r="C1435" s="399"/>
      <c r="D1435" s="399"/>
      <c r="E1435" s="399"/>
      <c r="F1435" s="399"/>
      <c r="G1435" s="399"/>
      <c r="H1435" s="399"/>
      <c r="I1435" s="399"/>
      <c r="J1435" s="399"/>
      <c r="K1435" s="399"/>
      <c r="L1435" s="399"/>
      <c r="M1435" s="399"/>
      <c r="N1435" s="399"/>
      <c r="O1435" s="400"/>
    </row>
    <row r="1436">
      <c r="A1436" s="429"/>
      <c r="B1436" s="398"/>
      <c r="C1436" s="399"/>
      <c r="D1436" s="399"/>
      <c r="E1436" s="399"/>
      <c r="F1436" s="399"/>
      <c r="G1436" s="399"/>
      <c r="H1436" s="399"/>
      <c r="I1436" s="399"/>
      <c r="J1436" s="399"/>
      <c r="K1436" s="399"/>
      <c r="L1436" s="399"/>
      <c r="M1436" s="399"/>
      <c r="N1436" s="399"/>
      <c r="O1436" s="400"/>
    </row>
    <row r="1437">
      <c r="A1437" s="429"/>
      <c r="B1437" s="398"/>
      <c r="C1437" s="399"/>
      <c r="D1437" s="399"/>
      <c r="E1437" s="399"/>
      <c r="F1437" s="399"/>
      <c r="G1437" s="399"/>
      <c r="H1437" s="399"/>
      <c r="I1437" s="399"/>
      <c r="J1437" s="399"/>
      <c r="K1437" s="399"/>
      <c r="L1437" s="399"/>
      <c r="M1437" s="399"/>
      <c r="N1437" s="399"/>
      <c r="O1437" s="400"/>
    </row>
    <row r="1438">
      <c r="A1438" s="429"/>
      <c r="B1438" s="398"/>
      <c r="C1438" s="399"/>
      <c r="D1438" s="399"/>
      <c r="E1438" s="399"/>
      <c r="F1438" s="399"/>
      <c r="G1438" s="399"/>
      <c r="H1438" s="399"/>
      <c r="I1438" s="399"/>
      <c r="J1438" s="399"/>
      <c r="K1438" s="399"/>
      <c r="L1438" s="399"/>
      <c r="M1438" s="399"/>
      <c r="N1438" s="399"/>
      <c r="O1438" s="400"/>
    </row>
    <row r="1439">
      <c r="A1439" s="429"/>
      <c r="B1439" s="398"/>
      <c r="C1439" s="399"/>
      <c r="D1439" s="399"/>
      <c r="E1439" s="399"/>
      <c r="F1439" s="399"/>
      <c r="G1439" s="399"/>
      <c r="H1439" s="399"/>
      <c r="I1439" s="399"/>
      <c r="J1439" s="399"/>
      <c r="K1439" s="399"/>
      <c r="L1439" s="399"/>
      <c r="M1439" s="399"/>
      <c r="N1439" s="399"/>
      <c r="O1439" s="400"/>
    </row>
    <row r="1440">
      <c r="A1440" s="429"/>
      <c r="B1440" s="398"/>
      <c r="C1440" s="399"/>
      <c r="D1440" s="399"/>
      <c r="E1440" s="399"/>
      <c r="F1440" s="399"/>
      <c r="G1440" s="399"/>
      <c r="H1440" s="399"/>
      <c r="I1440" s="399"/>
      <c r="J1440" s="399"/>
      <c r="K1440" s="399"/>
      <c r="L1440" s="399"/>
      <c r="M1440" s="399"/>
      <c r="N1440" s="399"/>
      <c r="O1440" s="400"/>
    </row>
    <row r="1441">
      <c r="A1441" s="429"/>
      <c r="B1441" s="398"/>
      <c r="C1441" s="399"/>
      <c r="D1441" s="399"/>
      <c r="E1441" s="399"/>
      <c r="F1441" s="399"/>
      <c r="G1441" s="399"/>
      <c r="H1441" s="399"/>
      <c r="I1441" s="399"/>
      <c r="J1441" s="399"/>
      <c r="K1441" s="399"/>
      <c r="L1441" s="399"/>
      <c r="M1441" s="399"/>
      <c r="N1441" s="399"/>
      <c r="O1441" s="400"/>
    </row>
    <row r="1442">
      <c r="A1442" s="429"/>
      <c r="B1442" s="398"/>
      <c r="C1442" s="399"/>
      <c r="D1442" s="399"/>
      <c r="E1442" s="399"/>
      <c r="F1442" s="399"/>
      <c r="G1442" s="399"/>
      <c r="H1442" s="399"/>
      <c r="I1442" s="399"/>
      <c r="J1442" s="399"/>
      <c r="K1442" s="399"/>
      <c r="L1442" s="399"/>
      <c r="M1442" s="399"/>
      <c r="N1442" s="399"/>
      <c r="O1442" s="400"/>
    </row>
    <row r="1443" ht="37.5" customHeight="1">
      <c r="A1443" s="429"/>
      <c r="B1443" s="398"/>
      <c r="C1443" s="399"/>
      <c r="D1443" s="399"/>
      <c r="E1443" s="399"/>
      <c r="F1443" s="399"/>
      <c r="G1443" s="399"/>
      <c r="H1443" s="430"/>
      <c r="I1443" s="431" t="s">
        <v>0</v>
      </c>
      <c r="J1443" s="432"/>
      <c r="K1443" s="432"/>
      <c r="L1443" s="432"/>
      <c r="M1443" s="432"/>
      <c r="N1443" s="432"/>
      <c r="O1443" s="433"/>
    </row>
    <row r="1444">
      <c r="A1444" s="434"/>
      <c r="B1444" s="404"/>
      <c r="C1444" s="405"/>
      <c r="D1444" s="405"/>
      <c r="E1444" s="405"/>
      <c r="F1444" s="405"/>
      <c r="G1444" s="405"/>
      <c r="H1444" s="435"/>
      <c r="I1444" s="436"/>
      <c r="J1444" s="437"/>
      <c r="K1444" s="437"/>
      <c r="L1444" s="437"/>
      <c r="M1444" s="437"/>
      <c r="N1444" s="437"/>
      <c r="O1444" s="438"/>
    </row>
    <row r="1445">
      <c r="A1445" s="425" t="s">
        <v>291</v>
      </c>
      <c r="B1445" s="439"/>
      <c r="C1445" s="427"/>
      <c r="D1445" s="427"/>
      <c r="E1445" s="427"/>
      <c r="F1445" s="427"/>
      <c r="G1445" s="427"/>
      <c r="H1445" s="427"/>
      <c r="I1445" s="427"/>
      <c r="J1445" s="427"/>
      <c r="K1445" s="427"/>
      <c r="L1445" s="427"/>
      <c r="M1445" s="427"/>
      <c r="N1445" s="427"/>
      <c r="O1445" s="428"/>
    </row>
    <row r="1446">
      <c r="A1446" s="429"/>
      <c r="B1446" s="398"/>
      <c r="C1446" s="399"/>
      <c r="D1446" s="399"/>
      <c r="E1446" s="399"/>
      <c r="F1446" s="399"/>
      <c r="G1446" s="399"/>
      <c r="H1446" s="399"/>
      <c r="I1446" s="399"/>
      <c r="J1446" s="399"/>
      <c r="K1446" s="399"/>
      <c r="L1446" s="399"/>
      <c r="M1446" s="399"/>
      <c r="N1446" s="399"/>
      <c r="O1446" s="400"/>
    </row>
    <row r="1447">
      <c r="A1447" s="429"/>
      <c r="B1447" s="398"/>
      <c r="C1447" s="399"/>
      <c r="D1447" s="399"/>
      <c r="E1447" s="399"/>
      <c r="F1447" s="399"/>
      <c r="G1447" s="399"/>
      <c r="H1447" s="399"/>
      <c r="I1447" s="399"/>
      <c r="J1447" s="399"/>
      <c r="K1447" s="399"/>
      <c r="L1447" s="399"/>
      <c r="M1447" s="399"/>
      <c r="N1447" s="399"/>
      <c r="O1447" s="400"/>
    </row>
    <row r="1448">
      <c r="A1448" s="429"/>
      <c r="B1448" s="398"/>
      <c r="C1448" s="399"/>
      <c r="D1448" s="399"/>
      <c r="E1448" s="399"/>
      <c r="F1448" s="399"/>
      <c r="G1448" s="399"/>
      <c r="H1448" s="399"/>
      <c r="I1448" s="399"/>
      <c r="J1448" s="399"/>
      <c r="K1448" s="399"/>
      <c r="L1448" s="399"/>
      <c r="M1448" s="399"/>
      <c r="N1448" s="399"/>
      <c r="O1448" s="400"/>
    </row>
    <row r="1449">
      <c r="A1449" s="429"/>
      <c r="B1449" s="398"/>
      <c r="C1449" s="399"/>
      <c r="D1449" s="399"/>
      <c r="E1449" s="399"/>
      <c r="F1449" s="399"/>
      <c r="G1449" s="399"/>
      <c r="H1449" s="399"/>
      <c r="I1449" s="399"/>
      <c r="J1449" s="399"/>
      <c r="K1449" s="399"/>
      <c r="L1449" s="399"/>
      <c r="M1449" s="399"/>
      <c r="N1449" s="399"/>
      <c r="O1449" s="400"/>
    </row>
    <row r="1450">
      <c r="A1450" s="429"/>
      <c r="B1450" s="398"/>
      <c r="C1450" s="399"/>
      <c r="D1450" s="399"/>
      <c r="E1450" s="399"/>
      <c r="F1450" s="399"/>
      <c r="G1450" s="399"/>
      <c r="H1450" s="399"/>
      <c r="I1450" s="399"/>
      <c r="J1450" s="399"/>
      <c r="K1450" s="399"/>
      <c r="L1450" s="399"/>
      <c r="M1450" s="399"/>
      <c r="N1450" s="399"/>
      <c r="O1450" s="400"/>
    </row>
    <row r="1451">
      <c r="A1451" s="429"/>
      <c r="B1451" s="398"/>
      <c r="C1451" s="399"/>
      <c r="D1451" s="399"/>
      <c r="E1451" s="399"/>
      <c r="F1451" s="399"/>
      <c r="G1451" s="399"/>
      <c r="H1451" s="399"/>
      <c r="I1451" s="399"/>
      <c r="J1451" s="399"/>
      <c r="K1451" s="399"/>
      <c r="L1451" s="399"/>
      <c r="M1451" s="399"/>
      <c r="N1451" s="399"/>
      <c r="O1451" s="400"/>
    </row>
    <row r="1452">
      <c r="A1452" s="429"/>
      <c r="B1452" s="398"/>
      <c r="C1452" s="399"/>
      <c r="D1452" s="399"/>
      <c r="E1452" s="399"/>
      <c r="F1452" s="399"/>
      <c r="G1452" s="399"/>
      <c r="H1452" s="399"/>
      <c r="I1452" s="399"/>
      <c r="J1452" s="399"/>
      <c r="K1452" s="399"/>
      <c r="L1452" s="399"/>
      <c r="M1452" s="399"/>
      <c r="N1452" s="399"/>
      <c r="O1452" s="400"/>
    </row>
    <row r="1453">
      <c r="A1453" s="429"/>
      <c r="B1453" s="396"/>
      <c r="C1453" s="397"/>
      <c r="D1453" s="397"/>
      <c r="E1453" s="397"/>
      <c r="F1453" s="397"/>
      <c r="G1453" s="397"/>
      <c r="H1453" s="397"/>
      <c r="I1453" s="441"/>
      <c r="J1453" s="441"/>
      <c r="K1453" s="441"/>
      <c r="L1453" s="441"/>
      <c r="M1453" s="441"/>
      <c r="N1453" s="441"/>
      <c r="O1453" s="442"/>
    </row>
    <row r="1454">
      <c r="A1454" s="429"/>
      <c r="B1454" s="396"/>
      <c r="C1454" s="397"/>
      <c r="D1454" s="397"/>
      <c r="E1454" s="397"/>
      <c r="F1454" s="397"/>
      <c r="G1454" s="397"/>
      <c r="H1454" s="401"/>
      <c r="I1454" s="431" t="s">
        <v>292</v>
      </c>
      <c r="J1454" s="432"/>
      <c r="K1454" s="432"/>
      <c r="L1454" s="432"/>
      <c r="M1454" s="432"/>
      <c r="N1454" s="432"/>
      <c r="O1454" s="433"/>
    </row>
    <row r="1455">
      <c r="A1455" s="429"/>
      <c r="B1455" s="396"/>
      <c r="C1455" s="397"/>
      <c r="D1455" s="397"/>
      <c r="E1455" s="397"/>
      <c r="F1455" s="397"/>
      <c r="G1455" s="397"/>
      <c r="H1455" s="401"/>
      <c r="I1455" s="431"/>
      <c r="J1455" s="432"/>
      <c r="K1455" s="432"/>
      <c r="L1455" s="432"/>
      <c r="M1455" s="432"/>
      <c r="N1455" s="432"/>
      <c r="O1455" s="433"/>
    </row>
    <row r="1456">
      <c r="A1456" s="429"/>
      <c r="B1456" s="396"/>
      <c r="C1456" s="397"/>
      <c r="D1456" s="397"/>
      <c r="E1456" s="397"/>
      <c r="F1456" s="397"/>
      <c r="G1456" s="397"/>
      <c r="H1456" s="401"/>
      <c r="I1456" s="431"/>
      <c r="J1456" s="432"/>
      <c r="K1456" s="432"/>
      <c r="L1456" s="432"/>
      <c r="M1456" s="432"/>
      <c r="N1456" s="432"/>
      <c r="O1456" s="433"/>
    </row>
    <row r="1457">
      <c r="A1457" s="429"/>
      <c r="B1457" s="396"/>
      <c r="C1457" s="397"/>
      <c r="D1457" s="397"/>
      <c r="E1457" s="397"/>
      <c r="F1457" s="397"/>
      <c r="G1457" s="397"/>
      <c r="H1457" s="401"/>
      <c r="I1457" s="443"/>
      <c r="J1457" s="443"/>
      <c r="K1457" s="443"/>
      <c r="L1457" s="443"/>
      <c r="M1457" s="443"/>
      <c r="N1457" s="443"/>
      <c r="O1457" s="444"/>
    </row>
    <row r="1458">
      <c r="A1458" s="434"/>
      <c r="B1458" s="447"/>
      <c r="C1458" s="448"/>
      <c r="D1458" s="448"/>
      <c r="E1458" s="448"/>
      <c r="F1458" s="448"/>
      <c r="G1458" s="448"/>
      <c r="H1458" s="449"/>
      <c r="I1458" s="450"/>
      <c r="J1458" s="450"/>
      <c r="K1458" s="450"/>
      <c r="L1458" s="450"/>
      <c r="M1458" s="450"/>
      <c r="N1458" s="450"/>
      <c r="O1458" s="451"/>
    </row>
    <row r="1459">
      <c r="A1459" s="348" t="s">
        <v>240</v>
      </c>
      <c r="B1459" s="452" t="s">
        <v>1</v>
      </c>
      <c r="C1459" s="453"/>
      <c r="D1459" s="453"/>
      <c r="E1459" s="453"/>
      <c r="F1459" s="453"/>
      <c r="G1459" s="453"/>
      <c r="H1459" s="453"/>
      <c r="I1459" s="453"/>
      <c r="J1459" s="453"/>
      <c r="K1459" s="453"/>
      <c r="L1459" s="453"/>
      <c r="M1459" s="453"/>
      <c r="N1459" s="453"/>
      <c r="O1459" s="454"/>
    </row>
    <row r="1460">
      <c r="A1460" s="352" t="s">
        <v>3</v>
      </c>
      <c r="B1460" s="455" t="s">
        <v>4</v>
      </c>
      <c r="C1460" s="456"/>
      <c r="D1460" s="456"/>
      <c r="E1460" s="456"/>
      <c r="F1460" s="456"/>
      <c r="G1460" s="456"/>
      <c r="H1460" s="456"/>
      <c r="I1460" s="456"/>
      <c r="J1460" s="456"/>
      <c r="K1460" s="456"/>
      <c r="L1460" s="456"/>
      <c r="M1460" s="456"/>
      <c r="N1460" s="456"/>
      <c r="O1460" s="457"/>
    </row>
    <row r="1461" ht="12.75" customHeight="1">
      <c r="A1461" s="458" t="s">
        <v>241</v>
      </c>
      <c r="B1461" s="459"/>
      <c r="C1461" s="459"/>
      <c r="D1461" s="459"/>
      <c r="E1461" s="459"/>
      <c r="F1461" s="459"/>
      <c r="G1461" s="459"/>
      <c r="H1461" s="459"/>
      <c r="I1461" s="459"/>
      <c r="J1461" s="459"/>
      <c r="K1461" s="459"/>
      <c r="L1461" s="459"/>
      <c r="M1461" s="459"/>
      <c r="N1461" s="459"/>
      <c r="O1461" s="460"/>
    </row>
    <row r="1462" ht="12.75" customHeight="1">
      <c r="A1462" s="359" t="s">
        <v>7</v>
      </c>
      <c r="B1462" s="360" t="s">
        <v>233</v>
      </c>
      <c r="C1462" s="360" t="s">
        <v>216</v>
      </c>
      <c r="D1462" s="461" t="s">
        <v>198</v>
      </c>
      <c r="E1462" s="462"/>
      <c r="F1462" s="463"/>
      <c r="G1462" s="464" t="s">
        <v>242</v>
      </c>
      <c r="H1462" s="465"/>
      <c r="I1462" s="363">
        <f>I1408+1</f>
        <v>45963</v>
      </c>
      <c r="J1462" s="364"/>
      <c r="K1462" s="364"/>
      <c r="L1462" s="364"/>
      <c r="M1462" s="365"/>
      <c r="N1462" s="366" t="s">
        <v>243</v>
      </c>
      <c r="O1462" s="367">
        <f>O1408+1</f>
        <v>28</v>
      </c>
    </row>
    <row r="1463">
      <c r="A1463" s="368" t="s">
        <v>244</v>
      </c>
      <c r="B1463" s="369" t="s">
        <v>6</v>
      </c>
      <c r="C1463" s="370"/>
      <c r="D1463" s="370"/>
      <c r="E1463" s="370"/>
      <c r="F1463" s="370"/>
      <c r="G1463" s="370"/>
      <c r="H1463" s="370"/>
      <c r="I1463" s="370"/>
      <c r="J1463" s="371"/>
      <c r="K1463" s="372" t="s">
        <v>245</v>
      </c>
      <c r="L1463" s="372" t="s">
        <v>246</v>
      </c>
      <c r="M1463" s="476" t="s">
        <v>247</v>
      </c>
      <c r="N1463" s="477"/>
      <c r="O1463" s="373" t="s">
        <v>248</v>
      </c>
    </row>
    <row r="1464">
      <c r="A1464" s="374"/>
      <c r="B1464" s="375"/>
      <c r="C1464" s="376"/>
      <c r="D1464" s="376"/>
      <c r="E1464" s="376"/>
      <c r="F1464" s="376"/>
      <c r="G1464" s="376"/>
      <c r="H1464" s="376"/>
      <c r="I1464" s="376"/>
      <c r="J1464" s="377"/>
      <c r="K1464" s="372" t="s">
        <v>249</v>
      </c>
      <c r="L1464" s="372"/>
      <c r="M1464" s="482"/>
      <c r="N1464" s="483"/>
      <c r="O1464" s="379"/>
    </row>
    <row r="1465" ht="25.5">
      <c r="A1465" s="380" t="s">
        <v>250</v>
      </c>
      <c r="B1465" s="381"/>
      <c r="C1465" s="382" t="s">
        <v>251</v>
      </c>
      <c r="D1465" s="382">
        <f>D1411</f>
        <v>180</v>
      </c>
      <c r="E1465" s="382" t="s">
        <v>252</v>
      </c>
      <c r="F1465" s="479" t="s">
        <v>253</v>
      </c>
      <c r="G1465" s="480"/>
      <c r="H1465" s="381">
        <f>H1411+1</f>
        <v>28</v>
      </c>
      <c r="I1465" s="382" t="s">
        <v>254</v>
      </c>
      <c r="J1465" s="381">
        <f>D1465-H1465</f>
        <v>152</v>
      </c>
      <c r="K1465" s="378" t="s">
        <v>255</v>
      </c>
      <c r="L1465" s="378"/>
      <c r="M1465" s="455"/>
      <c r="N1465" s="478"/>
      <c r="O1465" s="354"/>
    </row>
    <row r="1466">
      <c r="A1466" s="484" t="s">
        <v>256</v>
      </c>
      <c r="B1466" s="393" t="s">
        <v>257</v>
      </c>
      <c r="C1466" s="394"/>
      <c r="D1466" s="394"/>
      <c r="E1466" s="394"/>
      <c r="F1466" s="395"/>
      <c r="G1466" s="396"/>
      <c r="H1466" s="401"/>
      <c r="I1466" s="398"/>
      <c r="J1466" s="399"/>
      <c r="K1466" s="399"/>
      <c r="L1466" s="399"/>
      <c r="M1466" s="399"/>
      <c r="N1466" s="399"/>
      <c r="O1466" s="400"/>
    </row>
    <row r="1467">
      <c r="A1467" s="466"/>
      <c r="B1467" s="393" t="s">
        <v>258</v>
      </c>
      <c r="C1467" s="394"/>
      <c r="D1467" s="394"/>
      <c r="E1467" s="394"/>
      <c r="F1467" s="395"/>
      <c r="G1467" s="396"/>
      <c r="H1467" s="401"/>
      <c r="I1467" s="398"/>
      <c r="J1467" s="399"/>
      <c r="K1467" s="399"/>
      <c r="L1467" s="399"/>
      <c r="M1467" s="399"/>
      <c r="N1467" s="399"/>
      <c r="O1467" s="400"/>
    </row>
    <row r="1468">
      <c r="A1468" s="466"/>
      <c r="B1468" s="393" t="s">
        <v>259</v>
      </c>
      <c r="C1468" s="394"/>
      <c r="D1468" s="394"/>
      <c r="E1468" s="394"/>
      <c r="F1468" s="395"/>
      <c r="G1468" s="396"/>
      <c r="H1468" s="401"/>
      <c r="I1468" s="398"/>
      <c r="J1468" s="399"/>
      <c r="K1468" s="399"/>
      <c r="L1468" s="399"/>
      <c r="M1468" s="399"/>
      <c r="N1468" s="399"/>
      <c r="O1468" s="400"/>
    </row>
    <row r="1469">
      <c r="A1469" s="466"/>
      <c r="B1469" s="393" t="s">
        <v>260</v>
      </c>
      <c r="C1469" s="394"/>
      <c r="D1469" s="394"/>
      <c r="E1469" s="394"/>
      <c r="F1469" s="395"/>
      <c r="G1469" s="396"/>
      <c r="H1469" s="401"/>
      <c r="I1469" s="398"/>
      <c r="J1469" s="399"/>
      <c r="K1469" s="399"/>
      <c r="L1469" s="399"/>
      <c r="M1469" s="399"/>
      <c r="N1469" s="399"/>
      <c r="O1469" s="400"/>
    </row>
    <row r="1470">
      <c r="A1470" s="466"/>
      <c r="B1470" s="393" t="s">
        <v>261</v>
      </c>
      <c r="C1470" s="394"/>
      <c r="D1470" s="394"/>
      <c r="E1470" s="394"/>
      <c r="F1470" s="395"/>
      <c r="G1470" s="396"/>
      <c r="H1470" s="401"/>
      <c r="I1470" s="396"/>
      <c r="J1470" s="397"/>
      <c r="K1470" s="397"/>
      <c r="L1470" s="397"/>
      <c r="M1470" s="397"/>
      <c r="N1470" s="397"/>
      <c r="O1470" s="402"/>
    </row>
    <row r="1471" ht="13.5" customHeight="1">
      <c r="A1471" s="467"/>
      <c r="B1471" s="393" t="s">
        <v>262</v>
      </c>
      <c r="C1471" s="394"/>
      <c r="D1471" s="394"/>
      <c r="E1471" s="394"/>
      <c r="F1471" s="395"/>
      <c r="G1471" s="396"/>
      <c r="H1471" s="401"/>
      <c r="I1471" s="404"/>
      <c r="J1471" s="405"/>
      <c r="K1471" s="405"/>
      <c r="L1471" s="405"/>
      <c r="M1471" s="405"/>
      <c r="N1471" s="405"/>
      <c r="O1471" s="406"/>
    </row>
    <row r="1472">
      <c r="A1472" s="468" t="s">
        <v>263</v>
      </c>
      <c r="B1472" s="408" t="s">
        <v>264</v>
      </c>
      <c r="C1472" s="409"/>
      <c r="D1472" s="409"/>
      <c r="E1472" s="409"/>
      <c r="F1472" s="410"/>
      <c r="G1472" s="411" t="s">
        <v>265</v>
      </c>
      <c r="H1472" s="412"/>
      <c r="I1472" s="408" t="s">
        <v>264</v>
      </c>
      <c r="J1472" s="409"/>
      <c r="K1472" s="409"/>
      <c r="L1472" s="409"/>
      <c r="M1472" s="409"/>
      <c r="N1472" s="410"/>
      <c r="O1472" s="413" t="s">
        <v>265</v>
      </c>
    </row>
    <row r="1473">
      <c r="A1473" s="466"/>
      <c r="B1473" s="393" t="s">
        <v>266</v>
      </c>
      <c r="C1473" s="394"/>
      <c r="D1473" s="394"/>
      <c r="E1473" s="394"/>
      <c r="F1473" s="395"/>
      <c r="G1473" s="396"/>
      <c r="H1473" s="401"/>
      <c r="I1473" s="393" t="s">
        <v>267</v>
      </c>
      <c r="J1473" s="394"/>
      <c r="K1473" s="394"/>
      <c r="L1473" s="394"/>
      <c r="M1473" s="394"/>
      <c r="N1473" s="395"/>
      <c r="O1473" s="414"/>
    </row>
    <row r="1474">
      <c r="A1474" s="466"/>
      <c r="B1474" s="393" t="s">
        <v>268</v>
      </c>
      <c r="C1474" s="394"/>
      <c r="D1474" s="394"/>
      <c r="E1474" s="394"/>
      <c r="F1474" s="395"/>
      <c r="G1474" s="396"/>
      <c r="H1474" s="401"/>
      <c r="I1474" s="393" t="s">
        <v>269</v>
      </c>
      <c r="J1474" s="394"/>
      <c r="K1474" s="394"/>
      <c r="L1474" s="394"/>
      <c r="M1474" s="394"/>
      <c r="N1474" s="395"/>
      <c r="O1474" s="414"/>
    </row>
    <row r="1475">
      <c r="A1475" s="466"/>
      <c r="B1475" s="393" t="s">
        <v>270</v>
      </c>
      <c r="C1475" s="394"/>
      <c r="D1475" s="394"/>
      <c r="E1475" s="394"/>
      <c r="F1475" s="395"/>
      <c r="G1475" s="396"/>
      <c r="H1475" s="401"/>
      <c r="I1475" s="393" t="s">
        <v>271</v>
      </c>
      <c r="J1475" s="394"/>
      <c r="K1475" s="394"/>
      <c r="L1475" s="394"/>
      <c r="M1475" s="394"/>
      <c r="N1475" s="395"/>
      <c r="O1475" s="414"/>
    </row>
    <row r="1476">
      <c r="A1476" s="466"/>
      <c r="B1476" s="393" t="s">
        <v>272</v>
      </c>
      <c r="C1476" s="394"/>
      <c r="D1476" s="394"/>
      <c r="E1476" s="394"/>
      <c r="F1476" s="395"/>
      <c r="G1476" s="396"/>
      <c r="H1476" s="401"/>
      <c r="I1476" s="393" t="s">
        <v>273</v>
      </c>
      <c r="J1476" s="394"/>
      <c r="K1476" s="394"/>
      <c r="L1476" s="394"/>
      <c r="M1476" s="394"/>
      <c r="N1476" s="395"/>
      <c r="O1476" s="414"/>
    </row>
    <row r="1477">
      <c r="A1477" s="466"/>
      <c r="B1477" s="393" t="s">
        <v>274</v>
      </c>
      <c r="C1477" s="394"/>
      <c r="D1477" s="394"/>
      <c r="E1477" s="394"/>
      <c r="F1477" s="395"/>
      <c r="G1477" s="396"/>
      <c r="H1477" s="401"/>
      <c r="I1477" s="393" t="s">
        <v>275</v>
      </c>
      <c r="J1477" s="394"/>
      <c r="K1477" s="394"/>
      <c r="L1477" s="394"/>
      <c r="M1477" s="394"/>
      <c r="N1477" s="395"/>
      <c r="O1477" s="414"/>
    </row>
    <row r="1478">
      <c r="A1478" s="466"/>
      <c r="B1478" s="393" t="s">
        <v>276</v>
      </c>
      <c r="C1478" s="394"/>
      <c r="D1478" s="394"/>
      <c r="E1478" s="394"/>
      <c r="F1478" s="395"/>
      <c r="G1478" s="396"/>
      <c r="H1478" s="401"/>
      <c r="I1478" s="393" t="s">
        <v>277</v>
      </c>
      <c r="J1478" s="394"/>
      <c r="K1478" s="394"/>
      <c r="L1478" s="394"/>
      <c r="M1478" s="394"/>
      <c r="N1478" s="395"/>
      <c r="O1478" s="414"/>
    </row>
    <row r="1479">
      <c r="A1479" s="466"/>
      <c r="B1479" s="393" t="s">
        <v>278</v>
      </c>
      <c r="C1479" s="394"/>
      <c r="D1479" s="394"/>
      <c r="E1479" s="394"/>
      <c r="F1479" s="395"/>
      <c r="G1479" s="396"/>
      <c r="H1479" s="401"/>
      <c r="I1479" s="393" t="s">
        <v>279</v>
      </c>
      <c r="J1479" s="394"/>
      <c r="K1479" s="394"/>
      <c r="L1479" s="394"/>
      <c r="M1479" s="394"/>
      <c r="N1479" s="395"/>
      <c r="O1479" s="414"/>
    </row>
    <row r="1480">
      <c r="A1480" s="466"/>
      <c r="B1480" s="393" t="s">
        <v>280</v>
      </c>
      <c r="C1480" s="394"/>
      <c r="D1480" s="394"/>
      <c r="E1480" s="394"/>
      <c r="F1480" s="395"/>
      <c r="G1480" s="396"/>
      <c r="H1480" s="401"/>
      <c r="I1480" s="393" t="s">
        <v>281</v>
      </c>
      <c r="J1480" s="394"/>
      <c r="K1480" s="394"/>
      <c r="L1480" s="394"/>
      <c r="M1480" s="394"/>
      <c r="N1480" s="395"/>
      <c r="O1480" s="414"/>
    </row>
    <row r="1481">
      <c r="A1481" s="466"/>
      <c r="B1481" s="393" t="s">
        <v>282</v>
      </c>
      <c r="C1481" s="394"/>
      <c r="D1481" s="394"/>
      <c r="E1481" s="394"/>
      <c r="F1481" s="395"/>
      <c r="G1481" s="396"/>
      <c r="H1481" s="401"/>
      <c r="I1481" s="393" t="s">
        <v>283</v>
      </c>
      <c r="J1481" s="394"/>
      <c r="K1481" s="394"/>
      <c r="L1481" s="394"/>
      <c r="M1481" s="394"/>
      <c r="N1481" s="395"/>
      <c r="O1481" s="414"/>
    </row>
    <row r="1482" ht="12.75" customHeight="1">
      <c r="A1482" s="466"/>
      <c r="B1482" s="393" t="s">
        <v>284</v>
      </c>
      <c r="C1482" s="394"/>
      <c r="D1482" s="394"/>
      <c r="E1482" s="394"/>
      <c r="F1482" s="395"/>
      <c r="G1482" s="396"/>
      <c r="H1482" s="401"/>
      <c r="I1482" s="393" t="s">
        <v>285</v>
      </c>
      <c r="J1482" s="394"/>
      <c r="K1482" s="394"/>
      <c r="L1482" s="394"/>
      <c r="M1482" s="394"/>
      <c r="N1482" s="395"/>
      <c r="O1482" s="418"/>
    </row>
    <row r="1483">
      <c r="A1483" s="467"/>
      <c r="B1483" s="421" t="s">
        <v>286</v>
      </c>
      <c r="C1483" s="422"/>
      <c r="D1483" s="422"/>
      <c r="E1483" s="422"/>
      <c r="F1483" s="423"/>
      <c r="G1483" s="419"/>
      <c r="H1483" s="420"/>
      <c r="I1483" s="421" t="s">
        <v>287</v>
      </c>
      <c r="J1483" s="422"/>
      <c r="K1483" s="422"/>
      <c r="L1483" s="422"/>
      <c r="M1483" s="422"/>
      <c r="N1483" s="423"/>
      <c r="O1483" s="424">
        <f>SUM(G1473:H1483,O1473:O1482)</f>
        <v>0</v>
      </c>
    </row>
    <row r="1484">
      <c r="A1484" s="473" t="s">
        <v>288</v>
      </c>
      <c r="B1484" s="426" t="s">
        <v>293</v>
      </c>
      <c r="C1484" s="485"/>
      <c r="D1484" s="485"/>
      <c r="E1484" s="485"/>
      <c r="F1484" s="485"/>
      <c r="G1484" s="485"/>
      <c r="H1484" s="485"/>
      <c r="I1484" s="485"/>
      <c r="J1484" s="485"/>
      <c r="K1484" s="485"/>
      <c r="L1484" s="485"/>
      <c r="M1484" s="485"/>
      <c r="N1484" s="485"/>
      <c r="O1484" s="486"/>
    </row>
    <row r="1485">
      <c r="A1485" s="474"/>
      <c r="B1485" s="398"/>
      <c r="C1485" s="399"/>
      <c r="D1485" s="399"/>
      <c r="E1485" s="399"/>
      <c r="F1485" s="399"/>
      <c r="G1485" s="399"/>
      <c r="H1485" s="399"/>
      <c r="I1485" s="399"/>
      <c r="J1485" s="399"/>
      <c r="K1485" s="399"/>
      <c r="L1485" s="399"/>
      <c r="M1485" s="399"/>
      <c r="N1485" s="399"/>
      <c r="O1485" s="400"/>
    </row>
    <row r="1486">
      <c r="A1486" s="474"/>
      <c r="B1486" s="487" t="s">
        <v>295</v>
      </c>
      <c r="C1486" s="488"/>
      <c r="D1486" s="488"/>
      <c r="E1486" s="488"/>
      <c r="F1486" s="488"/>
      <c r="G1486" s="488"/>
      <c r="H1486" s="488"/>
      <c r="I1486" s="488"/>
      <c r="J1486" s="488"/>
      <c r="K1486" s="488"/>
      <c r="L1486" s="488"/>
      <c r="M1486" s="488"/>
      <c r="N1486" s="488"/>
      <c r="O1486" s="489"/>
    </row>
    <row r="1487">
      <c r="A1487" s="474"/>
      <c r="B1487" s="490"/>
      <c r="C1487" s="491"/>
      <c r="D1487" s="491"/>
      <c r="E1487" s="491"/>
      <c r="F1487" s="491"/>
      <c r="G1487" s="491"/>
      <c r="H1487" s="491"/>
      <c r="I1487" s="491"/>
      <c r="J1487" s="491"/>
      <c r="K1487" s="491"/>
      <c r="L1487" s="491"/>
      <c r="M1487" s="491"/>
      <c r="N1487" s="491"/>
      <c r="O1487" s="492"/>
    </row>
    <row r="1488">
      <c r="A1488" s="474"/>
      <c r="B1488" s="398"/>
      <c r="C1488" s="399"/>
      <c r="D1488" s="399"/>
      <c r="E1488" s="399"/>
      <c r="F1488" s="399"/>
      <c r="G1488" s="399"/>
      <c r="H1488" s="399"/>
      <c r="I1488" s="399"/>
      <c r="J1488" s="399"/>
      <c r="K1488" s="399"/>
      <c r="L1488" s="399"/>
      <c r="M1488" s="399"/>
      <c r="N1488" s="399"/>
      <c r="O1488" s="400"/>
    </row>
    <row r="1489">
      <c r="A1489" s="474"/>
      <c r="B1489" s="398"/>
      <c r="C1489" s="399"/>
      <c r="D1489" s="399"/>
      <c r="E1489" s="399"/>
      <c r="F1489" s="399"/>
      <c r="G1489" s="399"/>
      <c r="H1489" s="399"/>
      <c r="I1489" s="399"/>
      <c r="J1489" s="399"/>
      <c r="K1489" s="399"/>
      <c r="L1489" s="399"/>
      <c r="M1489" s="399"/>
      <c r="N1489" s="399"/>
      <c r="O1489" s="400"/>
    </row>
    <row r="1490">
      <c r="A1490" s="474"/>
      <c r="B1490" s="398"/>
      <c r="C1490" s="399"/>
      <c r="D1490" s="399"/>
      <c r="E1490" s="399"/>
      <c r="F1490" s="399"/>
      <c r="G1490" s="399"/>
      <c r="H1490" s="399"/>
      <c r="I1490" s="399"/>
      <c r="J1490" s="399"/>
      <c r="K1490" s="399"/>
      <c r="L1490" s="399"/>
      <c r="M1490" s="399"/>
      <c r="N1490" s="399"/>
      <c r="O1490" s="400"/>
    </row>
    <row r="1491">
      <c r="A1491" s="474"/>
      <c r="B1491" s="398"/>
      <c r="C1491" s="399"/>
      <c r="D1491" s="399"/>
      <c r="E1491" s="399"/>
      <c r="F1491" s="399"/>
      <c r="G1491" s="399"/>
      <c r="H1491" s="399"/>
      <c r="I1491" s="399"/>
      <c r="J1491" s="399"/>
      <c r="K1491" s="399"/>
      <c r="L1491" s="399"/>
      <c r="M1491" s="399"/>
      <c r="N1491" s="399"/>
      <c r="O1491" s="400"/>
    </row>
    <row r="1492">
      <c r="A1492" s="474"/>
      <c r="B1492" s="398"/>
      <c r="C1492" s="399"/>
      <c r="D1492" s="399"/>
      <c r="E1492" s="399"/>
      <c r="F1492" s="399"/>
      <c r="G1492" s="399"/>
      <c r="H1492" s="399"/>
      <c r="I1492" s="399"/>
      <c r="J1492" s="399"/>
      <c r="K1492" s="399"/>
      <c r="L1492" s="399"/>
      <c r="M1492" s="399"/>
      <c r="N1492" s="399"/>
      <c r="O1492" s="400"/>
    </row>
    <row r="1493">
      <c r="A1493" s="474"/>
      <c r="B1493" s="398"/>
      <c r="C1493" s="399"/>
      <c r="D1493" s="399"/>
      <c r="E1493" s="399"/>
      <c r="F1493" s="399"/>
      <c r="G1493" s="399"/>
      <c r="H1493" s="399"/>
      <c r="I1493" s="399"/>
      <c r="J1493" s="399"/>
      <c r="K1493" s="399"/>
      <c r="L1493" s="399"/>
      <c r="M1493" s="399"/>
      <c r="N1493" s="399"/>
      <c r="O1493" s="400"/>
    </row>
    <row r="1494">
      <c r="A1494" s="474"/>
      <c r="B1494" s="398"/>
      <c r="C1494" s="399"/>
      <c r="D1494" s="399"/>
      <c r="E1494" s="399"/>
      <c r="F1494" s="399"/>
      <c r="G1494" s="399"/>
      <c r="H1494" s="399"/>
      <c r="I1494" s="399"/>
      <c r="J1494" s="399"/>
      <c r="K1494" s="399"/>
      <c r="L1494" s="399"/>
      <c r="M1494" s="399"/>
      <c r="N1494" s="399"/>
      <c r="O1494" s="400"/>
    </row>
    <row r="1495">
      <c r="A1495" s="474"/>
      <c r="B1495" s="398"/>
      <c r="C1495" s="399"/>
      <c r="D1495" s="399"/>
      <c r="E1495" s="399"/>
      <c r="F1495" s="399"/>
      <c r="G1495" s="399"/>
      <c r="H1495" s="399"/>
      <c r="I1495" s="399"/>
      <c r="J1495" s="399"/>
      <c r="K1495" s="399"/>
      <c r="L1495" s="399"/>
      <c r="M1495" s="399"/>
      <c r="N1495" s="399"/>
      <c r="O1495" s="400"/>
    </row>
    <row r="1496">
      <c r="A1496" s="474"/>
      <c r="B1496" s="398"/>
      <c r="C1496" s="399"/>
      <c r="D1496" s="399"/>
      <c r="E1496" s="399"/>
      <c r="F1496" s="399"/>
      <c r="G1496" s="399"/>
      <c r="H1496" s="399"/>
      <c r="I1496" s="399"/>
      <c r="J1496" s="399"/>
      <c r="K1496" s="399"/>
      <c r="L1496" s="399"/>
      <c r="M1496" s="399"/>
      <c r="N1496" s="399"/>
      <c r="O1496" s="400"/>
    </row>
    <row r="1497" ht="24.75" customHeight="1">
      <c r="A1497" s="474"/>
      <c r="B1497" s="398"/>
      <c r="C1497" s="399"/>
      <c r="D1497" s="399"/>
      <c r="E1497" s="399"/>
      <c r="F1497" s="399"/>
      <c r="G1497" s="399"/>
      <c r="H1497" s="430"/>
      <c r="I1497" s="431" t="s">
        <v>0</v>
      </c>
      <c r="J1497" s="432"/>
      <c r="K1497" s="432"/>
      <c r="L1497" s="432"/>
      <c r="M1497" s="432"/>
      <c r="N1497" s="432"/>
      <c r="O1497" s="433"/>
    </row>
    <row r="1498" ht="21" customHeight="1">
      <c r="A1498" s="475"/>
      <c r="B1498" s="404"/>
      <c r="C1498" s="405"/>
      <c r="D1498" s="405"/>
      <c r="E1498" s="405"/>
      <c r="F1498" s="405"/>
      <c r="G1498" s="405"/>
      <c r="H1498" s="435"/>
      <c r="I1498" s="436"/>
      <c r="J1498" s="437"/>
      <c r="K1498" s="437"/>
      <c r="L1498" s="437"/>
      <c r="M1498" s="437"/>
      <c r="N1498" s="437"/>
      <c r="O1498" s="438"/>
    </row>
    <row r="1499">
      <c r="A1499" s="473" t="s">
        <v>291</v>
      </c>
      <c r="B1499" s="439"/>
      <c r="C1499" s="427"/>
      <c r="D1499" s="427"/>
      <c r="E1499" s="427"/>
      <c r="F1499" s="427"/>
      <c r="G1499" s="427"/>
      <c r="H1499" s="427"/>
      <c r="I1499" s="427"/>
      <c r="J1499" s="427"/>
      <c r="K1499" s="427"/>
      <c r="L1499" s="427"/>
      <c r="M1499" s="427"/>
      <c r="N1499" s="427"/>
      <c r="O1499" s="428"/>
    </row>
    <row r="1500">
      <c r="A1500" s="474"/>
      <c r="B1500" s="398"/>
      <c r="C1500" s="399"/>
      <c r="D1500" s="399"/>
      <c r="E1500" s="399"/>
      <c r="F1500" s="399"/>
      <c r="G1500" s="399"/>
      <c r="H1500" s="399"/>
      <c r="I1500" s="399"/>
      <c r="J1500" s="399"/>
      <c r="K1500" s="399"/>
      <c r="L1500" s="399"/>
      <c r="M1500" s="399"/>
      <c r="N1500" s="399"/>
      <c r="O1500" s="400"/>
    </row>
    <row r="1501">
      <c r="A1501" s="474"/>
      <c r="B1501" s="398"/>
      <c r="C1501" s="399"/>
      <c r="D1501" s="399"/>
      <c r="E1501" s="399"/>
      <c r="F1501" s="399"/>
      <c r="G1501" s="399"/>
      <c r="H1501" s="399"/>
      <c r="I1501" s="399"/>
      <c r="J1501" s="399"/>
      <c r="K1501" s="399"/>
      <c r="L1501" s="399"/>
      <c r="M1501" s="399"/>
      <c r="N1501" s="399"/>
      <c r="O1501" s="400"/>
    </row>
    <row r="1502">
      <c r="A1502" s="474"/>
      <c r="B1502" s="398"/>
      <c r="C1502" s="399"/>
      <c r="D1502" s="399"/>
      <c r="E1502" s="399"/>
      <c r="F1502" s="399"/>
      <c r="G1502" s="399"/>
      <c r="H1502" s="399"/>
      <c r="I1502" s="399"/>
      <c r="J1502" s="399"/>
      <c r="K1502" s="399"/>
      <c r="L1502" s="399"/>
      <c r="M1502" s="399"/>
      <c r="N1502" s="399"/>
      <c r="O1502" s="400"/>
    </row>
    <row r="1503">
      <c r="A1503" s="474"/>
      <c r="B1503" s="398"/>
      <c r="C1503" s="399"/>
      <c r="D1503" s="399"/>
      <c r="E1503" s="399"/>
      <c r="F1503" s="399"/>
      <c r="G1503" s="399"/>
      <c r="H1503" s="399"/>
      <c r="I1503" s="399"/>
      <c r="J1503" s="399"/>
      <c r="K1503" s="399"/>
      <c r="L1503" s="399"/>
      <c r="M1503" s="399"/>
      <c r="N1503" s="399"/>
      <c r="O1503" s="400"/>
    </row>
    <row r="1504">
      <c r="A1504" s="474"/>
      <c r="B1504" s="398"/>
      <c r="C1504" s="399"/>
      <c r="D1504" s="399"/>
      <c r="E1504" s="399"/>
      <c r="F1504" s="399"/>
      <c r="G1504" s="399"/>
      <c r="H1504" s="399"/>
      <c r="I1504" s="399"/>
      <c r="J1504" s="399"/>
      <c r="K1504" s="399"/>
      <c r="L1504" s="399"/>
      <c r="M1504" s="399"/>
      <c r="N1504" s="399"/>
      <c r="O1504" s="400"/>
    </row>
    <row r="1505">
      <c r="A1505" s="474"/>
      <c r="B1505" s="398"/>
      <c r="C1505" s="399"/>
      <c r="D1505" s="399"/>
      <c r="E1505" s="399"/>
      <c r="F1505" s="399"/>
      <c r="G1505" s="399"/>
      <c r="H1505" s="399"/>
      <c r="I1505" s="399"/>
      <c r="J1505" s="399"/>
      <c r="K1505" s="399"/>
      <c r="L1505" s="399"/>
      <c r="M1505" s="399"/>
      <c r="N1505" s="399"/>
      <c r="O1505" s="400"/>
    </row>
    <row r="1506">
      <c r="A1506" s="474"/>
      <c r="B1506" s="398"/>
      <c r="C1506" s="399"/>
      <c r="D1506" s="399"/>
      <c r="E1506" s="399"/>
      <c r="F1506" s="399"/>
      <c r="G1506" s="399"/>
      <c r="H1506" s="399"/>
      <c r="I1506" s="399"/>
      <c r="J1506" s="399"/>
      <c r="K1506" s="399"/>
      <c r="L1506" s="399"/>
      <c r="M1506" s="399"/>
      <c r="N1506" s="399"/>
      <c r="O1506" s="400"/>
    </row>
    <row r="1507">
      <c r="A1507" s="474"/>
      <c r="B1507" s="396"/>
      <c r="C1507" s="397"/>
      <c r="D1507" s="397"/>
      <c r="E1507" s="397"/>
      <c r="F1507" s="397"/>
      <c r="G1507" s="397"/>
      <c r="H1507" s="397"/>
      <c r="I1507" s="441"/>
      <c r="J1507" s="441"/>
      <c r="K1507" s="441"/>
      <c r="L1507" s="441"/>
      <c r="M1507" s="441"/>
      <c r="N1507" s="441"/>
      <c r="O1507" s="442"/>
    </row>
    <row r="1508">
      <c r="A1508" s="474"/>
      <c r="B1508" s="396"/>
      <c r="C1508" s="397"/>
      <c r="D1508" s="397"/>
      <c r="E1508" s="397"/>
      <c r="F1508" s="397"/>
      <c r="G1508" s="397"/>
      <c r="H1508" s="401"/>
      <c r="I1508" s="431" t="s">
        <v>292</v>
      </c>
      <c r="J1508" s="432"/>
      <c r="K1508" s="432"/>
      <c r="L1508" s="432"/>
      <c r="M1508" s="432"/>
      <c r="N1508" s="432"/>
      <c r="O1508" s="433"/>
    </row>
    <row r="1509">
      <c r="A1509" s="474"/>
      <c r="B1509" s="396"/>
      <c r="C1509" s="397"/>
      <c r="D1509" s="397"/>
      <c r="E1509" s="397"/>
      <c r="F1509" s="397"/>
      <c r="G1509" s="397"/>
      <c r="H1509" s="401"/>
      <c r="I1509" s="431"/>
      <c r="J1509" s="432"/>
      <c r="K1509" s="432"/>
      <c r="L1509" s="432"/>
      <c r="M1509" s="432"/>
      <c r="N1509" s="432"/>
      <c r="O1509" s="433"/>
    </row>
    <row r="1510">
      <c r="A1510" s="474"/>
      <c r="B1510" s="396"/>
      <c r="C1510" s="397"/>
      <c r="D1510" s="397"/>
      <c r="E1510" s="397"/>
      <c r="F1510" s="397"/>
      <c r="G1510" s="397"/>
      <c r="H1510" s="401"/>
      <c r="I1510" s="431"/>
      <c r="J1510" s="432"/>
      <c r="K1510" s="432"/>
      <c r="L1510" s="432"/>
      <c r="M1510" s="432"/>
      <c r="N1510" s="432"/>
      <c r="O1510" s="433"/>
    </row>
    <row r="1511">
      <c r="A1511" s="474"/>
      <c r="B1511" s="396"/>
      <c r="C1511" s="397"/>
      <c r="D1511" s="397"/>
      <c r="E1511" s="397"/>
      <c r="F1511" s="397"/>
      <c r="G1511" s="397"/>
      <c r="H1511" s="401"/>
      <c r="I1511" s="443"/>
      <c r="J1511" s="443"/>
      <c r="K1511" s="443"/>
      <c r="L1511" s="443"/>
      <c r="M1511" s="443"/>
      <c r="N1511" s="443"/>
      <c r="O1511" s="444"/>
    </row>
    <row r="1512">
      <c r="A1512" s="475"/>
      <c r="B1512" s="447"/>
      <c r="C1512" s="448"/>
      <c r="D1512" s="448"/>
      <c r="E1512" s="448"/>
      <c r="F1512" s="448"/>
      <c r="G1512" s="448"/>
      <c r="H1512" s="449"/>
      <c r="I1512" s="450"/>
      <c r="J1512" s="450"/>
      <c r="K1512" s="450"/>
      <c r="L1512" s="450"/>
      <c r="M1512" s="450"/>
      <c r="N1512" s="450"/>
      <c r="O1512" s="451"/>
    </row>
    <row r="1513">
      <c r="A1513" s="348" t="s">
        <v>240</v>
      </c>
      <c r="B1513" s="452" t="s">
        <v>1</v>
      </c>
      <c r="C1513" s="453"/>
      <c r="D1513" s="453"/>
      <c r="E1513" s="453"/>
      <c r="F1513" s="453"/>
      <c r="G1513" s="453"/>
      <c r="H1513" s="453"/>
      <c r="I1513" s="453"/>
      <c r="J1513" s="453"/>
      <c r="K1513" s="453"/>
      <c r="L1513" s="453"/>
      <c r="M1513" s="453"/>
      <c r="N1513" s="453"/>
      <c r="O1513" s="454"/>
    </row>
    <row r="1514">
      <c r="A1514" s="352" t="s">
        <v>3</v>
      </c>
      <c r="B1514" s="455" t="s">
        <v>4</v>
      </c>
      <c r="C1514" s="456"/>
      <c r="D1514" s="456"/>
      <c r="E1514" s="456"/>
      <c r="F1514" s="456"/>
      <c r="G1514" s="456"/>
      <c r="H1514" s="456"/>
      <c r="I1514" s="456"/>
      <c r="J1514" s="456"/>
      <c r="K1514" s="456"/>
      <c r="L1514" s="456"/>
      <c r="M1514" s="456"/>
      <c r="N1514" s="456"/>
      <c r="O1514" s="457"/>
    </row>
    <row r="1515" ht="12.75" customHeight="1">
      <c r="A1515" s="458" t="s">
        <v>241</v>
      </c>
      <c r="B1515" s="459"/>
      <c r="C1515" s="459"/>
      <c r="D1515" s="459"/>
      <c r="E1515" s="459"/>
      <c r="F1515" s="459"/>
      <c r="G1515" s="459"/>
      <c r="H1515" s="459"/>
      <c r="I1515" s="459"/>
      <c r="J1515" s="459"/>
      <c r="K1515" s="459"/>
      <c r="L1515" s="459"/>
      <c r="M1515" s="459"/>
      <c r="N1515" s="459"/>
      <c r="O1515" s="460"/>
    </row>
    <row r="1516" ht="12.75" customHeight="1">
      <c r="A1516" s="359" t="s">
        <v>7</v>
      </c>
      <c r="B1516" s="360" t="s">
        <v>233</v>
      </c>
      <c r="C1516" s="360" t="s">
        <v>216</v>
      </c>
      <c r="D1516" s="461" t="s">
        <v>198</v>
      </c>
      <c r="E1516" s="462"/>
      <c r="F1516" s="463"/>
      <c r="G1516" s="464" t="s">
        <v>242</v>
      </c>
      <c r="H1516" s="465"/>
      <c r="I1516" s="363">
        <f>I1462+1</f>
        <v>45964</v>
      </c>
      <c r="J1516" s="364"/>
      <c r="K1516" s="364"/>
      <c r="L1516" s="364"/>
      <c r="M1516" s="365"/>
      <c r="N1516" s="366" t="s">
        <v>243</v>
      </c>
      <c r="O1516" s="367">
        <f>O1462+1</f>
        <v>29</v>
      </c>
    </row>
    <row r="1517">
      <c r="A1517" s="368" t="s">
        <v>244</v>
      </c>
      <c r="B1517" s="369" t="s">
        <v>6</v>
      </c>
      <c r="C1517" s="370"/>
      <c r="D1517" s="370"/>
      <c r="E1517" s="370"/>
      <c r="F1517" s="370"/>
      <c r="G1517" s="370"/>
      <c r="H1517" s="370"/>
      <c r="I1517" s="370"/>
      <c r="J1517" s="371"/>
      <c r="K1517" s="372" t="s">
        <v>245</v>
      </c>
      <c r="L1517" s="372" t="s">
        <v>246</v>
      </c>
      <c r="M1517" s="476" t="s">
        <v>247</v>
      </c>
      <c r="N1517" s="477"/>
      <c r="O1517" s="373" t="s">
        <v>248</v>
      </c>
    </row>
    <row r="1518">
      <c r="A1518" s="374"/>
      <c r="B1518" s="375"/>
      <c r="C1518" s="376"/>
      <c r="D1518" s="376"/>
      <c r="E1518" s="376"/>
      <c r="F1518" s="376"/>
      <c r="G1518" s="376"/>
      <c r="H1518" s="376"/>
      <c r="I1518" s="376"/>
      <c r="J1518" s="377"/>
      <c r="K1518" s="372" t="s">
        <v>249</v>
      </c>
      <c r="L1518" s="378" t="s">
        <v>203</v>
      </c>
      <c r="M1518" s="482"/>
      <c r="N1518" s="483"/>
      <c r="O1518" s="379"/>
    </row>
    <row r="1519" ht="25.5">
      <c r="A1519" s="380" t="s">
        <v>250</v>
      </c>
      <c r="B1519" s="381"/>
      <c r="C1519" s="382" t="s">
        <v>251</v>
      </c>
      <c r="D1519" s="382">
        <v>180</v>
      </c>
      <c r="E1519" s="382" t="s">
        <v>252</v>
      </c>
      <c r="F1519" s="479" t="s">
        <v>253</v>
      </c>
      <c r="G1519" s="480"/>
      <c r="H1519" s="381">
        <f>H1465+1</f>
        <v>29</v>
      </c>
      <c r="I1519" s="382" t="s">
        <v>254</v>
      </c>
      <c r="J1519" s="381">
        <f>D1519-H1519</f>
        <v>151</v>
      </c>
      <c r="K1519" s="378" t="s">
        <v>255</v>
      </c>
      <c r="L1519" s="378" t="s">
        <v>203</v>
      </c>
      <c r="M1519" s="455"/>
      <c r="N1519" s="478"/>
      <c r="O1519" s="354"/>
    </row>
    <row r="1520">
      <c r="A1520" s="481" t="s">
        <v>256</v>
      </c>
      <c r="B1520" s="393" t="s">
        <v>257</v>
      </c>
      <c r="C1520" s="394"/>
      <c r="D1520" s="394"/>
      <c r="E1520" s="394"/>
      <c r="F1520" s="395"/>
      <c r="G1520" s="396"/>
      <c r="H1520" s="401"/>
      <c r="I1520" s="398"/>
      <c r="J1520" s="399"/>
      <c r="K1520" s="399"/>
      <c r="L1520" s="399"/>
      <c r="M1520" s="399"/>
      <c r="N1520" s="399"/>
      <c r="O1520" s="400"/>
    </row>
    <row r="1521">
      <c r="A1521" s="384"/>
      <c r="B1521" s="393" t="s">
        <v>258</v>
      </c>
      <c r="C1521" s="394"/>
      <c r="D1521" s="394"/>
      <c r="E1521" s="394"/>
      <c r="F1521" s="395"/>
      <c r="G1521" s="396"/>
      <c r="H1521" s="401"/>
      <c r="I1521" s="398"/>
      <c r="J1521" s="399"/>
      <c r="K1521" s="399"/>
      <c r="L1521" s="399"/>
      <c r="M1521" s="399"/>
      <c r="N1521" s="399"/>
      <c r="O1521" s="400"/>
    </row>
    <row r="1522">
      <c r="A1522" s="384"/>
      <c r="B1522" s="393" t="s">
        <v>259</v>
      </c>
      <c r="C1522" s="394"/>
      <c r="D1522" s="394"/>
      <c r="E1522" s="394"/>
      <c r="F1522" s="395"/>
      <c r="G1522" s="396"/>
      <c r="H1522" s="401"/>
      <c r="I1522" s="398"/>
      <c r="J1522" s="399"/>
      <c r="K1522" s="399"/>
      <c r="L1522" s="399"/>
      <c r="M1522" s="399"/>
      <c r="N1522" s="399"/>
      <c r="O1522" s="400"/>
    </row>
    <row r="1523">
      <c r="A1523" s="384"/>
      <c r="B1523" s="393" t="s">
        <v>260</v>
      </c>
      <c r="C1523" s="394"/>
      <c r="D1523" s="394"/>
      <c r="E1523" s="394"/>
      <c r="F1523" s="395"/>
      <c r="G1523" s="396"/>
      <c r="H1523" s="401"/>
      <c r="I1523" s="398"/>
      <c r="J1523" s="399"/>
      <c r="K1523" s="399"/>
      <c r="L1523" s="399"/>
      <c r="M1523" s="399"/>
      <c r="N1523" s="399"/>
      <c r="O1523" s="400"/>
    </row>
    <row r="1524">
      <c r="A1524" s="384"/>
      <c r="B1524" s="393" t="s">
        <v>261</v>
      </c>
      <c r="C1524" s="394"/>
      <c r="D1524" s="394"/>
      <c r="E1524" s="394"/>
      <c r="F1524" s="395"/>
      <c r="G1524" s="396"/>
      <c r="H1524" s="401"/>
      <c r="I1524" s="396"/>
      <c r="J1524" s="397"/>
      <c r="K1524" s="397"/>
      <c r="L1524" s="397"/>
      <c r="M1524" s="397"/>
      <c r="N1524" s="397"/>
      <c r="O1524" s="402"/>
    </row>
    <row r="1525" ht="13.5" customHeight="1">
      <c r="A1525" s="403"/>
      <c r="B1525" s="393" t="s">
        <v>262</v>
      </c>
      <c r="C1525" s="394"/>
      <c r="D1525" s="394"/>
      <c r="E1525" s="394"/>
      <c r="F1525" s="395"/>
      <c r="G1525" s="396">
        <v>1</v>
      </c>
      <c r="H1525" s="401"/>
      <c r="I1525" s="404"/>
      <c r="J1525" s="405"/>
      <c r="K1525" s="405"/>
      <c r="L1525" s="405"/>
      <c r="M1525" s="405"/>
      <c r="N1525" s="405"/>
      <c r="O1525" s="406"/>
    </row>
    <row r="1526">
      <c r="A1526" s="407" t="s">
        <v>263</v>
      </c>
      <c r="B1526" s="408" t="s">
        <v>264</v>
      </c>
      <c r="C1526" s="409"/>
      <c r="D1526" s="409"/>
      <c r="E1526" s="409"/>
      <c r="F1526" s="410"/>
      <c r="G1526" s="411" t="s">
        <v>265</v>
      </c>
      <c r="H1526" s="412"/>
      <c r="I1526" s="408" t="s">
        <v>264</v>
      </c>
      <c r="J1526" s="409"/>
      <c r="K1526" s="409"/>
      <c r="L1526" s="409"/>
      <c r="M1526" s="409"/>
      <c r="N1526" s="410"/>
      <c r="O1526" s="413" t="s">
        <v>265</v>
      </c>
    </row>
    <row r="1527">
      <c r="A1527" s="384"/>
      <c r="B1527" s="393" t="s">
        <v>266</v>
      </c>
      <c r="C1527" s="394"/>
      <c r="D1527" s="394"/>
      <c r="E1527" s="394"/>
      <c r="F1527" s="395"/>
      <c r="G1527" s="398"/>
      <c r="H1527" s="430"/>
      <c r="I1527" s="393" t="s">
        <v>267</v>
      </c>
      <c r="J1527" s="394"/>
      <c r="K1527" s="394"/>
      <c r="L1527" s="394"/>
      <c r="M1527" s="394"/>
      <c r="N1527" s="395"/>
      <c r="O1527" s="469"/>
    </row>
    <row r="1528" ht="12.75" customHeight="1">
      <c r="A1528" s="384"/>
      <c r="B1528" s="393" t="s">
        <v>268</v>
      </c>
      <c r="C1528" s="394"/>
      <c r="D1528" s="394"/>
      <c r="E1528" s="394"/>
      <c r="F1528" s="395"/>
      <c r="G1528" s="398"/>
      <c r="H1528" s="399"/>
      <c r="I1528" s="415" t="s">
        <v>269</v>
      </c>
      <c r="J1528" s="416"/>
      <c r="K1528" s="416"/>
      <c r="L1528" s="416"/>
      <c r="M1528" s="416"/>
      <c r="N1528" s="417"/>
      <c r="O1528" s="400"/>
    </row>
    <row r="1529" ht="12.75" customHeight="1">
      <c r="A1529" s="384"/>
      <c r="B1529" s="393" t="s">
        <v>270</v>
      </c>
      <c r="C1529" s="394"/>
      <c r="D1529" s="394"/>
      <c r="E1529" s="394"/>
      <c r="F1529" s="395"/>
      <c r="G1529" s="398"/>
      <c r="H1529" s="399"/>
      <c r="I1529" s="393" t="s">
        <v>271</v>
      </c>
      <c r="J1529" s="394"/>
      <c r="K1529" s="394"/>
      <c r="L1529" s="394"/>
      <c r="M1529" s="394"/>
      <c r="N1529" s="395"/>
      <c r="O1529" s="400"/>
    </row>
    <row r="1530" ht="12.75" customHeight="1">
      <c r="A1530" s="384"/>
      <c r="B1530" s="393" t="s">
        <v>272</v>
      </c>
      <c r="C1530" s="394"/>
      <c r="D1530" s="394"/>
      <c r="E1530" s="394"/>
      <c r="F1530" s="395"/>
      <c r="G1530" s="398"/>
      <c r="H1530" s="430"/>
      <c r="I1530" s="385" t="s">
        <v>273</v>
      </c>
      <c r="J1530" s="386"/>
      <c r="K1530" s="386"/>
      <c r="L1530" s="386"/>
      <c r="M1530" s="386"/>
      <c r="N1530" s="387"/>
      <c r="O1530" s="469"/>
    </row>
    <row r="1531" ht="12.75" customHeight="1">
      <c r="A1531" s="384"/>
      <c r="B1531" s="393" t="s">
        <v>274</v>
      </c>
      <c r="C1531" s="394"/>
      <c r="D1531" s="394"/>
      <c r="E1531" s="394"/>
      <c r="F1531" s="395"/>
      <c r="G1531" s="398"/>
      <c r="H1531" s="430"/>
      <c r="I1531" s="393" t="s">
        <v>275</v>
      </c>
      <c r="J1531" s="394"/>
      <c r="K1531" s="394"/>
      <c r="L1531" s="394"/>
      <c r="M1531" s="394"/>
      <c r="N1531" s="395"/>
      <c r="O1531" s="469">
        <v>1</v>
      </c>
    </row>
    <row r="1532">
      <c r="A1532" s="384"/>
      <c r="B1532" s="393" t="s">
        <v>276</v>
      </c>
      <c r="C1532" s="394"/>
      <c r="D1532" s="394"/>
      <c r="E1532" s="394"/>
      <c r="F1532" s="395"/>
      <c r="G1532" s="398"/>
      <c r="H1532" s="430"/>
      <c r="I1532" s="393" t="s">
        <v>277</v>
      </c>
      <c r="J1532" s="394"/>
      <c r="K1532" s="394"/>
      <c r="L1532" s="394"/>
      <c r="M1532" s="394"/>
      <c r="N1532" s="395"/>
      <c r="O1532" s="469"/>
    </row>
    <row r="1533" ht="12.75" customHeight="1">
      <c r="A1533" s="384"/>
      <c r="B1533" s="393" t="s">
        <v>278</v>
      </c>
      <c r="C1533" s="394"/>
      <c r="D1533" s="394"/>
      <c r="E1533" s="394"/>
      <c r="F1533" s="395"/>
      <c r="G1533" s="398"/>
      <c r="H1533" s="430"/>
      <c r="I1533" s="393" t="s">
        <v>279</v>
      </c>
      <c r="J1533" s="394"/>
      <c r="K1533" s="394"/>
      <c r="L1533" s="394"/>
      <c r="M1533" s="394"/>
      <c r="N1533" s="395"/>
      <c r="O1533" s="469"/>
    </row>
    <row r="1534">
      <c r="A1534" s="384"/>
      <c r="B1534" s="393" t="s">
        <v>280</v>
      </c>
      <c r="C1534" s="394"/>
      <c r="D1534" s="394"/>
      <c r="E1534" s="394"/>
      <c r="F1534" s="395"/>
      <c r="G1534" s="398"/>
      <c r="H1534" s="430"/>
      <c r="I1534" s="393" t="s">
        <v>281</v>
      </c>
      <c r="J1534" s="394"/>
      <c r="K1534" s="394"/>
      <c r="L1534" s="394"/>
      <c r="M1534" s="394"/>
      <c r="N1534" s="395"/>
      <c r="O1534" s="469"/>
    </row>
    <row r="1535" ht="12.75" customHeight="1">
      <c r="A1535" s="384"/>
      <c r="B1535" s="393" t="s">
        <v>282</v>
      </c>
      <c r="C1535" s="394"/>
      <c r="D1535" s="394"/>
      <c r="E1535" s="394"/>
      <c r="F1535" s="395"/>
      <c r="G1535" s="398"/>
      <c r="H1535" s="430"/>
      <c r="I1535" s="393" t="s">
        <v>283</v>
      </c>
      <c r="J1535" s="394"/>
      <c r="K1535" s="394"/>
      <c r="L1535" s="394"/>
      <c r="M1535" s="394"/>
      <c r="N1535" s="395"/>
      <c r="O1535" s="469"/>
    </row>
    <row r="1536" ht="12.75" customHeight="1">
      <c r="A1536" s="384"/>
      <c r="B1536" s="393" t="s">
        <v>284</v>
      </c>
      <c r="C1536" s="394"/>
      <c r="D1536" s="394"/>
      <c r="E1536" s="394"/>
      <c r="F1536" s="395"/>
      <c r="G1536" s="398"/>
      <c r="H1536" s="430"/>
      <c r="I1536" s="393" t="s">
        <v>285</v>
      </c>
      <c r="J1536" s="394"/>
      <c r="K1536" s="394"/>
      <c r="L1536" s="394"/>
      <c r="M1536" s="394"/>
      <c r="N1536" s="395"/>
      <c r="O1536" s="418">
        <v>1</v>
      </c>
    </row>
    <row r="1537" ht="13.5" customHeight="1">
      <c r="A1537" s="403"/>
      <c r="B1537" s="393" t="s">
        <v>286</v>
      </c>
      <c r="C1537" s="394"/>
      <c r="D1537" s="394"/>
      <c r="E1537" s="394"/>
      <c r="F1537" s="395"/>
      <c r="G1537" s="470">
        <v>2</v>
      </c>
      <c r="H1537" s="471"/>
      <c r="I1537" s="421" t="s">
        <v>287</v>
      </c>
      <c r="J1537" s="422"/>
      <c r="K1537" s="422"/>
      <c r="L1537" s="422"/>
      <c r="M1537" s="422"/>
      <c r="N1537" s="423"/>
      <c r="O1537" s="472">
        <f>SUM(G1527:H1537,O1527:O1536)</f>
        <v>4</v>
      </c>
    </row>
    <row r="1538">
      <c r="A1538" s="425" t="s">
        <v>288</v>
      </c>
      <c r="B1538" s="426" t="s">
        <v>43</v>
      </c>
      <c r="C1538" s="485"/>
      <c r="D1538" s="485"/>
      <c r="E1538" s="485"/>
      <c r="F1538" s="485"/>
      <c r="G1538" s="485"/>
      <c r="H1538" s="485"/>
      <c r="I1538" s="485"/>
      <c r="J1538" s="485"/>
      <c r="K1538" s="485"/>
      <c r="L1538" s="485"/>
      <c r="M1538" s="485"/>
      <c r="N1538" s="485"/>
      <c r="O1538" s="486"/>
    </row>
    <row r="1539">
      <c r="A1539" s="429"/>
      <c r="B1539" s="398"/>
      <c r="C1539" s="399"/>
      <c r="D1539" s="399"/>
      <c r="E1539" s="399"/>
      <c r="F1539" s="399"/>
      <c r="G1539" s="399"/>
      <c r="H1539" s="399"/>
      <c r="I1539" s="399"/>
      <c r="J1539" s="399"/>
      <c r="K1539" s="399"/>
      <c r="L1539" s="399"/>
      <c r="M1539" s="399"/>
      <c r="N1539" s="399"/>
      <c r="O1539" s="400"/>
    </row>
    <row r="1540">
      <c r="A1540" s="429"/>
      <c r="B1540" s="398"/>
      <c r="C1540" s="399"/>
      <c r="D1540" s="399"/>
      <c r="E1540" s="399"/>
      <c r="F1540" s="399"/>
      <c r="G1540" s="399"/>
      <c r="H1540" s="399"/>
      <c r="I1540" s="399"/>
      <c r="J1540" s="399"/>
      <c r="K1540" s="399"/>
      <c r="L1540" s="399"/>
      <c r="M1540" s="399"/>
      <c r="N1540" s="399"/>
      <c r="O1540" s="400"/>
    </row>
    <row r="1541">
      <c r="A1541" s="429"/>
      <c r="B1541" s="398"/>
      <c r="C1541" s="399"/>
      <c r="D1541" s="399"/>
      <c r="E1541" s="399"/>
      <c r="F1541" s="399"/>
      <c r="G1541" s="399"/>
      <c r="H1541" s="399"/>
      <c r="I1541" s="399"/>
      <c r="J1541" s="399"/>
      <c r="K1541" s="399"/>
      <c r="L1541" s="399"/>
      <c r="M1541" s="399"/>
      <c r="N1541" s="399"/>
      <c r="O1541" s="400"/>
    </row>
    <row r="1542">
      <c r="A1542" s="429"/>
      <c r="B1542" s="398"/>
      <c r="C1542" s="399"/>
      <c r="D1542" s="399"/>
      <c r="E1542" s="399"/>
      <c r="F1542" s="399"/>
      <c r="G1542" s="399"/>
      <c r="H1542" s="399"/>
      <c r="I1542" s="399"/>
      <c r="J1542" s="399"/>
      <c r="K1542" s="399"/>
      <c r="L1542" s="399"/>
      <c r="M1542" s="399"/>
      <c r="N1542" s="399"/>
      <c r="O1542" s="400"/>
    </row>
    <row r="1543">
      <c r="A1543" s="429"/>
      <c r="B1543" s="398"/>
      <c r="C1543" s="399"/>
      <c r="D1543" s="399"/>
      <c r="E1543" s="399"/>
      <c r="F1543" s="399"/>
      <c r="G1543" s="399"/>
      <c r="H1543" s="399"/>
      <c r="I1543" s="399"/>
      <c r="J1543" s="399"/>
      <c r="K1543" s="399"/>
      <c r="L1543" s="399"/>
      <c r="M1543" s="399"/>
      <c r="N1543" s="399"/>
      <c r="O1543" s="400"/>
    </row>
    <row r="1544">
      <c r="A1544" s="429"/>
      <c r="B1544" s="398"/>
      <c r="C1544" s="399"/>
      <c r="D1544" s="399"/>
      <c r="E1544" s="399"/>
      <c r="F1544" s="399"/>
      <c r="G1544" s="399"/>
      <c r="H1544" s="399"/>
      <c r="I1544" s="399"/>
      <c r="J1544" s="399"/>
      <c r="K1544" s="399"/>
      <c r="L1544" s="399"/>
      <c r="M1544" s="399"/>
      <c r="N1544" s="399"/>
      <c r="O1544" s="400"/>
    </row>
    <row r="1545">
      <c r="A1545" s="429"/>
      <c r="B1545" s="398"/>
      <c r="C1545" s="399"/>
      <c r="D1545" s="399"/>
      <c r="E1545" s="399"/>
      <c r="F1545" s="399"/>
      <c r="G1545" s="399"/>
      <c r="H1545" s="399"/>
      <c r="I1545" s="399"/>
      <c r="J1545" s="399"/>
      <c r="K1545" s="399"/>
      <c r="L1545" s="399"/>
      <c r="M1545" s="399"/>
      <c r="N1545" s="399"/>
      <c r="O1545" s="400"/>
    </row>
    <row r="1546">
      <c r="A1546" s="429"/>
      <c r="B1546" s="398"/>
      <c r="C1546" s="399"/>
      <c r="D1546" s="399"/>
      <c r="E1546" s="399"/>
      <c r="F1546" s="399"/>
      <c r="G1546" s="399"/>
      <c r="H1546" s="399"/>
      <c r="I1546" s="399"/>
      <c r="J1546" s="399"/>
      <c r="K1546" s="399"/>
      <c r="L1546" s="399"/>
      <c r="M1546" s="399"/>
      <c r="N1546" s="399"/>
      <c r="O1546" s="400"/>
    </row>
    <row r="1547">
      <c r="A1547" s="429"/>
      <c r="B1547" s="398"/>
      <c r="C1547" s="399"/>
      <c r="D1547" s="399"/>
      <c r="E1547" s="399"/>
      <c r="F1547" s="399"/>
      <c r="G1547" s="399"/>
      <c r="H1547" s="399"/>
      <c r="I1547" s="399"/>
      <c r="J1547" s="399"/>
      <c r="K1547" s="399"/>
      <c r="L1547" s="399"/>
      <c r="M1547" s="399"/>
      <c r="N1547" s="399"/>
      <c r="O1547" s="400"/>
    </row>
    <row r="1548">
      <c r="A1548" s="429"/>
      <c r="B1548" s="398"/>
      <c r="C1548" s="399"/>
      <c r="D1548" s="399"/>
      <c r="E1548" s="399"/>
      <c r="F1548" s="399"/>
      <c r="G1548" s="399"/>
      <c r="H1548" s="399"/>
      <c r="I1548" s="399"/>
      <c r="J1548" s="399"/>
      <c r="K1548" s="399"/>
      <c r="L1548" s="399"/>
      <c r="M1548" s="399"/>
      <c r="N1548" s="399"/>
      <c r="O1548" s="400"/>
    </row>
    <row r="1549">
      <c r="A1549" s="429"/>
      <c r="B1549" s="398"/>
      <c r="C1549" s="399"/>
      <c r="D1549" s="399"/>
      <c r="E1549" s="399"/>
      <c r="F1549" s="399"/>
      <c r="G1549" s="399"/>
      <c r="H1549" s="399"/>
      <c r="I1549" s="399"/>
      <c r="J1549" s="399"/>
      <c r="K1549" s="399"/>
      <c r="L1549" s="399"/>
      <c r="M1549" s="399"/>
      <c r="N1549" s="399"/>
      <c r="O1549" s="400"/>
    </row>
    <row r="1550">
      <c r="A1550" s="429"/>
      <c r="B1550" s="398"/>
      <c r="C1550" s="399"/>
      <c r="D1550" s="399"/>
      <c r="E1550" s="399"/>
      <c r="F1550" s="399"/>
      <c r="G1550" s="399"/>
      <c r="H1550" s="399"/>
      <c r="I1550" s="399"/>
      <c r="J1550" s="399"/>
      <c r="K1550" s="399"/>
      <c r="L1550" s="399"/>
      <c r="M1550" s="399"/>
      <c r="N1550" s="399"/>
      <c r="O1550" s="400"/>
    </row>
    <row r="1551" ht="27" customHeight="1">
      <c r="A1551" s="429"/>
      <c r="B1551" s="398"/>
      <c r="C1551" s="399"/>
      <c r="D1551" s="399"/>
      <c r="E1551" s="399"/>
      <c r="F1551" s="399"/>
      <c r="G1551" s="399"/>
      <c r="H1551" s="430"/>
      <c r="I1551" s="431" t="s">
        <v>0</v>
      </c>
      <c r="J1551" s="432"/>
      <c r="K1551" s="432"/>
      <c r="L1551" s="432"/>
      <c r="M1551" s="432"/>
      <c r="N1551" s="432"/>
      <c r="O1551" s="433"/>
    </row>
    <row r="1552" ht="26.25" customHeight="1">
      <c r="A1552" s="434"/>
      <c r="B1552" s="404"/>
      <c r="C1552" s="405"/>
      <c r="D1552" s="405"/>
      <c r="E1552" s="405"/>
      <c r="F1552" s="405"/>
      <c r="G1552" s="405"/>
      <c r="H1552" s="435"/>
      <c r="I1552" s="436"/>
      <c r="J1552" s="437"/>
      <c r="K1552" s="437"/>
      <c r="L1552" s="437"/>
      <c r="M1552" s="437"/>
      <c r="N1552" s="437"/>
      <c r="O1552" s="438"/>
    </row>
    <row r="1553">
      <c r="A1553" s="425" t="s">
        <v>291</v>
      </c>
      <c r="B1553" s="439"/>
      <c r="C1553" s="427"/>
      <c r="D1553" s="427"/>
      <c r="E1553" s="427"/>
      <c r="F1553" s="427"/>
      <c r="G1553" s="427"/>
      <c r="H1553" s="427"/>
      <c r="I1553" s="427"/>
      <c r="J1553" s="427"/>
      <c r="K1553" s="427"/>
      <c r="L1553" s="427"/>
      <c r="M1553" s="427"/>
      <c r="N1553" s="427"/>
      <c r="O1553" s="428"/>
    </row>
    <row r="1554">
      <c r="A1554" s="429"/>
      <c r="B1554" s="398"/>
      <c r="C1554" s="399"/>
      <c r="D1554" s="399"/>
      <c r="E1554" s="399"/>
      <c r="F1554" s="399"/>
      <c r="G1554" s="399"/>
      <c r="H1554" s="399"/>
      <c r="I1554" s="399"/>
      <c r="J1554" s="399"/>
      <c r="K1554" s="399"/>
      <c r="L1554" s="399"/>
      <c r="M1554" s="399"/>
      <c r="N1554" s="399"/>
      <c r="O1554" s="400"/>
    </row>
    <row r="1555">
      <c r="A1555" s="429"/>
      <c r="B1555" s="398"/>
      <c r="C1555" s="399"/>
      <c r="D1555" s="399"/>
      <c r="E1555" s="399"/>
      <c r="F1555" s="399"/>
      <c r="G1555" s="399"/>
      <c r="H1555" s="399"/>
      <c r="I1555" s="399"/>
      <c r="J1555" s="399"/>
      <c r="K1555" s="399"/>
      <c r="L1555" s="399"/>
      <c r="M1555" s="399"/>
      <c r="N1555" s="399"/>
      <c r="O1555" s="400"/>
    </row>
    <row r="1556">
      <c r="A1556" s="429"/>
      <c r="B1556" s="398"/>
      <c r="C1556" s="399"/>
      <c r="D1556" s="399"/>
      <c r="E1556" s="399"/>
      <c r="F1556" s="399"/>
      <c r="G1556" s="399"/>
      <c r="H1556" s="399"/>
      <c r="I1556" s="399"/>
      <c r="J1556" s="399"/>
      <c r="K1556" s="399"/>
      <c r="L1556" s="399"/>
      <c r="M1556" s="399"/>
      <c r="N1556" s="399"/>
      <c r="O1556" s="400"/>
    </row>
    <row r="1557">
      <c r="A1557" s="429"/>
      <c r="B1557" s="398"/>
      <c r="C1557" s="399"/>
      <c r="D1557" s="399"/>
      <c r="E1557" s="399"/>
      <c r="F1557" s="399"/>
      <c r="G1557" s="399"/>
      <c r="H1557" s="399"/>
      <c r="I1557" s="399"/>
      <c r="J1557" s="399"/>
      <c r="K1557" s="399"/>
      <c r="L1557" s="399"/>
      <c r="M1557" s="399"/>
      <c r="N1557" s="399"/>
      <c r="O1557" s="400"/>
    </row>
    <row r="1558">
      <c r="A1558" s="429"/>
      <c r="B1558" s="398"/>
      <c r="C1558" s="399"/>
      <c r="D1558" s="399"/>
      <c r="E1558" s="399"/>
      <c r="F1558" s="399"/>
      <c r="G1558" s="399"/>
      <c r="H1558" s="399"/>
      <c r="I1558" s="399"/>
      <c r="J1558" s="399"/>
      <c r="K1558" s="399"/>
      <c r="L1558" s="399"/>
      <c r="M1558" s="399"/>
      <c r="N1558" s="399"/>
      <c r="O1558" s="400"/>
    </row>
    <row r="1559">
      <c r="A1559" s="429"/>
      <c r="B1559" s="398"/>
      <c r="C1559" s="399"/>
      <c r="D1559" s="399"/>
      <c r="E1559" s="399"/>
      <c r="F1559" s="399"/>
      <c r="G1559" s="399"/>
      <c r="H1559" s="399"/>
      <c r="I1559" s="399"/>
      <c r="J1559" s="399"/>
      <c r="K1559" s="399"/>
      <c r="L1559" s="399"/>
      <c r="M1559" s="399"/>
      <c r="N1559" s="399"/>
      <c r="O1559" s="400"/>
    </row>
    <row r="1560">
      <c r="A1560" s="429"/>
      <c r="B1560" s="398"/>
      <c r="C1560" s="399"/>
      <c r="D1560" s="399"/>
      <c r="E1560" s="399"/>
      <c r="F1560" s="399"/>
      <c r="G1560" s="399"/>
      <c r="H1560" s="399"/>
      <c r="I1560" s="399"/>
      <c r="J1560" s="399"/>
      <c r="K1560" s="399"/>
      <c r="L1560" s="399"/>
      <c r="M1560" s="399"/>
      <c r="N1560" s="399"/>
      <c r="O1560" s="400"/>
    </row>
    <row r="1561">
      <c r="A1561" s="429"/>
      <c r="B1561" s="396"/>
      <c r="C1561" s="397"/>
      <c r="D1561" s="397"/>
      <c r="E1561" s="397"/>
      <c r="F1561" s="397"/>
      <c r="G1561" s="397"/>
      <c r="H1561" s="397"/>
      <c r="I1561" s="441"/>
      <c r="J1561" s="441"/>
      <c r="K1561" s="441"/>
      <c r="L1561" s="441"/>
      <c r="M1561" s="441"/>
      <c r="N1561" s="441"/>
      <c r="O1561" s="442"/>
    </row>
    <row r="1562">
      <c r="A1562" s="429"/>
      <c r="B1562" s="396"/>
      <c r="C1562" s="397"/>
      <c r="D1562" s="397"/>
      <c r="E1562" s="397"/>
      <c r="F1562" s="397"/>
      <c r="G1562" s="397"/>
      <c r="H1562" s="401"/>
      <c r="I1562" s="431" t="s">
        <v>292</v>
      </c>
      <c r="J1562" s="432"/>
      <c r="K1562" s="432"/>
      <c r="L1562" s="432"/>
      <c r="M1562" s="432"/>
      <c r="N1562" s="432"/>
      <c r="O1562" s="433"/>
    </row>
    <row r="1563">
      <c r="A1563" s="429"/>
      <c r="B1563" s="396"/>
      <c r="C1563" s="397"/>
      <c r="D1563" s="397"/>
      <c r="E1563" s="397"/>
      <c r="F1563" s="397"/>
      <c r="G1563" s="397"/>
      <c r="H1563" s="401"/>
      <c r="I1563" s="431"/>
      <c r="J1563" s="432"/>
      <c r="K1563" s="432"/>
      <c r="L1563" s="432"/>
      <c r="M1563" s="432"/>
      <c r="N1563" s="432"/>
      <c r="O1563" s="433"/>
    </row>
    <row r="1564">
      <c r="A1564" s="429"/>
      <c r="B1564" s="396"/>
      <c r="C1564" s="397"/>
      <c r="D1564" s="397"/>
      <c r="E1564" s="397"/>
      <c r="F1564" s="397"/>
      <c r="G1564" s="397"/>
      <c r="H1564" s="401"/>
      <c r="I1564" s="431"/>
      <c r="J1564" s="432"/>
      <c r="K1564" s="432"/>
      <c r="L1564" s="432"/>
      <c r="M1564" s="432"/>
      <c r="N1564" s="432"/>
      <c r="O1564" s="433"/>
    </row>
    <row r="1565">
      <c r="A1565" s="429"/>
      <c r="B1565" s="396"/>
      <c r="C1565" s="397"/>
      <c r="D1565" s="397"/>
      <c r="E1565" s="397"/>
      <c r="F1565" s="397"/>
      <c r="G1565" s="397"/>
      <c r="H1565" s="401"/>
      <c r="I1565" s="443"/>
      <c r="J1565" s="443"/>
      <c r="K1565" s="443"/>
      <c r="L1565" s="443"/>
      <c r="M1565" s="443"/>
      <c r="N1565" s="443"/>
      <c r="O1565" s="444"/>
    </row>
    <row r="1566">
      <c r="A1566" s="434"/>
      <c r="B1566" s="447"/>
      <c r="C1566" s="448"/>
      <c r="D1566" s="448"/>
      <c r="E1566" s="448"/>
      <c r="F1566" s="448"/>
      <c r="G1566" s="448"/>
      <c r="H1566" s="449"/>
      <c r="I1566" s="450"/>
      <c r="J1566" s="450"/>
      <c r="K1566" s="450"/>
      <c r="L1566" s="450"/>
      <c r="M1566" s="450"/>
      <c r="N1566" s="450"/>
      <c r="O1566" s="451"/>
    </row>
    <row r="1567">
      <c r="A1567" s="348" t="s">
        <v>240</v>
      </c>
      <c r="B1567" s="452" t="s">
        <v>1</v>
      </c>
      <c r="C1567" s="453"/>
      <c r="D1567" s="453"/>
      <c r="E1567" s="453"/>
      <c r="F1567" s="453"/>
      <c r="G1567" s="453"/>
      <c r="H1567" s="453"/>
      <c r="I1567" s="453"/>
      <c r="J1567" s="453"/>
      <c r="K1567" s="453"/>
      <c r="L1567" s="453"/>
      <c r="M1567" s="453"/>
      <c r="N1567" s="453"/>
      <c r="O1567" s="454"/>
    </row>
    <row r="1568">
      <c r="A1568" s="352" t="s">
        <v>3</v>
      </c>
      <c r="B1568" s="455" t="s">
        <v>4</v>
      </c>
      <c r="C1568" s="456"/>
      <c r="D1568" s="456"/>
      <c r="E1568" s="456"/>
      <c r="F1568" s="456"/>
      <c r="G1568" s="456"/>
      <c r="H1568" s="456"/>
      <c r="I1568" s="456"/>
      <c r="J1568" s="456"/>
      <c r="K1568" s="456"/>
      <c r="L1568" s="456"/>
      <c r="M1568" s="456"/>
      <c r="N1568" s="456"/>
      <c r="O1568" s="457"/>
    </row>
    <row r="1569">
      <c r="A1569" s="458" t="s">
        <v>241</v>
      </c>
      <c r="B1569" s="459"/>
      <c r="C1569" s="459"/>
      <c r="D1569" s="459"/>
      <c r="E1569" s="459"/>
      <c r="F1569" s="459"/>
      <c r="G1569" s="459"/>
      <c r="H1569" s="459"/>
      <c r="I1569" s="459"/>
      <c r="J1569" s="459"/>
      <c r="K1569" s="459"/>
      <c r="L1569" s="459"/>
      <c r="M1569" s="459"/>
      <c r="N1569" s="459"/>
      <c r="O1569" s="460"/>
    </row>
    <row r="1570">
      <c r="A1570" s="359" t="s">
        <v>7</v>
      </c>
      <c r="B1570" s="360" t="s">
        <v>233</v>
      </c>
      <c r="C1570" s="360" t="s">
        <v>216</v>
      </c>
      <c r="D1570" s="461" t="s">
        <v>198</v>
      </c>
      <c r="E1570" s="462"/>
      <c r="F1570" s="463"/>
      <c r="G1570" s="464" t="s">
        <v>242</v>
      </c>
      <c r="H1570" s="465"/>
      <c r="I1570" s="363">
        <f>I1516+1</f>
        <v>45965</v>
      </c>
      <c r="J1570" s="364"/>
      <c r="K1570" s="364"/>
      <c r="L1570" s="364"/>
      <c r="M1570" s="365"/>
      <c r="N1570" s="366" t="s">
        <v>243</v>
      </c>
      <c r="O1570" s="367">
        <f>O1516+1</f>
        <v>30</v>
      </c>
    </row>
    <row r="1571">
      <c r="A1571" s="368" t="s">
        <v>244</v>
      </c>
      <c r="B1571" s="369" t="s">
        <v>6</v>
      </c>
      <c r="C1571" s="370"/>
      <c r="D1571" s="370"/>
      <c r="E1571" s="370"/>
      <c r="F1571" s="370"/>
      <c r="G1571" s="370"/>
      <c r="H1571" s="370"/>
      <c r="I1571" s="370"/>
      <c r="J1571" s="371"/>
      <c r="K1571" s="372" t="s">
        <v>245</v>
      </c>
      <c r="L1571" s="372" t="s">
        <v>246</v>
      </c>
      <c r="M1571" s="476" t="s">
        <v>247</v>
      </c>
      <c r="N1571" s="477"/>
      <c r="O1571" s="373" t="s">
        <v>248</v>
      </c>
    </row>
    <row r="1572">
      <c r="A1572" s="374"/>
      <c r="B1572" s="375"/>
      <c r="C1572" s="376"/>
      <c r="D1572" s="376"/>
      <c r="E1572" s="376"/>
      <c r="F1572" s="376"/>
      <c r="G1572" s="376"/>
      <c r="H1572" s="376"/>
      <c r="I1572" s="376"/>
      <c r="J1572" s="377"/>
      <c r="K1572" s="372" t="s">
        <v>249</v>
      </c>
      <c r="L1572" s="378" t="s">
        <v>203</v>
      </c>
      <c r="M1572" s="482"/>
      <c r="N1572" s="483"/>
      <c r="O1572" s="379"/>
    </row>
    <row r="1573" ht="25.5">
      <c r="A1573" s="380" t="s">
        <v>250</v>
      </c>
      <c r="B1573" s="381"/>
      <c r="C1573" s="382" t="s">
        <v>251</v>
      </c>
      <c r="D1573" s="382">
        <f>D1519</f>
        <v>180</v>
      </c>
      <c r="E1573" s="382" t="s">
        <v>252</v>
      </c>
      <c r="F1573" s="479" t="s">
        <v>253</v>
      </c>
      <c r="G1573" s="480"/>
      <c r="H1573" s="381">
        <f>H1519+1</f>
        <v>30</v>
      </c>
      <c r="I1573" s="382" t="s">
        <v>254</v>
      </c>
      <c r="J1573" s="381">
        <f>D1573-H1573</f>
        <v>150</v>
      </c>
      <c r="K1573" s="378" t="s">
        <v>255</v>
      </c>
      <c r="L1573" s="378" t="s">
        <v>203</v>
      </c>
      <c r="M1573" s="455"/>
      <c r="N1573" s="478"/>
      <c r="O1573" s="354"/>
    </row>
    <row r="1574">
      <c r="A1574" s="484" t="s">
        <v>256</v>
      </c>
      <c r="B1574" s="393" t="s">
        <v>257</v>
      </c>
      <c r="C1574" s="394"/>
      <c r="D1574" s="394"/>
      <c r="E1574" s="394"/>
      <c r="F1574" s="395"/>
      <c r="G1574" s="396"/>
      <c r="H1574" s="401"/>
      <c r="I1574" s="398"/>
      <c r="J1574" s="399"/>
      <c r="K1574" s="399"/>
      <c r="L1574" s="399"/>
      <c r="M1574" s="399"/>
      <c r="N1574" s="399"/>
      <c r="O1574" s="400"/>
    </row>
    <row r="1575">
      <c r="A1575" s="466"/>
      <c r="B1575" s="393" t="s">
        <v>258</v>
      </c>
      <c r="C1575" s="394"/>
      <c r="D1575" s="394"/>
      <c r="E1575" s="394"/>
      <c r="F1575" s="395"/>
      <c r="G1575" s="396"/>
      <c r="H1575" s="401"/>
      <c r="I1575" s="398"/>
      <c r="J1575" s="399"/>
      <c r="K1575" s="399"/>
      <c r="L1575" s="399"/>
      <c r="M1575" s="399"/>
      <c r="N1575" s="399"/>
      <c r="O1575" s="400"/>
    </row>
    <row r="1576">
      <c r="A1576" s="466"/>
      <c r="B1576" s="393" t="s">
        <v>259</v>
      </c>
      <c r="C1576" s="394"/>
      <c r="D1576" s="394"/>
      <c r="E1576" s="394"/>
      <c r="F1576" s="395"/>
      <c r="G1576" s="396"/>
      <c r="H1576" s="401"/>
      <c r="I1576" s="398"/>
      <c r="J1576" s="399"/>
      <c r="K1576" s="399"/>
      <c r="L1576" s="399"/>
      <c r="M1576" s="399"/>
      <c r="N1576" s="399"/>
      <c r="O1576" s="400"/>
    </row>
    <row r="1577">
      <c r="A1577" s="466"/>
      <c r="B1577" s="393" t="s">
        <v>260</v>
      </c>
      <c r="C1577" s="394"/>
      <c r="D1577" s="394"/>
      <c r="E1577" s="394"/>
      <c r="F1577" s="395"/>
      <c r="G1577" s="396"/>
      <c r="H1577" s="401"/>
      <c r="I1577" s="398"/>
      <c r="J1577" s="399"/>
      <c r="K1577" s="399"/>
      <c r="L1577" s="399"/>
      <c r="M1577" s="399"/>
      <c r="N1577" s="399"/>
      <c r="O1577" s="400"/>
    </row>
    <row r="1578">
      <c r="A1578" s="466"/>
      <c r="B1578" s="393" t="s">
        <v>261</v>
      </c>
      <c r="C1578" s="394"/>
      <c r="D1578" s="394"/>
      <c r="E1578" s="394"/>
      <c r="F1578" s="395"/>
      <c r="G1578" s="396"/>
      <c r="H1578" s="401"/>
      <c r="I1578" s="396"/>
      <c r="J1578" s="397"/>
      <c r="K1578" s="397"/>
      <c r="L1578" s="397"/>
      <c r="M1578" s="397"/>
      <c r="N1578" s="397"/>
      <c r="O1578" s="402"/>
    </row>
    <row r="1579" ht="13.5" customHeight="1">
      <c r="A1579" s="467"/>
      <c r="B1579" s="393" t="s">
        <v>262</v>
      </c>
      <c r="C1579" s="394"/>
      <c r="D1579" s="394"/>
      <c r="E1579" s="394"/>
      <c r="F1579" s="395"/>
      <c r="G1579" s="396">
        <v>1</v>
      </c>
      <c r="H1579" s="401"/>
      <c r="I1579" s="404"/>
      <c r="J1579" s="405"/>
      <c r="K1579" s="405"/>
      <c r="L1579" s="405"/>
      <c r="M1579" s="405"/>
      <c r="N1579" s="405"/>
      <c r="O1579" s="406"/>
    </row>
    <row r="1580">
      <c r="A1580" s="468" t="s">
        <v>263</v>
      </c>
      <c r="B1580" s="408" t="s">
        <v>264</v>
      </c>
      <c r="C1580" s="409"/>
      <c r="D1580" s="409"/>
      <c r="E1580" s="409"/>
      <c r="F1580" s="410"/>
      <c r="G1580" s="411" t="s">
        <v>265</v>
      </c>
      <c r="H1580" s="412"/>
      <c r="I1580" s="408" t="s">
        <v>264</v>
      </c>
      <c r="J1580" s="409"/>
      <c r="K1580" s="409"/>
      <c r="L1580" s="409"/>
      <c r="M1580" s="409"/>
      <c r="N1580" s="410"/>
      <c r="O1580" s="413" t="s">
        <v>265</v>
      </c>
    </row>
    <row r="1581">
      <c r="A1581" s="466"/>
      <c r="B1581" s="393" t="s">
        <v>266</v>
      </c>
      <c r="C1581" s="394"/>
      <c r="D1581" s="394"/>
      <c r="E1581" s="394"/>
      <c r="F1581" s="395"/>
      <c r="G1581" s="398"/>
      <c r="H1581" s="430"/>
      <c r="I1581" s="393" t="s">
        <v>267</v>
      </c>
      <c r="J1581" s="394"/>
      <c r="K1581" s="394"/>
      <c r="L1581" s="394"/>
      <c r="M1581" s="394"/>
      <c r="N1581" s="395"/>
      <c r="O1581" s="469"/>
    </row>
    <row r="1582" ht="12.75" customHeight="1">
      <c r="A1582" s="466"/>
      <c r="B1582" s="393" t="s">
        <v>268</v>
      </c>
      <c r="C1582" s="394"/>
      <c r="D1582" s="394"/>
      <c r="E1582" s="394"/>
      <c r="F1582" s="395"/>
      <c r="G1582" s="398"/>
      <c r="H1582" s="399"/>
      <c r="I1582" s="415" t="s">
        <v>269</v>
      </c>
      <c r="J1582" s="416"/>
      <c r="K1582" s="416"/>
      <c r="L1582" s="416"/>
      <c r="M1582" s="416"/>
      <c r="N1582" s="417"/>
      <c r="O1582" s="400"/>
    </row>
    <row r="1583" ht="12.75" customHeight="1">
      <c r="A1583" s="466"/>
      <c r="B1583" s="393" t="s">
        <v>270</v>
      </c>
      <c r="C1583" s="394"/>
      <c r="D1583" s="394"/>
      <c r="E1583" s="394"/>
      <c r="F1583" s="395"/>
      <c r="G1583" s="398"/>
      <c r="H1583" s="399"/>
      <c r="I1583" s="393" t="s">
        <v>271</v>
      </c>
      <c r="J1583" s="394"/>
      <c r="K1583" s="394"/>
      <c r="L1583" s="394"/>
      <c r="M1583" s="394"/>
      <c r="N1583" s="395"/>
      <c r="O1583" s="400"/>
    </row>
    <row r="1584" ht="12.75" customHeight="1">
      <c r="A1584" s="466"/>
      <c r="B1584" s="393" t="s">
        <v>272</v>
      </c>
      <c r="C1584" s="394"/>
      <c r="D1584" s="394"/>
      <c r="E1584" s="394"/>
      <c r="F1584" s="395"/>
      <c r="G1584" s="398"/>
      <c r="H1584" s="430"/>
      <c r="I1584" s="385" t="s">
        <v>273</v>
      </c>
      <c r="J1584" s="386"/>
      <c r="K1584" s="386"/>
      <c r="L1584" s="386"/>
      <c r="M1584" s="386"/>
      <c r="N1584" s="387"/>
      <c r="O1584" s="469"/>
    </row>
    <row r="1585" ht="12.75" customHeight="1">
      <c r="A1585" s="466"/>
      <c r="B1585" s="393" t="s">
        <v>274</v>
      </c>
      <c r="C1585" s="394"/>
      <c r="D1585" s="394"/>
      <c r="E1585" s="394"/>
      <c r="F1585" s="395"/>
      <c r="G1585" s="398"/>
      <c r="H1585" s="430"/>
      <c r="I1585" s="393" t="s">
        <v>275</v>
      </c>
      <c r="J1585" s="394"/>
      <c r="K1585" s="394"/>
      <c r="L1585" s="394"/>
      <c r="M1585" s="394"/>
      <c r="N1585" s="395"/>
      <c r="O1585" s="469">
        <v>1</v>
      </c>
    </row>
    <row r="1586">
      <c r="A1586" s="466"/>
      <c r="B1586" s="393" t="s">
        <v>276</v>
      </c>
      <c r="C1586" s="394"/>
      <c r="D1586" s="394"/>
      <c r="E1586" s="394"/>
      <c r="F1586" s="395"/>
      <c r="G1586" s="398"/>
      <c r="H1586" s="430"/>
      <c r="I1586" s="393" t="s">
        <v>277</v>
      </c>
      <c r="J1586" s="394"/>
      <c r="K1586" s="394"/>
      <c r="L1586" s="394"/>
      <c r="M1586" s="394"/>
      <c r="N1586" s="395"/>
      <c r="O1586" s="469"/>
    </row>
    <row r="1587" ht="12.75" customHeight="1">
      <c r="A1587" s="466"/>
      <c r="B1587" s="393" t="s">
        <v>278</v>
      </c>
      <c r="C1587" s="394"/>
      <c r="D1587" s="394"/>
      <c r="E1587" s="394"/>
      <c r="F1587" s="395"/>
      <c r="G1587" s="398"/>
      <c r="H1587" s="430"/>
      <c r="I1587" s="393" t="s">
        <v>279</v>
      </c>
      <c r="J1587" s="394"/>
      <c r="K1587" s="394"/>
      <c r="L1587" s="394"/>
      <c r="M1587" s="394"/>
      <c r="N1587" s="395"/>
      <c r="O1587" s="469"/>
    </row>
    <row r="1588">
      <c r="A1588" s="466"/>
      <c r="B1588" s="393" t="s">
        <v>280</v>
      </c>
      <c r="C1588" s="394"/>
      <c r="D1588" s="394"/>
      <c r="E1588" s="394"/>
      <c r="F1588" s="395"/>
      <c r="G1588" s="398"/>
      <c r="H1588" s="430"/>
      <c r="I1588" s="393" t="s">
        <v>281</v>
      </c>
      <c r="J1588" s="394"/>
      <c r="K1588" s="394"/>
      <c r="L1588" s="394"/>
      <c r="M1588" s="394"/>
      <c r="N1588" s="395"/>
      <c r="O1588" s="469"/>
    </row>
    <row r="1589" ht="12.75" customHeight="1">
      <c r="A1589" s="466"/>
      <c r="B1589" s="393" t="s">
        <v>282</v>
      </c>
      <c r="C1589" s="394"/>
      <c r="D1589" s="394"/>
      <c r="E1589" s="394"/>
      <c r="F1589" s="395"/>
      <c r="G1589" s="398"/>
      <c r="H1589" s="430"/>
      <c r="I1589" s="393" t="s">
        <v>283</v>
      </c>
      <c r="J1589" s="394"/>
      <c r="K1589" s="394"/>
      <c r="L1589" s="394"/>
      <c r="M1589" s="394"/>
      <c r="N1589" s="395"/>
      <c r="O1589" s="469"/>
    </row>
    <row r="1590" ht="12.75" customHeight="1">
      <c r="A1590" s="466"/>
      <c r="B1590" s="393" t="s">
        <v>284</v>
      </c>
      <c r="C1590" s="394"/>
      <c r="D1590" s="394"/>
      <c r="E1590" s="394"/>
      <c r="F1590" s="395"/>
      <c r="G1590" s="398"/>
      <c r="H1590" s="430"/>
      <c r="I1590" s="393" t="s">
        <v>285</v>
      </c>
      <c r="J1590" s="394"/>
      <c r="K1590" s="394"/>
      <c r="L1590" s="394"/>
      <c r="M1590" s="394"/>
      <c r="N1590" s="395"/>
      <c r="O1590" s="418">
        <v>1</v>
      </c>
    </row>
    <row r="1591" ht="13.5" customHeight="1">
      <c r="A1591" s="467"/>
      <c r="B1591" s="393" t="s">
        <v>286</v>
      </c>
      <c r="C1591" s="394"/>
      <c r="D1591" s="394"/>
      <c r="E1591" s="394"/>
      <c r="F1591" s="395"/>
      <c r="G1591" s="470">
        <v>2</v>
      </c>
      <c r="H1591" s="471"/>
      <c r="I1591" s="421" t="s">
        <v>287</v>
      </c>
      <c r="J1591" s="422"/>
      <c r="K1591" s="422"/>
      <c r="L1591" s="422"/>
      <c r="M1591" s="422"/>
      <c r="N1591" s="423"/>
      <c r="O1591" s="472">
        <f>SUM(G1581:H1591,O1581:O1590)</f>
        <v>4</v>
      </c>
    </row>
    <row r="1592">
      <c r="A1592" s="473" t="s">
        <v>288</v>
      </c>
      <c r="B1592" s="426" t="s">
        <v>43</v>
      </c>
      <c r="C1592" s="485"/>
      <c r="D1592" s="485"/>
      <c r="E1592" s="485"/>
      <c r="F1592" s="485"/>
      <c r="G1592" s="485"/>
      <c r="H1592" s="485"/>
      <c r="I1592" s="485"/>
      <c r="J1592" s="485"/>
      <c r="K1592" s="485"/>
      <c r="L1592" s="485"/>
      <c r="M1592" s="485"/>
      <c r="N1592" s="485"/>
      <c r="O1592" s="486"/>
    </row>
    <row r="1593">
      <c r="A1593" s="474"/>
      <c r="B1593" s="398"/>
      <c r="C1593" s="399"/>
      <c r="D1593" s="399"/>
      <c r="E1593" s="399"/>
      <c r="F1593" s="399"/>
      <c r="G1593" s="399"/>
      <c r="H1593" s="399"/>
      <c r="I1593" s="399"/>
      <c r="J1593" s="399"/>
      <c r="K1593" s="399"/>
      <c r="L1593" s="399"/>
      <c r="M1593" s="399"/>
      <c r="N1593" s="399"/>
      <c r="O1593" s="400"/>
    </row>
    <row r="1594">
      <c r="A1594" s="474"/>
      <c r="B1594" s="398"/>
      <c r="C1594" s="399"/>
      <c r="D1594" s="399"/>
      <c r="E1594" s="399"/>
      <c r="F1594" s="399"/>
      <c r="G1594" s="399"/>
      <c r="H1594" s="399"/>
      <c r="I1594" s="399"/>
      <c r="J1594" s="399"/>
      <c r="K1594" s="399"/>
      <c r="L1594" s="399"/>
      <c r="M1594" s="399"/>
      <c r="N1594" s="399"/>
      <c r="O1594" s="400"/>
    </row>
    <row r="1595">
      <c r="A1595" s="474"/>
      <c r="B1595" s="398"/>
      <c r="C1595" s="399"/>
      <c r="D1595" s="399"/>
      <c r="E1595" s="399"/>
      <c r="F1595" s="399"/>
      <c r="G1595" s="399"/>
      <c r="H1595" s="399"/>
      <c r="I1595" s="399"/>
      <c r="J1595" s="399"/>
      <c r="K1595" s="399"/>
      <c r="L1595" s="399"/>
      <c r="M1595" s="399"/>
      <c r="N1595" s="399"/>
      <c r="O1595" s="400"/>
    </row>
    <row r="1596">
      <c r="A1596" s="474"/>
      <c r="B1596" s="398"/>
      <c r="C1596" s="399"/>
      <c r="D1596" s="399"/>
      <c r="E1596" s="399"/>
      <c r="F1596" s="399"/>
      <c r="G1596" s="399"/>
      <c r="H1596" s="399"/>
      <c r="I1596" s="399"/>
      <c r="J1596" s="399"/>
      <c r="K1596" s="399"/>
      <c r="L1596" s="399"/>
      <c r="M1596" s="399"/>
      <c r="N1596" s="399"/>
      <c r="O1596" s="400"/>
    </row>
    <row r="1597">
      <c r="A1597" s="474"/>
      <c r="B1597" s="398"/>
      <c r="C1597" s="399"/>
      <c r="D1597" s="399"/>
      <c r="E1597" s="399"/>
      <c r="F1597" s="399"/>
      <c r="G1597" s="399"/>
      <c r="H1597" s="399"/>
      <c r="I1597" s="399"/>
      <c r="J1597" s="399"/>
      <c r="K1597" s="399"/>
      <c r="L1597" s="399"/>
      <c r="M1597" s="399"/>
      <c r="N1597" s="399"/>
      <c r="O1597" s="400"/>
    </row>
    <row r="1598">
      <c r="A1598" s="474"/>
      <c r="B1598" s="398"/>
      <c r="C1598" s="399"/>
      <c r="D1598" s="399"/>
      <c r="E1598" s="399"/>
      <c r="F1598" s="399"/>
      <c r="G1598" s="399"/>
      <c r="H1598" s="399"/>
      <c r="I1598" s="399"/>
      <c r="J1598" s="399"/>
      <c r="K1598" s="399"/>
      <c r="L1598" s="399"/>
      <c r="M1598" s="399"/>
      <c r="N1598" s="399"/>
      <c r="O1598" s="400"/>
    </row>
    <row r="1599">
      <c r="A1599" s="474"/>
      <c r="B1599" s="398"/>
      <c r="C1599" s="399"/>
      <c r="D1599" s="399"/>
      <c r="E1599" s="399"/>
      <c r="F1599" s="399"/>
      <c r="G1599" s="399"/>
      <c r="H1599" s="399"/>
      <c r="I1599" s="399"/>
      <c r="J1599" s="399"/>
      <c r="K1599" s="399"/>
      <c r="L1599" s="399"/>
      <c r="M1599" s="399"/>
      <c r="N1599" s="399"/>
      <c r="O1599" s="400"/>
    </row>
    <row r="1600">
      <c r="A1600" s="474"/>
      <c r="B1600" s="398"/>
      <c r="C1600" s="399"/>
      <c r="D1600" s="399"/>
      <c r="E1600" s="399"/>
      <c r="F1600" s="399"/>
      <c r="G1600" s="399"/>
      <c r="H1600" s="399"/>
      <c r="I1600" s="399"/>
      <c r="J1600" s="399"/>
      <c r="K1600" s="399"/>
      <c r="L1600" s="399"/>
      <c r="M1600" s="399"/>
      <c r="N1600" s="399"/>
      <c r="O1600" s="400"/>
    </row>
    <row r="1601">
      <c r="A1601" s="474"/>
      <c r="B1601" s="398"/>
      <c r="C1601" s="399"/>
      <c r="D1601" s="399"/>
      <c r="E1601" s="399"/>
      <c r="F1601" s="399"/>
      <c r="G1601" s="399"/>
      <c r="H1601" s="399"/>
      <c r="I1601" s="399"/>
      <c r="J1601" s="399"/>
      <c r="K1601" s="399"/>
      <c r="L1601" s="399"/>
      <c r="M1601" s="399"/>
      <c r="N1601" s="399"/>
      <c r="O1601" s="400"/>
    </row>
    <row r="1602">
      <c r="A1602" s="474"/>
      <c r="B1602" s="398"/>
      <c r="C1602" s="399"/>
      <c r="D1602" s="399"/>
      <c r="E1602" s="399"/>
      <c r="F1602" s="399"/>
      <c r="G1602" s="399"/>
      <c r="H1602" s="399"/>
      <c r="I1602" s="399"/>
      <c r="J1602" s="399"/>
      <c r="K1602" s="399"/>
      <c r="L1602" s="399"/>
      <c r="M1602" s="399"/>
      <c r="N1602" s="399"/>
      <c r="O1602" s="400"/>
    </row>
    <row r="1603">
      <c r="A1603" s="474"/>
      <c r="B1603" s="398"/>
      <c r="C1603" s="399"/>
      <c r="D1603" s="399"/>
      <c r="E1603" s="399"/>
      <c r="F1603" s="399"/>
      <c r="G1603" s="399"/>
      <c r="H1603" s="399"/>
      <c r="I1603" s="399"/>
      <c r="J1603" s="399"/>
      <c r="K1603" s="399"/>
      <c r="L1603" s="399"/>
      <c r="M1603" s="399"/>
      <c r="N1603" s="399"/>
      <c r="O1603" s="400"/>
    </row>
    <row r="1604">
      <c r="A1604" s="474"/>
      <c r="B1604" s="398"/>
      <c r="C1604" s="399"/>
      <c r="D1604" s="399"/>
      <c r="E1604" s="399"/>
      <c r="F1604" s="399"/>
      <c r="G1604" s="399"/>
      <c r="H1604" s="399"/>
      <c r="I1604" s="399"/>
      <c r="J1604" s="399"/>
      <c r="K1604" s="399"/>
      <c r="L1604" s="399"/>
      <c r="M1604" s="399"/>
      <c r="N1604" s="399"/>
      <c r="O1604" s="400"/>
    </row>
    <row r="1605" ht="36.75" customHeight="1">
      <c r="A1605" s="474"/>
      <c r="B1605" s="398"/>
      <c r="C1605" s="399"/>
      <c r="D1605" s="399"/>
      <c r="E1605" s="399"/>
      <c r="F1605" s="399"/>
      <c r="G1605" s="399"/>
      <c r="H1605" s="430"/>
      <c r="I1605" s="431" t="s">
        <v>0</v>
      </c>
      <c r="J1605" s="432"/>
      <c r="K1605" s="432"/>
      <c r="L1605" s="432"/>
      <c r="M1605" s="432"/>
      <c r="N1605" s="432"/>
      <c r="O1605" s="433"/>
    </row>
    <row r="1606" ht="29.25" customHeight="1">
      <c r="A1606" s="475"/>
      <c r="B1606" s="404"/>
      <c r="C1606" s="405"/>
      <c r="D1606" s="405"/>
      <c r="E1606" s="405"/>
      <c r="F1606" s="405"/>
      <c r="G1606" s="405"/>
      <c r="H1606" s="435"/>
      <c r="I1606" s="436"/>
      <c r="J1606" s="437"/>
      <c r="K1606" s="437"/>
      <c r="L1606" s="437"/>
      <c r="M1606" s="437"/>
      <c r="N1606" s="437"/>
      <c r="O1606" s="438"/>
    </row>
    <row r="1607">
      <c r="A1607" s="473" t="s">
        <v>291</v>
      </c>
      <c r="B1607" s="439"/>
      <c r="C1607" s="427"/>
      <c r="D1607" s="427"/>
      <c r="E1607" s="427"/>
      <c r="F1607" s="427"/>
      <c r="G1607" s="427"/>
      <c r="H1607" s="427"/>
      <c r="I1607" s="427"/>
      <c r="J1607" s="427"/>
      <c r="K1607" s="427"/>
      <c r="L1607" s="427"/>
      <c r="M1607" s="427"/>
      <c r="N1607" s="427"/>
      <c r="O1607" s="428"/>
    </row>
    <row r="1608">
      <c r="A1608" s="474"/>
      <c r="B1608" s="398"/>
      <c r="C1608" s="399"/>
      <c r="D1608" s="399"/>
      <c r="E1608" s="399"/>
      <c r="F1608" s="399"/>
      <c r="G1608" s="399"/>
      <c r="H1608" s="399"/>
      <c r="I1608" s="399"/>
      <c r="J1608" s="399"/>
      <c r="K1608" s="399"/>
      <c r="L1608" s="399"/>
      <c r="M1608" s="399"/>
      <c r="N1608" s="399"/>
      <c r="O1608" s="400"/>
    </row>
    <row r="1609">
      <c r="A1609" s="474"/>
      <c r="B1609" s="398"/>
      <c r="C1609" s="399"/>
      <c r="D1609" s="399"/>
      <c r="E1609" s="399"/>
      <c r="F1609" s="399"/>
      <c r="G1609" s="399"/>
      <c r="H1609" s="399"/>
      <c r="I1609" s="399"/>
      <c r="J1609" s="399"/>
      <c r="K1609" s="399"/>
      <c r="L1609" s="399"/>
      <c r="M1609" s="399"/>
      <c r="N1609" s="399"/>
      <c r="O1609" s="400"/>
    </row>
    <row r="1610">
      <c r="A1610" s="474"/>
      <c r="B1610" s="398"/>
      <c r="C1610" s="399"/>
      <c r="D1610" s="399"/>
      <c r="E1610" s="399"/>
      <c r="F1610" s="399"/>
      <c r="G1610" s="399"/>
      <c r="H1610" s="399"/>
      <c r="I1610" s="399"/>
      <c r="J1610" s="399"/>
      <c r="K1610" s="399"/>
      <c r="L1610" s="399"/>
      <c r="M1610" s="399"/>
      <c r="N1610" s="399"/>
      <c r="O1610" s="400"/>
    </row>
    <row r="1611">
      <c r="A1611" s="474"/>
      <c r="B1611" s="398"/>
      <c r="C1611" s="399"/>
      <c r="D1611" s="399"/>
      <c r="E1611" s="399"/>
      <c r="F1611" s="399"/>
      <c r="G1611" s="399"/>
      <c r="H1611" s="399"/>
      <c r="I1611" s="399"/>
      <c r="J1611" s="399"/>
      <c r="K1611" s="399"/>
      <c r="L1611" s="399"/>
      <c r="M1611" s="399"/>
      <c r="N1611" s="399"/>
      <c r="O1611" s="400"/>
    </row>
    <row r="1612">
      <c r="A1612" s="474"/>
      <c r="B1612" s="398"/>
      <c r="C1612" s="399"/>
      <c r="D1612" s="399"/>
      <c r="E1612" s="399"/>
      <c r="F1612" s="399"/>
      <c r="G1612" s="399"/>
      <c r="H1612" s="399"/>
      <c r="I1612" s="399"/>
      <c r="J1612" s="399"/>
      <c r="K1612" s="399"/>
      <c r="L1612" s="399"/>
      <c r="M1612" s="399"/>
      <c r="N1612" s="399"/>
      <c r="O1612" s="400"/>
    </row>
    <row r="1613">
      <c r="A1613" s="474"/>
      <c r="B1613" s="398"/>
      <c r="C1613" s="399"/>
      <c r="D1613" s="399"/>
      <c r="E1613" s="399"/>
      <c r="F1613" s="399"/>
      <c r="G1613" s="399"/>
      <c r="H1613" s="399"/>
      <c r="I1613" s="399"/>
      <c r="J1613" s="399"/>
      <c r="K1613" s="399"/>
      <c r="L1613" s="399"/>
      <c r="M1613" s="399"/>
      <c r="N1613" s="399"/>
      <c r="O1613" s="400"/>
    </row>
    <row r="1614">
      <c r="A1614" s="474"/>
      <c r="B1614" s="398"/>
      <c r="C1614" s="399"/>
      <c r="D1614" s="399"/>
      <c r="E1614" s="399"/>
      <c r="F1614" s="399"/>
      <c r="G1614" s="399"/>
      <c r="H1614" s="399"/>
      <c r="I1614" s="399"/>
      <c r="J1614" s="399"/>
      <c r="K1614" s="399"/>
      <c r="L1614" s="399"/>
      <c r="M1614" s="399"/>
      <c r="N1614" s="399"/>
      <c r="O1614" s="400"/>
    </row>
    <row r="1615">
      <c r="A1615" s="474"/>
      <c r="B1615" s="396"/>
      <c r="C1615" s="397"/>
      <c r="D1615" s="397"/>
      <c r="E1615" s="397"/>
      <c r="F1615" s="397"/>
      <c r="G1615" s="397"/>
      <c r="H1615" s="397"/>
      <c r="I1615" s="441"/>
      <c r="J1615" s="441"/>
      <c r="K1615" s="441"/>
      <c r="L1615" s="441"/>
      <c r="M1615" s="441"/>
      <c r="N1615" s="441"/>
      <c r="O1615" s="442"/>
    </row>
    <row r="1616">
      <c r="A1616" s="474"/>
      <c r="B1616" s="396"/>
      <c r="C1616" s="397"/>
      <c r="D1616" s="397"/>
      <c r="E1616" s="397"/>
      <c r="F1616" s="397"/>
      <c r="G1616" s="397"/>
      <c r="H1616" s="401"/>
      <c r="I1616" s="431" t="s">
        <v>292</v>
      </c>
      <c r="J1616" s="432"/>
      <c r="K1616" s="432"/>
      <c r="L1616" s="432"/>
      <c r="M1616" s="432"/>
      <c r="N1616" s="432"/>
      <c r="O1616" s="433"/>
    </row>
    <row r="1617">
      <c r="A1617" s="474"/>
      <c r="B1617" s="396"/>
      <c r="C1617" s="397"/>
      <c r="D1617" s="397"/>
      <c r="E1617" s="397"/>
      <c r="F1617" s="397"/>
      <c r="G1617" s="397"/>
      <c r="H1617" s="401"/>
      <c r="I1617" s="443"/>
      <c r="J1617" s="443"/>
      <c r="K1617" s="443"/>
      <c r="L1617" s="443"/>
      <c r="M1617" s="443"/>
      <c r="N1617" s="443"/>
      <c r="O1617" s="444"/>
    </row>
    <row r="1618">
      <c r="A1618" s="474"/>
      <c r="B1618" s="396"/>
      <c r="C1618" s="397"/>
      <c r="D1618" s="397"/>
      <c r="E1618" s="397"/>
      <c r="F1618" s="397"/>
      <c r="G1618" s="397"/>
      <c r="H1618" s="401"/>
      <c r="I1618" s="445"/>
      <c r="J1618" s="445"/>
      <c r="K1618" s="445"/>
      <c r="L1618" s="445"/>
      <c r="M1618" s="445"/>
      <c r="N1618" s="445"/>
      <c r="O1618" s="446"/>
    </row>
    <row r="1619">
      <c r="A1619" s="474"/>
      <c r="B1619" s="396"/>
      <c r="C1619" s="397"/>
      <c r="D1619" s="397"/>
      <c r="E1619" s="397"/>
      <c r="F1619" s="397"/>
      <c r="G1619" s="397"/>
      <c r="H1619" s="401"/>
      <c r="I1619" s="445"/>
      <c r="J1619" s="445"/>
      <c r="K1619" s="445"/>
      <c r="L1619" s="445"/>
      <c r="M1619" s="445"/>
      <c r="N1619" s="445"/>
      <c r="O1619" s="446"/>
    </row>
    <row r="1620">
      <c r="A1620" s="475"/>
      <c r="B1620" s="447"/>
      <c r="C1620" s="448"/>
      <c r="D1620" s="448"/>
      <c r="E1620" s="448"/>
      <c r="F1620" s="448"/>
      <c r="G1620" s="448"/>
      <c r="H1620" s="449"/>
      <c r="I1620" s="450"/>
      <c r="J1620" s="450"/>
      <c r="K1620" s="450"/>
      <c r="L1620" s="450"/>
      <c r="M1620" s="450"/>
      <c r="N1620" s="450"/>
      <c r="O1620" s="451"/>
    </row>
  </sheetData>
  <mergeCells count="3022">
    <mergeCell ref="A1607:A1620"/>
    <mergeCell ref="B1607:O1607"/>
    <mergeCell ref="B1608:O1608"/>
    <mergeCell ref="B1609:O1609"/>
    <mergeCell ref="B1610:O1610"/>
    <mergeCell ref="B1611:O1611"/>
    <mergeCell ref="B1612:O1612"/>
    <mergeCell ref="B1613:O1613"/>
    <mergeCell ref="B1614:O1614"/>
    <mergeCell ref="B1615:O1615"/>
    <mergeCell ref="B1616:H1616"/>
    <mergeCell ref="I1616:O1620"/>
    <mergeCell ref="B1617:H1617"/>
    <mergeCell ref="B1618:H1618"/>
    <mergeCell ref="B1619:H1619"/>
    <mergeCell ref="B1620:H1620"/>
    <mergeCell ref="G1590:H1590"/>
    <mergeCell ref="I1590:N1590"/>
    <mergeCell ref="B1591:F1591"/>
    <mergeCell ref="G1591:H1591"/>
    <mergeCell ref="I1591:N1591"/>
    <mergeCell ref="A1592:A1606"/>
    <mergeCell ref="B1592:O1592"/>
    <mergeCell ref="B1593:O1593"/>
    <mergeCell ref="B1594:O1594"/>
    <mergeCell ref="B1595:O1595"/>
    <mergeCell ref="B1596:O1596"/>
    <mergeCell ref="B1597:O1597"/>
    <mergeCell ref="B1598:O1598"/>
    <mergeCell ref="B1599:O1599"/>
    <mergeCell ref="B1600:O1600"/>
    <mergeCell ref="B1601:O1601"/>
    <mergeCell ref="B1602:O1602"/>
    <mergeCell ref="B1603:O1603"/>
    <mergeCell ref="B1604:O1604"/>
    <mergeCell ref="B1605:H1605"/>
    <mergeCell ref="I1605:O1606"/>
    <mergeCell ref="B1606:H1606"/>
    <mergeCell ref="A1580:A1591"/>
    <mergeCell ref="B1580:F1580"/>
    <mergeCell ref="G1580:H1580"/>
    <mergeCell ref="I1580:N1580"/>
    <mergeCell ref="B1581:F1581"/>
    <mergeCell ref="G1581:H1581"/>
    <mergeCell ref="I1581:N1581"/>
    <mergeCell ref="B1582:F1582"/>
    <mergeCell ref="G1582:H1582"/>
    <mergeCell ref="I1582:N1582"/>
    <mergeCell ref="B1583:F1583"/>
    <mergeCell ref="G1583:H1583"/>
    <mergeCell ref="I1583:N1583"/>
    <mergeCell ref="B1584:F1584"/>
    <mergeCell ref="G1584:H1584"/>
    <mergeCell ref="I1584:N1584"/>
    <mergeCell ref="B1585:F1585"/>
    <mergeCell ref="G1585:H1585"/>
    <mergeCell ref="I1585:N1585"/>
    <mergeCell ref="B1586:F1586"/>
    <mergeCell ref="G1586:H1586"/>
    <mergeCell ref="I1586:N1586"/>
    <mergeCell ref="B1587:F1587"/>
    <mergeCell ref="G1587:H1587"/>
    <mergeCell ref="I1587:N1587"/>
    <mergeCell ref="B1588:F1588"/>
    <mergeCell ref="G1588:H1588"/>
    <mergeCell ref="I1588:N1588"/>
    <mergeCell ref="B1589:F1589"/>
    <mergeCell ref="G1589:H1589"/>
    <mergeCell ref="I1589:N1589"/>
    <mergeCell ref="B1590:F1590"/>
    <mergeCell ref="B1568:O1568"/>
    <mergeCell ref="A1569:O1569"/>
    <mergeCell ref="D1570:F1570"/>
    <mergeCell ref="G1570:H1570"/>
    <mergeCell ref="I1570:M1570"/>
    <mergeCell ref="A1571:A1572"/>
    <mergeCell ref="B1571:J1572"/>
    <mergeCell ref="M1571:N1571"/>
    <mergeCell ref="M1572:N1572"/>
    <mergeCell ref="F1573:G1573"/>
    <mergeCell ref="M1573:N1573"/>
    <mergeCell ref="A1574:A1579"/>
    <mergeCell ref="B1574:F1574"/>
    <mergeCell ref="G1574:H1574"/>
    <mergeCell ref="I1574:O1574"/>
    <mergeCell ref="B1575:F1575"/>
    <mergeCell ref="G1575:H1575"/>
    <mergeCell ref="I1575:O1575"/>
    <mergeCell ref="B1576:F1576"/>
    <mergeCell ref="G1576:H1576"/>
    <mergeCell ref="I1576:O1576"/>
    <mergeCell ref="B1577:F1577"/>
    <mergeCell ref="G1577:H1577"/>
    <mergeCell ref="I1577:O1577"/>
    <mergeCell ref="B1578:F1578"/>
    <mergeCell ref="G1578:H1578"/>
    <mergeCell ref="I1578:O1578"/>
    <mergeCell ref="B1579:F1579"/>
    <mergeCell ref="G1579:H1579"/>
    <mergeCell ref="I1579:O1579"/>
    <mergeCell ref="A1553:A1566"/>
    <mergeCell ref="B1553:O1553"/>
    <mergeCell ref="B1554:O1554"/>
    <mergeCell ref="B1555:O1555"/>
    <mergeCell ref="B1556:O1556"/>
    <mergeCell ref="B1557:O1557"/>
    <mergeCell ref="B1558:O1558"/>
    <mergeCell ref="B1559:O1559"/>
    <mergeCell ref="B1560:O1560"/>
    <mergeCell ref="B1561:O1561"/>
    <mergeCell ref="B1562:H1562"/>
    <mergeCell ref="I1562:O1566"/>
    <mergeCell ref="B1563:H1563"/>
    <mergeCell ref="B1564:H1564"/>
    <mergeCell ref="B1565:H1565"/>
    <mergeCell ref="B1566:H1566"/>
    <mergeCell ref="B1567:O1567"/>
    <mergeCell ref="G1536:H1536"/>
    <mergeCell ref="I1536:N1536"/>
    <mergeCell ref="B1537:F1537"/>
    <mergeCell ref="G1537:H1537"/>
    <mergeCell ref="I1537:N1537"/>
    <mergeCell ref="A1538:A1552"/>
    <mergeCell ref="B1538:O1538"/>
    <mergeCell ref="B1539:O1539"/>
    <mergeCell ref="B1540:O1540"/>
    <mergeCell ref="B1541:O1541"/>
    <mergeCell ref="B1542:O1542"/>
    <mergeCell ref="B1543:O1543"/>
    <mergeCell ref="B1544:O1544"/>
    <mergeCell ref="B1545:O1545"/>
    <mergeCell ref="B1546:O1546"/>
    <mergeCell ref="B1547:O1547"/>
    <mergeCell ref="B1548:O1548"/>
    <mergeCell ref="B1549:O1549"/>
    <mergeCell ref="B1550:O1550"/>
    <mergeCell ref="B1551:H1551"/>
    <mergeCell ref="I1551:O1552"/>
    <mergeCell ref="B1552:H1552"/>
    <mergeCell ref="A1526:A1537"/>
    <mergeCell ref="B1526:F1526"/>
    <mergeCell ref="G1526:H1526"/>
    <mergeCell ref="I1526:N1526"/>
    <mergeCell ref="B1527:F1527"/>
    <mergeCell ref="G1527:H1527"/>
    <mergeCell ref="I1527:N1527"/>
    <mergeCell ref="B1528:F1528"/>
    <mergeCell ref="G1528:H1528"/>
    <mergeCell ref="I1528:N1528"/>
    <mergeCell ref="B1529:F1529"/>
    <mergeCell ref="G1529:H1529"/>
    <mergeCell ref="I1529:N1529"/>
    <mergeCell ref="B1530:F1530"/>
    <mergeCell ref="G1530:H1530"/>
    <mergeCell ref="I1530:N1530"/>
    <mergeCell ref="B1531:F1531"/>
    <mergeCell ref="G1531:H1531"/>
    <mergeCell ref="I1531:N1531"/>
    <mergeCell ref="B1532:F1532"/>
    <mergeCell ref="G1532:H1532"/>
    <mergeCell ref="I1532:N1532"/>
    <mergeCell ref="B1533:F1533"/>
    <mergeCell ref="G1533:H1533"/>
    <mergeCell ref="I1533:N1533"/>
    <mergeCell ref="B1534:F1534"/>
    <mergeCell ref="G1534:H1534"/>
    <mergeCell ref="I1534:N1534"/>
    <mergeCell ref="B1535:F1535"/>
    <mergeCell ref="G1535:H1535"/>
    <mergeCell ref="I1535:N1535"/>
    <mergeCell ref="B1536:F1536"/>
    <mergeCell ref="B1514:O1514"/>
    <mergeCell ref="A1515:O1515"/>
    <mergeCell ref="D1516:F1516"/>
    <mergeCell ref="G1516:H1516"/>
    <mergeCell ref="I1516:M1516"/>
    <mergeCell ref="A1517:A1518"/>
    <mergeCell ref="B1517:J1518"/>
    <mergeCell ref="M1517:N1517"/>
    <mergeCell ref="M1518:N1518"/>
    <mergeCell ref="F1519:G1519"/>
    <mergeCell ref="M1519:N1519"/>
    <mergeCell ref="A1520:A1525"/>
    <mergeCell ref="B1520:F1520"/>
    <mergeCell ref="G1520:H1520"/>
    <mergeCell ref="I1520:O1520"/>
    <mergeCell ref="B1521:F1521"/>
    <mergeCell ref="G1521:H1521"/>
    <mergeCell ref="I1521:O1521"/>
    <mergeCell ref="B1522:F1522"/>
    <mergeCell ref="G1522:H1522"/>
    <mergeCell ref="I1522:O1522"/>
    <mergeCell ref="B1523:F1523"/>
    <mergeCell ref="G1523:H1523"/>
    <mergeCell ref="I1523:O1523"/>
    <mergeCell ref="B1524:F1524"/>
    <mergeCell ref="G1524:H1524"/>
    <mergeCell ref="I1524:O1524"/>
    <mergeCell ref="B1525:F1525"/>
    <mergeCell ref="G1525:H1525"/>
    <mergeCell ref="I1525:O1525"/>
    <mergeCell ref="A1499:A1512"/>
    <mergeCell ref="B1499:O1499"/>
    <mergeCell ref="B1500:O1500"/>
    <mergeCell ref="B1501:O1501"/>
    <mergeCell ref="B1502:O1502"/>
    <mergeCell ref="B1503:O1503"/>
    <mergeCell ref="B1504:O1504"/>
    <mergeCell ref="B1505:O1505"/>
    <mergeCell ref="B1506:O1506"/>
    <mergeCell ref="B1507:O1507"/>
    <mergeCell ref="B1508:H1508"/>
    <mergeCell ref="I1508:O1512"/>
    <mergeCell ref="B1509:H1509"/>
    <mergeCell ref="B1510:H1510"/>
    <mergeCell ref="B1511:H1511"/>
    <mergeCell ref="B1512:H1512"/>
    <mergeCell ref="B1513:O1513"/>
    <mergeCell ref="G1482:H1482"/>
    <mergeCell ref="I1482:N1482"/>
    <mergeCell ref="B1483:F1483"/>
    <mergeCell ref="G1483:H1483"/>
    <mergeCell ref="I1483:N1483"/>
    <mergeCell ref="A1484:A1498"/>
    <mergeCell ref="B1484:O1484"/>
    <mergeCell ref="B1485:O1485"/>
    <mergeCell ref="B1486:O1487"/>
    <mergeCell ref="B1488:O1488"/>
    <mergeCell ref="B1489:O1489"/>
    <mergeCell ref="B1490:O1490"/>
    <mergeCell ref="B1491:O1491"/>
    <mergeCell ref="B1492:O1492"/>
    <mergeCell ref="B1493:O1493"/>
    <mergeCell ref="B1494:O1494"/>
    <mergeCell ref="B1495:O1495"/>
    <mergeCell ref="B1496:O1496"/>
    <mergeCell ref="B1497:H1497"/>
    <mergeCell ref="I1497:O1498"/>
    <mergeCell ref="B1498:H1498"/>
    <mergeCell ref="A1472:A1483"/>
    <mergeCell ref="B1472:F1472"/>
    <mergeCell ref="G1472:H1472"/>
    <mergeCell ref="I1472:N1472"/>
    <mergeCell ref="B1473:F1473"/>
    <mergeCell ref="G1473:H1473"/>
    <mergeCell ref="I1473:N1473"/>
    <mergeCell ref="B1474:F1474"/>
    <mergeCell ref="G1474:H1474"/>
    <mergeCell ref="I1474:N1474"/>
    <mergeCell ref="B1475:F1475"/>
    <mergeCell ref="G1475:H1475"/>
    <mergeCell ref="I1475:N1475"/>
    <mergeCell ref="B1476:F1476"/>
    <mergeCell ref="G1476:H1476"/>
    <mergeCell ref="I1476:N1476"/>
    <mergeCell ref="B1477:F1477"/>
    <mergeCell ref="G1477:H1477"/>
    <mergeCell ref="I1477:N1477"/>
    <mergeCell ref="B1478:F1478"/>
    <mergeCell ref="G1478:H1478"/>
    <mergeCell ref="I1478:N1478"/>
    <mergeCell ref="B1479:F1479"/>
    <mergeCell ref="G1479:H1479"/>
    <mergeCell ref="I1479:N1479"/>
    <mergeCell ref="B1480:F1480"/>
    <mergeCell ref="G1480:H1480"/>
    <mergeCell ref="I1480:N1480"/>
    <mergeCell ref="B1481:F1481"/>
    <mergeCell ref="G1481:H1481"/>
    <mergeCell ref="I1481:N1481"/>
    <mergeCell ref="B1482:F1482"/>
    <mergeCell ref="B1460:O1460"/>
    <mergeCell ref="A1461:O1461"/>
    <mergeCell ref="D1462:F1462"/>
    <mergeCell ref="G1462:H1462"/>
    <mergeCell ref="I1462:M1462"/>
    <mergeCell ref="A1463:A1464"/>
    <mergeCell ref="B1463:J1464"/>
    <mergeCell ref="M1463:N1463"/>
    <mergeCell ref="M1464:N1464"/>
    <mergeCell ref="F1465:G1465"/>
    <mergeCell ref="M1465:N1465"/>
    <mergeCell ref="A1466:A1471"/>
    <mergeCell ref="B1466:F1466"/>
    <mergeCell ref="G1466:H1466"/>
    <mergeCell ref="I1466:O1466"/>
    <mergeCell ref="B1467:F1467"/>
    <mergeCell ref="G1467:H1467"/>
    <mergeCell ref="I1467:O1467"/>
    <mergeCell ref="B1468:F1468"/>
    <mergeCell ref="G1468:H1468"/>
    <mergeCell ref="I1468:O1468"/>
    <mergeCell ref="B1469:F1469"/>
    <mergeCell ref="G1469:H1469"/>
    <mergeCell ref="I1469:O1469"/>
    <mergeCell ref="B1470:F1470"/>
    <mergeCell ref="G1470:H1470"/>
    <mergeCell ref="I1470:O1470"/>
    <mergeCell ref="B1471:F1471"/>
    <mergeCell ref="G1471:H1471"/>
    <mergeCell ref="I1471:O1471"/>
    <mergeCell ref="A1445:A1458"/>
    <mergeCell ref="B1445:O1445"/>
    <mergeCell ref="B1446:O1446"/>
    <mergeCell ref="B1447:O1447"/>
    <mergeCell ref="B1448:O1448"/>
    <mergeCell ref="B1449:O1449"/>
    <mergeCell ref="B1450:O1450"/>
    <mergeCell ref="B1451:O1451"/>
    <mergeCell ref="B1452:O1452"/>
    <mergeCell ref="B1453:O1453"/>
    <mergeCell ref="B1454:H1454"/>
    <mergeCell ref="I1454:O1458"/>
    <mergeCell ref="B1455:H1455"/>
    <mergeCell ref="B1456:H1456"/>
    <mergeCell ref="B1457:H1457"/>
    <mergeCell ref="B1458:H1458"/>
    <mergeCell ref="B1459:O1459"/>
    <mergeCell ref="G1428:H1428"/>
    <mergeCell ref="I1428:N1428"/>
    <mergeCell ref="B1429:F1429"/>
    <mergeCell ref="G1429:H1429"/>
    <mergeCell ref="I1429:N1429"/>
    <mergeCell ref="A1430:A1444"/>
    <mergeCell ref="B1430:O1430"/>
    <mergeCell ref="B1431:O1431"/>
    <mergeCell ref="B1432:O1433"/>
    <mergeCell ref="B1434:O1434"/>
    <mergeCell ref="B1435:O1435"/>
    <mergeCell ref="B1436:O1436"/>
    <mergeCell ref="B1437:O1437"/>
    <mergeCell ref="B1438:O1438"/>
    <mergeCell ref="B1439:O1439"/>
    <mergeCell ref="B1440:O1440"/>
    <mergeCell ref="B1441:O1441"/>
    <mergeCell ref="B1442:O1442"/>
    <mergeCell ref="B1443:H1443"/>
    <mergeCell ref="I1443:O1444"/>
    <mergeCell ref="B1444:H1444"/>
    <mergeCell ref="A1418:A1429"/>
    <mergeCell ref="B1418:F1418"/>
    <mergeCell ref="G1418:H1418"/>
    <mergeCell ref="I1418:N1418"/>
    <mergeCell ref="B1419:F1419"/>
    <mergeCell ref="G1419:H1419"/>
    <mergeCell ref="I1419:N1419"/>
    <mergeCell ref="B1420:F1420"/>
    <mergeCell ref="G1420:H1420"/>
    <mergeCell ref="I1420:N1420"/>
    <mergeCell ref="B1421:F1421"/>
    <mergeCell ref="G1421:H1421"/>
    <mergeCell ref="I1421:N1421"/>
    <mergeCell ref="B1422:F1422"/>
    <mergeCell ref="G1422:H1422"/>
    <mergeCell ref="I1422:N1422"/>
    <mergeCell ref="B1423:F1423"/>
    <mergeCell ref="G1423:H1423"/>
    <mergeCell ref="I1423:N1423"/>
    <mergeCell ref="B1424:F1424"/>
    <mergeCell ref="G1424:H1424"/>
    <mergeCell ref="I1424:N1424"/>
    <mergeCell ref="B1425:F1425"/>
    <mergeCell ref="G1425:H1425"/>
    <mergeCell ref="I1425:N1425"/>
    <mergeCell ref="B1426:F1426"/>
    <mergeCell ref="G1426:H1426"/>
    <mergeCell ref="I1426:N1426"/>
    <mergeCell ref="B1427:F1427"/>
    <mergeCell ref="G1427:H1427"/>
    <mergeCell ref="I1427:N1427"/>
    <mergeCell ref="B1428:F1428"/>
    <mergeCell ref="B1406:O1406"/>
    <mergeCell ref="A1407:O1407"/>
    <mergeCell ref="D1408:F1408"/>
    <mergeCell ref="G1408:H1408"/>
    <mergeCell ref="I1408:M1408"/>
    <mergeCell ref="A1409:A1410"/>
    <mergeCell ref="B1409:J1410"/>
    <mergeCell ref="M1409:N1409"/>
    <mergeCell ref="M1410:N1410"/>
    <mergeCell ref="F1411:G1411"/>
    <mergeCell ref="M1411:N1411"/>
    <mergeCell ref="A1412:A1417"/>
    <mergeCell ref="B1412:F1412"/>
    <mergeCell ref="G1412:H1412"/>
    <mergeCell ref="I1412:O1412"/>
    <mergeCell ref="B1413:F1413"/>
    <mergeCell ref="G1413:H1413"/>
    <mergeCell ref="I1413:O1413"/>
    <mergeCell ref="B1414:F1414"/>
    <mergeCell ref="G1414:H1414"/>
    <mergeCell ref="I1414:O1414"/>
    <mergeCell ref="B1415:F1415"/>
    <mergeCell ref="G1415:H1415"/>
    <mergeCell ref="I1415:O1415"/>
    <mergeCell ref="B1416:F1416"/>
    <mergeCell ref="G1416:H1416"/>
    <mergeCell ref="I1416:O1416"/>
    <mergeCell ref="B1417:F1417"/>
    <mergeCell ref="G1417:H1417"/>
    <mergeCell ref="I1417:O1417"/>
    <mergeCell ref="A1391:A1404"/>
    <mergeCell ref="B1391:O1391"/>
    <mergeCell ref="B1392:O1392"/>
    <mergeCell ref="B1393:O1393"/>
    <mergeCell ref="B1394:O1394"/>
    <mergeCell ref="B1395:O1395"/>
    <mergeCell ref="B1396:O1396"/>
    <mergeCell ref="B1397:O1397"/>
    <mergeCell ref="B1398:O1398"/>
    <mergeCell ref="B1399:O1399"/>
    <mergeCell ref="B1400:H1400"/>
    <mergeCell ref="I1400:O1404"/>
    <mergeCell ref="B1401:H1401"/>
    <mergeCell ref="B1402:H1402"/>
    <mergeCell ref="B1403:H1403"/>
    <mergeCell ref="B1404:H1404"/>
    <mergeCell ref="B1405:O1405"/>
    <mergeCell ref="G1374:H1374"/>
    <mergeCell ref="I1374:N1374"/>
    <mergeCell ref="B1375:F1375"/>
    <mergeCell ref="G1375:H1375"/>
    <mergeCell ref="I1375:N1375"/>
    <mergeCell ref="A1376:A1390"/>
    <mergeCell ref="B1376:O1376"/>
    <mergeCell ref="B1377:O1377"/>
    <mergeCell ref="B1378:O1378"/>
    <mergeCell ref="B1379:O1379"/>
    <mergeCell ref="B1380:O1380"/>
    <mergeCell ref="B1381:O1381"/>
    <mergeCell ref="B1382:O1382"/>
    <mergeCell ref="B1383:O1383"/>
    <mergeCell ref="B1384:O1384"/>
    <mergeCell ref="B1385:O1385"/>
    <mergeCell ref="B1386:O1386"/>
    <mergeCell ref="B1387:O1387"/>
    <mergeCell ref="B1388:O1388"/>
    <mergeCell ref="B1389:H1389"/>
    <mergeCell ref="I1389:O1390"/>
    <mergeCell ref="B1390:H1390"/>
    <mergeCell ref="A1364:A1375"/>
    <mergeCell ref="B1364:F1364"/>
    <mergeCell ref="G1364:H1364"/>
    <mergeCell ref="I1364:N1364"/>
    <mergeCell ref="B1365:F1365"/>
    <mergeCell ref="G1365:H1365"/>
    <mergeCell ref="I1365:N1365"/>
    <mergeCell ref="B1366:F1366"/>
    <mergeCell ref="G1366:H1366"/>
    <mergeCell ref="I1366:N1366"/>
    <mergeCell ref="B1367:F1367"/>
    <mergeCell ref="G1367:H1367"/>
    <mergeCell ref="I1367:N1367"/>
    <mergeCell ref="B1368:F1368"/>
    <mergeCell ref="G1368:H1368"/>
    <mergeCell ref="I1368:N1368"/>
    <mergeCell ref="B1369:F1369"/>
    <mergeCell ref="G1369:H1369"/>
    <mergeCell ref="I1369:N1369"/>
    <mergeCell ref="B1370:F1370"/>
    <mergeCell ref="G1370:H1370"/>
    <mergeCell ref="I1370:N1370"/>
    <mergeCell ref="B1371:F1371"/>
    <mergeCell ref="G1371:H1371"/>
    <mergeCell ref="I1371:N1371"/>
    <mergeCell ref="B1372:F1372"/>
    <mergeCell ref="G1372:H1372"/>
    <mergeCell ref="I1372:N1372"/>
    <mergeCell ref="B1373:F1373"/>
    <mergeCell ref="G1373:H1373"/>
    <mergeCell ref="I1373:N1373"/>
    <mergeCell ref="B1374:F1374"/>
    <mergeCell ref="B1352:O1352"/>
    <mergeCell ref="A1353:O1353"/>
    <mergeCell ref="D1354:F1354"/>
    <mergeCell ref="G1354:H1354"/>
    <mergeCell ref="I1354:M1354"/>
    <mergeCell ref="A1355:A1356"/>
    <mergeCell ref="B1355:J1356"/>
    <mergeCell ref="M1355:N1355"/>
    <mergeCell ref="M1356:N1356"/>
    <mergeCell ref="F1357:G1357"/>
    <mergeCell ref="M1357:N1357"/>
    <mergeCell ref="A1358:A1363"/>
    <mergeCell ref="B1358:F1358"/>
    <mergeCell ref="G1358:H1358"/>
    <mergeCell ref="I1358:O1358"/>
    <mergeCell ref="B1359:F1359"/>
    <mergeCell ref="G1359:H1359"/>
    <mergeCell ref="I1359:O1359"/>
    <mergeCell ref="B1360:F1360"/>
    <mergeCell ref="G1360:H1360"/>
    <mergeCell ref="I1360:O1360"/>
    <mergeCell ref="B1361:F1361"/>
    <mergeCell ref="G1361:H1361"/>
    <mergeCell ref="I1361:O1361"/>
    <mergeCell ref="B1362:F1362"/>
    <mergeCell ref="G1362:H1362"/>
    <mergeCell ref="I1362:O1362"/>
    <mergeCell ref="B1363:F1363"/>
    <mergeCell ref="G1363:H1363"/>
    <mergeCell ref="I1363:O1363"/>
    <mergeCell ref="A1337:A1350"/>
    <mergeCell ref="B1337:O1337"/>
    <mergeCell ref="B1338:O1338"/>
    <mergeCell ref="B1339:O1339"/>
    <mergeCell ref="B1340:O1340"/>
    <mergeCell ref="B1341:O1341"/>
    <mergeCell ref="B1342:O1342"/>
    <mergeCell ref="B1343:O1343"/>
    <mergeCell ref="B1344:O1344"/>
    <mergeCell ref="B1345:O1345"/>
    <mergeCell ref="B1346:H1346"/>
    <mergeCell ref="I1346:O1350"/>
    <mergeCell ref="B1347:H1347"/>
    <mergeCell ref="B1348:H1348"/>
    <mergeCell ref="B1349:H1349"/>
    <mergeCell ref="B1350:H1350"/>
    <mergeCell ref="B1351:O1351"/>
    <mergeCell ref="G1320:H1320"/>
    <mergeCell ref="I1320:N1320"/>
    <mergeCell ref="B1321:F1321"/>
    <mergeCell ref="G1321:H1321"/>
    <mergeCell ref="I1321:N1321"/>
    <mergeCell ref="A1322:A1336"/>
    <mergeCell ref="B1322:O1322"/>
    <mergeCell ref="B1323:O1323"/>
    <mergeCell ref="B1324:O1324"/>
    <mergeCell ref="B1325:O1325"/>
    <mergeCell ref="B1326:O1326"/>
    <mergeCell ref="B1327:O1327"/>
    <mergeCell ref="B1328:O1328"/>
    <mergeCell ref="B1329:O1329"/>
    <mergeCell ref="B1330:O1330"/>
    <mergeCell ref="B1331:O1331"/>
    <mergeCell ref="B1332:O1332"/>
    <mergeCell ref="B1333:O1333"/>
    <mergeCell ref="B1334:O1334"/>
    <mergeCell ref="B1335:H1335"/>
    <mergeCell ref="I1335:O1336"/>
    <mergeCell ref="B1336:H1336"/>
    <mergeCell ref="A1310:A1321"/>
    <mergeCell ref="B1310:F1310"/>
    <mergeCell ref="G1310:H1310"/>
    <mergeCell ref="I1310:N1310"/>
    <mergeCell ref="B1311:F1311"/>
    <mergeCell ref="G1311:H1311"/>
    <mergeCell ref="I1311:N1311"/>
    <mergeCell ref="B1312:F1312"/>
    <mergeCell ref="G1312:H1312"/>
    <mergeCell ref="I1312:N1312"/>
    <mergeCell ref="B1313:F1313"/>
    <mergeCell ref="G1313:H1313"/>
    <mergeCell ref="I1313:N1313"/>
    <mergeCell ref="B1314:F1314"/>
    <mergeCell ref="G1314:H1314"/>
    <mergeCell ref="I1314:N1314"/>
    <mergeCell ref="B1315:F1315"/>
    <mergeCell ref="G1315:H1315"/>
    <mergeCell ref="I1315:N1315"/>
    <mergeCell ref="B1316:F1316"/>
    <mergeCell ref="G1316:H1316"/>
    <mergeCell ref="I1316:N1316"/>
    <mergeCell ref="B1317:F1317"/>
    <mergeCell ref="G1317:H1317"/>
    <mergeCell ref="I1317:N1317"/>
    <mergeCell ref="B1318:F1318"/>
    <mergeCell ref="G1318:H1318"/>
    <mergeCell ref="I1318:N1318"/>
    <mergeCell ref="B1319:F1319"/>
    <mergeCell ref="G1319:H1319"/>
    <mergeCell ref="I1319:N1319"/>
    <mergeCell ref="B1320:F1320"/>
    <mergeCell ref="B1298:O1298"/>
    <mergeCell ref="A1299:O1299"/>
    <mergeCell ref="D1300:F1300"/>
    <mergeCell ref="G1300:H1300"/>
    <mergeCell ref="I1300:M1300"/>
    <mergeCell ref="A1301:A1302"/>
    <mergeCell ref="B1301:J1302"/>
    <mergeCell ref="M1301:N1301"/>
    <mergeCell ref="M1302:N1302"/>
    <mergeCell ref="F1303:G1303"/>
    <mergeCell ref="M1303:N1303"/>
    <mergeCell ref="A1304:A1309"/>
    <mergeCell ref="B1304:F1304"/>
    <mergeCell ref="G1304:H1304"/>
    <mergeCell ref="I1304:O1304"/>
    <mergeCell ref="B1305:F1305"/>
    <mergeCell ref="G1305:H1305"/>
    <mergeCell ref="I1305:O1305"/>
    <mergeCell ref="B1306:F1306"/>
    <mergeCell ref="G1306:H1306"/>
    <mergeCell ref="I1306:O1306"/>
    <mergeCell ref="B1307:F1307"/>
    <mergeCell ref="G1307:H1307"/>
    <mergeCell ref="I1307:O1307"/>
    <mergeCell ref="B1308:F1308"/>
    <mergeCell ref="G1308:H1308"/>
    <mergeCell ref="I1308:O1308"/>
    <mergeCell ref="B1309:F1309"/>
    <mergeCell ref="G1309:H1309"/>
    <mergeCell ref="I1309:O1309"/>
    <mergeCell ref="A1283:A1296"/>
    <mergeCell ref="B1283:O1283"/>
    <mergeCell ref="B1284:O1284"/>
    <mergeCell ref="B1285:O1285"/>
    <mergeCell ref="B1286:O1286"/>
    <mergeCell ref="B1287:O1287"/>
    <mergeCell ref="B1288:O1288"/>
    <mergeCell ref="B1289:O1289"/>
    <mergeCell ref="B1290:O1290"/>
    <mergeCell ref="B1291:O1291"/>
    <mergeCell ref="B1292:H1292"/>
    <mergeCell ref="I1292:O1296"/>
    <mergeCell ref="B1293:H1293"/>
    <mergeCell ref="B1294:H1294"/>
    <mergeCell ref="B1295:H1295"/>
    <mergeCell ref="B1296:H1296"/>
    <mergeCell ref="B1297:O1297"/>
    <mergeCell ref="G1266:H1266"/>
    <mergeCell ref="I1266:N1266"/>
    <mergeCell ref="B1267:F1267"/>
    <mergeCell ref="G1267:H1267"/>
    <mergeCell ref="I1267:N1267"/>
    <mergeCell ref="A1268:A1282"/>
    <mergeCell ref="B1268:O1268"/>
    <mergeCell ref="B1269:O1269"/>
    <mergeCell ref="B1270:O1270"/>
    <mergeCell ref="B1271:O1271"/>
    <mergeCell ref="B1272:O1272"/>
    <mergeCell ref="B1273:O1273"/>
    <mergeCell ref="B1274:O1274"/>
    <mergeCell ref="B1275:O1275"/>
    <mergeCell ref="B1276:O1276"/>
    <mergeCell ref="B1277:O1277"/>
    <mergeCell ref="B1278:O1278"/>
    <mergeCell ref="B1279:O1279"/>
    <mergeCell ref="B1280:O1280"/>
    <mergeCell ref="B1281:H1281"/>
    <mergeCell ref="I1281:O1282"/>
    <mergeCell ref="B1282:H1282"/>
    <mergeCell ref="A1256:A1267"/>
    <mergeCell ref="B1256:F1256"/>
    <mergeCell ref="G1256:H1256"/>
    <mergeCell ref="I1256:N1256"/>
    <mergeCell ref="B1257:F1257"/>
    <mergeCell ref="G1257:H1257"/>
    <mergeCell ref="I1257:N1257"/>
    <mergeCell ref="B1258:F1258"/>
    <mergeCell ref="G1258:H1258"/>
    <mergeCell ref="I1258:N1258"/>
    <mergeCell ref="B1259:F1259"/>
    <mergeCell ref="G1259:H1259"/>
    <mergeCell ref="I1259:N1259"/>
    <mergeCell ref="B1260:F1260"/>
    <mergeCell ref="G1260:H1260"/>
    <mergeCell ref="I1260:N1260"/>
    <mergeCell ref="B1261:F1261"/>
    <mergeCell ref="G1261:H1261"/>
    <mergeCell ref="I1261:N1261"/>
    <mergeCell ref="B1262:F1262"/>
    <mergeCell ref="G1262:H1262"/>
    <mergeCell ref="I1262:N1262"/>
    <mergeCell ref="B1263:F1263"/>
    <mergeCell ref="G1263:H1263"/>
    <mergeCell ref="I1263:N1263"/>
    <mergeCell ref="B1264:F1264"/>
    <mergeCell ref="G1264:H1264"/>
    <mergeCell ref="I1264:N1264"/>
    <mergeCell ref="B1265:F1265"/>
    <mergeCell ref="G1265:H1265"/>
    <mergeCell ref="I1265:N1265"/>
    <mergeCell ref="B1266:F1266"/>
    <mergeCell ref="B1244:O1244"/>
    <mergeCell ref="A1245:O1245"/>
    <mergeCell ref="D1246:F1246"/>
    <mergeCell ref="G1246:H1246"/>
    <mergeCell ref="I1246:M1246"/>
    <mergeCell ref="A1247:A1248"/>
    <mergeCell ref="B1247:J1248"/>
    <mergeCell ref="M1247:N1247"/>
    <mergeCell ref="M1248:N1248"/>
    <mergeCell ref="F1249:G1249"/>
    <mergeCell ref="M1249:N1249"/>
    <mergeCell ref="A1250:A1255"/>
    <mergeCell ref="B1250:F1250"/>
    <mergeCell ref="G1250:H1250"/>
    <mergeCell ref="I1250:O1250"/>
    <mergeCell ref="B1251:F1251"/>
    <mergeCell ref="G1251:H1251"/>
    <mergeCell ref="I1251:O1251"/>
    <mergeCell ref="B1252:F1252"/>
    <mergeCell ref="G1252:H1252"/>
    <mergeCell ref="I1252:O1252"/>
    <mergeCell ref="B1253:F1253"/>
    <mergeCell ref="G1253:H1253"/>
    <mergeCell ref="I1253:O1253"/>
    <mergeCell ref="B1254:F1254"/>
    <mergeCell ref="G1254:H1254"/>
    <mergeCell ref="I1254:O1254"/>
    <mergeCell ref="B1255:F1255"/>
    <mergeCell ref="G1255:H1255"/>
    <mergeCell ref="I1255:O1255"/>
    <mergeCell ref="A1229:A1242"/>
    <mergeCell ref="B1229:O1229"/>
    <mergeCell ref="B1230:O1230"/>
    <mergeCell ref="B1231:O1231"/>
    <mergeCell ref="B1232:O1232"/>
    <mergeCell ref="B1233:O1233"/>
    <mergeCell ref="B1234:O1234"/>
    <mergeCell ref="B1235:O1235"/>
    <mergeCell ref="B1236:O1236"/>
    <mergeCell ref="B1237:O1237"/>
    <mergeCell ref="B1238:H1238"/>
    <mergeCell ref="I1238:O1242"/>
    <mergeCell ref="B1239:H1239"/>
    <mergeCell ref="B1240:H1240"/>
    <mergeCell ref="B1241:H1241"/>
    <mergeCell ref="B1242:H1242"/>
    <mergeCell ref="B1243:O1243"/>
    <mergeCell ref="G1212:H1212"/>
    <mergeCell ref="I1212:N1212"/>
    <mergeCell ref="B1213:F1213"/>
    <mergeCell ref="G1213:H1213"/>
    <mergeCell ref="I1213:N1213"/>
    <mergeCell ref="A1214:A1228"/>
    <mergeCell ref="B1214:O1214"/>
    <mergeCell ref="B1215:O1215"/>
    <mergeCell ref="B1216:O1216"/>
    <mergeCell ref="B1217:O1217"/>
    <mergeCell ref="B1218:O1218"/>
    <mergeCell ref="B1219:O1219"/>
    <mergeCell ref="B1220:O1220"/>
    <mergeCell ref="B1221:O1221"/>
    <mergeCell ref="B1222:O1222"/>
    <mergeCell ref="B1223:O1223"/>
    <mergeCell ref="B1224:O1224"/>
    <mergeCell ref="B1225:O1225"/>
    <mergeCell ref="B1226:O1226"/>
    <mergeCell ref="B1227:H1227"/>
    <mergeCell ref="I1227:O1228"/>
    <mergeCell ref="B1228:H1228"/>
    <mergeCell ref="A1202:A1213"/>
    <mergeCell ref="B1202:F1202"/>
    <mergeCell ref="G1202:H1202"/>
    <mergeCell ref="I1202:N1202"/>
    <mergeCell ref="B1203:F1203"/>
    <mergeCell ref="G1203:H1203"/>
    <mergeCell ref="I1203:N1203"/>
    <mergeCell ref="B1204:F1204"/>
    <mergeCell ref="G1204:H1204"/>
    <mergeCell ref="I1204:N1204"/>
    <mergeCell ref="B1205:F1205"/>
    <mergeCell ref="G1205:H1205"/>
    <mergeCell ref="I1205:N1205"/>
    <mergeCell ref="B1206:F1206"/>
    <mergeCell ref="G1206:H1206"/>
    <mergeCell ref="I1206:N1206"/>
    <mergeCell ref="B1207:F1207"/>
    <mergeCell ref="G1207:H1207"/>
    <mergeCell ref="I1207:N1207"/>
    <mergeCell ref="B1208:F1208"/>
    <mergeCell ref="G1208:H1208"/>
    <mergeCell ref="I1208:N1208"/>
    <mergeCell ref="B1209:F1209"/>
    <mergeCell ref="G1209:H1209"/>
    <mergeCell ref="I1209:N1209"/>
    <mergeCell ref="B1210:F1210"/>
    <mergeCell ref="G1210:H1210"/>
    <mergeCell ref="I1210:N1210"/>
    <mergeCell ref="B1211:F1211"/>
    <mergeCell ref="G1211:H1211"/>
    <mergeCell ref="I1211:N1211"/>
    <mergeCell ref="B1212:F1212"/>
    <mergeCell ref="B1190:O1190"/>
    <mergeCell ref="A1191:O1191"/>
    <mergeCell ref="D1192:F1192"/>
    <mergeCell ref="G1192:H1192"/>
    <mergeCell ref="I1192:M1192"/>
    <mergeCell ref="A1193:A1194"/>
    <mergeCell ref="B1193:J1194"/>
    <mergeCell ref="M1193:N1193"/>
    <mergeCell ref="M1194:N1194"/>
    <mergeCell ref="F1195:G1195"/>
    <mergeCell ref="M1195:N1195"/>
    <mergeCell ref="A1196:A1201"/>
    <mergeCell ref="B1196:F1196"/>
    <mergeCell ref="G1196:H1196"/>
    <mergeCell ref="I1196:O1196"/>
    <mergeCell ref="B1197:F1197"/>
    <mergeCell ref="G1197:H1197"/>
    <mergeCell ref="I1197:O1197"/>
    <mergeCell ref="B1198:F1198"/>
    <mergeCell ref="G1198:H1198"/>
    <mergeCell ref="I1198:O1198"/>
    <mergeCell ref="B1199:F1199"/>
    <mergeCell ref="G1199:H1199"/>
    <mergeCell ref="I1199:O1199"/>
    <mergeCell ref="B1200:F1200"/>
    <mergeCell ref="G1200:H1200"/>
    <mergeCell ref="I1200:O1200"/>
    <mergeCell ref="B1201:F1201"/>
    <mergeCell ref="G1201:H1201"/>
    <mergeCell ref="I1201:O1201"/>
    <mergeCell ref="A1175:A1188"/>
    <mergeCell ref="B1175:O1175"/>
    <mergeCell ref="B1176:O1176"/>
    <mergeCell ref="B1177:O1177"/>
    <mergeCell ref="B1178:O1178"/>
    <mergeCell ref="B1179:O1179"/>
    <mergeCell ref="B1180:O1180"/>
    <mergeCell ref="B1181:O1181"/>
    <mergeCell ref="B1182:O1182"/>
    <mergeCell ref="B1183:O1183"/>
    <mergeCell ref="B1184:H1184"/>
    <mergeCell ref="I1184:O1188"/>
    <mergeCell ref="B1185:H1185"/>
    <mergeCell ref="B1186:H1186"/>
    <mergeCell ref="B1187:H1187"/>
    <mergeCell ref="B1188:H1188"/>
    <mergeCell ref="B1189:O1189"/>
    <mergeCell ref="G1158:H1158"/>
    <mergeCell ref="I1158:N1158"/>
    <mergeCell ref="B1159:F1159"/>
    <mergeCell ref="G1159:H1159"/>
    <mergeCell ref="I1159:N1159"/>
    <mergeCell ref="A1160:A1174"/>
    <mergeCell ref="B1160:O1160"/>
    <mergeCell ref="B1161:O1161"/>
    <mergeCell ref="B1162:O1162"/>
    <mergeCell ref="B1163:O1163"/>
    <mergeCell ref="B1164:O1164"/>
    <mergeCell ref="B1165:O1165"/>
    <mergeCell ref="B1166:O1166"/>
    <mergeCell ref="B1167:O1167"/>
    <mergeCell ref="B1168:O1168"/>
    <mergeCell ref="B1169:O1169"/>
    <mergeCell ref="B1170:O1170"/>
    <mergeCell ref="B1171:O1171"/>
    <mergeCell ref="B1172:O1172"/>
    <mergeCell ref="B1173:H1173"/>
    <mergeCell ref="I1173:O1174"/>
    <mergeCell ref="B1174:H1174"/>
    <mergeCell ref="A1148:A1159"/>
    <mergeCell ref="B1148:F1148"/>
    <mergeCell ref="G1148:H1148"/>
    <mergeCell ref="I1148:N1148"/>
    <mergeCell ref="B1149:F1149"/>
    <mergeCell ref="G1149:H1149"/>
    <mergeCell ref="I1149:N1149"/>
    <mergeCell ref="B1150:F1150"/>
    <mergeCell ref="G1150:H1150"/>
    <mergeCell ref="I1150:N1150"/>
    <mergeCell ref="B1151:F1151"/>
    <mergeCell ref="G1151:H1151"/>
    <mergeCell ref="I1151:N1151"/>
    <mergeCell ref="B1152:F1152"/>
    <mergeCell ref="G1152:H1152"/>
    <mergeCell ref="I1152:N1152"/>
    <mergeCell ref="B1153:F1153"/>
    <mergeCell ref="G1153:H1153"/>
    <mergeCell ref="I1153:N1153"/>
    <mergeCell ref="B1154:F1154"/>
    <mergeCell ref="G1154:H1154"/>
    <mergeCell ref="I1154:N1154"/>
    <mergeCell ref="B1155:F1155"/>
    <mergeCell ref="G1155:H1155"/>
    <mergeCell ref="I1155:N1155"/>
    <mergeCell ref="B1156:F1156"/>
    <mergeCell ref="G1156:H1156"/>
    <mergeCell ref="I1156:N1156"/>
    <mergeCell ref="B1157:F1157"/>
    <mergeCell ref="G1157:H1157"/>
    <mergeCell ref="I1157:N1157"/>
    <mergeCell ref="B1158:F1158"/>
    <mergeCell ref="B1136:O1136"/>
    <mergeCell ref="A1137:O1137"/>
    <mergeCell ref="D1138:F1138"/>
    <mergeCell ref="G1138:H1138"/>
    <mergeCell ref="I1138:M1138"/>
    <mergeCell ref="A1139:A1140"/>
    <mergeCell ref="B1139:J1140"/>
    <mergeCell ref="M1139:N1139"/>
    <mergeCell ref="M1140:N1140"/>
    <mergeCell ref="F1141:G1141"/>
    <mergeCell ref="M1141:N1141"/>
    <mergeCell ref="A1142:A1147"/>
    <mergeCell ref="B1142:F1142"/>
    <mergeCell ref="G1142:H1142"/>
    <mergeCell ref="I1142:O1142"/>
    <mergeCell ref="B1143:F1143"/>
    <mergeCell ref="G1143:H1143"/>
    <mergeCell ref="I1143:O1143"/>
    <mergeCell ref="B1144:F1144"/>
    <mergeCell ref="G1144:H1144"/>
    <mergeCell ref="I1144:O1144"/>
    <mergeCell ref="B1145:F1145"/>
    <mergeCell ref="G1145:H1145"/>
    <mergeCell ref="I1145:O1145"/>
    <mergeCell ref="B1146:F1146"/>
    <mergeCell ref="G1146:H1146"/>
    <mergeCell ref="I1146:O1146"/>
    <mergeCell ref="B1147:F1147"/>
    <mergeCell ref="G1147:H1147"/>
    <mergeCell ref="I1147:O1147"/>
    <mergeCell ref="A1121:A1134"/>
    <mergeCell ref="B1121:O1121"/>
    <mergeCell ref="B1122:O1122"/>
    <mergeCell ref="B1123:O1123"/>
    <mergeCell ref="B1124:O1124"/>
    <mergeCell ref="B1125:O1125"/>
    <mergeCell ref="B1126:O1126"/>
    <mergeCell ref="B1127:O1127"/>
    <mergeCell ref="B1128:O1128"/>
    <mergeCell ref="B1129:O1129"/>
    <mergeCell ref="B1130:H1130"/>
    <mergeCell ref="I1130:O1134"/>
    <mergeCell ref="B1131:H1131"/>
    <mergeCell ref="B1132:H1132"/>
    <mergeCell ref="B1133:H1133"/>
    <mergeCell ref="B1134:H1134"/>
    <mergeCell ref="B1135:O1135"/>
    <mergeCell ref="G1104:H1104"/>
    <mergeCell ref="I1104:N1104"/>
    <mergeCell ref="B1105:F1105"/>
    <mergeCell ref="G1105:H1105"/>
    <mergeCell ref="I1105:N1105"/>
    <mergeCell ref="A1106:A1120"/>
    <mergeCell ref="B1106:O1106"/>
    <mergeCell ref="B1107:O1107"/>
    <mergeCell ref="B1108:O1109"/>
    <mergeCell ref="B1110:O1110"/>
    <mergeCell ref="B1111:O1111"/>
    <mergeCell ref="B1112:O1112"/>
    <mergeCell ref="B1113:O1113"/>
    <mergeCell ref="B1114:O1114"/>
    <mergeCell ref="B1115:O1115"/>
    <mergeCell ref="B1116:O1116"/>
    <mergeCell ref="B1117:O1117"/>
    <mergeCell ref="B1118:O1118"/>
    <mergeCell ref="B1119:H1119"/>
    <mergeCell ref="I1119:O1120"/>
    <mergeCell ref="B1120:H1120"/>
    <mergeCell ref="A1094:A1105"/>
    <mergeCell ref="B1094:F1094"/>
    <mergeCell ref="G1094:H1094"/>
    <mergeCell ref="I1094:N1094"/>
    <mergeCell ref="B1095:F1095"/>
    <mergeCell ref="G1095:H1095"/>
    <mergeCell ref="I1095:N1095"/>
    <mergeCell ref="B1096:F1096"/>
    <mergeCell ref="G1096:H1096"/>
    <mergeCell ref="I1096:N1096"/>
    <mergeCell ref="B1097:F1097"/>
    <mergeCell ref="G1097:H1097"/>
    <mergeCell ref="I1097:N1097"/>
    <mergeCell ref="B1098:F1098"/>
    <mergeCell ref="G1098:H1098"/>
    <mergeCell ref="I1098:N1098"/>
    <mergeCell ref="B1099:F1099"/>
    <mergeCell ref="G1099:H1099"/>
    <mergeCell ref="I1099:N1099"/>
    <mergeCell ref="B1100:F1100"/>
    <mergeCell ref="G1100:H1100"/>
    <mergeCell ref="I1100:N1100"/>
    <mergeCell ref="B1101:F1101"/>
    <mergeCell ref="G1101:H1101"/>
    <mergeCell ref="I1101:N1101"/>
    <mergeCell ref="B1102:F1102"/>
    <mergeCell ref="G1102:H1102"/>
    <mergeCell ref="I1102:N1102"/>
    <mergeCell ref="B1103:F1103"/>
    <mergeCell ref="G1103:H1103"/>
    <mergeCell ref="I1103:N1103"/>
    <mergeCell ref="B1104:F1104"/>
    <mergeCell ref="B1082:O1082"/>
    <mergeCell ref="A1083:O1083"/>
    <mergeCell ref="D1084:F1084"/>
    <mergeCell ref="G1084:H1084"/>
    <mergeCell ref="I1084:M1084"/>
    <mergeCell ref="A1085:A1086"/>
    <mergeCell ref="B1085:J1086"/>
    <mergeCell ref="M1085:N1085"/>
    <mergeCell ref="M1086:N1086"/>
    <mergeCell ref="F1087:G1087"/>
    <mergeCell ref="M1087:N1087"/>
    <mergeCell ref="A1088:A1093"/>
    <mergeCell ref="B1088:F1088"/>
    <mergeCell ref="G1088:H1088"/>
    <mergeCell ref="I1088:O1088"/>
    <mergeCell ref="B1089:F1089"/>
    <mergeCell ref="G1089:H1089"/>
    <mergeCell ref="I1089:O1089"/>
    <mergeCell ref="B1090:F1090"/>
    <mergeCell ref="G1090:H1090"/>
    <mergeCell ref="I1090:O1090"/>
    <mergeCell ref="B1091:F1091"/>
    <mergeCell ref="G1091:H1091"/>
    <mergeCell ref="I1091:O1091"/>
    <mergeCell ref="B1092:F1092"/>
    <mergeCell ref="G1092:H1092"/>
    <mergeCell ref="I1092:O1092"/>
    <mergeCell ref="B1093:F1093"/>
    <mergeCell ref="G1093:H1093"/>
    <mergeCell ref="I1093:O1093"/>
    <mergeCell ref="A1067:A1080"/>
    <mergeCell ref="B1067:O1067"/>
    <mergeCell ref="B1068:O1068"/>
    <mergeCell ref="B1069:O1069"/>
    <mergeCell ref="B1070:O1070"/>
    <mergeCell ref="B1071:O1071"/>
    <mergeCell ref="B1072:O1072"/>
    <mergeCell ref="B1073:O1073"/>
    <mergeCell ref="B1074:O1074"/>
    <mergeCell ref="B1075:O1075"/>
    <mergeCell ref="B1076:H1076"/>
    <mergeCell ref="I1076:O1080"/>
    <mergeCell ref="B1077:H1077"/>
    <mergeCell ref="B1078:H1078"/>
    <mergeCell ref="B1079:H1079"/>
    <mergeCell ref="B1080:H1080"/>
    <mergeCell ref="B1081:O1081"/>
    <mergeCell ref="G1050:H1050"/>
    <mergeCell ref="I1050:N1050"/>
    <mergeCell ref="B1051:F1051"/>
    <mergeCell ref="G1051:H1051"/>
    <mergeCell ref="I1051:N1051"/>
    <mergeCell ref="A1052:A1066"/>
    <mergeCell ref="B1052:O1052"/>
    <mergeCell ref="B1053:O1053"/>
    <mergeCell ref="B1054:O1055"/>
    <mergeCell ref="B1056:O1056"/>
    <mergeCell ref="B1057:O1057"/>
    <mergeCell ref="B1058:O1058"/>
    <mergeCell ref="B1059:O1059"/>
    <mergeCell ref="B1060:O1060"/>
    <mergeCell ref="B1061:O1061"/>
    <mergeCell ref="B1062:O1062"/>
    <mergeCell ref="B1063:O1063"/>
    <mergeCell ref="B1064:O1064"/>
    <mergeCell ref="B1065:H1065"/>
    <mergeCell ref="I1065:O1066"/>
    <mergeCell ref="B1066:H1066"/>
    <mergeCell ref="A1040:A1051"/>
    <mergeCell ref="B1040:F1040"/>
    <mergeCell ref="G1040:H1040"/>
    <mergeCell ref="I1040:N1040"/>
    <mergeCell ref="B1041:F1041"/>
    <mergeCell ref="G1041:H1041"/>
    <mergeCell ref="I1041:N1041"/>
    <mergeCell ref="B1042:F1042"/>
    <mergeCell ref="G1042:H1042"/>
    <mergeCell ref="I1042:N1042"/>
    <mergeCell ref="B1043:F1043"/>
    <mergeCell ref="G1043:H1043"/>
    <mergeCell ref="I1043:N1043"/>
    <mergeCell ref="B1044:F1044"/>
    <mergeCell ref="G1044:H1044"/>
    <mergeCell ref="I1044:N1044"/>
    <mergeCell ref="B1045:F1045"/>
    <mergeCell ref="G1045:H1045"/>
    <mergeCell ref="I1045:N1045"/>
    <mergeCell ref="B1046:F1046"/>
    <mergeCell ref="G1046:H1046"/>
    <mergeCell ref="I1046:N1046"/>
    <mergeCell ref="B1047:F1047"/>
    <mergeCell ref="G1047:H1047"/>
    <mergeCell ref="I1047:N1047"/>
    <mergeCell ref="B1048:F1048"/>
    <mergeCell ref="G1048:H1048"/>
    <mergeCell ref="I1048:N1048"/>
    <mergeCell ref="B1049:F1049"/>
    <mergeCell ref="G1049:H1049"/>
    <mergeCell ref="I1049:N1049"/>
    <mergeCell ref="B1050:F1050"/>
    <mergeCell ref="B1028:O1028"/>
    <mergeCell ref="A1029:O1029"/>
    <mergeCell ref="D1030:F1030"/>
    <mergeCell ref="G1030:H1030"/>
    <mergeCell ref="I1030:M1030"/>
    <mergeCell ref="A1031:A1032"/>
    <mergeCell ref="B1031:J1032"/>
    <mergeCell ref="M1031:N1031"/>
    <mergeCell ref="M1032:N1032"/>
    <mergeCell ref="F1033:G1033"/>
    <mergeCell ref="M1033:N1033"/>
    <mergeCell ref="A1034:A1039"/>
    <mergeCell ref="B1034:F1034"/>
    <mergeCell ref="G1034:H1034"/>
    <mergeCell ref="I1034:O1034"/>
    <mergeCell ref="B1035:F1035"/>
    <mergeCell ref="G1035:H1035"/>
    <mergeCell ref="I1035:O1035"/>
    <mergeCell ref="B1036:F1036"/>
    <mergeCell ref="G1036:H1036"/>
    <mergeCell ref="I1036:O1036"/>
    <mergeCell ref="B1037:F1037"/>
    <mergeCell ref="G1037:H1037"/>
    <mergeCell ref="I1037:O1037"/>
    <mergeCell ref="B1038:F1038"/>
    <mergeCell ref="G1038:H1038"/>
    <mergeCell ref="I1038:O1038"/>
    <mergeCell ref="B1039:F1039"/>
    <mergeCell ref="G1039:H1039"/>
    <mergeCell ref="I1039:O1039"/>
    <mergeCell ref="A1013:A1026"/>
    <mergeCell ref="B1013:O1013"/>
    <mergeCell ref="B1014:O1014"/>
    <mergeCell ref="B1015:O1015"/>
    <mergeCell ref="B1016:O1016"/>
    <mergeCell ref="B1017:O1017"/>
    <mergeCell ref="B1018:O1018"/>
    <mergeCell ref="B1019:O1019"/>
    <mergeCell ref="B1020:O1020"/>
    <mergeCell ref="B1021:O1021"/>
    <mergeCell ref="B1022:H1022"/>
    <mergeCell ref="I1022:O1026"/>
    <mergeCell ref="B1023:H1023"/>
    <mergeCell ref="B1024:H1024"/>
    <mergeCell ref="B1025:H1025"/>
    <mergeCell ref="B1026:H1026"/>
    <mergeCell ref="B1027:O1027"/>
    <mergeCell ref="G996:H996"/>
    <mergeCell ref="I996:N996"/>
    <mergeCell ref="B997:F997"/>
    <mergeCell ref="G997:H997"/>
    <mergeCell ref="I997:N997"/>
    <mergeCell ref="A998:A1012"/>
    <mergeCell ref="B998:O998"/>
    <mergeCell ref="B999:O999"/>
    <mergeCell ref="B1000:O1000"/>
    <mergeCell ref="B1001:O1001"/>
    <mergeCell ref="B1002:O1002"/>
    <mergeCell ref="B1003:O1003"/>
    <mergeCell ref="B1004:O1004"/>
    <mergeCell ref="B1005:O1005"/>
    <mergeCell ref="B1006:O1006"/>
    <mergeCell ref="B1007:O1007"/>
    <mergeCell ref="B1008:O1008"/>
    <mergeCell ref="B1009:O1009"/>
    <mergeCell ref="B1010:O1010"/>
    <mergeCell ref="B1011:H1011"/>
    <mergeCell ref="I1011:O1012"/>
    <mergeCell ref="B1012:H1012"/>
    <mergeCell ref="A986:A997"/>
    <mergeCell ref="B986:F986"/>
    <mergeCell ref="G986:H986"/>
    <mergeCell ref="I986:N986"/>
    <mergeCell ref="B987:F987"/>
    <mergeCell ref="G987:H987"/>
    <mergeCell ref="I987:N987"/>
    <mergeCell ref="B988:F988"/>
    <mergeCell ref="G988:H988"/>
    <mergeCell ref="I988:N988"/>
    <mergeCell ref="B989:F989"/>
    <mergeCell ref="G989:H989"/>
    <mergeCell ref="I989:N989"/>
    <mergeCell ref="B990:F990"/>
    <mergeCell ref="G990:H990"/>
    <mergeCell ref="I990:N990"/>
    <mergeCell ref="B991:F991"/>
    <mergeCell ref="G991:H991"/>
    <mergeCell ref="I991:N991"/>
    <mergeCell ref="B992:F992"/>
    <mergeCell ref="G992:H992"/>
    <mergeCell ref="I992:N992"/>
    <mergeCell ref="B993:F993"/>
    <mergeCell ref="G993:H993"/>
    <mergeCell ref="I993:N993"/>
    <mergeCell ref="B994:F994"/>
    <mergeCell ref="G994:H994"/>
    <mergeCell ref="I994:N994"/>
    <mergeCell ref="B995:F995"/>
    <mergeCell ref="G995:H995"/>
    <mergeCell ref="I995:N995"/>
    <mergeCell ref="B996:F996"/>
    <mergeCell ref="B974:O974"/>
    <mergeCell ref="A975:O975"/>
    <mergeCell ref="D976:F976"/>
    <mergeCell ref="G976:H976"/>
    <mergeCell ref="I976:M976"/>
    <mergeCell ref="A977:A978"/>
    <mergeCell ref="B977:J978"/>
    <mergeCell ref="M977:N977"/>
    <mergeCell ref="M978:N978"/>
    <mergeCell ref="F979:G979"/>
    <mergeCell ref="M979:N979"/>
    <mergeCell ref="A980:A985"/>
    <mergeCell ref="B980:F980"/>
    <mergeCell ref="G980:H980"/>
    <mergeCell ref="I980:O980"/>
    <mergeCell ref="B981:F981"/>
    <mergeCell ref="G981:H981"/>
    <mergeCell ref="I981:O981"/>
    <mergeCell ref="B982:F982"/>
    <mergeCell ref="G982:H982"/>
    <mergeCell ref="I982:O982"/>
    <mergeCell ref="B983:F983"/>
    <mergeCell ref="G983:H983"/>
    <mergeCell ref="I983:O983"/>
    <mergeCell ref="B984:F984"/>
    <mergeCell ref="G984:H984"/>
    <mergeCell ref="I984:O984"/>
    <mergeCell ref="B985:F985"/>
    <mergeCell ref="G985:H985"/>
    <mergeCell ref="I985:O985"/>
    <mergeCell ref="A959:A972"/>
    <mergeCell ref="B959:O959"/>
    <mergeCell ref="B960:O960"/>
    <mergeCell ref="B961:O961"/>
    <mergeCell ref="B962:O962"/>
    <mergeCell ref="B963:O963"/>
    <mergeCell ref="B964:O964"/>
    <mergeCell ref="B965:O965"/>
    <mergeCell ref="B966:O966"/>
    <mergeCell ref="B967:O967"/>
    <mergeCell ref="B968:H968"/>
    <mergeCell ref="I968:O972"/>
    <mergeCell ref="B969:H969"/>
    <mergeCell ref="B970:H970"/>
    <mergeCell ref="B971:H971"/>
    <mergeCell ref="B972:H972"/>
    <mergeCell ref="B973:O973"/>
    <mergeCell ref="G942:H942"/>
    <mergeCell ref="I942:N942"/>
    <mergeCell ref="B943:F943"/>
    <mergeCell ref="G943:H943"/>
    <mergeCell ref="I943:N943"/>
    <mergeCell ref="A944:A958"/>
    <mergeCell ref="B944:O944"/>
    <mergeCell ref="B945:O945"/>
    <mergeCell ref="B946:O946"/>
    <mergeCell ref="B947:O947"/>
    <mergeCell ref="B948:O948"/>
    <mergeCell ref="B949:O949"/>
    <mergeCell ref="B950:O950"/>
    <mergeCell ref="B951:O951"/>
    <mergeCell ref="B952:O952"/>
    <mergeCell ref="B953:O953"/>
    <mergeCell ref="B954:O954"/>
    <mergeCell ref="B955:O955"/>
    <mergeCell ref="B956:O956"/>
    <mergeCell ref="B957:H957"/>
    <mergeCell ref="I957:O958"/>
    <mergeCell ref="B958:H958"/>
    <mergeCell ref="A932:A943"/>
    <mergeCell ref="B932:F932"/>
    <mergeCell ref="G932:H932"/>
    <mergeCell ref="I932:N932"/>
    <mergeCell ref="B933:F933"/>
    <mergeCell ref="G933:H933"/>
    <mergeCell ref="I933:N933"/>
    <mergeCell ref="B934:F934"/>
    <mergeCell ref="G934:H934"/>
    <mergeCell ref="I934:N934"/>
    <mergeCell ref="B935:F935"/>
    <mergeCell ref="G935:H935"/>
    <mergeCell ref="I935:N935"/>
    <mergeCell ref="B936:F936"/>
    <mergeCell ref="G936:H936"/>
    <mergeCell ref="I936:N936"/>
    <mergeCell ref="B937:F937"/>
    <mergeCell ref="G937:H937"/>
    <mergeCell ref="I937:N937"/>
    <mergeCell ref="B938:F938"/>
    <mergeCell ref="G938:H938"/>
    <mergeCell ref="I938:N938"/>
    <mergeCell ref="B939:F939"/>
    <mergeCell ref="G939:H939"/>
    <mergeCell ref="I939:N939"/>
    <mergeCell ref="B940:F940"/>
    <mergeCell ref="G940:H940"/>
    <mergeCell ref="I940:N940"/>
    <mergeCell ref="B941:F941"/>
    <mergeCell ref="G941:H941"/>
    <mergeCell ref="I941:N941"/>
    <mergeCell ref="B942:F942"/>
    <mergeCell ref="B920:O920"/>
    <mergeCell ref="A921:O921"/>
    <mergeCell ref="D922:F922"/>
    <mergeCell ref="G922:H922"/>
    <mergeCell ref="I922:M922"/>
    <mergeCell ref="A923:A924"/>
    <mergeCell ref="B923:J924"/>
    <mergeCell ref="M923:N923"/>
    <mergeCell ref="M924:N924"/>
    <mergeCell ref="F925:G925"/>
    <mergeCell ref="M925:N925"/>
    <mergeCell ref="A926:A931"/>
    <mergeCell ref="B926:F926"/>
    <mergeCell ref="G926:H926"/>
    <mergeCell ref="I926:O926"/>
    <mergeCell ref="B927:F927"/>
    <mergeCell ref="G927:H927"/>
    <mergeCell ref="I927:O927"/>
    <mergeCell ref="B928:F928"/>
    <mergeCell ref="G928:H928"/>
    <mergeCell ref="I928:O928"/>
    <mergeCell ref="B929:F929"/>
    <mergeCell ref="G929:H929"/>
    <mergeCell ref="I929:O929"/>
    <mergeCell ref="B930:F930"/>
    <mergeCell ref="G930:H930"/>
    <mergeCell ref="I930:O930"/>
    <mergeCell ref="B931:F931"/>
    <mergeCell ref="G931:H931"/>
    <mergeCell ref="I931:O931"/>
    <mergeCell ref="A905:A918"/>
    <mergeCell ref="B905:O905"/>
    <mergeCell ref="B906:O906"/>
    <mergeCell ref="B907:O907"/>
    <mergeCell ref="B908:O908"/>
    <mergeCell ref="B909:O909"/>
    <mergeCell ref="B910:O910"/>
    <mergeCell ref="B911:O911"/>
    <mergeCell ref="B912:O912"/>
    <mergeCell ref="B913:O913"/>
    <mergeCell ref="B914:H914"/>
    <mergeCell ref="I914:O918"/>
    <mergeCell ref="B915:H915"/>
    <mergeCell ref="B916:H916"/>
    <mergeCell ref="B917:H917"/>
    <mergeCell ref="B918:H918"/>
    <mergeCell ref="B919:O919"/>
    <mergeCell ref="G888:H888"/>
    <mergeCell ref="I888:N888"/>
    <mergeCell ref="B889:F889"/>
    <mergeCell ref="G889:H889"/>
    <mergeCell ref="I889:N889"/>
    <mergeCell ref="A890:A904"/>
    <mergeCell ref="B890:O890"/>
    <mergeCell ref="B891:O891"/>
    <mergeCell ref="B892:O892"/>
    <mergeCell ref="B893:O893"/>
    <mergeCell ref="B894:O894"/>
    <mergeCell ref="B895:O895"/>
    <mergeCell ref="B896:O896"/>
    <mergeCell ref="B897:O897"/>
    <mergeCell ref="B898:O898"/>
    <mergeCell ref="B899:O899"/>
    <mergeCell ref="B900:O900"/>
    <mergeCell ref="B901:O901"/>
    <mergeCell ref="B902:O902"/>
    <mergeCell ref="B903:H903"/>
    <mergeCell ref="I903:O904"/>
    <mergeCell ref="B904:H904"/>
    <mergeCell ref="A878:A889"/>
    <mergeCell ref="B878:F878"/>
    <mergeCell ref="G878:H878"/>
    <mergeCell ref="I878:N878"/>
    <mergeCell ref="B879:F879"/>
    <mergeCell ref="G879:H879"/>
    <mergeCell ref="I879:N879"/>
    <mergeCell ref="B880:F880"/>
    <mergeCell ref="G880:H880"/>
    <mergeCell ref="I880:N880"/>
    <mergeCell ref="B881:F881"/>
    <mergeCell ref="G881:H881"/>
    <mergeCell ref="I881:N881"/>
    <mergeCell ref="B882:F882"/>
    <mergeCell ref="G882:H882"/>
    <mergeCell ref="I882:N882"/>
    <mergeCell ref="B883:F883"/>
    <mergeCell ref="G883:H883"/>
    <mergeCell ref="I883:N883"/>
    <mergeCell ref="B884:F884"/>
    <mergeCell ref="G884:H884"/>
    <mergeCell ref="I884:N884"/>
    <mergeCell ref="B885:F885"/>
    <mergeCell ref="G885:H885"/>
    <mergeCell ref="I885:N885"/>
    <mergeCell ref="B886:F886"/>
    <mergeCell ref="G886:H886"/>
    <mergeCell ref="I886:N886"/>
    <mergeCell ref="B887:F887"/>
    <mergeCell ref="G887:H887"/>
    <mergeCell ref="I887:N887"/>
    <mergeCell ref="B888:F888"/>
    <mergeCell ref="B866:O866"/>
    <mergeCell ref="A867:O867"/>
    <mergeCell ref="D868:F868"/>
    <mergeCell ref="G868:H868"/>
    <mergeCell ref="I868:M868"/>
    <mergeCell ref="A869:A870"/>
    <mergeCell ref="B869:J870"/>
    <mergeCell ref="M869:N869"/>
    <mergeCell ref="M870:N870"/>
    <mergeCell ref="F871:G871"/>
    <mergeCell ref="M871:N871"/>
    <mergeCell ref="A872:A877"/>
    <mergeCell ref="B872:F872"/>
    <mergeCell ref="G872:H872"/>
    <mergeCell ref="I872:O872"/>
    <mergeCell ref="B873:F873"/>
    <mergeCell ref="G873:H873"/>
    <mergeCell ref="I873:O873"/>
    <mergeCell ref="B874:F874"/>
    <mergeCell ref="G874:H874"/>
    <mergeCell ref="I874:O874"/>
    <mergeCell ref="B875:F875"/>
    <mergeCell ref="G875:H875"/>
    <mergeCell ref="I875:O875"/>
    <mergeCell ref="B876:F876"/>
    <mergeCell ref="G876:H876"/>
    <mergeCell ref="I876:O876"/>
    <mergeCell ref="B877:F877"/>
    <mergeCell ref="G877:H877"/>
    <mergeCell ref="I877:O877"/>
    <mergeCell ref="A851:A864"/>
    <mergeCell ref="B851:O851"/>
    <mergeCell ref="B852:O852"/>
    <mergeCell ref="B853:O853"/>
    <mergeCell ref="B854:O854"/>
    <mergeCell ref="B855:O855"/>
    <mergeCell ref="B856:O856"/>
    <mergeCell ref="B857:O857"/>
    <mergeCell ref="B858:O858"/>
    <mergeCell ref="B859:O859"/>
    <mergeCell ref="B860:H860"/>
    <mergeCell ref="I860:O864"/>
    <mergeCell ref="B861:H861"/>
    <mergeCell ref="B862:H862"/>
    <mergeCell ref="B863:H863"/>
    <mergeCell ref="B864:H864"/>
    <mergeCell ref="B865:O865"/>
    <mergeCell ref="G834:H834"/>
    <mergeCell ref="I834:N834"/>
    <mergeCell ref="B835:F835"/>
    <mergeCell ref="G835:H835"/>
    <mergeCell ref="I835:N835"/>
    <mergeCell ref="A836:A850"/>
    <mergeCell ref="B836:O836"/>
    <mergeCell ref="B837:O837"/>
    <mergeCell ref="B838:O838"/>
    <mergeCell ref="B839:O839"/>
    <mergeCell ref="B840:O840"/>
    <mergeCell ref="B841:O841"/>
    <mergeCell ref="B842:O842"/>
    <mergeCell ref="B843:O843"/>
    <mergeCell ref="B844:O844"/>
    <mergeCell ref="B845:O845"/>
    <mergeCell ref="B846:O846"/>
    <mergeCell ref="B847:O847"/>
    <mergeCell ref="B848:O848"/>
    <mergeCell ref="B849:H849"/>
    <mergeCell ref="I849:O850"/>
    <mergeCell ref="B850:H850"/>
    <mergeCell ref="A824:A835"/>
    <mergeCell ref="B824:F824"/>
    <mergeCell ref="G824:H824"/>
    <mergeCell ref="I824:N824"/>
    <mergeCell ref="B825:F825"/>
    <mergeCell ref="G825:H825"/>
    <mergeCell ref="I825:N825"/>
    <mergeCell ref="B826:F826"/>
    <mergeCell ref="G826:H826"/>
    <mergeCell ref="I826:N826"/>
    <mergeCell ref="B827:F827"/>
    <mergeCell ref="G827:H827"/>
    <mergeCell ref="I827:N827"/>
    <mergeCell ref="B828:F828"/>
    <mergeCell ref="G828:H828"/>
    <mergeCell ref="I828:N828"/>
    <mergeCell ref="B829:F829"/>
    <mergeCell ref="G829:H829"/>
    <mergeCell ref="I829:N829"/>
    <mergeCell ref="B830:F830"/>
    <mergeCell ref="G830:H830"/>
    <mergeCell ref="I830:N830"/>
    <mergeCell ref="B831:F831"/>
    <mergeCell ref="G831:H831"/>
    <mergeCell ref="I831:N831"/>
    <mergeCell ref="B832:F832"/>
    <mergeCell ref="G832:H832"/>
    <mergeCell ref="I832:N832"/>
    <mergeCell ref="B833:F833"/>
    <mergeCell ref="G833:H833"/>
    <mergeCell ref="I833:N833"/>
    <mergeCell ref="B834:F834"/>
    <mergeCell ref="B812:O812"/>
    <mergeCell ref="A813:O813"/>
    <mergeCell ref="D814:F814"/>
    <mergeCell ref="G814:H814"/>
    <mergeCell ref="I814:M814"/>
    <mergeCell ref="A815:A816"/>
    <mergeCell ref="B815:J816"/>
    <mergeCell ref="M815:N815"/>
    <mergeCell ref="M816:N816"/>
    <mergeCell ref="F817:G817"/>
    <mergeCell ref="M817:N817"/>
    <mergeCell ref="A818:A823"/>
    <mergeCell ref="B818:F818"/>
    <mergeCell ref="G818:H818"/>
    <mergeCell ref="I818:O818"/>
    <mergeCell ref="B819:F819"/>
    <mergeCell ref="G819:H819"/>
    <mergeCell ref="I819:O819"/>
    <mergeCell ref="B820:F820"/>
    <mergeCell ref="G820:H820"/>
    <mergeCell ref="I820:O820"/>
    <mergeCell ref="B821:F821"/>
    <mergeCell ref="G821:H821"/>
    <mergeCell ref="I821:O821"/>
    <mergeCell ref="B822:F822"/>
    <mergeCell ref="G822:H822"/>
    <mergeCell ref="I822:O822"/>
    <mergeCell ref="B823:F823"/>
    <mergeCell ref="G823:H823"/>
    <mergeCell ref="I823:O823"/>
    <mergeCell ref="A797:A810"/>
    <mergeCell ref="B797:O797"/>
    <mergeCell ref="B798:O798"/>
    <mergeCell ref="B799:O799"/>
    <mergeCell ref="B800:O800"/>
    <mergeCell ref="B801:O801"/>
    <mergeCell ref="B802:O802"/>
    <mergeCell ref="B803:O803"/>
    <mergeCell ref="B804:O804"/>
    <mergeCell ref="B805:O805"/>
    <mergeCell ref="B806:H806"/>
    <mergeCell ref="I806:O810"/>
    <mergeCell ref="B807:H807"/>
    <mergeCell ref="B808:H808"/>
    <mergeCell ref="B809:H809"/>
    <mergeCell ref="B810:H810"/>
    <mergeCell ref="B811:O811"/>
    <mergeCell ref="G780:H780"/>
    <mergeCell ref="I780:N780"/>
    <mergeCell ref="B781:F781"/>
    <mergeCell ref="G781:H781"/>
    <mergeCell ref="I781:N781"/>
    <mergeCell ref="A782:A796"/>
    <mergeCell ref="B782:O782"/>
    <mergeCell ref="B783:O783"/>
    <mergeCell ref="B784:O784"/>
    <mergeCell ref="B785:O785"/>
    <mergeCell ref="B786:O786"/>
    <mergeCell ref="B787:O787"/>
    <mergeCell ref="B788:O788"/>
    <mergeCell ref="B789:O789"/>
    <mergeCell ref="B790:O790"/>
    <mergeCell ref="B791:O791"/>
    <mergeCell ref="B792:O792"/>
    <mergeCell ref="B793:O793"/>
    <mergeCell ref="B794:O794"/>
    <mergeCell ref="B795:H795"/>
    <mergeCell ref="I795:O796"/>
    <mergeCell ref="B796:H796"/>
    <mergeCell ref="A770:A781"/>
    <mergeCell ref="B770:F770"/>
    <mergeCell ref="G770:H770"/>
    <mergeCell ref="I770:N770"/>
    <mergeCell ref="B771:F771"/>
    <mergeCell ref="G771:H771"/>
    <mergeCell ref="I771:N771"/>
    <mergeCell ref="B772:F772"/>
    <mergeCell ref="G772:H772"/>
    <mergeCell ref="I772:N772"/>
    <mergeCell ref="B773:F773"/>
    <mergeCell ref="G773:H773"/>
    <mergeCell ref="I773:N773"/>
    <mergeCell ref="B774:F774"/>
    <mergeCell ref="G774:H774"/>
    <mergeCell ref="I774:N774"/>
    <mergeCell ref="B775:F775"/>
    <mergeCell ref="G775:H775"/>
    <mergeCell ref="I775:N775"/>
    <mergeCell ref="B776:F776"/>
    <mergeCell ref="G776:H776"/>
    <mergeCell ref="I776:N776"/>
    <mergeCell ref="B777:F777"/>
    <mergeCell ref="G777:H777"/>
    <mergeCell ref="I777:N777"/>
    <mergeCell ref="B778:F778"/>
    <mergeCell ref="G778:H778"/>
    <mergeCell ref="I778:N778"/>
    <mergeCell ref="B779:F779"/>
    <mergeCell ref="G779:H779"/>
    <mergeCell ref="I779:N779"/>
    <mergeCell ref="B780:F780"/>
    <mergeCell ref="B758:O758"/>
    <mergeCell ref="A759:O759"/>
    <mergeCell ref="D760:F760"/>
    <mergeCell ref="G760:H760"/>
    <mergeCell ref="I760:M760"/>
    <mergeCell ref="A761:A762"/>
    <mergeCell ref="B761:J762"/>
    <mergeCell ref="M761:N761"/>
    <mergeCell ref="M762:N762"/>
    <mergeCell ref="F763:G763"/>
    <mergeCell ref="M763:N763"/>
    <mergeCell ref="A764:A769"/>
    <mergeCell ref="B764:F764"/>
    <mergeCell ref="G764:H764"/>
    <mergeCell ref="I764:O764"/>
    <mergeCell ref="B765:F765"/>
    <mergeCell ref="G765:H765"/>
    <mergeCell ref="I765:O765"/>
    <mergeCell ref="B766:F766"/>
    <mergeCell ref="G766:H766"/>
    <mergeCell ref="I766:O766"/>
    <mergeCell ref="B767:F767"/>
    <mergeCell ref="G767:H767"/>
    <mergeCell ref="I767:O767"/>
    <mergeCell ref="B768:F768"/>
    <mergeCell ref="G768:H768"/>
    <mergeCell ref="I768:O768"/>
    <mergeCell ref="B769:F769"/>
    <mergeCell ref="G769:H769"/>
    <mergeCell ref="I769:O769"/>
    <mergeCell ref="A743:A756"/>
    <mergeCell ref="B743:O743"/>
    <mergeCell ref="B744:O744"/>
    <mergeCell ref="B745:O745"/>
    <mergeCell ref="B746:O746"/>
    <mergeCell ref="B747:O747"/>
    <mergeCell ref="B748:O748"/>
    <mergeCell ref="B749:O749"/>
    <mergeCell ref="B750:O750"/>
    <mergeCell ref="B751:O751"/>
    <mergeCell ref="B752:H752"/>
    <mergeCell ref="I752:O756"/>
    <mergeCell ref="B753:H753"/>
    <mergeCell ref="B754:H754"/>
    <mergeCell ref="B755:H755"/>
    <mergeCell ref="B756:H756"/>
    <mergeCell ref="B757:O757"/>
    <mergeCell ref="G726:H726"/>
    <mergeCell ref="I726:N726"/>
    <mergeCell ref="B727:F727"/>
    <mergeCell ref="G727:H727"/>
    <mergeCell ref="I727:N727"/>
    <mergeCell ref="A728:A742"/>
    <mergeCell ref="B728:O728"/>
    <mergeCell ref="B729:O729"/>
    <mergeCell ref="B730:O731"/>
    <mergeCell ref="B732:O732"/>
    <mergeCell ref="B733:O733"/>
    <mergeCell ref="B734:O734"/>
    <mergeCell ref="B735:O735"/>
    <mergeCell ref="B736:O736"/>
    <mergeCell ref="B737:O737"/>
    <mergeCell ref="B738:O738"/>
    <mergeCell ref="B739:O739"/>
    <mergeCell ref="B740:O740"/>
    <mergeCell ref="B741:H741"/>
    <mergeCell ref="I741:O742"/>
    <mergeCell ref="B742:H742"/>
    <mergeCell ref="A716:A727"/>
    <mergeCell ref="B716:F716"/>
    <mergeCell ref="G716:H716"/>
    <mergeCell ref="I716:N716"/>
    <mergeCell ref="B717:F717"/>
    <mergeCell ref="G717:H717"/>
    <mergeCell ref="I717:N717"/>
    <mergeCell ref="B718:F718"/>
    <mergeCell ref="G718:H718"/>
    <mergeCell ref="I718:N718"/>
    <mergeCell ref="B719:F719"/>
    <mergeCell ref="G719:H719"/>
    <mergeCell ref="I719:N719"/>
    <mergeCell ref="B720:F720"/>
    <mergeCell ref="G720:H720"/>
    <mergeCell ref="I720:N720"/>
    <mergeCell ref="B721:F721"/>
    <mergeCell ref="G721:H721"/>
    <mergeCell ref="I721:N721"/>
    <mergeCell ref="B722:F722"/>
    <mergeCell ref="G722:H722"/>
    <mergeCell ref="I722:N722"/>
    <mergeCell ref="B723:F723"/>
    <mergeCell ref="G723:H723"/>
    <mergeCell ref="I723:N723"/>
    <mergeCell ref="B724:F724"/>
    <mergeCell ref="G724:H724"/>
    <mergeCell ref="I724:N724"/>
    <mergeCell ref="B725:F725"/>
    <mergeCell ref="G725:H725"/>
    <mergeCell ref="I725:N725"/>
    <mergeCell ref="B726:F726"/>
    <mergeCell ref="B704:O704"/>
    <mergeCell ref="A705:O705"/>
    <mergeCell ref="D706:F706"/>
    <mergeCell ref="G706:H706"/>
    <mergeCell ref="I706:M706"/>
    <mergeCell ref="A707:A708"/>
    <mergeCell ref="B707:J708"/>
    <mergeCell ref="M707:N707"/>
    <mergeCell ref="M708:N708"/>
    <mergeCell ref="F709:G709"/>
    <mergeCell ref="M709:N709"/>
    <mergeCell ref="A710:A715"/>
    <mergeCell ref="B710:F710"/>
    <mergeCell ref="G710:H710"/>
    <mergeCell ref="I710:O710"/>
    <mergeCell ref="B711:F711"/>
    <mergeCell ref="G711:H711"/>
    <mergeCell ref="I711:O711"/>
    <mergeCell ref="B712:F712"/>
    <mergeCell ref="G712:H712"/>
    <mergeCell ref="I712:O712"/>
    <mergeCell ref="B713:F713"/>
    <mergeCell ref="G713:H713"/>
    <mergeCell ref="I713:O713"/>
    <mergeCell ref="B714:F714"/>
    <mergeCell ref="G714:H714"/>
    <mergeCell ref="I714:O714"/>
    <mergeCell ref="B715:F715"/>
    <mergeCell ref="G715:H715"/>
    <mergeCell ref="I715:O715"/>
    <mergeCell ref="A689:A702"/>
    <mergeCell ref="B689:O689"/>
    <mergeCell ref="B690:O690"/>
    <mergeCell ref="B691:O691"/>
    <mergeCell ref="B692:O692"/>
    <mergeCell ref="B693:O693"/>
    <mergeCell ref="B694:O694"/>
    <mergeCell ref="B695:O695"/>
    <mergeCell ref="B696:O696"/>
    <mergeCell ref="B697:O697"/>
    <mergeCell ref="B698:H698"/>
    <mergeCell ref="I698:O702"/>
    <mergeCell ref="B699:H699"/>
    <mergeCell ref="B700:H700"/>
    <mergeCell ref="B701:H701"/>
    <mergeCell ref="B702:H702"/>
    <mergeCell ref="B703:O703"/>
    <mergeCell ref="G672:H672"/>
    <mergeCell ref="I672:N672"/>
    <mergeCell ref="B673:F673"/>
    <mergeCell ref="G673:H673"/>
    <mergeCell ref="I673:N673"/>
    <mergeCell ref="A674:A688"/>
    <mergeCell ref="B674:O674"/>
    <mergeCell ref="B675:O675"/>
    <mergeCell ref="B676:O677"/>
    <mergeCell ref="B678:O678"/>
    <mergeCell ref="B679:O679"/>
    <mergeCell ref="B680:O680"/>
    <mergeCell ref="B681:O681"/>
    <mergeCell ref="B682:O682"/>
    <mergeCell ref="B683:O683"/>
    <mergeCell ref="B684:O684"/>
    <mergeCell ref="B685:O685"/>
    <mergeCell ref="B686:O686"/>
    <mergeCell ref="B687:H687"/>
    <mergeCell ref="I687:O688"/>
    <mergeCell ref="B688:H688"/>
    <mergeCell ref="A662:A673"/>
    <mergeCell ref="B662:F662"/>
    <mergeCell ref="G662:H662"/>
    <mergeCell ref="I662:N662"/>
    <mergeCell ref="B663:F663"/>
    <mergeCell ref="G663:H663"/>
    <mergeCell ref="I663:N663"/>
    <mergeCell ref="B664:F664"/>
    <mergeCell ref="G664:H664"/>
    <mergeCell ref="I664:N664"/>
    <mergeCell ref="B665:F665"/>
    <mergeCell ref="G665:H665"/>
    <mergeCell ref="I665:N665"/>
    <mergeCell ref="B666:F666"/>
    <mergeCell ref="G666:H666"/>
    <mergeCell ref="I666:N666"/>
    <mergeCell ref="B667:F667"/>
    <mergeCell ref="G667:H667"/>
    <mergeCell ref="I667:N667"/>
    <mergeCell ref="B668:F668"/>
    <mergeCell ref="G668:H668"/>
    <mergeCell ref="I668:N668"/>
    <mergeCell ref="B669:F669"/>
    <mergeCell ref="G669:H669"/>
    <mergeCell ref="I669:N669"/>
    <mergeCell ref="B670:F670"/>
    <mergeCell ref="G670:H670"/>
    <mergeCell ref="I670:N670"/>
    <mergeCell ref="B671:F671"/>
    <mergeCell ref="G671:H671"/>
    <mergeCell ref="I671:N671"/>
    <mergeCell ref="B672:F672"/>
    <mergeCell ref="B650:O650"/>
    <mergeCell ref="A651:O651"/>
    <mergeCell ref="D652:F652"/>
    <mergeCell ref="G652:H652"/>
    <mergeCell ref="I652:M652"/>
    <mergeCell ref="A653:A654"/>
    <mergeCell ref="B653:J654"/>
    <mergeCell ref="M653:N653"/>
    <mergeCell ref="M654:N654"/>
    <mergeCell ref="F655:G655"/>
    <mergeCell ref="M655:N655"/>
    <mergeCell ref="A656:A661"/>
    <mergeCell ref="B656:F656"/>
    <mergeCell ref="G656:H656"/>
    <mergeCell ref="I656:O656"/>
    <mergeCell ref="B657:F657"/>
    <mergeCell ref="G657:H657"/>
    <mergeCell ref="I657:O657"/>
    <mergeCell ref="B658:F658"/>
    <mergeCell ref="G658:H658"/>
    <mergeCell ref="I658:O658"/>
    <mergeCell ref="B659:F659"/>
    <mergeCell ref="G659:H659"/>
    <mergeCell ref="I659:O659"/>
    <mergeCell ref="B660:F660"/>
    <mergeCell ref="G660:H660"/>
    <mergeCell ref="I660:O660"/>
    <mergeCell ref="B661:F661"/>
    <mergeCell ref="G661:H661"/>
    <mergeCell ref="I661:O661"/>
    <mergeCell ref="A635:A648"/>
    <mergeCell ref="B635:O635"/>
    <mergeCell ref="B636:O636"/>
    <mergeCell ref="B637:O637"/>
    <mergeCell ref="B638:O638"/>
    <mergeCell ref="B639:O639"/>
    <mergeCell ref="B640:O640"/>
    <mergeCell ref="B641:O641"/>
    <mergeCell ref="B642:O642"/>
    <mergeCell ref="B643:O643"/>
    <mergeCell ref="B644:H644"/>
    <mergeCell ref="I644:O648"/>
    <mergeCell ref="B645:H645"/>
    <mergeCell ref="B646:H646"/>
    <mergeCell ref="B647:H647"/>
    <mergeCell ref="B648:H648"/>
    <mergeCell ref="B649:O649"/>
    <mergeCell ref="G618:H618"/>
    <mergeCell ref="I618:N618"/>
    <mergeCell ref="B619:F619"/>
    <mergeCell ref="G619:H619"/>
    <mergeCell ref="I619:N619"/>
    <mergeCell ref="A620:A634"/>
    <mergeCell ref="B620:O620"/>
    <mergeCell ref="B621:O621"/>
    <mergeCell ref="B622:O622"/>
    <mergeCell ref="B623:O623"/>
    <mergeCell ref="B624:O624"/>
    <mergeCell ref="B625:O625"/>
    <mergeCell ref="B626:O626"/>
    <mergeCell ref="B627:O627"/>
    <mergeCell ref="B628:O628"/>
    <mergeCell ref="B629:O629"/>
    <mergeCell ref="B630:O630"/>
    <mergeCell ref="B631:O631"/>
    <mergeCell ref="B632:O632"/>
    <mergeCell ref="B633:H633"/>
    <mergeCell ref="I633:O634"/>
    <mergeCell ref="B634:H634"/>
    <mergeCell ref="A608:A619"/>
    <mergeCell ref="B608:F608"/>
    <mergeCell ref="G608:H608"/>
    <mergeCell ref="I608:N608"/>
    <mergeCell ref="B609:F609"/>
    <mergeCell ref="G609:H609"/>
    <mergeCell ref="I609:N609"/>
    <mergeCell ref="B610:F610"/>
    <mergeCell ref="G610:H610"/>
    <mergeCell ref="I610:N610"/>
    <mergeCell ref="B611:F611"/>
    <mergeCell ref="G611:H611"/>
    <mergeCell ref="I611:N611"/>
    <mergeCell ref="B612:F612"/>
    <mergeCell ref="G612:H612"/>
    <mergeCell ref="I612:N612"/>
    <mergeCell ref="B613:F613"/>
    <mergeCell ref="G613:H613"/>
    <mergeCell ref="I613:N613"/>
    <mergeCell ref="B614:F614"/>
    <mergeCell ref="G614:H614"/>
    <mergeCell ref="I614:N614"/>
    <mergeCell ref="B615:F615"/>
    <mergeCell ref="G615:H615"/>
    <mergeCell ref="I615:N615"/>
    <mergeCell ref="B616:F616"/>
    <mergeCell ref="G616:H616"/>
    <mergeCell ref="I616:N616"/>
    <mergeCell ref="B617:F617"/>
    <mergeCell ref="G617:H617"/>
    <mergeCell ref="I617:N617"/>
    <mergeCell ref="B618:F618"/>
    <mergeCell ref="B596:O596"/>
    <mergeCell ref="A597:O597"/>
    <mergeCell ref="D598:F598"/>
    <mergeCell ref="G598:H598"/>
    <mergeCell ref="I598:M598"/>
    <mergeCell ref="A599:A600"/>
    <mergeCell ref="B599:J600"/>
    <mergeCell ref="M599:N599"/>
    <mergeCell ref="M600:N600"/>
    <mergeCell ref="F601:G601"/>
    <mergeCell ref="M601:N601"/>
    <mergeCell ref="A602:A607"/>
    <mergeCell ref="B602:F602"/>
    <mergeCell ref="G602:H602"/>
    <mergeCell ref="I602:O602"/>
    <mergeCell ref="B603:F603"/>
    <mergeCell ref="G603:H603"/>
    <mergeCell ref="I603:O603"/>
    <mergeCell ref="B604:F604"/>
    <mergeCell ref="G604:H604"/>
    <mergeCell ref="I604:O604"/>
    <mergeCell ref="B605:F605"/>
    <mergeCell ref="G605:H605"/>
    <mergeCell ref="I605:O605"/>
    <mergeCell ref="B606:F606"/>
    <mergeCell ref="G606:H606"/>
    <mergeCell ref="I606:O606"/>
    <mergeCell ref="B607:F607"/>
    <mergeCell ref="G607:H607"/>
    <mergeCell ref="I607:O607"/>
    <mergeCell ref="A581:A594"/>
    <mergeCell ref="B581:O581"/>
    <mergeCell ref="B582:O582"/>
    <mergeCell ref="B583:O583"/>
    <mergeCell ref="B584:O584"/>
    <mergeCell ref="B585:O585"/>
    <mergeCell ref="B586:O586"/>
    <mergeCell ref="B587:O587"/>
    <mergeCell ref="B588:O588"/>
    <mergeCell ref="B589:O589"/>
    <mergeCell ref="B590:H590"/>
    <mergeCell ref="I590:O594"/>
    <mergeCell ref="B591:H591"/>
    <mergeCell ref="B592:H592"/>
    <mergeCell ref="B593:H593"/>
    <mergeCell ref="B594:H594"/>
    <mergeCell ref="B595:O595"/>
    <mergeCell ref="G564:H564"/>
    <mergeCell ref="I564:N564"/>
    <mergeCell ref="B565:F565"/>
    <mergeCell ref="G565:H565"/>
    <mergeCell ref="I565:N565"/>
    <mergeCell ref="A566:A580"/>
    <mergeCell ref="B566:O566"/>
    <mergeCell ref="B567:O567"/>
    <mergeCell ref="B568:O568"/>
    <mergeCell ref="B569:O569"/>
    <mergeCell ref="B570:O570"/>
    <mergeCell ref="B571:O571"/>
    <mergeCell ref="B572:O572"/>
    <mergeCell ref="B573:O573"/>
    <mergeCell ref="B574:O574"/>
    <mergeCell ref="B575:O575"/>
    <mergeCell ref="B576:O576"/>
    <mergeCell ref="B577:O577"/>
    <mergeCell ref="B578:O578"/>
    <mergeCell ref="B579:H579"/>
    <mergeCell ref="I579:O580"/>
    <mergeCell ref="B580:H580"/>
    <mergeCell ref="A554:A565"/>
    <mergeCell ref="B554:F554"/>
    <mergeCell ref="G554:H554"/>
    <mergeCell ref="I554:N554"/>
    <mergeCell ref="B555:F555"/>
    <mergeCell ref="G555:H555"/>
    <mergeCell ref="I555:N555"/>
    <mergeCell ref="B556:F556"/>
    <mergeCell ref="G556:H556"/>
    <mergeCell ref="I556:N556"/>
    <mergeCell ref="B557:F557"/>
    <mergeCell ref="G557:H557"/>
    <mergeCell ref="I557:N557"/>
    <mergeCell ref="B558:F558"/>
    <mergeCell ref="G558:H558"/>
    <mergeCell ref="I558:N558"/>
    <mergeCell ref="B559:F559"/>
    <mergeCell ref="G559:H559"/>
    <mergeCell ref="I559:N559"/>
    <mergeCell ref="B560:F560"/>
    <mergeCell ref="G560:H560"/>
    <mergeCell ref="I560:N560"/>
    <mergeCell ref="B561:F561"/>
    <mergeCell ref="G561:H561"/>
    <mergeCell ref="I561:N561"/>
    <mergeCell ref="B562:F562"/>
    <mergeCell ref="G562:H562"/>
    <mergeCell ref="I562:N562"/>
    <mergeCell ref="B563:F563"/>
    <mergeCell ref="G563:H563"/>
    <mergeCell ref="I563:N563"/>
    <mergeCell ref="B564:F564"/>
    <mergeCell ref="B542:O542"/>
    <mergeCell ref="A543:O543"/>
    <mergeCell ref="D544:F544"/>
    <mergeCell ref="G544:H544"/>
    <mergeCell ref="I544:M544"/>
    <mergeCell ref="A545:A546"/>
    <mergeCell ref="B545:J546"/>
    <mergeCell ref="M545:N545"/>
    <mergeCell ref="M546:N546"/>
    <mergeCell ref="F547:G547"/>
    <mergeCell ref="M547:N547"/>
    <mergeCell ref="A548:A553"/>
    <mergeCell ref="B548:F548"/>
    <mergeCell ref="G548:H548"/>
    <mergeCell ref="I548:O548"/>
    <mergeCell ref="B549:F549"/>
    <mergeCell ref="G549:H549"/>
    <mergeCell ref="I549:O549"/>
    <mergeCell ref="B550:F550"/>
    <mergeCell ref="G550:H550"/>
    <mergeCell ref="I550:O550"/>
    <mergeCell ref="B551:F551"/>
    <mergeCell ref="G551:H551"/>
    <mergeCell ref="I551:O551"/>
    <mergeCell ref="B552:F552"/>
    <mergeCell ref="G552:H552"/>
    <mergeCell ref="I552:O552"/>
    <mergeCell ref="B553:F553"/>
    <mergeCell ref="G553:H553"/>
    <mergeCell ref="I553:O553"/>
    <mergeCell ref="A527:A540"/>
    <mergeCell ref="B527:O527"/>
    <mergeCell ref="B528:O528"/>
    <mergeCell ref="B529:O529"/>
    <mergeCell ref="B530:O530"/>
    <mergeCell ref="B531:O531"/>
    <mergeCell ref="B532:O532"/>
    <mergeCell ref="B533:O533"/>
    <mergeCell ref="B534:O534"/>
    <mergeCell ref="B535:O535"/>
    <mergeCell ref="B536:H536"/>
    <mergeCell ref="I536:O540"/>
    <mergeCell ref="B537:H537"/>
    <mergeCell ref="B538:H538"/>
    <mergeCell ref="B539:H539"/>
    <mergeCell ref="B540:H540"/>
    <mergeCell ref="B541:O541"/>
    <mergeCell ref="G510:H510"/>
    <mergeCell ref="I510:N510"/>
    <mergeCell ref="B511:F511"/>
    <mergeCell ref="G511:H511"/>
    <mergeCell ref="I511:N511"/>
    <mergeCell ref="A512:A526"/>
    <mergeCell ref="B512:O512"/>
    <mergeCell ref="B513:O513"/>
    <mergeCell ref="B514:O514"/>
    <mergeCell ref="B515:O515"/>
    <mergeCell ref="B516:O516"/>
    <mergeCell ref="B517:O517"/>
    <mergeCell ref="B518:O518"/>
    <mergeCell ref="B519:O519"/>
    <mergeCell ref="B520:O520"/>
    <mergeCell ref="B521:O521"/>
    <mergeCell ref="B522:O522"/>
    <mergeCell ref="B523:O523"/>
    <mergeCell ref="B524:O524"/>
    <mergeCell ref="B525:H525"/>
    <mergeCell ref="I525:O526"/>
    <mergeCell ref="B526:H526"/>
    <mergeCell ref="A500:A511"/>
    <mergeCell ref="B500:F500"/>
    <mergeCell ref="G500:H500"/>
    <mergeCell ref="I500:N500"/>
    <mergeCell ref="B501:F501"/>
    <mergeCell ref="G501:H501"/>
    <mergeCell ref="I501:N501"/>
    <mergeCell ref="B502:F502"/>
    <mergeCell ref="G502:H502"/>
    <mergeCell ref="I502:N502"/>
    <mergeCell ref="B503:F503"/>
    <mergeCell ref="G503:H503"/>
    <mergeCell ref="I503:N503"/>
    <mergeCell ref="B504:F504"/>
    <mergeCell ref="G504:H504"/>
    <mergeCell ref="I504:N504"/>
    <mergeCell ref="B505:F505"/>
    <mergeCell ref="G505:H505"/>
    <mergeCell ref="I505:N505"/>
    <mergeCell ref="B506:F506"/>
    <mergeCell ref="G506:H506"/>
    <mergeCell ref="I506:N506"/>
    <mergeCell ref="B507:F507"/>
    <mergeCell ref="G507:H507"/>
    <mergeCell ref="I507:N507"/>
    <mergeCell ref="B508:F508"/>
    <mergeCell ref="G508:H508"/>
    <mergeCell ref="I508:N508"/>
    <mergeCell ref="B509:F509"/>
    <mergeCell ref="G509:H509"/>
    <mergeCell ref="I509:N509"/>
    <mergeCell ref="B510:F510"/>
    <mergeCell ref="B488:O488"/>
    <mergeCell ref="A489:O489"/>
    <mergeCell ref="D490:F490"/>
    <mergeCell ref="G490:H490"/>
    <mergeCell ref="I490:M490"/>
    <mergeCell ref="A491:A492"/>
    <mergeCell ref="B491:J492"/>
    <mergeCell ref="M491:N491"/>
    <mergeCell ref="M492:N492"/>
    <mergeCell ref="F493:G493"/>
    <mergeCell ref="M493:N493"/>
    <mergeCell ref="A494:A499"/>
    <mergeCell ref="B494:F494"/>
    <mergeCell ref="G494:H494"/>
    <mergeCell ref="I494:O494"/>
    <mergeCell ref="B495:F495"/>
    <mergeCell ref="G495:H495"/>
    <mergeCell ref="I495:O495"/>
    <mergeCell ref="B496:F496"/>
    <mergeCell ref="G496:H496"/>
    <mergeCell ref="I496:O496"/>
    <mergeCell ref="B497:F497"/>
    <mergeCell ref="G497:H497"/>
    <mergeCell ref="I497:O497"/>
    <mergeCell ref="B498:F498"/>
    <mergeCell ref="G498:H498"/>
    <mergeCell ref="I498:O498"/>
    <mergeCell ref="B499:F499"/>
    <mergeCell ref="G499:H499"/>
    <mergeCell ref="I499:O499"/>
    <mergeCell ref="A473:A486"/>
    <mergeCell ref="B473:O473"/>
    <mergeCell ref="B474:O474"/>
    <mergeCell ref="B475:O475"/>
    <mergeCell ref="B476:O476"/>
    <mergeCell ref="B477:O477"/>
    <mergeCell ref="B478:O478"/>
    <mergeCell ref="B479:O479"/>
    <mergeCell ref="B480:O480"/>
    <mergeCell ref="B481:O481"/>
    <mergeCell ref="B482:H482"/>
    <mergeCell ref="I482:O486"/>
    <mergeCell ref="B483:H483"/>
    <mergeCell ref="B484:H484"/>
    <mergeCell ref="B485:H485"/>
    <mergeCell ref="B486:H486"/>
    <mergeCell ref="B487:O487"/>
    <mergeCell ref="G456:H456"/>
    <mergeCell ref="I456:N456"/>
    <mergeCell ref="B457:F457"/>
    <mergeCell ref="G457:H457"/>
    <mergeCell ref="I457:N457"/>
    <mergeCell ref="A458:A472"/>
    <mergeCell ref="B458:O458"/>
    <mergeCell ref="B459:O459"/>
    <mergeCell ref="B460:O460"/>
    <mergeCell ref="B461:O461"/>
    <mergeCell ref="B462:O462"/>
    <mergeCell ref="B463:O463"/>
    <mergeCell ref="B464:O464"/>
    <mergeCell ref="B465:O465"/>
    <mergeCell ref="B466:O466"/>
    <mergeCell ref="B467:O467"/>
    <mergeCell ref="B468:O468"/>
    <mergeCell ref="B469:O469"/>
    <mergeCell ref="B470:O470"/>
    <mergeCell ref="B471:H471"/>
    <mergeCell ref="I471:O472"/>
    <mergeCell ref="B472:H472"/>
    <mergeCell ref="A446:A457"/>
    <mergeCell ref="B446:F446"/>
    <mergeCell ref="G446:H446"/>
    <mergeCell ref="I446:N446"/>
    <mergeCell ref="B447:F447"/>
    <mergeCell ref="G447:H447"/>
    <mergeCell ref="I447:N447"/>
    <mergeCell ref="B448:F448"/>
    <mergeCell ref="G448:H448"/>
    <mergeCell ref="I448:N448"/>
    <mergeCell ref="B449:F449"/>
    <mergeCell ref="G449:H449"/>
    <mergeCell ref="I449:N449"/>
    <mergeCell ref="B450:F450"/>
    <mergeCell ref="G450:H450"/>
    <mergeCell ref="I450:N450"/>
    <mergeCell ref="B451:F451"/>
    <mergeCell ref="G451:H451"/>
    <mergeCell ref="I451:N451"/>
    <mergeCell ref="B452:F452"/>
    <mergeCell ref="G452:H452"/>
    <mergeCell ref="I452:N452"/>
    <mergeCell ref="B453:F453"/>
    <mergeCell ref="G453:H453"/>
    <mergeCell ref="I453:N453"/>
    <mergeCell ref="B454:F454"/>
    <mergeCell ref="G454:H454"/>
    <mergeCell ref="I454:N454"/>
    <mergeCell ref="B455:F455"/>
    <mergeCell ref="G455:H455"/>
    <mergeCell ref="I455:N455"/>
    <mergeCell ref="B456:F456"/>
    <mergeCell ref="B434:O434"/>
    <mergeCell ref="A435:O435"/>
    <mergeCell ref="D436:F436"/>
    <mergeCell ref="G436:H436"/>
    <mergeCell ref="I436:M436"/>
    <mergeCell ref="A437:A438"/>
    <mergeCell ref="B437:J438"/>
    <mergeCell ref="M437:N437"/>
    <mergeCell ref="M438:N438"/>
    <mergeCell ref="F439:G439"/>
    <mergeCell ref="M439:N439"/>
    <mergeCell ref="A440:A445"/>
    <mergeCell ref="B440:F440"/>
    <mergeCell ref="G440:H440"/>
    <mergeCell ref="I440:O440"/>
    <mergeCell ref="B441:F441"/>
    <mergeCell ref="G441:H441"/>
    <mergeCell ref="I441:O441"/>
    <mergeCell ref="B442:F442"/>
    <mergeCell ref="G442:H442"/>
    <mergeCell ref="I442:O442"/>
    <mergeCell ref="B443:F443"/>
    <mergeCell ref="G443:H443"/>
    <mergeCell ref="I443:O443"/>
    <mergeCell ref="B444:F444"/>
    <mergeCell ref="G444:H444"/>
    <mergeCell ref="I444:O444"/>
    <mergeCell ref="B445:F445"/>
    <mergeCell ref="G445:H445"/>
    <mergeCell ref="I445:O445"/>
    <mergeCell ref="A419:A432"/>
    <mergeCell ref="B419:O419"/>
    <mergeCell ref="B420:O420"/>
    <mergeCell ref="B421:O421"/>
    <mergeCell ref="B422:O422"/>
    <mergeCell ref="B423:O423"/>
    <mergeCell ref="B424:O424"/>
    <mergeCell ref="B425:O425"/>
    <mergeCell ref="B426:O426"/>
    <mergeCell ref="B427:O427"/>
    <mergeCell ref="B428:H428"/>
    <mergeCell ref="I428:O432"/>
    <mergeCell ref="B429:H429"/>
    <mergeCell ref="B430:H430"/>
    <mergeCell ref="B431:H431"/>
    <mergeCell ref="B432:H432"/>
    <mergeCell ref="B433:O433"/>
    <mergeCell ref="G402:H402"/>
    <mergeCell ref="I402:N402"/>
    <mergeCell ref="B403:F403"/>
    <mergeCell ref="G403:H403"/>
    <mergeCell ref="I403:N403"/>
    <mergeCell ref="A404:A418"/>
    <mergeCell ref="B404:O404"/>
    <mergeCell ref="B405:O405"/>
    <mergeCell ref="B406:O406"/>
    <mergeCell ref="B407:O407"/>
    <mergeCell ref="B408:O408"/>
    <mergeCell ref="B409:O409"/>
    <mergeCell ref="B410:O410"/>
    <mergeCell ref="B411:O411"/>
    <mergeCell ref="B412:O412"/>
    <mergeCell ref="B413:O413"/>
    <mergeCell ref="B414:O414"/>
    <mergeCell ref="B415:O415"/>
    <mergeCell ref="B416:O416"/>
    <mergeCell ref="B417:H417"/>
    <mergeCell ref="I417:O418"/>
    <mergeCell ref="B418:H418"/>
    <mergeCell ref="A392:A403"/>
    <mergeCell ref="B392:F392"/>
    <mergeCell ref="G392:H392"/>
    <mergeCell ref="I392:N392"/>
    <mergeCell ref="B393:F393"/>
    <mergeCell ref="G393:H393"/>
    <mergeCell ref="I393:N393"/>
    <mergeCell ref="B394:F394"/>
    <mergeCell ref="G394:H394"/>
    <mergeCell ref="I394:N394"/>
    <mergeCell ref="B395:F395"/>
    <mergeCell ref="G395:H395"/>
    <mergeCell ref="I395:N395"/>
    <mergeCell ref="B396:F396"/>
    <mergeCell ref="G396:H396"/>
    <mergeCell ref="I396:N396"/>
    <mergeCell ref="B397:F397"/>
    <mergeCell ref="G397:H397"/>
    <mergeCell ref="I397:N397"/>
    <mergeCell ref="B398:F398"/>
    <mergeCell ref="G398:H398"/>
    <mergeCell ref="I398:N398"/>
    <mergeCell ref="B399:F399"/>
    <mergeCell ref="G399:H399"/>
    <mergeCell ref="I399:N399"/>
    <mergeCell ref="B400:F400"/>
    <mergeCell ref="G400:H400"/>
    <mergeCell ref="I400:N400"/>
    <mergeCell ref="B401:F401"/>
    <mergeCell ref="G401:H401"/>
    <mergeCell ref="I401:N401"/>
    <mergeCell ref="B402:F402"/>
    <mergeCell ref="B380:O380"/>
    <mergeCell ref="A381:O381"/>
    <mergeCell ref="D382:F382"/>
    <mergeCell ref="G382:H382"/>
    <mergeCell ref="I382:M382"/>
    <mergeCell ref="A383:A384"/>
    <mergeCell ref="B383:J384"/>
    <mergeCell ref="M383:N383"/>
    <mergeCell ref="M384:N384"/>
    <mergeCell ref="F385:G385"/>
    <mergeCell ref="M385:N385"/>
    <mergeCell ref="A386:A391"/>
    <mergeCell ref="B386:F386"/>
    <mergeCell ref="G386:H386"/>
    <mergeCell ref="I386:O386"/>
    <mergeCell ref="B387:F387"/>
    <mergeCell ref="G387:H387"/>
    <mergeCell ref="I387:O387"/>
    <mergeCell ref="B388:F388"/>
    <mergeCell ref="G388:H388"/>
    <mergeCell ref="I388:O388"/>
    <mergeCell ref="B389:F389"/>
    <mergeCell ref="G389:H389"/>
    <mergeCell ref="I389:O389"/>
    <mergeCell ref="B390:F390"/>
    <mergeCell ref="G390:H390"/>
    <mergeCell ref="I390:O390"/>
    <mergeCell ref="B391:F391"/>
    <mergeCell ref="G391:H391"/>
    <mergeCell ref="I391:O391"/>
    <mergeCell ref="A365:A378"/>
    <mergeCell ref="B365:O365"/>
    <mergeCell ref="B366:O366"/>
    <mergeCell ref="B367:O367"/>
    <mergeCell ref="B368:O368"/>
    <mergeCell ref="B369:O369"/>
    <mergeCell ref="B370:O370"/>
    <mergeCell ref="B371:O371"/>
    <mergeCell ref="B372:O372"/>
    <mergeCell ref="B373:O373"/>
    <mergeCell ref="B374:H374"/>
    <mergeCell ref="I374:O378"/>
    <mergeCell ref="B375:H375"/>
    <mergeCell ref="B376:H376"/>
    <mergeCell ref="B377:H377"/>
    <mergeCell ref="B378:H378"/>
    <mergeCell ref="B379:O379"/>
    <mergeCell ref="G348:H348"/>
    <mergeCell ref="I348:N348"/>
    <mergeCell ref="B349:F349"/>
    <mergeCell ref="G349:H349"/>
    <mergeCell ref="I349:N349"/>
    <mergeCell ref="A350:A364"/>
    <mergeCell ref="B350:O350"/>
    <mergeCell ref="B351:O352"/>
    <mergeCell ref="B353:O353"/>
    <mergeCell ref="B354:O354"/>
    <mergeCell ref="B355:O355"/>
    <mergeCell ref="B356:O356"/>
    <mergeCell ref="B357:O357"/>
    <mergeCell ref="B358:O358"/>
    <mergeCell ref="B359:O359"/>
    <mergeCell ref="B360:O360"/>
    <mergeCell ref="B361:O361"/>
    <mergeCell ref="B362:O362"/>
    <mergeCell ref="B363:H363"/>
    <mergeCell ref="I363:O364"/>
    <mergeCell ref="B364:H364"/>
    <mergeCell ref="A338:A349"/>
    <mergeCell ref="B338:F338"/>
    <mergeCell ref="G338:H338"/>
    <mergeCell ref="I338:N338"/>
    <mergeCell ref="B339:F339"/>
    <mergeCell ref="G339:H339"/>
    <mergeCell ref="I339:N339"/>
    <mergeCell ref="B340:F340"/>
    <mergeCell ref="G340:H340"/>
    <mergeCell ref="I340:N340"/>
    <mergeCell ref="B341:F341"/>
    <mergeCell ref="G341:H341"/>
    <mergeCell ref="I341:N341"/>
    <mergeCell ref="B342:F342"/>
    <mergeCell ref="G342:H342"/>
    <mergeCell ref="I342:N342"/>
    <mergeCell ref="B343:F343"/>
    <mergeCell ref="G343:H343"/>
    <mergeCell ref="I343:N343"/>
    <mergeCell ref="B344:F344"/>
    <mergeCell ref="G344:H344"/>
    <mergeCell ref="I344:N344"/>
    <mergeCell ref="B345:F345"/>
    <mergeCell ref="G345:H345"/>
    <mergeCell ref="I345:N345"/>
    <mergeCell ref="B346:F346"/>
    <mergeCell ref="G346:H346"/>
    <mergeCell ref="I346:N346"/>
    <mergeCell ref="B347:F347"/>
    <mergeCell ref="G347:H347"/>
    <mergeCell ref="I347:N347"/>
    <mergeCell ref="B348:F348"/>
    <mergeCell ref="B326:O326"/>
    <mergeCell ref="A327:O327"/>
    <mergeCell ref="D328:F328"/>
    <mergeCell ref="G328:H328"/>
    <mergeCell ref="I328:M328"/>
    <mergeCell ref="A329:A330"/>
    <mergeCell ref="B329:J330"/>
    <mergeCell ref="M329:N329"/>
    <mergeCell ref="M330:N330"/>
    <mergeCell ref="F331:G331"/>
    <mergeCell ref="M331:N331"/>
    <mergeCell ref="A332:A337"/>
    <mergeCell ref="B332:F332"/>
    <mergeCell ref="G332:H332"/>
    <mergeCell ref="I332:O332"/>
    <mergeCell ref="B333:F333"/>
    <mergeCell ref="G333:H333"/>
    <mergeCell ref="I333:O333"/>
    <mergeCell ref="B334:F334"/>
    <mergeCell ref="G334:H334"/>
    <mergeCell ref="I334:O334"/>
    <mergeCell ref="B335:F335"/>
    <mergeCell ref="G335:H335"/>
    <mergeCell ref="I335:O335"/>
    <mergeCell ref="B336:F336"/>
    <mergeCell ref="G336:H336"/>
    <mergeCell ref="I336:O336"/>
    <mergeCell ref="B337:F337"/>
    <mergeCell ref="G337:H337"/>
    <mergeCell ref="I337:O337"/>
    <mergeCell ref="A311:A324"/>
    <mergeCell ref="B311:O311"/>
    <mergeCell ref="B312:O312"/>
    <mergeCell ref="B313:O313"/>
    <mergeCell ref="B314:O314"/>
    <mergeCell ref="B315:O315"/>
    <mergeCell ref="B316:O316"/>
    <mergeCell ref="B317:O317"/>
    <mergeCell ref="B318:O318"/>
    <mergeCell ref="B319:O319"/>
    <mergeCell ref="B320:H320"/>
    <mergeCell ref="I320:O324"/>
    <mergeCell ref="B321:H321"/>
    <mergeCell ref="B322:H322"/>
    <mergeCell ref="B323:H323"/>
    <mergeCell ref="B324:H324"/>
    <mergeCell ref="B325:O325"/>
    <mergeCell ref="G294:H294"/>
    <mergeCell ref="I294:N294"/>
    <mergeCell ref="B295:F295"/>
    <mergeCell ref="G295:H295"/>
    <mergeCell ref="I295:N295"/>
    <mergeCell ref="A296:A310"/>
    <mergeCell ref="B296:O296"/>
    <mergeCell ref="B297:O297"/>
    <mergeCell ref="B298:O299"/>
    <mergeCell ref="B300:O300"/>
    <mergeCell ref="B301:O301"/>
    <mergeCell ref="B302:O302"/>
    <mergeCell ref="B303:O303"/>
    <mergeCell ref="B304:O304"/>
    <mergeCell ref="B305:O305"/>
    <mergeCell ref="B306:O306"/>
    <mergeCell ref="B307:O307"/>
    <mergeCell ref="B308:O308"/>
    <mergeCell ref="B309:H309"/>
    <mergeCell ref="I309:O310"/>
    <mergeCell ref="B310:H310"/>
    <mergeCell ref="A284:A295"/>
    <mergeCell ref="B284:F284"/>
    <mergeCell ref="G284:H284"/>
    <mergeCell ref="I284:N284"/>
    <mergeCell ref="B285:F285"/>
    <mergeCell ref="G285:H285"/>
    <mergeCell ref="I285:N285"/>
    <mergeCell ref="B286:F286"/>
    <mergeCell ref="G286:H286"/>
    <mergeCell ref="I286:N286"/>
    <mergeCell ref="B287:F287"/>
    <mergeCell ref="G287:H287"/>
    <mergeCell ref="I287:N287"/>
    <mergeCell ref="B288:F288"/>
    <mergeCell ref="G288:H288"/>
    <mergeCell ref="I288:N288"/>
    <mergeCell ref="B289:F289"/>
    <mergeCell ref="G289:H289"/>
    <mergeCell ref="I289:N289"/>
    <mergeCell ref="B290:F290"/>
    <mergeCell ref="G290:H290"/>
    <mergeCell ref="I290:N290"/>
    <mergeCell ref="B291:F291"/>
    <mergeCell ref="G291:H291"/>
    <mergeCell ref="I291:N291"/>
    <mergeCell ref="B292:F292"/>
    <mergeCell ref="G292:H292"/>
    <mergeCell ref="I292:N292"/>
    <mergeCell ref="B293:F293"/>
    <mergeCell ref="G293:H293"/>
    <mergeCell ref="I293:N293"/>
    <mergeCell ref="B294:F294"/>
    <mergeCell ref="B272:O272"/>
    <mergeCell ref="A273:O273"/>
    <mergeCell ref="D274:F274"/>
    <mergeCell ref="G274:H274"/>
    <mergeCell ref="I274:M274"/>
    <mergeCell ref="A275:A276"/>
    <mergeCell ref="B275:J276"/>
    <mergeCell ref="M275:N275"/>
    <mergeCell ref="M276:N276"/>
    <mergeCell ref="F277:G277"/>
    <mergeCell ref="M277:N277"/>
    <mergeCell ref="A278:A283"/>
    <mergeCell ref="B278:F278"/>
    <mergeCell ref="G278:H278"/>
    <mergeCell ref="I278:O278"/>
    <mergeCell ref="B279:F279"/>
    <mergeCell ref="G279:H279"/>
    <mergeCell ref="I279:O279"/>
    <mergeCell ref="B280:F280"/>
    <mergeCell ref="G280:H280"/>
    <mergeCell ref="I280:O280"/>
    <mergeCell ref="B281:F281"/>
    <mergeCell ref="G281:H281"/>
    <mergeCell ref="I281:O281"/>
    <mergeCell ref="B282:F282"/>
    <mergeCell ref="G282:H282"/>
    <mergeCell ref="I282:O282"/>
    <mergeCell ref="B283:F283"/>
    <mergeCell ref="G283:H283"/>
    <mergeCell ref="I283:O283"/>
    <mergeCell ref="A257:A270"/>
    <mergeCell ref="B257:O257"/>
    <mergeCell ref="B258:O258"/>
    <mergeCell ref="B259:O259"/>
    <mergeCell ref="B260:O260"/>
    <mergeCell ref="B261:O261"/>
    <mergeCell ref="B262:O262"/>
    <mergeCell ref="B263:O263"/>
    <mergeCell ref="B264:O264"/>
    <mergeCell ref="B265:O265"/>
    <mergeCell ref="B266:H266"/>
    <mergeCell ref="I266:O270"/>
    <mergeCell ref="B267:H267"/>
    <mergeCell ref="B268:H268"/>
    <mergeCell ref="B269:H269"/>
    <mergeCell ref="B270:H270"/>
    <mergeCell ref="B271:O271"/>
    <mergeCell ref="G240:H240"/>
    <mergeCell ref="I240:N240"/>
    <mergeCell ref="B241:F241"/>
    <mergeCell ref="G241:H241"/>
    <mergeCell ref="I241:N241"/>
    <mergeCell ref="A242:A256"/>
    <mergeCell ref="B242:O242"/>
    <mergeCell ref="B243:O243"/>
    <mergeCell ref="B244:O244"/>
    <mergeCell ref="B245:O245"/>
    <mergeCell ref="B246:O246"/>
    <mergeCell ref="B247:O247"/>
    <mergeCell ref="B248:O248"/>
    <mergeCell ref="B249:O249"/>
    <mergeCell ref="B250:O250"/>
    <mergeCell ref="B251:O251"/>
    <mergeCell ref="B252:O252"/>
    <mergeCell ref="B253:O253"/>
    <mergeCell ref="B254:O254"/>
    <mergeCell ref="B255:H255"/>
    <mergeCell ref="I255:O256"/>
    <mergeCell ref="B256:H256"/>
    <mergeCell ref="A230:A241"/>
    <mergeCell ref="B230:F230"/>
    <mergeCell ref="G230:H230"/>
    <mergeCell ref="I230:N230"/>
    <mergeCell ref="B231:F231"/>
    <mergeCell ref="G231:H231"/>
    <mergeCell ref="I231:N231"/>
    <mergeCell ref="B232:F232"/>
    <mergeCell ref="G232:H232"/>
    <mergeCell ref="I232:N232"/>
    <mergeCell ref="B233:F233"/>
    <mergeCell ref="G233:H233"/>
    <mergeCell ref="I233:N233"/>
    <mergeCell ref="B234:F234"/>
    <mergeCell ref="G234:H234"/>
    <mergeCell ref="I234:N234"/>
    <mergeCell ref="B235:F235"/>
    <mergeCell ref="G235:H235"/>
    <mergeCell ref="I235:N235"/>
    <mergeCell ref="B236:F236"/>
    <mergeCell ref="G236:H236"/>
    <mergeCell ref="I236:N236"/>
    <mergeCell ref="B237:F237"/>
    <mergeCell ref="G237:H237"/>
    <mergeCell ref="I237:N237"/>
    <mergeCell ref="B238:F238"/>
    <mergeCell ref="G238:H238"/>
    <mergeCell ref="I238:N238"/>
    <mergeCell ref="B239:F239"/>
    <mergeCell ref="G239:H239"/>
    <mergeCell ref="I239:N239"/>
    <mergeCell ref="B240:F240"/>
    <mergeCell ref="B218:O218"/>
    <mergeCell ref="A219:O219"/>
    <mergeCell ref="D220:F220"/>
    <mergeCell ref="G220:H220"/>
    <mergeCell ref="I220:M220"/>
    <mergeCell ref="A221:A222"/>
    <mergeCell ref="B221:J222"/>
    <mergeCell ref="M221:N221"/>
    <mergeCell ref="M222:N222"/>
    <mergeCell ref="F223:G223"/>
    <mergeCell ref="M223:N223"/>
    <mergeCell ref="A224:A229"/>
    <mergeCell ref="B224:F224"/>
    <mergeCell ref="G224:H224"/>
    <mergeCell ref="I224:O224"/>
    <mergeCell ref="B225:F225"/>
    <mergeCell ref="G225:H225"/>
    <mergeCell ref="I225:O225"/>
    <mergeCell ref="B226:F226"/>
    <mergeCell ref="G226:H226"/>
    <mergeCell ref="I226:O226"/>
    <mergeCell ref="B227:F227"/>
    <mergeCell ref="G227:H227"/>
    <mergeCell ref="I227:O227"/>
    <mergeCell ref="B228:F228"/>
    <mergeCell ref="G228:H228"/>
    <mergeCell ref="I228:O228"/>
    <mergeCell ref="B229:F229"/>
    <mergeCell ref="G229:H229"/>
    <mergeCell ref="I229:O229"/>
    <mergeCell ref="A203:A216"/>
    <mergeCell ref="B203:O203"/>
    <mergeCell ref="B204:O204"/>
    <mergeCell ref="B205:O205"/>
    <mergeCell ref="B206:O206"/>
    <mergeCell ref="B207:O207"/>
    <mergeCell ref="B208:O208"/>
    <mergeCell ref="B209:O209"/>
    <mergeCell ref="B210:O210"/>
    <mergeCell ref="B211:O211"/>
    <mergeCell ref="B212:H212"/>
    <mergeCell ref="I212:O216"/>
    <mergeCell ref="B213:H213"/>
    <mergeCell ref="B214:H214"/>
    <mergeCell ref="B215:H215"/>
    <mergeCell ref="B216:H216"/>
    <mergeCell ref="B217:O217"/>
    <mergeCell ref="G186:H186"/>
    <mergeCell ref="I186:N186"/>
    <mergeCell ref="B187:F187"/>
    <mergeCell ref="G187:H187"/>
    <mergeCell ref="I187:N187"/>
    <mergeCell ref="A188:A202"/>
    <mergeCell ref="B188:O188"/>
    <mergeCell ref="B189:O189"/>
    <mergeCell ref="B190:O190"/>
    <mergeCell ref="B191:O191"/>
    <mergeCell ref="B192:O192"/>
    <mergeCell ref="B193:O193"/>
    <mergeCell ref="B194:O194"/>
    <mergeCell ref="B195:O195"/>
    <mergeCell ref="B196:O196"/>
    <mergeCell ref="B197:O197"/>
    <mergeCell ref="B198:O198"/>
    <mergeCell ref="B199:O199"/>
    <mergeCell ref="B200:O200"/>
    <mergeCell ref="B201:H201"/>
    <mergeCell ref="I201:O202"/>
    <mergeCell ref="B202:H202"/>
    <mergeCell ref="A176:A187"/>
    <mergeCell ref="B176:F176"/>
    <mergeCell ref="G176:H176"/>
    <mergeCell ref="I176:N176"/>
    <mergeCell ref="B177:F177"/>
    <mergeCell ref="G177:H177"/>
    <mergeCell ref="I177:N177"/>
    <mergeCell ref="B178:F178"/>
    <mergeCell ref="G178:H178"/>
    <mergeCell ref="I178:N178"/>
    <mergeCell ref="B179:F179"/>
    <mergeCell ref="G179:H179"/>
    <mergeCell ref="I179:N179"/>
    <mergeCell ref="B180:F180"/>
    <mergeCell ref="G180:H180"/>
    <mergeCell ref="I180:N180"/>
    <mergeCell ref="B181:F181"/>
    <mergeCell ref="G181:H181"/>
    <mergeCell ref="I181:N181"/>
    <mergeCell ref="B182:F182"/>
    <mergeCell ref="G182:H182"/>
    <mergeCell ref="I182:N182"/>
    <mergeCell ref="B183:F183"/>
    <mergeCell ref="G183:H183"/>
    <mergeCell ref="I183:N183"/>
    <mergeCell ref="B184:F184"/>
    <mergeCell ref="G184:H184"/>
    <mergeCell ref="I184:N184"/>
    <mergeCell ref="B185:F185"/>
    <mergeCell ref="G185:H185"/>
    <mergeCell ref="I185:N185"/>
    <mergeCell ref="B186:F186"/>
    <mergeCell ref="B164:O164"/>
    <mergeCell ref="A165:O165"/>
    <mergeCell ref="D166:F166"/>
    <mergeCell ref="G166:H166"/>
    <mergeCell ref="I166:M166"/>
    <mergeCell ref="A167:A168"/>
    <mergeCell ref="B167:J168"/>
    <mergeCell ref="M167:N167"/>
    <mergeCell ref="M168:N168"/>
    <mergeCell ref="F169:G169"/>
    <mergeCell ref="M169:N169"/>
    <mergeCell ref="A170:A175"/>
    <mergeCell ref="B170:F170"/>
    <mergeCell ref="G170:H170"/>
    <mergeCell ref="I170:O170"/>
    <mergeCell ref="B171:F171"/>
    <mergeCell ref="G171:H171"/>
    <mergeCell ref="I171:O171"/>
    <mergeCell ref="B172:F172"/>
    <mergeCell ref="G172:H172"/>
    <mergeCell ref="I172:O172"/>
    <mergeCell ref="B173:F173"/>
    <mergeCell ref="G173:H173"/>
    <mergeCell ref="I173:O173"/>
    <mergeCell ref="B174:F174"/>
    <mergeCell ref="G174:H174"/>
    <mergeCell ref="I174:O174"/>
    <mergeCell ref="B175:F175"/>
    <mergeCell ref="G175:H175"/>
    <mergeCell ref="I175:O175"/>
    <mergeCell ref="A149:A162"/>
    <mergeCell ref="B149:O149"/>
    <mergeCell ref="B150:O150"/>
    <mergeCell ref="B151:O151"/>
    <mergeCell ref="B152:O152"/>
    <mergeCell ref="B153:O153"/>
    <mergeCell ref="B154:O154"/>
    <mergeCell ref="B155:O155"/>
    <mergeCell ref="B156:O156"/>
    <mergeCell ref="B157:O157"/>
    <mergeCell ref="B158:H158"/>
    <mergeCell ref="I158:O162"/>
    <mergeCell ref="B159:H159"/>
    <mergeCell ref="B160:H160"/>
    <mergeCell ref="B161:H161"/>
    <mergeCell ref="B162:H162"/>
    <mergeCell ref="B163:O163"/>
    <mergeCell ref="G132:H132"/>
    <mergeCell ref="I132:N132"/>
    <mergeCell ref="B133:F133"/>
    <mergeCell ref="G133:H133"/>
    <mergeCell ref="I133:N133"/>
    <mergeCell ref="A134:A148"/>
    <mergeCell ref="B134:O134"/>
    <mergeCell ref="B135:O135"/>
    <mergeCell ref="B136:O136"/>
    <mergeCell ref="B137:O137"/>
    <mergeCell ref="B138:O138"/>
    <mergeCell ref="B139:O139"/>
    <mergeCell ref="B140:O140"/>
    <mergeCell ref="B141:O141"/>
    <mergeCell ref="B142:O142"/>
    <mergeCell ref="B143:O143"/>
    <mergeCell ref="B144:O144"/>
    <mergeCell ref="B145:O145"/>
    <mergeCell ref="B146:O146"/>
    <mergeCell ref="B147:H147"/>
    <mergeCell ref="I147:O148"/>
    <mergeCell ref="B148:H148"/>
    <mergeCell ref="A122:A133"/>
    <mergeCell ref="B122:F122"/>
    <mergeCell ref="G122:H122"/>
    <mergeCell ref="I122:N122"/>
    <mergeCell ref="B123:F123"/>
    <mergeCell ref="G123:H123"/>
    <mergeCell ref="I123:N123"/>
    <mergeCell ref="B124:F124"/>
    <mergeCell ref="G124:H124"/>
    <mergeCell ref="I124:N124"/>
    <mergeCell ref="B125:F125"/>
    <mergeCell ref="G125:H125"/>
    <mergeCell ref="I125:N125"/>
    <mergeCell ref="B126:F126"/>
    <mergeCell ref="G126:H126"/>
    <mergeCell ref="I126:N126"/>
    <mergeCell ref="B127:F127"/>
    <mergeCell ref="G127:H127"/>
    <mergeCell ref="I127:N127"/>
    <mergeCell ref="B128:F128"/>
    <mergeCell ref="G128:H128"/>
    <mergeCell ref="I128:N128"/>
    <mergeCell ref="B129:F129"/>
    <mergeCell ref="G129:H129"/>
    <mergeCell ref="I129:N129"/>
    <mergeCell ref="B130:F130"/>
    <mergeCell ref="G130:H130"/>
    <mergeCell ref="I130:N130"/>
    <mergeCell ref="B131:F131"/>
    <mergeCell ref="G131:H131"/>
    <mergeCell ref="I131:N131"/>
    <mergeCell ref="B132:F132"/>
    <mergeCell ref="B110:O110"/>
    <mergeCell ref="A111:O111"/>
    <mergeCell ref="D112:F112"/>
    <mergeCell ref="G112:H112"/>
    <mergeCell ref="I112:M112"/>
    <mergeCell ref="A113:A114"/>
    <mergeCell ref="B113:J114"/>
    <mergeCell ref="M113:N113"/>
    <mergeCell ref="M114:N114"/>
    <mergeCell ref="F115:G115"/>
    <mergeCell ref="M115:N115"/>
    <mergeCell ref="A116:A121"/>
    <mergeCell ref="B116:F116"/>
    <mergeCell ref="G116:H116"/>
    <mergeCell ref="I116:O116"/>
    <mergeCell ref="B117:F117"/>
    <mergeCell ref="G117:H117"/>
    <mergeCell ref="I117:O117"/>
    <mergeCell ref="B118:F118"/>
    <mergeCell ref="G118:H118"/>
    <mergeCell ref="I118:O118"/>
    <mergeCell ref="B119:F119"/>
    <mergeCell ref="G119:H119"/>
    <mergeCell ref="I119:O119"/>
    <mergeCell ref="B120:F120"/>
    <mergeCell ref="G120:H120"/>
    <mergeCell ref="I120:O120"/>
    <mergeCell ref="B121:F121"/>
    <mergeCell ref="G121:H121"/>
    <mergeCell ref="I121:O121"/>
    <mergeCell ref="A95:A108"/>
    <mergeCell ref="B95:O95"/>
    <mergeCell ref="B96:O96"/>
    <mergeCell ref="B97:O97"/>
    <mergeCell ref="B98:O98"/>
    <mergeCell ref="B99:O99"/>
    <mergeCell ref="B100:O100"/>
    <mergeCell ref="B101:O101"/>
    <mergeCell ref="B102:O102"/>
    <mergeCell ref="B103:O103"/>
    <mergeCell ref="B104:H104"/>
    <mergeCell ref="I104:O108"/>
    <mergeCell ref="B105:H105"/>
    <mergeCell ref="B106:H106"/>
    <mergeCell ref="B107:H107"/>
    <mergeCell ref="B108:H108"/>
    <mergeCell ref="B109:O109"/>
    <mergeCell ref="G78:H78"/>
    <mergeCell ref="I78:N78"/>
    <mergeCell ref="B79:F79"/>
    <mergeCell ref="G79:H79"/>
    <mergeCell ref="I79:N79"/>
    <mergeCell ref="A80:A94"/>
    <mergeCell ref="B80:O80"/>
    <mergeCell ref="B81:O81"/>
    <mergeCell ref="B82:O82"/>
    <mergeCell ref="B83:O83"/>
    <mergeCell ref="B84:O84"/>
    <mergeCell ref="B85:O85"/>
    <mergeCell ref="B86:O86"/>
    <mergeCell ref="B87:O87"/>
    <mergeCell ref="B88:O88"/>
    <mergeCell ref="B89:O89"/>
    <mergeCell ref="B90:O90"/>
    <mergeCell ref="B91:O91"/>
    <mergeCell ref="B92:O92"/>
    <mergeCell ref="B93:H93"/>
    <mergeCell ref="I93:O94"/>
    <mergeCell ref="B94:H94"/>
    <mergeCell ref="A68:A79"/>
    <mergeCell ref="B68:F68"/>
    <mergeCell ref="G68:H68"/>
    <mergeCell ref="I68:N68"/>
    <mergeCell ref="B69:F69"/>
    <mergeCell ref="G69:H69"/>
    <mergeCell ref="I69:N69"/>
    <mergeCell ref="B70:F70"/>
    <mergeCell ref="G70:H70"/>
    <mergeCell ref="I70:N70"/>
    <mergeCell ref="B71:F71"/>
    <mergeCell ref="G71:H71"/>
    <mergeCell ref="I71:N71"/>
    <mergeCell ref="B72:F72"/>
    <mergeCell ref="G72:H72"/>
    <mergeCell ref="I72:N72"/>
    <mergeCell ref="B73:F73"/>
    <mergeCell ref="G73:H73"/>
    <mergeCell ref="I73:N73"/>
    <mergeCell ref="B74:F74"/>
    <mergeCell ref="G74:H74"/>
    <mergeCell ref="I74:N74"/>
    <mergeCell ref="B75:F75"/>
    <mergeCell ref="G75:H75"/>
    <mergeCell ref="I75:N75"/>
    <mergeCell ref="B76:F76"/>
    <mergeCell ref="G76:H76"/>
    <mergeCell ref="I76:N76"/>
    <mergeCell ref="B77:F77"/>
    <mergeCell ref="G77:H77"/>
    <mergeCell ref="I77:N77"/>
    <mergeCell ref="B78:F78"/>
    <mergeCell ref="B56:O56"/>
    <mergeCell ref="A57:O57"/>
    <mergeCell ref="D58:F58"/>
    <mergeCell ref="G58:H58"/>
    <mergeCell ref="I58:M58"/>
    <mergeCell ref="A59:A60"/>
    <mergeCell ref="B59:J60"/>
    <mergeCell ref="M59:N59"/>
    <mergeCell ref="M60:N60"/>
    <mergeCell ref="F61:G61"/>
    <mergeCell ref="M61:N61"/>
    <mergeCell ref="A62:A67"/>
    <mergeCell ref="B62:F62"/>
    <mergeCell ref="G62:H62"/>
    <mergeCell ref="I62:O62"/>
    <mergeCell ref="B63:F63"/>
    <mergeCell ref="G63:H63"/>
    <mergeCell ref="I63:O63"/>
    <mergeCell ref="B64:F64"/>
    <mergeCell ref="G64:H64"/>
    <mergeCell ref="I64:O64"/>
    <mergeCell ref="B65:F65"/>
    <mergeCell ref="G65:H65"/>
    <mergeCell ref="I65:O65"/>
    <mergeCell ref="B66:F66"/>
    <mergeCell ref="G66:H66"/>
    <mergeCell ref="I66:O66"/>
    <mergeCell ref="B67:F67"/>
    <mergeCell ref="B15:F15"/>
    <mergeCell ref="G15:H15"/>
    <mergeCell ref="I15:N15"/>
    <mergeCell ref="G67:H67"/>
    <mergeCell ref="I67:O67"/>
    <mergeCell ref="A41:A54"/>
    <mergeCell ref="B41:O41"/>
    <mergeCell ref="B42:O42"/>
    <mergeCell ref="B43:O43"/>
    <mergeCell ref="B44:O44"/>
    <mergeCell ref="B45:O45"/>
    <mergeCell ref="B46:O46"/>
    <mergeCell ref="B47:O47"/>
    <mergeCell ref="B48:O48"/>
    <mergeCell ref="B49:O49"/>
    <mergeCell ref="B50:H50"/>
    <mergeCell ref="I50:O54"/>
    <mergeCell ref="B51:H51"/>
    <mergeCell ref="B52:H52"/>
    <mergeCell ref="B53:H53"/>
    <mergeCell ref="B54:H54"/>
    <mergeCell ref="B55:O55"/>
    <mergeCell ref="B13:F13"/>
    <mergeCell ref="G13:H13"/>
    <mergeCell ref="I13:O13"/>
    <mergeCell ref="B22:F22"/>
    <mergeCell ref="G22:H22"/>
    <mergeCell ref="I22:N22"/>
    <mergeCell ref="G24:H24"/>
    <mergeCell ref="I24:N24"/>
    <mergeCell ref="B25:F25"/>
    <mergeCell ref="G25:H25"/>
    <mergeCell ref="I25:N25"/>
    <mergeCell ref="A26:A40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H39"/>
    <mergeCell ref="I39:O40"/>
    <mergeCell ref="B40:H40"/>
    <mergeCell ref="A14:A25"/>
    <mergeCell ref="B14:F14"/>
    <mergeCell ref="G14:H14"/>
    <mergeCell ref="I14:N14"/>
    <mergeCell ref="B17:F17"/>
    <mergeCell ref="G17:H17"/>
    <mergeCell ref="I17:N17"/>
    <mergeCell ref="B18:F18"/>
    <mergeCell ref="G18:H18"/>
    <mergeCell ref="I18:N18"/>
    <mergeCell ref="B19:F19"/>
    <mergeCell ref="G19:H19"/>
    <mergeCell ref="I19:N19"/>
    <mergeCell ref="B20:F20"/>
    <mergeCell ref="G20:H20"/>
    <mergeCell ref="I20:N20"/>
    <mergeCell ref="B21:F21"/>
    <mergeCell ref="G21:H21"/>
    <mergeCell ref="I21:N21"/>
    <mergeCell ref="B16:F16"/>
    <mergeCell ref="G16:H16"/>
    <mergeCell ref="I16:N16"/>
    <mergeCell ref="B23:F23"/>
    <mergeCell ref="G23:H23"/>
    <mergeCell ref="I23:N23"/>
    <mergeCell ref="B24:F24"/>
    <mergeCell ref="B1:O1"/>
    <mergeCell ref="B2:O2"/>
    <mergeCell ref="A3:O3"/>
    <mergeCell ref="D4:F4"/>
    <mergeCell ref="G4:H4"/>
    <mergeCell ref="I4:M4"/>
    <mergeCell ref="A5:A6"/>
    <mergeCell ref="B5:J6"/>
    <mergeCell ref="M5:N5"/>
    <mergeCell ref="M6:N6"/>
    <mergeCell ref="F7:G7"/>
    <mergeCell ref="M7:N7"/>
    <mergeCell ref="A8:A13"/>
    <mergeCell ref="B8:F8"/>
    <mergeCell ref="G8:H8"/>
    <mergeCell ref="I8:O8"/>
    <mergeCell ref="B9:F9"/>
    <mergeCell ref="G9:H9"/>
    <mergeCell ref="I9:O9"/>
    <mergeCell ref="B10:F10"/>
    <mergeCell ref="G10:H10"/>
    <mergeCell ref="I10:O10"/>
    <mergeCell ref="B11:F11"/>
    <mergeCell ref="G11:H11"/>
    <mergeCell ref="I11:O11"/>
    <mergeCell ref="B12:F12"/>
    <mergeCell ref="G12:H12"/>
    <mergeCell ref="I12:O12"/>
  </mergeCells>
  <printOptions headings="0" gridLines="0"/>
  <pageMargins left="0.511811024" right="0.511811024" top="0.78740157500000008" bottom="0.78740157500000008" header="0.31496062000000014" footer="0.31496062000000014"/>
  <pageSetup paperSize="9" scale="67" fitToWidth="1" fitToHeight="0" pageOrder="downThenOver" orientation="portrait" usePrinterDefaults="1" blackAndWhite="0" draft="0" cellComments="none" useFirstPageNumber="0" errors="displayed" horizontalDpi="600" verticalDpi="600" copies="1"/>
  <headerFooter/>
  <rowBreaks count="29" manualBreakCount="29">
    <brk id="54" man="1" max="16383"/>
    <brk id="108" man="1" max="16383"/>
    <brk id="162" man="1" max="16383"/>
    <brk id="216" man="1" max="16383"/>
    <brk id="270" man="1" max="16383"/>
    <brk id="324" man="1" max="16383"/>
    <brk id="378" man="1" max="16383"/>
    <brk id="432" man="1" max="16383"/>
    <brk id="486" man="1" max="16383"/>
    <brk id="540" man="1" max="16383"/>
    <brk id="594" man="1" max="16383"/>
    <brk id="648" man="1" max="16383"/>
    <brk id="702" man="1" max="16383"/>
    <brk id="756" man="1" max="16383"/>
    <brk id="810" man="1" max="16383"/>
    <brk id="864" man="1" max="16383"/>
    <brk id="918" man="1" max="16383"/>
    <brk id="972" man="1" max="16383"/>
    <brk id="1026" man="1" max="16383"/>
    <brk id="1080" man="1" max="16383"/>
    <brk id="1134" man="1" max="16383"/>
    <brk id="1188" man="1" max="16383"/>
    <brk id="1242" man="1" max="16383"/>
    <brk id="1296" man="1" max="16383"/>
    <brk id="1350" man="1" max="16383"/>
    <brk id="1404" man="1" max="16383"/>
    <brk id="1458" man="1" max="16383"/>
    <brk id="1512" man="1" max="16383"/>
    <brk id="1566" man="1" max="16383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topLeftCell="A55" zoomScale="60" workbookViewId="0">
      <selection activeCell="Q12" activeCellId="0" sqref="Q12"/>
    </sheetView>
  </sheetViews>
  <sheetFormatPr defaultColWidth="7.7109375" defaultRowHeight="12"/>
  <cols>
    <col customWidth="1" min="1" max="1" style="495" width="15.5703125"/>
    <col customWidth="1" min="2" max="2" style="495" width="11.28515625"/>
    <col customWidth="1" min="3" max="3" style="496" width="8"/>
    <col customWidth="1" min="4" max="4" style="497" width="13.7109375"/>
    <col customWidth="1" min="5" max="5" style="497" width="21.140625"/>
    <col customWidth="1" min="6" max="6" style="496" width="7.5703125"/>
    <col customWidth="1" min="7" max="7" style="496" width="2.42578125"/>
    <col customWidth="1" min="8" max="8" style="496" width="7.5703125"/>
    <col customWidth="1" min="9" max="9" style="496" width="4.7109375"/>
    <col customWidth="1" min="10" max="10" style="496" width="2.5703125"/>
    <col customWidth="1" min="11" max="11" style="496" width="10.140625"/>
    <col customWidth="1" min="12" max="12" style="496" width="6.140625"/>
    <col customWidth="1" min="13" max="13" style="496" width="2.28515625"/>
    <col customWidth="1" min="14" max="14" style="496" width="13.28515625"/>
    <col customWidth="1" min="15" max="15" style="498" width="4.5703125"/>
    <col customWidth="1" min="16" max="16" style="498" width="2.42578125"/>
    <col customWidth="1" min="17" max="17" style="499" width="12.5703125"/>
    <col min="18" max="16384" style="495" width="7.7109375"/>
  </cols>
  <sheetData>
    <row r="1" s="500" customFormat="1" ht="25.899999999999999" customHeight="1">
      <c r="A1" s="501" t="s">
        <v>0</v>
      </c>
      <c r="B1" s="502" t="s">
        <v>298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3"/>
      <c r="P1" s="503"/>
      <c r="Q1" s="503"/>
    </row>
    <row r="2" s="500" customFormat="1" ht="25.149999999999999" customHeight="1">
      <c r="A2" s="501" t="s">
        <v>3</v>
      </c>
      <c r="B2" s="502" t="s">
        <v>4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3"/>
      <c r="P2" s="503"/>
      <c r="Q2" s="503"/>
    </row>
    <row r="3" s="500" customFormat="1" ht="21.600000000000001" customHeight="1">
      <c r="A3" s="501" t="s">
        <v>5</v>
      </c>
      <c r="B3" s="502" t="s">
        <v>299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3"/>
      <c r="P3" s="503"/>
      <c r="Q3" s="503"/>
    </row>
    <row r="4" s="500" customFormat="1" ht="31.899999999999999" customHeight="1">
      <c r="A4" s="504" t="s">
        <v>7</v>
      </c>
      <c r="B4" s="505" t="s">
        <v>233</v>
      </c>
      <c r="C4" s="501" t="s">
        <v>195</v>
      </c>
      <c r="D4" s="506" t="s">
        <v>300</v>
      </c>
      <c r="E4" s="507" t="s">
        <v>197</v>
      </c>
      <c r="F4" s="501" t="s">
        <v>301</v>
      </c>
      <c r="G4" s="501"/>
      <c r="H4" s="501"/>
      <c r="I4" s="501"/>
      <c r="J4" s="501"/>
      <c r="K4" s="508" t="s">
        <v>199</v>
      </c>
      <c r="L4" s="508"/>
      <c r="M4" s="508"/>
      <c r="N4" s="509">
        <v>45996</v>
      </c>
      <c r="O4" s="503"/>
      <c r="P4" s="503"/>
      <c r="Q4" s="503"/>
    </row>
    <row r="5" s="264" customFormat="1" ht="15">
      <c r="A5" s="510" t="s">
        <v>200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</row>
    <row r="6" s="511" customFormat="1" ht="30" customHeight="1">
      <c r="A6" s="512" t="s">
        <v>10</v>
      </c>
      <c r="B6" s="513" t="s">
        <v>201</v>
      </c>
      <c r="C6" s="513"/>
      <c r="D6" s="513"/>
      <c r="E6" s="513"/>
      <c r="F6" s="513" t="s">
        <v>202</v>
      </c>
      <c r="G6" s="513" t="s">
        <v>203</v>
      </c>
      <c r="H6" s="513" t="s">
        <v>204</v>
      </c>
      <c r="I6" s="513" t="s">
        <v>52</v>
      </c>
      <c r="J6" s="513" t="s">
        <v>203</v>
      </c>
      <c r="K6" s="513" t="s">
        <v>205</v>
      </c>
      <c r="L6" s="513" t="s">
        <v>52</v>
      </c>
      <c r="M6" s="513" t="s">
        <v>203</v>
      </c>
      <c r="N6" s="513" t="s">
        <v>206</v>
      </c>
      <c r="O6" s="514" t="s">
        <v>52</v>
      </c>
      <c r="P6" s="514" t="s">
        <v>207</v>
      </c>
      <c r="Q6" s="515" t="s">
        <v>208</v>
      </c>
    </row>
    <row r="7" s="516" customFormat="1" ht="12.75">
      <c r="A7" s="11">
        <v>1</v>
      </c>
      <c r="B7" s="517" t="e">
        <f>#REF!</f>
        <v>#REF!</v>
      </c>
      <c r="C7" s="518"/>
      <c r="D7" s="518"/>
      <c r="E7" s="518"/>
      <c r="F7" s="513"/>
      <c r="G7" s="513"/>
      <c r="H7" s="513"/>
      <c r="I7" s="513"/>
      <c r="J7" s="513"/>
      <c r="K7" s="513"/>
      <c r="L7" s="513"/>
      <c r="M7" s="513"/>
      <c r="N7" s="513"/>
      <c r="O7" s="514"/>
      <c r="P7" s="514"/>
      <c r="Q7" s="515"/>
    </row>
    <row r="8" s="516" customFormat="1" ht="12.75">
      <c r="A8" s="16" t="s">
        <v>17</v>
      </c>
      <c r="B8" s="519" t="e">
        <f>#REF!</f>
        <v>#REF!</v>
      </c>
      <c r="C8" s="520"/>
      <c r="D8" s="520"/>
      <c r="E8" s="520"/>
      <c r="F8" s="521"/>
      <c r="G8" s="521"/>
      <c r="H8" s="521"/>
      <c r="I8" s="521"/>
      <c r="J8" s="521"/>
      <c r="K8" s="521"/>
      <c r="L8" s="521"/>
      <c r="M8" s="521"/>
      <c r="N8" s="521"/>
      <c r="O8" s="522"/>
      <c r="P8" s="522"/>
      <c r="Q8" s="523"/>
    </row>
    <row r="9" ht="24" customHeight="1">
      <c r="A9" s="21" t="s">
        <v>19</v>
      </c>
      <c r="B9" s="524" t="e">
        <f>#REF!</f>
        <v>#REF!</v>
      </c>
      <c r="C9" s="525"/>
      <c r="D9" s="525"/>
      <c r="E9" s="525"/>
      <c r="F9" s="526"/>
      <c r="G9" s="527"/>
      <c r="H9" s="527"/>
      <c r="I9" s="527"/>
      <c r="J9" s="527"/>
      <c r="K9" s="527"/>
      <c r="L9" s="527"/>
      <c r="M9" s="527"/>
      <c r="N9" s="527"/>
      <c r="O9" s="527"/>
      <c r="P9" s="528"/>
      <c r="Q9" s="529"/>
    </row>
    <row r="10" ht="56.25" customHeight="1">
      <c r="A10" s="21" t="s">
        <v>22</v>
      </c>
      <c r="B10" s="524" t="e">
        <f>#REF!</f>
        <v>#REF!</v>
      </c>
      <c r="C10" s="525"/>
      <c r="D10" s="525"/>
      <c r="E10" s="525"/>
      <c r="F10" s="526" t="s">
        <v>302</v>
      </c>
      <c r="G10" s="530"/>
      <c r="H10" s="530"/>
      <c r="I10" s="530"/>
      <c r="J10" s="530"/>
      <c r="K10" s="530"/>
      <c r="L10" s="530"/>
      <c r="M10" s="530"/>
      <c r="N10" s="530"/>
      <c r="O10" s="530"/>
      <c r="P10" s="531"/>
      <c r="Q10" s="529">
        <v>0</v>
      </c>
    </row>
    <row r="11" ht="60.75" customHeight="1">
      <c r="A11" s="21" t="s">
        <v>24</v>
      </c>
      <c r="B11" s="524" t="e">
        <f>#REF!</f>
        <v>#REF!</v>
      </c>
      <c r="C11" s="525"/>
      <c r="D11" s="525"/>
      <c r="E11" s="525"/>
      <c r="F11" s="526" t="s">
        <v>303</v>
      </c>
      <c r="G11" s="530"/>
      <c r="H11" s="530"/>
      <c r="I11" s="530"/>
      <c r="J11" s="530"/>
      <c r="K11" s="530"/>
      <c r="L11" s="530"/>
      <c r="M11" s="530"/>
      <c r="N11" s="530"/>
      <c r="O11" s="530"/>
      <c r="P11" s="531"/>
      <c r="Q11" s="529">
        <v>0</v>
      </c>
    </row>
    <row r="12" s="516" customFormat="1" ht="12.75">
      <c r="A12" s="16" t="s">
        <v>26</v>
      </c>
      <c r="B12" s="532" t="e">
        <f>#REF!</f>
        <v>#REF!</v>
      </c>
      <c r="C12" s="533"/>
      <c r="D12" s="533"/>
      <c r="E12" s="533"/>
      <c r="F12" s="534"/>
      <c r="G12" s="534"/>
      <c r="H12" s="534"/>
      <c r="I12" s="534"/>
      <c r="J12" s="534"/>
      <c r="K12" s="534"/>
      <c r="L12" s="534"/>
      <c r="M12" s="534"/>
      <c r="N12" s="534"/>
      <c r="O12" s="535"/>
      <c r="P12" s="535"/>
      <c r="Q12" s="536"/>
    </row>
    <row r="13" ht="42" customHeight="1">
      <c r="A13" s="21" t="s">
        <v>28</v>
      </c>
      <c r="B13" s="524" t="e">
        <f>#REF!</f>
        <v>#REF!</v>
      </c>
      <c r="C13" s="525"/>
      <c r="D13" s="525"/>
      <c r="E13" s="525"/>
      <c r="F13" s="537"/>
      <c r="G13" s="537"/>
      <c r="H13" s="537"/>
      <c r="I13" s="537"/>
      <c r="J13" s="537"/>
      <c r="K13" s="537"/>
      <c r="L13" s="537"/>
      <c r="M13" s="537"/>
      <c r="N13" s="537"/>
      <c r="O13" s="538"/>
      <c r="P13" s="538"/>
      <c r="Q13" s="529"/>
    </row>
    <row r="14" s="516" customFormat="1" ht="12.75">
      <c r="A14" s="16" t="s">
        <v>31</v>
      </c>
      <c r="B14" s="532" t="e">
        <f>#REF!</f>
        <v>#REF!</v>
      </c>
      <c r="C14" s="533"/>
      <c r="D14" s="533"/>
      <c r="E14" s="533"/>
      <c r="F14" s="534"/>
      <c r="G14" s="534"/>
      <c r="H14" s="534"/>
      <c r="I14" s="534"/>
      <c r="J14" s="534"/>
      <c r="K14" s="534"/>
      <c r="L14" s="534"/>
      <c r="M14" s="534"/>
      <c r="N14" s="534"/>
      <c r="O14" s="535"/>
      <c r="P14" s="535"/>
      <c r="Q14" s="536"/>
    </row>
    <row r="15" ht="30" customHeight="1">
      <c r="A15" s="21" t="s">
        <v>33</v>
      </c>
      <c r="B15" s="524" t="e">
        <f>#REF!</f>
        <v>#REF!</v>
      </c>
      <c r="C15" s="525"/>
      <c r="D15" s="525"/>
      <c r="E15" s="525"/>
      <c r="F15" s="537"/>
      <c r="G15" s="537"/>
      <c r="H15" s="537"/>
      <c r="I15" s="537"/>
      <c r="J15" s="537"/>
      <c r="K15" s="537"/>
      <c r="L15" s="537"/>
      <c r="M15" s="537"/>
      <c r="N15" s="537"/>
      <c r="O15" s="538"/>
      <c r="P15" s="538"/>
      <c r="Q15" s="529"/>
    </row>
    <row r="16" ht="33" customHeight="1">
      <c r="A16" s="21" t="s">
        <v>36</v>
      </c>
      <c r="B16" s="524" t="e">
        <f>#REF!</f>
        <v>#REF!</v>
      </c>
      <c r="C16" s="525"/>
      <c r="D16" s="525"/>
      <c r="E16" s="525"/>
      <c r="F16" s="537"/>
      <c r="G16" s="537"/>
      <c r="H16" s="537"/>
      <c r="I16" s="537"/>
      <c r="J16" s="537"/>
      <c r="K16" s="537"/>
      <c r="L16" s="537"/>
      <c r="M16" s="537"/>
      <c r="N16" s="537"/>
      <c r="O16" s="538"/>
      <c r="P16" s="538"/>
      <c r="Q16" s="529"/>
    </row>
    <row r="17" ht="12.75">
      <c r="A17" s="11">
        <v>2</v>
      </c>
      <c r="B17" s="539" t="e">
        <f>#REF!</f>
        <v>#REF!</v>
      </c>
      <c r="C17" s="540"/>
      <c r="D17" s="540"/>
      <c r="E17" s="540"/>
      <c r="F17" s="541"/>
      <c r="G17" s="541"/>
      <c r="H17" s="541"/>
      <c r="I17" s="541"/>
      <c r="J17" s="541"/>
      <c r="K17" s="541"/>
      <c r="L17" s="541"/>
      <c r="M17" s="541"/>
      <c r="N17" s="541"/>
      <c r="O17" s="542"/>
      <c r="P17" s="542"/>
      <c r="Q17" s="543"/>
    </row>
    <row r="18" s="516" customFormat="1" ht="12.75">
      <c r="A18" s="16" t="s">
        <v>40</v>
      </c>
      <c r="B18" s="532" t="e">
        <f>#REF!</f>
        <v>#REF!</v>
      </c>
      <c r="C18" s="533"/>
      <c r="D18" s="533"/>
      <c r="E18" s="533"/>
      <c r="F18" s="534"/>
      <c r="G18" s="534"/>
      <c r="H18" s="534"/>
      <c r="I18" s="534"/>
      <c r="J18" s="534"/>
      <c r="K18" s="534"/>
      <c r="L18" s="534"/>
      <c r="M18" s="534"/>
      <c r="N18" s="534"/>
      <c r="O18" s="535"/>
      <c r="P18" s="535"/>
      <c r="Q18" s="536"/>
    </row>
    <row r="19" s="516" customFormat="1" ht="16.899999999999999" customHeight="1">
      <c r="A19" s="21" t="s">
        <v>42</v>
      </c>
      <c r="B19" s="544" t="e">
        <f>#REF!</f>
        <v>#REF!</v>
      </c>
      <c r="C19" s="545"/>
      <c r="D19" s="545"/>
      <c r="E19" s="545"/>
      <c r="F19" s="526"/>
      <c r="G19" s="546"/>
      <c r="H19" s="546"/>
      <c r="I19" s="546"/>
      <c r="J19" s="546"/>
      <c r="K19" s="546"/>
      <c r="L19" s="546"/>
      <c r="M19" s="546"/>
      <c r="N19" s="546"/>
      <c r="O19" s="546"/>
      <c r="P19" s="547"/>
      <c r="Q19" s="548"/>
    </row>
    <row r="20" ht="23.25" customHeight="1">
      <c r="A20" s="21" t="s">
        <v>44</v>
      </c>
      <c r="B20" s="524" t="e">
        <f>#REF!</f>
        <v>#REF!</v>
      </c>
      <c r="C20" s="525"/>
      <c r="D20" s="525"/>
      <c r="E20" s="525"/>
      <c r="F20" s="537"/>
      <c r="G20" s="537"/>
      <c r="H20" s="537"/>
      <c r="I20" s="537"/>
      <c r="J20" s="537"/>
      <c r="K20" s="537"/>
      <c r="L20" s="537"/>
      <c r="M20" s="537"/>
      <c r="N20" s="537"/>
      <c r="O20" s="538"/>
      <c r="P20" s="538"/>
      <c r="Q20" s="529"/>
    </row>
    <row r="21" ht="27.75" customHeight="1">
      <c r="A21" s="16" t="s">
        <v>46</v>
      </c>
      <c r="B21" s="549" t="e">
        <f>#REF!</f>
        <v>#REF!</v>
      </c>
      <c r="C21" s="550"/>
      <c r="D21" s="550"/>
      <c r="E21" s="550"/>
      <c r="F21" s="551"/>
      <c r="G21" s="551"/>
      <c r="H21" s="551"/>
      <c r="I21" s="551"/>
      <c r="J21" s="551"/>
      <c r="K21" s="551"/>
      <c r="L21" s="551"/>
      <c r="M21" s="551"/>
      <c r="N21" s="551"/>
      <c r="O21" s="552"/>
      <c r="P21" s="552"/>
      <c r="Q21" s="553"/>
    </row>
    <row r="22" ht="30" customHeight="1">
      <c r="A22" s="21" t="s">
        <v>48</v>
      </c>
      <c r="B22" s="524" t="e">
        <f>#REF!</f>
        <v>#REF!</v>
      </c>
      <c r="C22" s="525"/>
      <c r="D22" s="525"/>
      <c r="E22" s="525"/>
      <c r="F22" s="537"/>
      <c r="G22" s="537"/>
      <c r="H22" s="537"/>
      <c r="I22" s="537"/>
      <c r="J22" s="537"/>
      <c r="K22" s="537"/>
      <c r="L22" s="537"/>
      <c r="M22" s="537"/>
      <c r="N22" s="537"/>
      <c r="O22" s="538"/>
      <c r="P22" s="538"/>
      <c r="Q22" s="529"/>
    </row>
    <row r="23" ht="32.25" customHeight="1">
      <c r="A23" s="21" t="s">
        <v>50</v>
      </c>
      <c r="B23" s="524" t="e">
        <f>#REF!</f>
        <v>#REF!</v>
      </c>
      <c r="C23" s="525"/>
      <c r="D23" s="525"/>
      <c r="E23" s="525"/>
      <c r="F23" s="537"/>
      <c r="G23" s="537"/>
      <c r="H23" s="537"/>
      <c r="I23" s="537"/>
      <c r="J23" s="537"/>
      <c r="K23" s="537"/>
      <c r="L23" s="537"/>
      <c r="M23" s="537"/>
      <c r="N23" s="537"/>
      <c r="O23" s="538"/>
      <c r="P23" s="538"/>
      <c r="Q23" s="529"/>
    </row>
    <row r="24" ht="32.25" customHeight="1">
      <c r="A24" s="21" t="s">
        <v>53</v>
      </c>
      <c r="B24" s="524" t="e">
        <f>#REF!</f>
        <v>#REF!</v>
      </c>
      <c r="C24" s="525"/>
      <c r="D24" s="525"/>
      <c r="E24" s="525"/>
      <c r="F24" s="537"/>
      <c r="G24" s="537"/>
      <c r="H24" s="537"/>
      <c r="I24" s="537"/>
      <c r="J24" s="537"/>
      <c r="K24" s="537"/>
      <c r="L24" s="537"/>
      <c r="M24" s="537"/>
      <c r="N24" s="537"/>
      <c r="O24" s="538"/>
      <c r="P24" s="538"/>
      <c r="Q24" s="529"/>
    </row>
    <row r="25" ht="30.75" customHeight="1">
      <c r="A25" s="21" t="s">
        <v>55</v>
      </c>
      <c r="B25" s="524" t="e">
        <f>#REF!</f>
        <v>#REF!</v>
      </c>
      <c r="C25" s="525"/>
      <c r="D25" s="525"/>
      <c r="E25" s="525"/>
      <c r="F25" s="537"/>
      <c r="G25" s="537"/>
      <c r="H25" s="537"/>
      <c r="I25" s="537"/>
      <c r="J25" s="537"/>
      <c r="K25" s="537"/>
      <c r="L25" s="537"/>
      <c r="M25" s="537"/>
      <c r="N25" s="537"/>
      <c r="O25" s="538"/>
      <c r="P25" s="538"/>
      <c r="Q25" s="529"/>
    </row>
    <row r="26" ht="35.25" customHeight="1">
      <c r="A26" s="21" t="s">
        <v>57</v>
      </c>
      <c r="B26" s="524" t="e">
        <f>#REF!</f>
        <v>#REF!</v>
      </c>
      <c r="C26" s="525"/>
      <c r="D26" s="525"/>
      <c r="E26" s="525"/>
      <c r="F26" s="537"/>
      <c r="G26" s="537"/>
      <c r="H26" s="537"/>
      <c r="I26" s="537"/>
      <c r="J26" s="537"/>
      <c r="K26" s="537"/>
      <c r="L26" s="537"/>
      <c r="M26" s="537"/>
      <c r="N26" s="537"/>
      <c r="O26" s="538"/>
      <c r="P26" s="538"/>
      <c r="Q26" s="529"/>
    </row>
    <row r="27" ht="32.25" customHeight="1">
      <c r="A27" s="21" t="s">
        <v>59</v>
      </c>
      <c r="B27" s="524" t="e">
        <f>#REF!</f>
        <v>#REF!</v>
      </c>
      <c r="C27" s="525"/>
      <c r="D27" s="525"/>
      <c r="E27" s="525"/>
      <c r="F27" s="537"/>
      <c r="G27" s="537"/>
      <c r="H27" s="537"/>
      <c r="I27" s="537"/>
      <c r="J27" s="537"/>
      <c r="K27" s="537"/>
      <c r="L27" s="537"/>
      <c r="M27" s="537"/>
      <c r="N27" s="537"/>
      <c r="O27" s="538"/>
      <c r="P27" s="538"/>
      <c r="Q27" s="529"/>
    </row>
    <row r="28" ht="25.5" customHeight="1">
      <c r="A28" s="21" t="s">
        <v>61</v>
      </c>
      <c r="B28" s="524" t="e">
        <f>#REF!</f>
        <v>#REF!</v>
      </c>
      <c r="C28" s="525"/>
      <c r="D28" s="525"/>
      <c r="E28" s="525"/>
      <c r="F28" s="537"/>
      <c r="G28" s="537"/>
      <c r="H28" s="537"/>
      <c r="I28" s="537"/>
      <c r="J28" s="537"/>
      <c r="K28" s="537"/>
      <c r="L28" s="537"/>
      <c r="M28" s="537"/>
      <c r="N28" s="537"/>
      <c r="O28" s="538"/>
      <c r="P28" s="538"/>
      <c r="Q28" s="529"/>
    </row>
    <row r="29" ht="25.5" customHeight="1">
      <c r="A29" s="21" t="s">
        <v>63</v>
      </c>
      <c r="B29" s="524" t="e">
        <f>#REF!</f>
        <v>#REF!</v>
      </c>
      <c r="C29" s="525"/>
      <c r="D29" s="525"/>
      <c r="E29" s="525"/>
      <c r="F29" s="537"/>
      <c r="G29" s="537"/>
      <c r="H29" s="537"/>
      <c r="I29" s="537"/>
      <c r="J29" s="537"/>
      <c r="K29" s="537"/>
      <c r="L29" s="537"/>
      <c r="M29" s="537"/>
      <c r="N29" s="537"/>
      <c r="O29" s="538"/>
      <c r="P29" s="538"/>
      <c r="Q29" s="529"/>
    </row>
    <row r="30" s="516" customFormat="1" ht="23.25" customHeight="1">
      <c r="A30" s="21" t="s">
        <v>65</v>
      </c>
      <c r="B30" s="524" t="e">
        <f>#REF!</f>
        <v>#REF!</v>
      </c>
      <c r="C30" s="525"/>
      <c r="D30" s="525"/>
      <c r="E30" s="525"/>
      <c r="F30" s="554"/>
      <c r="G30" s="554"/>
      <c r="H30" s="554"/>
      <c r="I30" s="554"/>
      <c r="J30" s="554"/>
      <c r="K30" s="554"/>
      <c r="L30" s="554"/>
      <c r="M30" s="554"/>
      <c r="N30" s="554"/>
      <c r="O30" s="555"/>
      <c r="P30" s="555"/>
      <c r="Q30" s="548"/>
    </row>
    <row r="31" ht="12.75">
      <c r="A31" s="16" t="s">
        <v>67</v>
      </c>
      <c r="B31" s="549" t="e">
        <f>#REF!</f>
        <v>#REF!</v>
      </c>
      <c r="C31" s="550"/>
      <c r="D31" s="550"/>
      <c r="E31" s="550"/>
      <c r="F31" s="551"/>
      <c r="G31" s="551"/>
      <c r="H31" s="551"/>
      <c r="I31" s="551"/>
      <c r="J31" s="551"/>
      <c r="K31" s="551"/>
      <c r="L31" s="551"/>
      <c r="M31" s="551"/>
      <c r="N31" s="551"/>
      <c r="O31" s="552"/>
      <c r="P31" s="552"/>
      <c r="Q31" s="553"/>
    </row>
    <row r="32" ht="33" customHeight="1">
      <c r="A32" s="21" t="s">
        <v>69</v>
      </c>
      <c r="B32" s="524" t="e">
        <f>#REF!</f>
        <v>#REF!</v>
      </c>
      <c r="C32" s="525"/>
      <c r="D32" s="525"/>
      <c r="E32" s="525"/>
      <c r="F32" s="537"/>
      <c r="G32" s="537"/>
      <c r="H32" s="537"/>
      <c r="I32" s="537"/>
      <c r="J32" s="537"/>
      <c r="K32" s="537"/>
      <c r="L32" s="537"/>
      <c r="M32" s="537"/>
      <c r="N32" s="537"/>
      <c r="O32" s="538"/>
      <c r="P32" s="538"/>
      <c r="Q32" s="529"/>
    </row>
    <row r="33" ht="24.75" customHeight="1">
      <c r="A33" s="21" t="s">
        <v>71</v>
      </c>
      <c r="B33" s="524" t="e">
        <f>#REF!</f>
        <v>#REF!</v>
      </c>
      <c r="C33" s="525"/>
      <c r="D33" s="525"/>
      <c r="E33" s="525"/>
      <c r="F33" s="537"/>
      <c r="G33" s="537"/>
      <c r="H33" s="537"/>
      <c r="I33" s="537"/>
      <c r="J33" s="537"/>
      <c r="K33" s="537"/>
      <c r="L33" s="537"/>
      <c r="M33" s="537"/>
      <c r="N33" s="537"/>
      <c r="O33" s="538"/>
      <c r="P33" s="538"/>
      <c r="Q33" s="529"/>
    </row>
    <row r="34" ht="23.25" customHeight="1">
      <c r="A34" s="21" t="s">
        <v>73</v>
      </c>
      <c r="B34" s="524" t="e">
        <f>#REF!</f>
        <v>#REF!</v>
      </c>
      <c r="C34" s="525"/>
      <c r="D34" s="525"/>
      <c r="E34" s="525"/>
      <c r="F34" s="537"/>
      <c r="G34" s="537"/>
      <c r="H34" s="537"/>
      <c r="I34" s="537"/>
      <c r="J34" s="537"/>
      <c r="K34" s="537"/>
      <c r="L34" s="537"/>
      <c r="M34" s="537"/>
      <c r="N34" s="537"/>
      <c r="O34" s="538"/>
      <c r="P34" s="538"/>
      <c r="Q34" s="529"/>
    </row>
    <row r="35" ht="44.25" customHeight="1">
      <c r="A35" s="21" t="s">
        <v>75</v>
      </c>
      <c r="B35" s="524" t="e">
        <f>#REF!</f>
        <v>#REF!</v>
      </c>
      <c r="C35" s="525"/>
      <c r="D35" s="525"/>
      <c r="E35" s="525"/>
      <c r="F35" s="537"/>
      <c r="G35" s="537"/>
      <c r="H35" s="537"/>
      <c r="I35" s="537"/>
      <c r="J35" s="537"/>
      <c r="K35" s="537"/>
      <c r="L35" s="537"/>
      <c r="M35" s="537"/>
      <c r="N35" s="537"/>
      <c r="O35" s="538"/>
      <c r="P35" s="538"/>
      <c r="Q35" s="529"/>
    </row>
    <row r="36" ht="27" customHeight="1">
      <c r="A36" s="21" t="s">
        <v>77</v>
      </c>
      <c r="B36" s="524" t="e">
        <f>#REF!</f>
        <v>#REF!</v>
      </c>
      <c r="C36" s="525"/>
      <c r="D36" s="525"/>
      <c r="E36" s="525"/>
      <c r="F36" s="537"/>
      <c r="G36" s="537"/>
      <c r="H36" s="537"/>
      <c r="I36" s="537"/>
      <c r="J36" s="537"/>
      <c r="K36" s="537"/>
      <c r="L36" s="537"/>
      <c r="M36" s="537"/>
      <c r="N36" s="537"/>
      <c r="O36" s="538"/>
      <c r="P36" s="538"/>
      <c r="Q36" s="529"/>
    </row>
    <row r="37" ht="25.5" customHeight="1">
      <c r="A37" s="21" t="s">
        <v>79</v>
      </c>
      <c r="B37" s="524" t="e">
        <f>#REF!</f>
        <v>#REF!</v>
      </c>
      <c r="C37" s="525"/>
      <c r="D37" s="525"/>
      <c r="E37" s="525"/>
      <c r="F37" s="537"/>
      <c r="G37" s="537"/>
      <c r="H37" s="537"/>
      <c r="I37" s="537"/>
      <c r="J37" s="537"/>
      <c r="K37" s="537"/>
      <c r="L37" s="537"/>
      <c r="M37" s="537"/>
      <c r="N37" s="537"/>
      <c r="O37" s="538"/>
      <c r="P37" s="538"/>
      <c r="Q37" s="529"/>
    </row>
    <row r="38" s="516" customFormat="1" ht="12.75">
      <c r="A38" s="16" t="s">
        <v>81</v>
      </c>
      <c r="B38" s="517" t="e">
        <f>#REF!</f>
        <v>#REF!</v>
      </c>
      <c r="C38" s="518"/>
      <c r="D38" s="518"/>
      <c r="E38" s="518"/>
      <c r="F38" s="556"/>
      <c r="G38" s="556"/>
      <c r="H38" s="556"/>
      <c r="I38" s="556"/>
      <c r="J38" s="556"/>
      <c r="K38" s="556"/>
      <c r="L38" s="556"/>
      <c r="M38" s="556"/>
      <c r="N38" s="556"/>
      <c r="O38" s="557"/>
      <c r="P38" s="557"/>
      <c r="Q38" s="558"/>
    </row>
    <row r="39" ht="45.75" customHeight="1">
      <c r="A39" s="21" t="s">
        <v>83</v>
      </c>
      <c r="B39" s="524" t="e">
        <f>#REF!</f>
        <v>#REF!</v>
      </c>
      <c r="C39" s="525"/>
      <c r="D39" s="525"/>
      <c r="E39" s="525"/>
      <c r="F39" s="537"/>
      <c r="G39" s="537"/>
      <c r="H39" s="537"/>
      <c r="I39" s="537"/>
      <c r="J39" s="537"/>
      <c r="K39" s="537"/>
      <c r="L39" s="537"/>
      <c r="M39" s="537"/>
      <c r="N39" s="537"/>
      <c r="O39" s="538"/>
      <c r="P39" s="538"/>
      <c r="Q39" s="529"/>
    </row>
    <row r="40" ht="12.75">
      <c r="A40" s="21" t="s">
        <v>85</v>
      </c>
      <c r="B40" s="524" t="e">
        <f>#REF!</f>
        <v>#REF!</v>
      </c>
      <c r="C40" s="525"/>
      <c r="D40" s="525"/>
      <c r="E40" s="525"/>
      <c r="F40" s="537"/>
      <c r="G40" s="537"/>
      <c r="H40" s="537"/>
      <c r="I40" s="537"/>
      <c r="J40" s="537"/>
      <c r="K40" s="537"/>
      <c r="L40" s="537"/>
      <c r="M40" s="537"/>
      <c r="N40" s="537"/>
      <c r="O40" s="538"/>
      <c r="P40" s="538"/>
      <c r="Q40" s="529"/>
    </row>
    <row r="41" ht="12.75">
      <c r="A41" s="21" t="s">
        <v>87</v>
      </c>
      <c r="B41" s="524" t="e">
        <f>#REF!</f>
        <v>#REF!</v>
      </c>
      <c r="C41" s="525"/>
      <c r="D41" s="525"/>
      <c r="E41" s="525"/>
      <c r="F41" s="537"/>
      <c r="G41" s="537"/>
      <c r="H41" s="537"/>
      <c r="I41" s="537"/>
      <c r="J41" s="537"/>
      <c r="K41" s="537"/>
      <c r="L41" s="537"/>
      <c r="M41" s="537"/>
      <c r="N41" s="537"/>
      <c r="O41" s="538"/>
      <c r="P41" s="538"/>
      <c r="Q41" s="529"/>
    </row>
    <row r="42" ht="37.5" customHeight="1">
      <c r="A42" s="21" t="s">
        <v>90</v>
      </c>
      <c r="B42" s="524" t="e">
        <f>#REF!</f>
        <v>#REF!</v>
      </c>
      <c r="C42" s="525"/>
      <c r="D42" s="525"/>
      <c r="E42" s="525"/>
      <c r="F42" s="537"/>
      <c r="G42" s="537"/>
      <c r="H42" s="537"/>
      <c r="I42" s="537"/>
      <c r="J42" s="537"/>
      <c r="K42" s="537"/>
      <c r="L42" s="537"/>
      <c r="M42" s="537"/>
      <c r="N42" s="537"/>
      <c r="O42" s="538"/>
      <c r="P42" s="538"/>
      <c r="Q42" s="529"/>
    </row>
    <row r="43" ht="12.75">
      <c r="A43" s="16" t="s">
        <v>92</v>
      </c>
      <c r="B43" s="532" t="e">
        <f>#REF!</f>
        <v>#REF!</v>
      </c>
      <c r="C43" s="533"/>
      <c r="D43" s="533"/>
      <c r="E43" s="533"/>
      <c r="F43" s="534"/>
      <c r="G43" s="534"/>
      <c r="H43" s="534"/>
      <c r="I43" s="534"/>
      <c r="J43" s="534"/>
      <c r="K43" s="534"/>
      <c r="L43" s="534"/>
      <c r="M43" s="534"/>
      <c r="N43" s="534"/>
      <c r="O43" s="535"/>
      <c r="P43" s="535"/>
      <c r="Q43" s="536"/>
    </row>
    <row r="44" ht="12.75">
      <c r="A44" s="16" t="s">
        <v>94</v>
      </c>
      <c r="B44" s="532" t="e">
        <f>#REF!</f>
        <v>#REF!</v>
      </c>
      <c r="C44" s="533"/>
      <c r="D44" s="533"/>
      <c r="E44" s="533"/>
      <c r="F44" s="534"/>
      <c r="G44" s="534"/>
      <c r="H44" s="534"/>
      <c r="I44" s="534"/>
      <c r="J44" s="534"/>
      <c r="K44" s="534"/>
      <c r="L44" s="534"/>
      <c r="M44" s="534"/>
      <c r="N44" s="534"/>
      <c r="O44" s="535"/>
      <c r="P44" s="535"/>
      <c r="Q44" s="536"/>
    </row>
    <row r="45" ht="12.75">
      <c r="A45" s="21" t="s">
        <v>96</v>
      </c>
      <c r="B45" s="524" t="e">
        <f>#REF!</f>
        <v>#REF!</v>
      </c>
      <c r="C45" s="525"/>
      <c r="D45" s="525"/>
      <c r="E45" s="525"/>
      <c r="F45" s="537"/>
      <c r="G45" s="537"/>
      <c r="H45" s="537"/>
      <c r="I45" s="537"/>
      <c r="J45" s="537"/>
      <c r="K45" s="537"/>
      <c r="L45" s="537"/>
      <c r="M45" s="537"/>
      <c r="N45" s="537"/>
      <c r="O45" s="538"/>
      <c r="P45" s="538"/>
      <c r="Q45" s="529"/>
    </row>
    <row r="46" ht="12.75">
      <c r="A46" s="21" t="s">
        <v>98</v>
      </c>
      <c r="B46" s="524" t="e">
        <f>#REF!</f>
        <v>#REF!</v>
      </c>
      <c r="C46" s="525"/>
      <c r="D46" s="525"/>
      <c r="E46" s="525"/>
      <c r="F46" s="537"/>
      <c r="G46" s="537"/>
      <c r="H46" s="537"/>
      <c r="I46" s="537"/>
      <c r="J46" s="537"/>
      <c r="K46" s="537"/>
      <c r="L46" s="537"/>
      <c r="M46" s="537"/>
      <c r="N46" s="537"/>
      <c r="O46" s="538"/>
      <c r="P46" s="538"/>
      <c r="Q46" s="529"/>
    </row>
    <row r="47" ht="12.75">
      <c r="A47" s="21" t="s">
        <v>100</v>
      </c>
      <c r="B47" s="524" t="e">
        <f>#REF!</f>
        <v>#REF!</v>
      </c>
      <c r="C47" s="525"/>
      <c r="D47" s="525"/>
      <c r="E47" s="525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P47" s="538"/>
      <c r="Q47" s="529"/>
    </row>
    <row r="48" ht="12.75">
      <c r="A48" s="21" t="s">
        <v>102</v>
      </c>
      <c r="B48" s="524" t="e">
        <f>#REF!</f>
        <v>#REF!</v>
      </c>
      <c r="C48" s="525"/>
      <c r="D48" s="525"/>
      <c r="E48" s="525"/>
      <c r="F48" s="537"/>
      <c r="G48" s="537"/>
      <c r="H48" s="537"/>
      <c r="I48" s="537"/>
      <c r="J48" s="537"/>
      <c r="K48" s="537"/>
      <c r="L48" s="537"/>
      <c r="M48" s="537"/>
      <c r="N48" s="537"/>
      <c r="O48" s="538"/>
      <c r="P48" s="538"/>
      <c r="Q48" s="529"/>
    </row>
    <row r="49" ht="12.75">
      <c r="A49" s="21" t="s">
        <v>104</v>
      </c>
      <c r="B49" s="524" t="e">
        <f>#REF!</f>
        <v>#REF!</v>
      </c>
      <c r="C49" s="525"/>
      <c r="D49" s="525"/>
      <c r="E49" s="525"/>
      <c r="F49" s="537"/>
      <c r="G49" s="537"/>
      <c r="H49" s="537"/>
      <c r="I49" s="537"/>
      <c r="J49" s="537"/>
      <c r="K49" s="537"/>
      <c r="L49" s="537"/>
      <c r="M49" s="537"/>
      <c r="N49" s="537"/>
      <c r="O49" s="538"/>
      <c r="P49" s="538"/>
      <c r="Q49" s="529"/>
    </row>
    <row r="50" ht="12.75">
      <c r="A50" s="21" t="s">
        <v>106</v>
      </c>
      <c r="B50" s="524" t="e">
        <f>#REF!</f>
        <v>#REF!</v>
      </c>
      <c r="C50" s="525"/>
      <c r="D50" s="525"/>
      <c r="E50" s="525"/>
      <c r="F50" s="537"/>
      <c r="G50" s="537"/>
      <c r="H50" s="537"/>
      <c r="I50" s="537"/>
      <c r="J50" s="537"/>
      <c r="K50" s="537"/>
      <c r="L50" s="537"/>
      <c r="M50" s="537"/>
      <c r="N50" s="537"/>
      <c r="O50" s="538"/>
      <c r="P50" s="538"/>
      <c r="Q50" s="529"/>
    </row>
    <row r="51" ht="36.75" customHeight="1">
      <c r="A51" s="21" t="s">
        <v>108</v>
      </c>
      <c r="B51" s="524" t="e">
        <f>#REF!</f>
        <v>#REF!</v>
      </c>
      <c r="C51" s="525"/>
      <c r="D51" s="525"/>
      <c r="E51" s="525"/>
      <c r="F51" s="537"/>
      <c r="G51" s="537"/>
      <c r="H51" s="537"/>
      <c r="I51" s="537"/>
      <c r="J51" s="537"/>
      <c r="K51" s="537"/>
      <c r="L51" s="537"/>
      <c r="M51" s="537"/>
      <c r="N51" s="537"/>
      <c r="O51" s="538"/>
      <c r="P51" s="538"/>
      <c r="Q51" s="529"/>
    </row>
    <row r="52" ht="12.75">
      <c r="A52" s="21" t="s">
        <v>110</v>
      </c>
      <c r="B52" s="524" t="e">
        <f>#REF!</f>
        <v>#REF!</v>
      </c>
      <c r="C52" s="525"/>
      <c r="D52" s="525"/>
      <c r="E52" s="525"/>
      <c r="F52" s="537"/>
      <c r="G52" s="537"/>
      <c r="H52" s="537"/>
      <c r="I52" s="537"/>
      <c r="J52" s="537"/>
      <c r="K52" s="537"/>
      <c r="L52" s="537"/>
      <c r="M52" s="537"/>
      <c r="N52" s="537"/>
      <c r="O52" s="538"/>
      <c r="P52" s="538"/>
      <c r="Q52" s="529"/>
    </row>
    <row r="53" ht="39.75" customHeight="1">
      <c r="A53" s="21" t="s">
        <v>112</v>
      </c>
      <c r="B53" s="524" t="e">
        <f>#REF!</f>
        <v>#REF!</v>
      </c>
      <c r="C53" s="525"/>
      <c r="D53" s="525"/>
      <c r="E53" s="525"/>
      <c r="F53" s="537"/>
      <c r="G53" s="537"/>
      <c r="H53" s="537"/>
      <c r="I53" s="537"/>
      <c r="J53" s="537"/>
      <c r="K53" s="537"/>
      <c r="L53" s="537"/>
      <c r="M53" s="537"/>
      <c r="N53" s="537"/>
      <c r="O53" s="538"/>
      <c r="P53" s="538"/>
      <c r="Q53" s="529"/>
    </row>
    <row r="54" ht="12.75">
      <c r="A54" s="21" t="s">
        <v>114</v>
      </c>
      <c r="B54" s="524" t="e">
        <f>#REF!</f>
        <v>#REF!</v>
      </c>
      <c r="C54" s="525"/>
      <c r="D54" s="525"/>
      <c r="E54" s="525"/>
      <c r="F54" s="537"/>
      <c r="G54" s="537"/>
      <c r="H54" s="537"/>
      <c r="I54" s="537"/>
      <c r="J54" s="537"/>
      <c r="K54" s="537"/>
      <c r="L54" s="537"/>
      <c r="M54" s="537"/>
      <c r="N54" s="537"/>
      <c r="O54" s="538"/>
      <c r="P54" s="538"/>
      <c r="Q54" s="529"/>
    </row>
    <row r="55" ht="55.5" customHeight="1">
      <c r="A55" s="21" t="s">
        <v>116</v>
      </c>
      <c r="B55" s="524" t="e">
        <f>#REF!</f>
        <v>#REF!</v>
      </c>
      <c r="C55" s="525"/>
      <c r="D55" s="525"/>
      <c r="E55" s="525"/>
      <c r="F55" s="537"/>
      <c r="G55" s="537"/>
      <c r="H55" s="537"/>
      <c r="I55" s="537"/>
      <c r="J55" s="537"/>
      <c r="K55" s="537"/>
      <c r="L55" s="537"/>
      <c r="M55" s="537"/>
      <c r="N55" s="537"/>
      <c r="O55" s="538"/>
      <c r="P55" s="538"/>
      <c r="Q55" s="529"/>
    </row>
    <row r="56" ht="12.75">
      <c r="A56" s="21" t="s">
        <v>118</v>
      </c>
      <c r="B56" s="524" t="e">
        <f>#REF!</f>
        <v>#REF!</v>
      </c>
      <c r="C56" s="525"/>
      <c r="D56" s="525"/>
      <c r="E56" s="525"/>
      <c r="F56" s="537"/>
      <c r="G56" s="537"/>
      <c r="H56" s="537"/>
      <c r="I56" s="537"/>
      <c r="J56" s="537"/>
      <c r="K56" s="537"/>
      <c r="L56" s="537"/>
      <c r="M56" s="537"/>
      <c r="N56" s="537"/>
      <c r="O56" s="538"/>
      <c r="P56" s="538"/>
      <c r="Q56" s="529"/>
    </row>
    <row r="57" ht="12.75">
      <c r="A57" s="16" t="s">
        <v>120</v>
      </c>
      <c r="B57" s="549" t="e">
        <f>#REF!</f>
        <v>#REF!</v>
      </c>
      <c r="C57" s="550"/>
      <c r="D57" s="550"/>
      <c r="E57" s="550"/>
      <c r="F57" s="551"/>
      <c r="G57" s="551"/>
      <c r="H57" s="551"/>
      <c r="I57" s="551"/>
      <c r="J57" s="551"/>
      <c r="K57" s="551"/>
      <c r="L57" s="551"/>
      <c r="M57" s="551"/>
      <c r="N57" s="551"/>
      <c r="O57" s="552"/>
      <c r="P57" s="552"/>
      <c r="Q57" s="553"/>
    </row>
    <row r="58" ht="12.75">
      <c r="A58" s="21" t="s">
        <v>122</v>
      </c>
      <c r="B58" s="524" t="e">
        <f>#REF!</f>
        <v>#REF!</v>
      </c>
      <c r="C58" s="525"/>
      <c r="D58" s="525"/>
      <c r="E58" s="525"/>
      <c r="F58" s="537"/>
      <c r="G58" s="537"/>
      <c r="H58" s="537"/>
      <c r="I58" s="537"/>
      <c r="J58" s="537"/>
      <c r="K58" s="537"/>
      <c r="L58" s="537"/>
      <c r="M58" s="537"/>
      <c r="N58" s="537"/>
      <c r="O58" s="538"/>
      <c r="P58" s="538"/>
      <c r="Q58" s="529"/>
    </row>
    <row r="59" ht="12.75">
      <c r="A59" s="16">
        <v>3</v>
      </c>
      <c r="B59" s="539" t="e">
        <f>#REF!</f>
        <v>#REF!</v>
      </c>
      <c r="C59" s="540"/>
      <c r="D59" s="540"/>
      <c r="E59" s="540"/>
      <c r="F59" s="541"/>
      <c r="G59" s="541"/>
      <c r="H59" s="541"/>
      <c r="I59" s="541"/>
      <c r="J59" s="541"/>
      <c r="K59" s="541"/>
      <c r="L59" s="541"/>
      <c r="M59" s="541"/>
      <c r="N59" s="541"/>
      <c r="O59" s="542"/>
      <c r="P59" s="542"/>
      <c r="Q59" s="543"/>
    </row>
    <row r="60" ht="12.75">
      <c r="A60" s="16" t="s">
        <v>126</v>
      </c>
      <c r="B60" s="549" t="e">
        <f>#REF!</f>
        <v>#REF!</v>
      </c>
      <c r="C60" s="550"/>
      <c r="D60" s="550"/>
      <c r="E60" s="550"/>
      <c r="F60" s="551"/>
      <c r="G60" s="551"/>
      <c r="H60" s="551"/>
      <c r="I60" s="551"/>
      <c r="J60" s="551"/>
      <c r="K60" s="551"/>
      <c r="L60" s="551"/>
      <c r="M60" s="551"/>
      <c r="N60" s="551"/>
      <c r="O60" s="552"/>
      <c r="P60" s="552"/>
      <c r="Q60" s="553"/>
    </row>
    <row r="61" ht="66" customHeight="1">
      <c r="A61" s="21" t="s">
        <v>128</v>
      </c>
      <c r="B61" s="524" t="e">
        <f>#REF!</f>
        <v>#REF!</v>
      </c>
      <c r="C61" s="525"/>
      <c r="D61" s="525"/>
      <c r="E61" s="525"/>
      <c r="F61" s="526" t="s">
        <v>304</v>
      </c>
      <c r="G61" s="530"/>
      <c r="H61" s="530"/>
      <c r="I61" s="530"/>
      <c r="J61" s="530"/>
      <c r="K61" s="530"/>
      <c r="L61" s="530"/>
      <c r="M61" s="530"/>
      <c r="N61" s="530"/>
      <c r="O61" s="530"/>
      <c r="P61" s="531"/>
      <c r="Q61" s="529">
        <v>899.59799999999996</v>
      </c>
    </row>
    <row r="62" ht="33" customHeight="1">
      <c r="A62" s="21" t="s">
        <v>129</v>
      </c>
      <c r="B62" s="524" t="e">
        <f>#REF!</f>
        <v>#REF!</v>
      </c>
      <c r="C62" s="525"/>
      <c r="D62" s="525"/>
      <c r="E62" s="525"/>
      <c r="F62" s="537"/>
      <c r="G62" s="537"/>
      <c r="H62" s="537"/>
      <c r="I62" s="537"/>
      <c r="J62" s="537"/>
      <c r="K62" s="537"/>
      <c r="L62" s="537"/>
      <c r="M62" s="537"/>
      <c r="N62" s="537"/>
      <c r="O62" s="538"/>
      <c r="P62" s="538"/>
      <c r="Q62" s="529"/>
    </row>
    <row r="63" ht="12.75">
      <c r="A63" s="16" t="s">
        <v>130</v>
      </c>
      <c r="B63" s="549" t="e">
        <f>#REF!</f>
        <v>#REF!</v>
      </c>
      <c r="C63" s="550"/>
      <c r="D63" s="550"/>
      <c r="E63" s="550"/>
      <c r="F63" s="551"/>
      <c r="G63" s="551"/>
      <c r="H63" s="551"/>
      <c r="I63" s="551"/>
      <c r="J63" s="551"/>
      <c r="K63" s="551"/>
      <c r="L63" s="551"/>
      <c r="M63" s="551"/>
      <c r="N63" s="551"/>
      <c r="O63" s="552"/>
      <c r="P63" s="552"/>
      <c r="Q63" s="553"/>
    </row>
    <row r="64" ht="27" customHeight="1">
      <c r="A64" s="21" t="s">
        <v>131</v>
      </c>
      <c r="B64" s="524" t="e">
        <f>#REF!</f>
        <v>#REF!</v>
      </c>
      <c r="C64" s="525"/>
      <c r="D64" s="525"/>
      <c r="E64" s="525"/>
      <c r="F64" s="537"/>
      <c r="G64" s="537"/>
      <c r="H64" s="537"/>
      <c r="I64" s="537"/>
      <c r="J64" s="537"/>
      <c r="K64" s="537"/>
      <c r="L64" s="537"/>
      <c r="M64" s="537"/>
      <c r="N64" s="537"/>
      <c r="O64" s="538"/>
      <c r="P64" s="538"/>
      <c r="Q64" s="529"/>
    </row>
    <row r="65" ht="32.25" customHeight="1">
      <c r="A65" s="21" t="s">
        <v>132</v>
      </c>
      <c r="B65" s="524" t="e">
        <f>#REF!</f>
        <v>#REF!</v>
      </c>
      <c r="C65" s="525"/>
      <c r="D65" s="525"/>
      <c r="E65" s="525"/>
      <c r="F65" s="537"/>
      <c r="G65" s="537"/>
      <c r="H65" s="537"/>
      <c r="I65" s="537"/>
      <c r="J65" s="537"/>
      <c r="K65" s="537"/>
      <c r="L65" s="537"/>
      <c r="M65" s="537"/>
      <c r="N65" s="537"/>
      <c r="O65" s="538"/>
      <c r="P65" s="538"/>
      <c r="Q65" s="529"/>
    </row>
    <row r="66" ht="25.5" customHeight="1">
      <c r="A66" s="21" t="s">
        <v>133</v>
      </c>
      <c r="B66" s="524" t="e">
        <f>#REF!</f>
        <v>#REF!</v>
      </c>
      <c r="C66" s="525"/>
      <c r="D66" s="525"/>
      <c r="E66" s="525"/>
      <c r="F66" s="537"/>
      <c r="G66" s="537"/>
      <c r="H66" s="537"/>
      <c r="I66" s="537"/>
      <c r="J66" s="537"/>
      <c r="K66" s="537"/>
      <c r="L66" s="537"/>
      <c r="M66" s="537"/>
      <c r="N66" s="537"/>
      <c r="O66" s="538"/>
      <c r="P66" s="538"/>
      <c r="Q66" s="529"/>
    </row>
    <row r="67" ht="32.25" customHeight="1">
      <c r="A67" s="21" t="s">
        <v>134</v>
      </c>
      <c r="B67" s="524" t="e">
        <f>#REF!</f>
        <v>#REF!</v>
      </c>
      <c r="C67" s="525"/>
      <c r="D67" s="525"/>
      <c r="E67" s="525"/>
      <c r="F67" s="537"/>
      <c r="G67" s="537"/>
      <c r="H67" s="537"/>
      <c r="I67" s="537"/>
      <c r="J67" s="537"/>
      <c r="K67" s="537"/>
      <c r="L67" s="537"/>
      <c r="M67" s="537"/>
      <c r="N67" s="537"/>
      <c r="O67" s="538"/>
      <c r="P67" s="538"/>
      <c r="Q67" s="529"/>
    </row>
    <row r="68" ht="37.5" customHeight="1">
      <c r="A68" s="21" t="s">
        <v>136</v>
      </c>
      <c r="B68" s="524" t="e">
        <f>#REF!</f>
        <v>#REF!</v>
      </c>
      <c r="C68" s="525"/>
      <c r="D68" s="525"/>
      <c r="E68" s="525"/>
      <c r="F68" s="537"/>
      <c r="G68" s="537"/>
      <c r="H68" s="537"/>
      <c r="I68" s="537"/>
      <c r="J68" s="537"/>
      <c r="K68" s="537"/>
      <c r="L68" s="537"/>
      <c r="M68" s="537"/>
      <c r="N68" s="537"/>
      <c r="O68" s="538"/>
      <c r="P68" s="538"/>
      <c r="Q68" s="529"/>
    </row>
    <row r="69" ht="21.75" customHeight="1">
      <c r="A69" s="21" t="s">
        <v>137</v>
      </c>
      <c r="B69" s="524" t="e">
        <f>#REF!</f>
        <v>#REF!</v>
      </c>
      <c r="C69" s="525"/>
      <c r="D69" s="525"/>
      <c r="E69" s="525"/>
      <c r="F69" s="537"/>
      <c r="G69" s="537"/>
      <c r="H69" s="537"/>
      <c r="I69" s="537"/>
      <c r="J69" s="537"/>
      <c r="K69" s="537"/>
      <c r="L69" s="537"/>
      <c r="M69" s="537"/>
      <c r="N69" s="537"/>
      <c r="O69" s="538"/>
      <c r="P69" s="538"/>
      <c r="Q69" s="529"/>
    </row>
    <row r="70" ht="24.75" customHeight="1">
      <c r="A70" s="21" t="s">
        <v>138</v>
      </c>
      <c r="B70" s="524" t="e">
        <f>#REF!</f>
        <v>#REF!</v>
      </c>
      <c r="C70" s="525"/>
      <c r="D70" s="525"/>
      <c r="E70" s="525"/>
      <c r="F70" s="537"/>
      <c r="G70" s="537"/>
      <c r="H70" s="537"/>
      <c r="I70" s="537"/>
      <c r="J70" s="537"/>
      <c r="K70" s="537"/>
      <c r="L70" s="537"/>
      <c r="M70" s="537"/>
      <c r="N70" s="537"/>
      <c r="O70" s="538"/>
      <c r="P70" s="538"/>
      <c r="Q70" s="529"/>
    </row>
    <row r="71" ht="12.75">
      <c r="A71" s="21" t="s">
        <v>139</v>
      </c>
      <c r="B71" s="524" t="e">
        <f>#REF!</f>
        <v>#REF!</v>
      </c>
      <c r="C71" s="525"/>
      <c r="D71" s="525"/>
      <c r="E71" s="525"/>
      <c r="F71" s="537"/>
      <c r="G71" s="537"/>
      <c r="H71" s="537"/>
      <c r="I71" s="537"/>
      <c r="J71" s="537"/>
      <c r="K71" s="537"/>
      <c r="L71" s="537"/>
      <c r="M71" s="537"/>
      <c r="N71" s="537"/>
      <c r="O71" s="538"/>
      <c r="P71" s="538"/>
      <c r="Q71" s="529"/>
    </row>
    <row r="72" ht="12.75">
      <c r="A72" s="21" t="s">
        <v>140</v>
      </c>
      <c r="B72" s="524" t="e">
        <f>#REF!</f>
        <v>#REF!</v>
      </c>
      <c r="C72" s="525"/>
      <c r="D72" s="525"/>
      <c r="E72" s="525"/>
      <c r="F72" s="537"/>
      <c r="G72" s="537"/>
      <c r="H72" s="537"/>
      <c r="I72" s="537"/>
      <c r="J72" s="537"/>
      <c r="K72" s="537"/>
      <c r="L72" s="537"/>
      <c r="M72" s="537"/>
      <c r="N72" s="537"/>
      <c r="O72" s="538"/>
      <c r="P72" s="538"/>
      <c r="Q72" s="529"/>
    </row>
    <row r="73" ht="12.75">
      <c r="A73" s="21" t="s">
        <v>142</v>
      </c>
      <c r="B73" s="524" t="e">
        <f>#REF!</f>
        <v>#REF!</v>
      </c>
      <c r="C73" s="525"/>
      <c r="D73" s="525"/>
      <c r="E73" s="525"/>
      <c r="F73" s="537"/>
      <c r="G73" s="537"/>
      <c r="H73" s="537"/>
      <c r="I73" s="537"/>
      <c r="J73" s="537"/>
      <c r="K73" s="537"/>
      <c r="L73" s="537"/>
      <c r="M73" s="537"/>
      <c r="N73" s="537"/>
      <c r="O73" s="538"/>
      <c r="P73" s="538"/>
      <c r="Q73" s="529"/>
    </row>
    <row r="74" ht="12.75">
      <c r="A74" s="16" t="s">
        <v>144</v>
      </c>
      <c r="B74" s="549" t="e">
        <f>#REF!</f>
        <v>#REF!</v>
      </c>
      <c r="C74" s="550"/>
      <c r="D74" s="550"/>
      <c r="E74" s="550"/>
      <c r="F74" s="551"/>
      <c r="G74" s="551"/>
      <c r="H74" s="551"/>
      <c r="I74" s="551"/>
      <c r="J74" s="551"/>
      <c r="K74" s="551"/>
      <c r="L74" s="551"/>
      <c r="M74" s="551"/>
      <c r="N74" s="551"/>
      <c r="O74" s="552"/>
      <c r="P74" s="552"/>
      <c r="Q74" s="553"/>
    </row>
    <row r="75" ht="12.75">
      <c r="A75" s="21" t="s">
        <v>146</v>
      </c>
      <c r="B75" s="524" t="e">
        <f>#REF!</f>
        <v>#REF!</v>
      </c>
      <c r="C75" s="525"/>
      <c r="D75" s="525"/>
      <c r="E75" s="525"/>
      <c r="F75" s="537"/>
      <c r="G75" s="537"/>
      <c r="H75" s="537"/>
      <c r="I75" s="537"/>
      <c r="J75" s="537"/>
      <c r="K75" s="537"/>
      <c r="L75" s="537"/>
      <c r="M75" s="537"/>
      <c r="N75" s="537"/>
      <c r="O75" s="538"/>
      <c r="P75" s="538"/>
      <c r="Q75" s="529"/>
    </row>
    <row r="76" ht="35.25" customHeight="1">
      <c r="A76" s="21" t="s">
        <v>148</v>
      </c>
      <c r="B76" s="524" t="e">
        <f>#REF!</f>
        <v>#REF!</v>
      </c>
      <c r="C76" s="525"/>
      <c r="D76" s="525"/>
      <c r="E76" s="525"/>
      <c r="F76" s="537"/>
      <c r="G76" s="537"/>
      <c r="H76" s="537"/>
      <c r="I76" s="537"/>
      <c r="J76" s="537"/>
      <c r="K76" s="537"/>
      <c r="L76" s="537"/>
      <c r="M76" s="537"/>
      <c r="N76" s="537"/>
      <c r="O76" s="538"/>
      <c r="P76" s="538"/>
      <c r="Q76" s="529"/>
    </row>
    <row r="77" ht="12.75">
      <c r="A77" s="16" t="s">
        <v>150</v>
      </c>
      <c r="B77" s="549" t="e">
        <f>#REF!</f>
        <v>#REF!</v>
      </c>
      <c r="C77" s="550"/>
      <c r="D77" s="550"/>
      <c r="E77" s="550"/>
      <c r="F77" s="551"/>
      <c r="G77" s="551"/>
      <c r="H77" s="551"/>
      <c r="I77" s="551"/>
      <c r="J77" s="551"/>
      <c r="K77" s="551"/>
      <c r="L77" s="551"/>
      <c r="M77" s="551"/>
      <c r="N77" s="551"/>
      <c r="O77" s="552"/>
      <c r="P77" s="552"/>
      <c r="Q77" s="553"/>
    </row>
    <row r="78" ht="36.75" customHeight="1">
      <c r="A78" s="21" t="s">
        <v>151</v>
      </c>
      <c r="B78" s="524" t="e">
        <f>#REF!</f>
        <v>#REF!</v>
      </c>
      <c r="C78" s="525"/>
      <c r="D78" s="525"/>
      <c r="E78" s="525"/>
      <c r="F78" s="537"/>
      <c r="G78" s="537"/>
      <c r="H78" s="537"/>
      <c r="I78" s="537"/>
      <c r="J78" s="537"/>
      <c r="K78" s="537"/>
      <c r="L78" s="537"/>
      <c r="M78" s="537"/>
      <c r="N78" s="537"/>
      <c r="O78" s="538"/>
      <c r="P78" s="538"/>
      <c r="Q78" s="529"/>
    </row>
    <row r="79" ht="27.75" customHeight="1">
      <c r="A79" s="21" t="s">
        <v>153</v>
      </c>
      <c r="B79" s="524" t="e">
        <f>#REF!</f>
        <v>#REF!</v>
      </c>
      <c r="C79" s="525"/>
      <c r="D79" s="525"/>
      <c r="E79" s="525"/>
      <c r="F79" s="537"/>
      <c r="G79" s="537"/>
      <c r="H79" s="537"/>
      <c r="I79" s="537"/>
      <c r="J79" s="537"/>
      <c r="K79" s="537"/>
      <c r="L79" s="537"/>
      <c r="M79" s="537"/>
      <c r="N79" s="537"/>
      <c r="O79" s="538"/>
      <c r="P79" s="538"/>
      <c r="Q79" s="529"/>
    </row>
    <row r="80" ht="25.5" customHeight="1">
      <c r="A80" s="21" t="s">
        <v>155</v>
      </c>
      <c r="B80" s="524" t="e">
        <f>#REF!</f>
        <v>#REF!</v>
      </c>
      <c r="C80" s="525"/>
      <c r="D80" s="525"/>
      <c r="E80" s="525"/>
      <c r="F80" s="537"/>
      <c r="G80" s="537"/>
      <c r="H80" s="537"/>
      <c r="I80" s="537"/>
      <c r="J80" s="537"/>
      <c r="K80" s="537"/>
      <c r="L80" s="537"/>
      <c r="M80" s="537"/>
      <c r="N80" s="537"/>
      <c r="O80" s="538"/>
      <c r="P80" s="538"/>
      <c r="Q80" s="529"/>
    </row>
    <row r="81" ht="25.5" customHeight="1">
      <c r="A81" s="21" t="s">
        <v>156</v>
      </c>
      <c r="B81" s="524" t="e">
        <f>#REF!</f>
        <v>#REF!</v>
      </c>
      <c r="C81" s="525"/>
      <c r="D81" s="525"/>
      <c r="E81" s="525"/>
      <c r="F81" s="537"/>
      <c r="G81" s="537"/>
      <c r="H81" s="537"/>
      <c r="I81" s="537"/>
      <c r="J81" s="537"/>
      <c r="K81" s="537"/>
      <c r="L81" s="537"/>
      <c r="M81" s="537"/>
      <c r="N81" s="537"/>
      <c r="O81" s="538"/>
      <c r="P81" s="538"/>
      <c r="Q81" s="529"/>
    </row>
    <row r="82" ht="27.75" customHeight="1">
      <c r="A82" s="21" t="s">
        <v>158</v>
      </c>
      <c r="B82" s="524" t="e">
        <f>#REF!</f>
        <v>#REF!</v>
      </c>
      <c r="C82" s="525"/>
      <c r="D82" s="525"/>
      <c r="E82" s="525"/>
      <c r="F82" s="537"/>
      <c r="G82" s="537"/>
      <c r="H82" s="537"/>
      <c r="I82" s="537"/>
      <c r="J82" s="537"/>
      <c r="K82" s="537"/>
      <c r="L82" s="537"/>
      <c r="M82" s="537"/>
      <c r="N82" s="537"/>
      <c r="O82" s="538"/>
      <c r="P82" s="538"/>
      <c r="Q82" s="529"/>
    </row>
    <row r="83" ht="23.25" customHeight="1">
      <c r="A83" s="21" t="s">
        <v>159</v>
      </c>
      <c r="B83" s="524" t="e">
        <f>#REF!</f>
        <v>#REF!</v>
      </c>
      <c r="C83" s="525"/>
      <c r="D83" s="525"/>
      <c r="E83" s="525"/>
      <c r="F83" s="537"/>
      <c r="G83" s="537"/>
      <c r="H83" s="537"/>
      <c r="I83" s="537"/>
      <c r="J83" s="537"/>
      <c r="K83" s="537"/>
      <c r="L83" s="537"/>
      <c r="M83" s="537"/>
      <c r="N83" s="537"/>
      <c r="O83" s="538"/>
      <c r="P83" s="538"/>
      <c r="Q83" s="529"/>
    </row>
    <row r="84" ht="27" customHeight="1">
      <c r="A84" s="16" t="s">
        <v>160</v>
      </c>
      <c r="B84" s="549" t="e">
        <f>#REF!</f>
        <v>#REF!</v>
      </c>
      <c r="C84" s="550"/>
      <c r="D84" s="550"/>
      <c r="E84" s="550"/>
      <c r="F84" s="551"/>
      <c r="G84" s="551"/>
      <c r="H84" s="551"/>
      <c r="I84" s="551"/>
      <c r="J84" s="551"/>
      <c r="K84" s="551"/>
      <c r="L84" s="551"/>
      <c r="M84" s="551"/>
      <c r="N84" s="551"/>
      <c r="O84" s="552"/>
      <c r="P84" s="552"/>
      <c r="Q84" s="553"/>
    </row>
    <row r="85" ht="31.149999999999999" customHeight="1">
      <c r="A85" s="21" t="s">
        <v>162</v>
      </c>
      <c r="B85" s="524" t="e">
        <f>#REF!</f>
        <v>#REF!</v>
      </c>
      <c r="C85" s="525"/>
      <c r="D85" s="525"/>
      <c r="E85" s="525"/>
      <c r="F85" s="526"/>
      <c r="G85" s="530"/>
      <c r="H85" s="530"/>
      <c r="I85" s="530"/>
      <c r="J85" s="530"/>
      <c r="K85" s="530"/>
      <c r="L85" s="530"/>
      <c r="M85" s="530"/>
      <c r="N85" s="530"/>
      <c r="O85" s="530"/>
      <c r="P85" s="531"/>
      <c r="Q85" s="529"/>
    </row>
    <row r="86" ht="24.600000000000001" customHeight="1">
      <c r="A86" s="21" t="s">
        <v>164</v>
      </c>
      <c r="B86" s="524" t="e">
        <f>#REF!</f>
        <v>#REF!</v>
      </c>
      <c r="C86" s="525"/>
      <c r="D86" s="525"/>
      <c r="E86" s="525"/>
      <c r="F86" s="526"/>
      <c r="G86" s="530"/>
      <c r="H86" s="530"/>
      <c r="I86" s="530"/>
      <c r="J86" s="530"/>
      <c r="K86" s="530"/>
      <c r="L86" s="530"/>
      <c r="M86" s="530"/>
      <c r="N86" s="530"/>
      <c r="O86" s="530"/>
      <c r="P86" s="531"/>
      <c r="Q86" s="529"/>
    </row>
    <row r="87" ht="22.149999999999999" customHeight="1">
      <c r="A87" s="21" t="s">
        <v>166</v>
      </c>
      <c r="B87" s="524" t="e">
        <f>#REF!</f>
        <v>#REF!</v>
      </c>
      <c r="C87" s="525"/>
      <c r="D87" s="525"/>
      <c r="E87" s="525"/>
      <c r="F87" s="526"/>
      <c r="G87" s="530"/>
      <c r="H87" s="530"/>
      <c r="I87" s="530"/>
      <c r="J87" s="530"/>
      <c r="K87" s="530"/>
      <c r="L87" s="530"/>
      <c r="M87" s="530"/>
      <c r="N87" s="530"/>
      <c r="O87" s="530"/>
      <c r="P87" s="531"/>
      <c r="Q87" s="529"/>
    </row>
    <row r="88" ht="25.149999999999999" customHeight="1">
      <c r="A88" s="21" t="s">
        <v>168</v>
      </c>
      <c r="B88" s="544" t="e">
        <f>#REF!</f>
        <v>#REF!</v>
      </c>
      <c r="C88" s="545"/>
      <c r="D88" s="545"/>
      <c r="E88" s="545"/>
      <c r="F88" s="526"/>
      <c r="G88" s="530"/>
      <c r="H88" s="530"/>
      <c r="I88" s="530"/>
      <c r="J88" s="530"/>
      <c r="K88" s="530"/>
      <c r="L88" s="530"/>
      <c r="M88" s="530"/>
      <c r="N88" s="530"/>
      <c r="O88" s="530"/>
      <c r="P88" s="531"/>
      <c r="Q88" s="529"/>
    </row>
    <row r="89" ht="16.149999999999999" customHeight="1">
      <c r="A89" s="21" t="s">
        <v>170</v>
      </c>
      <c r="B89" s="544" t="e">
        <f>#REF!</f>
        <v>#REF!</v>
      </c>
      <c r="C89" s="545"/>
      <c r="D89" s="545"/>
      <c r="E89" s="545"/>
      <c r="F89" s="526"/>
      <c r="G89" s="530"/>
      <c r="H89" s="530"/>
      <c r="I89" s="530"/>
      <c r="J89" s="530"/>
      <c r="K89" s="530"/>
      <c r="L89" s="530"/>
      <c r="M89" s="530"/>
      <c r="N89" s="530"/>
      <c r="O89" s="530"/>
      <c r="P89" s="531"/>
      <c r="Q89" s="529"/>
    </row>
    <row r="90" ht="12.75">
      <c r="A90" s="16" t="s">
        <v>172</v>
      </c>
      <c r="B90" s="549" t="e">
        <f>#REF!</f>
        <v>#REF!</v>
      </c>
      <c r="C90" s="550"/>
      <c r="D90" s="550"/>
      <c r="E90" s="550"/>
      <c r="F90" s="551"/>
      <c r="G90" s="551"/>
      <c r="H90" s="551"/>
      <c r="I90" s="551"/>
      <c r="J90" s="551"/>
      <c r="K90" s="551"/>
      <c r="L90" s="551"/>
      <c r="M90" s="551"/>
      <c r="N90" s="551"/>
      <c r="O90" s="552"/>
      <c r="P90" s="552"/>
      <c r="Q90" s="553"/>
    </row>
    <row r="91" ht="12.75">
      <c r="A91" s="16" t="s">
        <v>173</v>
      </c>
      <c r="B91" s="532" t="e">
        <f>#REF!</f>
        <v>#REF!</v>
      </c>
      <c r="C91" s="533"/>
      <c r="D91" s="533"/>
      <c r="E91" s="533"/>
      <c r="F91" s="534"/>
      <c r="G91" s="534"/>
      <c r="H91" s="534"/>
      <c r="I91" s="534"/>
      <c r="J91" s="534"/>
      <c r="K91" s="534"/>
      <c r="L91" s="534"/>
      <c r="M91" s="534"/>
      <c r="N91" s="534"/>
      <c r="O91" s="535"/>
      <c r="P91" s="535"/>
      <c r="Q91" s="536"/>
    </row>
    <row r="92" ht="12.75">
      <c r="A92" s="21" t="s">
        <v>175</v>
      </c>
      <c r="B92" s="544" t="e">
        <f>#REF!</f>
        <v>#REF!</v>
      </c>
      <c r="C92" s="545"/>
      <c r="D92" s="545"/>
      <c r="E92" s="545"/>
      <c r="F92" s="537"/>
      <c r="G92" s="537"/>
      <c r="H92" s="537"/>
      <c r="I92" s="537"/>
      <c r="J92" s="537"/>
      <c r="K92" s="537"/>
      <c r="L92" s="537"/>
      <c r="M92" s="537"/>
      <c r="N92" s="537"/>
      <c r="O92" s="538"/>
      <c r="P92" s="538"/>
      <c r="Q92" s="529"/>
    </row>
    <row r="93" ht="12.75">
      <c r="A93" s="21" t="s">
        <v>176</v>
      </c>
      <c r="B93" s="544" t="e">
        <f>#REF!</f>
        <v>#REF!</v>
      </c>
      <c r="C93" s="545"/>
      <c r="D93" s="545"/>
      <c r="E93" s="545"/>
      <c r="F93" s="537"/>
      <c r="G93" s="537"/>
      <c r="H93" s="537"/>
      <c r="I93" s="537"/>
      <c r="J93" s="537"/>
      <c r="K93" s="537"/>
      <c r="L93" s="537"/>
      <c r="M93" s="537"/>
      <c r="N93" s="537"/>
      <c r="O93" s="538"/>
      <c r="P93" s="538"/>
      <c r="Q93" s="529"/>
    </row>
    <row r="94" ht="12.75">
      <c r="A94" s="21" t="s">
        <v>177</v>
      </c>
      <c r="B94" s="544" t="e">
        <f>#REF!</f>
        <v>#REF!</v>
      </c>
      <c r="C94" s="545"/>
      <c r="D94" s="545"/>
      <c r="E94" s="545"/>
      <c r="F94" s="537"/>
      <c r="G94" s="537"/>
      <c r="H94" s="537"/>
      <c r="I94" s="537"/>
      <c r="J94" s="537"/>
      <c r="K94" s="537"/>
      <c r="L94" s="537"/>
      <c r="M94" s="537"/>
      <c r="N94" s="537"/>
      <c r="O94" s="538"/>
      <c r="P94" s="538"/>
      <c r="Q94" s="529"/>
    </row>
    <row r="95" ht="12.75">
      <c r="A95" s="21" t="s">
        <v>178</v>
      </c>
      <c r="B95" s="524" t="e">
        <f>#REF!</f>
        <v>#REF!</v>
      </c>
      <c r="C95" s="525"/>
      <c r="D95" s="525"/>
      <c r="E95" s="525"/>
      <c r="F95" s="537"/>
      <c r="G95" s="537"/>
      <c r="H95" s="537"/>
      <c r="I95" s="537"/>
      <c r="J95" s="537"/>
      <c r="K95" s="537"/>
      <c r="L95" s="537"/>
      <c r="M95" s="537"/>
      <c r="N95" s="537"/>
      <c r="O95" s="538"/>
      <c r="P95" s="538"/>
      <c r="Q95" s="529"/>
    </row>
    <row r="96" ht="12.75">
      <c r="A96" s="21" t="s">
        <v>180</v>
      </c>
      <c r="B96" s="524" t="e">
        <f>#REF!</f>
        <v>#REF!</v>
      </c>
      <c r="C96" s="525"/>
      <c r="D96" s="525"/>
      <c r="E96" s="525"/>
      <c r="F96" s="537"/>
      <c r="G96" s="537"/>
      <c r="H96" s="537"/>
      <c r="I96" s="537"/>
      <c r="J96" s="537"/>
      <c r="K96" s="537"/>
      <c r="L96" s="537"/>
      <c r="M96" s="537"/>
      <c r="N96" s="537"/>
      <c r="O96" s="538"/>
      <c r="P96" s="538"/>
      <c r="Q96" s="529"/>
    </row>
    <row r="97" ht="12.75">
      <c r="A97" s="21" t="s">
        <v>181</v>
      </c>
      <c r="B97" s="524" t="e">
        <f>#REF!</f>
        <v>#REF!</v>
      </c>
      <c r="C97" s="525"/>
      <c r="D97" s="525"/>
      <c r="E97" s="525"/>
      <c r="F97" s="537"/>
      <c r="G97" s="537"/>
      <c r="H97" s="537"/>
      <c r="I97" s="537"/>
      <c r="J97" s="537"/>
      <c r="K97" s="537"/>
      <c r="L97" s="537"/>
      <c r="M97" s="537"/>
      <c r="N97" s="537"/>
      <c r="O97" s="538"/>
      <c r="P97" s="538"/>
      <c r="Q97" s="529"/>
    </row>
    <row r="98" ht="12.75">
      <c r="A98" s="21" t="s">
        <v>182</v>
      </c>
      <c r="B98" s="544" t="e">
        <f>#REF!</f>
        <v>#REF!</v>
      </c>
      <c r="C98" s="545"/>
      <c r="D98" s="545"/>
      <c r="E98" s="545"/>
      <c r="F98" s="537"/>
      <c r="G98" s="537"/>
      <c r="H98" s="537"/>
      <c r="I98" s="537"/>
      <c r="J98" s="537"/>
      <c r="K98" s="537"/>
      <c r="L98" s="537"/>
      <c r="M98" s="537"/>
      <c r="N98" s="537"/>
      <c r="O98" s="538"/>
      <c r="P98" s="538"/>
      <c r="Q98" s="559"/>
    </row>
    <row r="99" ht="12.75">
      <c r="A99" s="21" t="s">
        <v>183</v>
      </c>
      <c r="B99" s="524" t="e">
        <f>#REF!</f>
        <v>#REF!</v>
      </c>
      <c r="C99" s="525"/>
      <c r="D99" s="525"/>
      <c r="E99" s="525"/>
      <c r="F99" s="537"/>
      <c r="G99" s="537"/>
      <c r="H99" s="537"/>
      <c r="I99" s="537"/>
      <c r="J99" s="537"/>
      <c r="K99" s="537"/>
      <c r="L99" s="537"/>
      <c r="M99" s="537"/>
      <c r="N99" s="537"/>
      <c r="O99" s="538"/>
      <c r="P99" s="538"/>
      <c r="Q99" s="529"/>
    </row>
    <row r="100" ht="52.149999999999999" customHeight="1">
      <c r="A100" s="21" t="s">
        <v>184</v>
      </c>
      <c r="B100" s="524" t="e">
        <f>#REF!</f>
        <v>#REF!</v>
      </c>
      <c r="C100" s="525"/>
      <c r="D100" s="525"/>
      <c r="E100" s="525"/>
      <c r="F100" s="526" t="s">
        <v>305</v>
      </c>
      <c r="G100" s="530"/>
      <c r="H100" s="530"/>
      <c r="I100" s="530"/>
      <c r="J100" s="530"/>
      <c r="K100" s="530"/>
      <c r="L100" s="530"/>
      <c r="M100" s="530"/>
      <c r="N100" s="530"/>
      <c r="O100" s="530"/>
      <c r="P100" s="531"/>
      <c r="Q100" s="529">
        <v>150</v>
      </c>
    </row>
    <row r="101" ht="24" customHeight="1">
      <c r="A101" s="21" t="s">
        <v>185</v>
      </c>
      <c r="B101" s="524" t="e">
        <f>#REF!</f>
        <v>#REF!</v>
      </c>
      <c r="C101" s="525"/>
      <c r="D101" s="525"/>
      <c r="E101" s="525"/>
      <c r="F101" s="537"/>
      <c r="G101" s="537"/>
      <c r="H101" s="537"/>
      <c r="I101" s="537"/>
      <c r="J101" s="537"/>
      <c r="K101" s="537"/>
      <c r="L101" s="537"/>
      <c r="M101" s="537"/>
      <c r="N101" s="537"/>
      <c r="O101" s="538"/>
      <c r="P101" s="538"/>
      <c r="Q101" s="529"/>
    </row>
    <row r="102" ht="51.75" customHeight="1">
      <c r="A102" s="21" t="s">
        <v>186</v>
      </c>
      <c r="B102" s="524" t="e">
        <f>#REF!</f>
        <v>#REF!</v>
      </c>
      <c r="C102" s="525"/>
      <c r="D102" s="525"/>
      <c r="E102" s="525"/>
      <c r="F102" s="537"/>
      <c r="G102" s="537"/>
      <c r="H102" s="537"/>
      <c r="I102" s="537"/>
      <c r="J102" s="537"/>
      <c r="K102" s="537"/>
      <c r="L102" s="537"/>
      <c r="M102" s="537"/>
      <c r="N102" s="537"/>
      <c r="O102" s="538"/>
      <c r="P102" s="538"/>
      <c r="Q102" s="529"/>
    </row>
    <row r="103" ht="45" customHeight="1">
      <c r="A103" s="21" t="s">
        <v>187</v>
      </c>
      <c r="B103" s="524" t="e">
        <f>#REF!</f>
        <v>#REF!</v>
      </c>
      <c r="C103" s="525"/>
      <c r="D103" s="525"/>
      <c r="E103" s="525"/>
      <c r="F103" s="537"/>
      <c r="G103" s="537"/>
      <c r="H103" s="537"/>
      <c r="I103" s="537"/>
      <c r="J103" s="537"/>
      <c r="K103" s="537"/>
      <c r="L103" s="537"/>
      <c r="M103" s="537"/>
      <c r="N103" s="537"/>
      <c r="O103" s="538"/>
      <c r="P103" s="538"/>
      <c r="Q103" s="529"/>
    </row>
    <row r="104" ht="12.75">
      <c r="A104" s="16" t="s">
        <v>188</v>
      </c>
      <c r="B104" s="549" t="e">
        <f>#REF!</f>
        <v>#REF!</v>
      </c>
      <c r="C104" s="550"/>
      <c r="D104" s="550"/>
      <c r="E104" s="550"/>
      <c r="F104" s="551"/>
      <c r="G104" s="551"/>
      <c r="H104" s="551"/>
      <c r="I104" s="551"/>
      <c r="J104" s="551"/>
      <c r="K104" s="551"/>
      <c r="L104" s="551"/>
      <c r="M104" s="551"/>
      <c r="N104" s="551"/>
      <c r="O104" s="552"/>
      <c r="P104" s="552"/>
      <c r="Q104" s="553"/>
    </row>
    <row r="105" ht="12.75">
      <c r="A105" s="21" t="s">
        <v>189</v>
      </c>
      <c r="B105" s="524" t="e">
        <f>#REF!</f>
        <v>#REF!</v>
      </c>
      <c r="C105" s="525"/>
      <c r="D105" s="525"/>
      <c r="E105" s="525"/>
      <c r="F105" s="537"/>
      <c r="G105" s="537"/>
      <c r="H105" s="537"/>
      <c r="I105" s="537"/>
      <c r="J105" s="537"/>
      <c r="K105" s="537"/>
      <c r="L105" s="537"/>
      <c r="M105" s="537"/>
      <c r="N105" s="537"/>
      <c r="O105" s="538"/>
      <c r="P105" s="538"/>
      <c r="Q105" s="529"/>
    </row>
    <row r="106" ht="12.75">
      <c r="A106" s="21" t="s">
        <v>190</v>
      </c>
      <c r="B106" s="524" t="e">
        <f>#REF!</f>
        <v>#REF!</v>
      </c>
      <c r="C106" s="525"/>
      <c r="D106" s="525"/>
      <c r="E106" s="525"/>
      <c r="F106" s="537"/>
      <c r="G106" s="537"/>
      <c r="H106" s="537"/>
      <c r="I106" s="537"/>
      <c r="J106" s="537"/>
      <c r="K106" s="537"/>
      <c r="L106" s="537"/>
      <c r="M106" s="537"/>
      <c r="N106" s="537"/>
      <c r="O106" s="538"/>
      <c r="P106" s="538"/>
      <c r="Q106" s="529"/>
    </row>
    <row r="107" ht="12.75">
      <c r="A107" s="21" t="s">
        <v>192</v>
      </c>
      <c r="B107" s="524" t="e">
        <f>#REF!</f>
        <v>#REF!</v>
      </c>
      <c r="C107" s="525"/>
      <c r="D107" s="525"/>
      <c r="E107" s="525"/>
      <c r="F107" s="537"/>
      <c r="G107" s="537"/>
      <c r="H107" s="537"/>
      <c r="I107" s="537"/>
      <c r="J107" s="537"/>
      <c r="K107" s="537"/>
      <c r="L107" s="537"/>
      <c r="M107" s="537"/>
      <c r="N107" s="537"/>
      <c r="O107" s="538"/>
      <c r="P107" s="538"/>
      <c r="Q107" s="529"/>
    </row>
    <row r="108" ht="12.75">
      <c r="A108" s="560"/>
      <c r="B108" s="561" t="e">
        <f>#REF!</f>
        <v>#REF!</v>
      </c>
      <c r="C108" s="561"/>
      <c r="D108" s="561"/>
      <c r="E108" s="561"/>
      <c r="F108" s="562"/>
      <c r="G108" s="562"/>
      <c r="H108" s="562"/>
      <c r="I108" s="562"/>
      <c r="J108" s="562"/>
      <c r="K108" s="562"/>
      <c r="L108" s="562"/>
      <c r="M108" s="562"/>
      <c r="N108" s="562"/>
      <c r="O108" s="563"/>
      <c r="P108" s="563"/>
      <c r="Q108" s="564"/>
    </row>
    <row r="109">
      <c r="A109" s="565" t="s">
        <v>214</v>
      </c>
      <c r="B109" s="566"/>
      <c r="C109" s="566"/>
      <c r="D109" s="566"/>
      <c r="E109" s="566"/>
      <c r="F109" s="566"/>
      <c r="G109" s="567"/>
      <c r="H109" s="565" t="s">
        <v>215</v>
      </c>
      <c r="I109" s="566"/>
      <c r="J109" s="566"/>
      <c r="K109" s="566"/>
      <c r="L109" s="566"/>
      <c r="M109" s="566"/>
      <c r="N109" s="566"/>
      <c r="O109" s="566"/>
      <c r="P109" s="566"/>
      <c r="Q109" s="567"/>
    </row>
    <row r="110">
      <c r="A110" s="568"/>
      <c r="B110" s="569"/>
      <c r="C110" s="569"/>
      <c r="D110" s="569"/>
      <c r="E110" s="569"/>
      <c r="F110" s="569"/>
      <c r="G110" s="570"/>
      <c r="H110" s="568"/>
      <c r="I110" s="569"/>
      <c r="J110" s="569"/>
      <c r="K110" s="569"/>
      <c r="L110" s="569"/>
      <c r="M110" s="569"/>
      <c r="N110" s="569"/>
      <c r="O110" s="569"/>
      <c r="P110" s="569"/>
      <c r="Q110" s="570"/>
    </row>
    <row r="111">
      <c r="A111" s="568"/>
      <c r="B111" s="569"/>
      <c r="C111" s="569"/>
      <c r="D111" s="569"/>
      <c r="E111" s="569"/>
      <c r="F111" s="569"/>
      <c r="G111" s="570"/>
      <c r="H111" s="568"/>
      <c r="I111" s="569"/>
      <c r="J111" s="569"/>
      <c r="K111" s="569"/>
      <c r="L111" s="569"/>
      <c r="M111" s="569"/>
      <c r="N111" s="569"/>
      <c r="O111" s="569"/>
      <c r="P111" s="569"/>
      <c r="Q111" s="570"/>
    </row>
    <row r="112">
      <c r="A112" s="568"/>
      <c r="B112" s="569"/>
      <c r="C112" s="569"/>
      <c r="D112" s="569"/>
      <c r="E112" s="569"/>
      <c r="F112" s="569"/>
      <c r="G112" s="570"/>
      <c r="H112" s="568"/>
      <c r="I112" s="569"/>
      <c r="J112" s="569"/>
      <c r="K112" s="569"/>
      <c r="L112" s="569"/>
      <c r="M112" s="569"/>
      <c r="N112" s="569"/>
      <c r="O112" s="569"/>
      <c r="P112" s="569"/>
      <c r="Q112" s="570"/>
    </row>
    <row r="113">
      <c r="A113" s="568"/>
      <c r="B113" s="569"/>
      <c r="C113" s="569"/>
      <c r="D113" s="569"/>
      <c r="E113" s="569"/>
      <c r="F113" s="569"/>
      <c r="G113" s="570"/>
      <c r="H113" s="568"/>
      <c r="I113" s="569"/>
      <c r="J113" s="569"/>
      <c r="K113" s="569"/>
      <c r="L113" s="569"/>
      <c r="M113" s="569"/>
      <c r="N113" s="569"/>
      <c r="O113" s="569"/>
      <c r="P113" s="569"/>
      <c r="Q113" s="570"/>
    </row>
    <row r="114">
      <c r="A114" s="568"/>
      <c r="B114" s="569"/>
      <c r="C114" s="569"/>
      <c r="D114" s="569"/>
      <c r="E114" s="569"/>
      <c r="F114" s="569"/>
      <c r="G114" s="570"/>
      <c r="H114" s="568"/>
      <c r="I114" s="569"/>
      <c r="J114" s="569"/>
      <c r="K114" s="569"/>
      <c r="L114" s="569"/>
      <c r="M114" s="569"/>
      <c r="N114" s="569"/>
      <c r="O114" s="569"/>
      <c r="P114" s="569"/>
      <c r="Q114" s="570"/>
    </row>
    <row r="115">
      <c r="A115" s="568"/>
      <c r="B115" s="569"/>
      <c r="C115" s="569"/>
      <c r="D115" s="569"/>
      <c r="E115" s="569"/>
      <c r="F115" s="569"/>
      <c r="G115" s="570"/>
      <c r="H115" s="568"/>
      <c r="I115" s="569"/>
      <c r="J115" s="569"/>
      <c r="K115" s="569"/>
      <c r="L115" s="569"/>
      <c r="M115" s="569"/>
      <c r="N115" s="569"/>
      <c r="O115" s="569"/>
      <c r="P115" s="569"/>
      <c r="Q115" s="570"/>
    </row>
    <row r="116">
      <c r="A116" s="571"/>
      <c r="B116" s="572"/>
      <c r="C116" s="572"/>
      <c r="D116" s="572"/>
      <c r="E116" s="572"/>
      <c r="F116" s="572"/>
      <c r="G116" s="573"/>
      <c r="H116" s="571"/>
      <c r="I116" s="572"/>
      <c r="J116" s="572"/>
      <c r="K116" s="572"/>
      <c r="L116" s="572"/>
      <c r="M116" s="572"/>
      <c r="N116" s="572"/>
      <c r="O116" s="572"/>
      <c r="P116" s="572"/>
      <c r="Q116" s="573"/>
    </row>
  </sheetData>
  <mergeCells count="123">
    <mergeCell ref="F10:P10"/>
    <mergeCell ref="F11:P11"/>
    <mergeCell ref="F9:P9"/>
    <mergeCell ref="F19:P19"/>
    <mergeCell ref="F61:P61"/>
    <mergeCell ref="B107:E107"/>
    <mergeCell ref="B108:E108"/>
    <mergeCell ref="A109:G116"/>
    <mergeCell ref="H109:Q116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F85:P85"/>
    <mergeCell ref="F86:P86"/>
    <mergeCell ref="F87:P87"/>
    <mergeCell ref="F88:P88"/>
    <mergeCell ref="F89:P89"/>
    <mergeCell ref="F100:P100"/>
    <mergeCell ref="B1:N1"/>
    <mergeCell ref="O1:Q4"/>
    <mergeCell ref="B2:N2"/>
    <mergeCell ref="B3:N3"/>
    <mergeCell ref="F4:J4"/>
    <mergeCell ref="K4:M4"/>
    <mergeCell ref="A5:Q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</mergeCells>
  <printOptions headings="0" gridLines="0"/>
  <pageMargins left="0.511811024" right="0.511811024" top="0.78740157500000008" bottom="0.78740157500000008" header="0.31496062000000014" footer="0.31496062000000014"/>
  <pageSetup paperSize="9" scale="63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zoomScale="70" workbookViewId="0">
      <selection activeCell="M109" activeCellId="0" sqref="M109"/>
    </sheetView>
  </sheetViews>
  <sheetFormatPr defaultColWidth="7.7109375" defaultRowHeight="12.75"/>
  <cols>
    <col customWidth="1" min="1" max="1" style="126" width="14.5703125"/>
    <col customWidth="1" min="2" max="2" style="126" width="81.7109375"/>
    <col customWidth="1" min="3" max="3" style="127" width="9.85546875"/>
    <col customWidth="1" min="4" max="4" style="128" width="15.28515625"/>
    <col customWidth="1" min="5" max="5" style="128" width="14.5703125"/>
    <col customWidth="1" min="6" max="6" style="128" width="12.28515625"/>
    <col customWidth="1" min="7" max="7" style="128" width="13.140625"/>
    <col customWidth="1" min="8" max="8" style="128" width="14"/>
    <col customWidth="1" min="9" max="9" style="129" width="15.28515625"/>
    <col customWidth="1" min="10" max="10" style="126" width="19.42578125"/>
    <col customWidth="1" min="11" max="11" style="126" width="24.42578125"/>
    <col customWidth="1" min="12" max="12" style="126" width="18.7109375"/>
    <col customWidth="1" min="13" max="13" style="126" width="24.7109375"/>
    <col customWidth="1" min="14" max="14" style="126" width="21.42578125"/>
    <col customWidth="1" min="15" max="15" style="126" width="13.85546875"/>
    <col customWidth="1" min="16" max="16" style="126" width="17"/>
    <col customWidth="1" min="17" max="17" style="126" width="10"/>
    <col bestFit="1" customWidth="1" min="18" max="18" style="126" width="12.85546875"/>
    <col min="19" max="19" style="126" width="7.7109375"/>
    <col bestFit="1" customWidth="1" min="20" max="20" style="126" width="9.7109375"/>
    <col min="21" max="16384" style="126" width="7.7109375"/>
  </cols>
  <sheetData>
    <row r="1" s="574" customFormat="1" ht="15" customHeight="1">
      <c r="A1" s="575" t="s">
        <v>0</v>
      </c>
      <c r="B1" s="576" t="s">
        <v>1</v>
      </c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8"/>
      <c r="P1" s="579"/>
      <c r="Q1" s="580"/>
    </row>
    <row r="2" s="574" customFormat="1">
      <c r="A2" s="581" t="s">
        <v>3</v>
      </c>
      <c r="B2" s="582" t="s">
        <v>4</v>
      </c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4"/>
      <c r="P2" s="585"/>
      <c r="Q2" s="586"/>
    </row>
    <row r="3" s="574" customFormat="1">
      <c r="A3" s="581" t="s">
        <v>5</v>
      </c>
      <c r="B3" s="582" t="s">
        <v>6</v>
      </c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4"/>
      <c r="P3" s="585"/>
      <c r="Q3" s="586"/>
    </row>
    <row r="4" s="574" customFormat="1" ht="14.25" customHeight="1">
      <c r="A4" s="587" t="s">
        <v>7</v>
      </c>
      <c r="B4" s="588" t="s">
        <v>8</v>
      </c>
      <c r="C4" s="589" t="s">
        <v>195</v>
      </c>
      <c r="D4" s="590" t="s">
        <v>300</v>
      </c>
      <c r="E4" s="591" t="s">
        <v>216</v>
      </c>
      <c r="F4" s="592" t="s">
        <v>301</v>
      </c>
      <c r="G4" s="593"/>
      <c r="H4" s="593"/>
      <c r="I4" s="593"/>
      <c r="J4" s="594"/>
      <c r="K4" s="595" t="s">
        <v>199</v>
      </c>
      <c r="L4" s="596"/>
      <c r="M4" s="597" t="s">
        <v>306</v>
      </c>
      <c r="N4" s="591" t="s">
        <v>217</v>
      </c>
      <c r="O4" s="598">
        <v>45999</v>
      </c>
      <c r="P4" s="599"/>
      <c r="Q4" s="600"/>
    </row>
    <row r="5" s="574" customFormat="1" ht="14.25" customHeight="1">
      <c r="A5" s="601" t="s">
        <v>218</v>
      </c>
      <c r="B5" s="602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3"/>
    </row>
    <row r="6" s="604" customFormat="1">
      <c r="A6" s="161" t="s">
        <v>10</v>
      </c>
      <c r="B6" s="162" t="s">
        <v>201</v>
      </c>
      <c r="C6" s="162" t="s">
        <v>219</v>
      </c>
      <c r="D6" s="163" t="s">
        <v>220</v>
      </c>
      <c r="E6" s="163"/>
      <c r="F6" s="163"/>
      <c r="G6" s="163"/>
      <c r="H6" s="163"/>
      <c r="I6" s="164" t="s">
        <v>221</v>
      </c>
      <c r="J6" s="165" t="s">
        <v>222</v>
      </c>
      <c r="K6" s="165"/>
      <c r="L6" s="165"/>
      <c r="M6" s="165"/>
      <c r="N6" s="165"/>
      <c r="O6" s="165" t="s">
        <v>223</v>
      </c>
      <c r="P6" s="165"/>
      <c r="Q6" s="166"/>
    </row>
    <row r="7" s="605" customFormat="1" ht="40.899999999999999" customHeight="1">
      <c r="A7" s="606"/>
      <c r="B7" s="607"/>
      <c r="C7" s="607"/>
      <c r="D7" s="169" t="s">
        <v>224</v>
      </c>
      <c r="E7" s="169" t="s">
        <v>225</v>
      </c>
      <c r="F7" s="169" t="s">
        <v>226</v>
      </c>
      <c r="G7" s="169" t="s">
        <v>227</v>
      </c>
      <c r="H7" s="169" t="s">
        <v>228</v>
      </c>
      <c r="I7" s="170"/>
      <c r="J7" s="171" t="s">
        <v>224</v>
      </c>
      <c r="K7" s="169" t="s">
        <v>225</v>
      </c>
      <c r="L7" s="169" t="s">
        <v>226</v>
      </c>
      <c r="M7" s="169" t="s">
        <v>227</v>
      </c>
      <c r="N7" s="169" t="s">
        <v>228</v>
      </c>
      <c r="O7" s="170" t="s">
        <v>229</v>
      </c>
      <c r="P7" s="170" t="s">
        <v>230</v>
      </c>
      <c r="Q7" s="173" t="s">
        <v>231</v>
      </c>
    </row>
    <row r="8" s="608" customFormat="1">
      <c r="A8" s="11">
        <v>1</v>
      </c>
      <c r="B8" s="11" t="s">
        <v>16</v>
      </c>
      <c r="C8" s="609"/>
      <c r="D8" s="178"/>
      <c r="E8" s="178"/>
      <c r="F8" s="177"/>
      <c r="G8" s="178"/>
      <c r="H8" s="178"/>
      <c r="I8" s="610"/>
      <c r="J8" s="611">
        <v>21029.639470769056</v>
      </c>
      <c r="K8" s="181">
        <f>'BM 01'!M8</f>
        <v>6910.2799999999997</v>
      </c>
      <c r="L8" s="181">
        <f t="shared" ref="L8:N8" si="53">L9+L13+L15</f>
        <v>0</v>
      </c>
      <c r="M8" s="181">
        <f>K8+L8</f>
        <v>6910.2799999999997</v>
      </c>
      <c r="N8" s="181">
        <f t="shared" si="53"/>
        <v>14119.780000000001</v>
      </c>
      <c r="O8" s="183" t="e">
        <f>SUM(O9,O13,O15)/3</f>
        <v>#DIV/0!</v>
      </c>
      <c r="P8" s="183" t="e">
        <f>SUM(P9,P13,P15)/3</f>
        <v>#DIV/0!</v>
      </c>
      <c r="Q8" s="184" t="e">
        <f t="shared" ref="Q8:Q9" si="54">H8/D8</f>
        <v>#DIV/0!</v>
      </c>
    </row>
    <row r="9" s="608" customFormat="1">
      <c r="A9" s="16" t="s">
        <v>17</v>
      </c>
      <c r="B9" s="16" t="s">
        <v>18</v>
      </c>
      <c r="C9" s="612"/>
      <c r="D9" s="188"/>
      <c r="E9" s="188"/>
      <c r="F9" s="188"/>
      <c r="G9" s="188"/>
      <c r="H9" s="188"/>
      <c r="I9" s="188"/>
      <c r="J9" s="613">
        <v>7985.2994707690568</v>
      </c>
      <c r="K9" s="191">
        <f>SUM(K10:K12)</f>
        <v>311.45999999999998</v>
      </c>
      <c r="L9" s="191">
        <f>SUM(L10:L12)</f>
        <v>0</v>
      </c>
      <c r="M9" s="191">
        <f>SUM(M10:M12)</f>
        <v>311.45999999999998</v>
      </c>
      <c r="N9" s="191">
        <f>SUM(N10:N12)</f>
        <v>7673.8200000000006</v>
      </c>
      <c r="O9" s="614" t="e">
        <f>F9/D9</f>
        <v>#DIV/0!</v>
      </c>
      <c r="P9" s="614" t="e">
        <f>'BM 02'!G9/D9</f>
        <v>#DIV/0!</v>
      </c>
      <c r="Q9" s="615" t="e">
        <f t="shared" si="54"/>
        <v>#DIV/0!</v>
      </c>
    </row>
    <row r="10" s="616" customFormat="1">
      <c r="A10" s="21" t="s">
        <v>19</v>
      </c>
      <c r="B10" s="21" t="s">
        <v>20</v>
      </c>
      <c r="C10" s="617" t="s">
        <v>21</v>
      </c>
      <c r="D10" s="618">
        <v>98.27943829704887</v>
      </c>
      <c r="E10" s="194">
        <f>'MC 01'!Q9</f>
        <v>4.9139999999999997</v>
      </c>
      <c r="F10" s="194">
        <f>'MC 02'!Q9</f>
        <v>0</v>
      </c>
      <c r="G10" s="194">
        <f t="shared" ref="G10:G73" si="55">E10+F10</f>
        <v>4.9139999999999997</v>
      </c>
      <c r="H10" s="194">
        <f t="shared" ref="H10:H73" si="56">D10-G10</f>
        <v>93.365438297048868</v>
      </c>
      <c r="I10" s="619">
        <v>46.729999999999997</v>
      </c>
      <c r="J10" s="619">
        <v>4592.5981516210932</v>
      </c>
      <c r="K10" s="198">
        <f t="shared" ref="K10:K73" si="57">TRUNC(E10*I10,2)</f>
        <v>229.63</v>
      </c>
      <c r="L10" s="198">
        <f t="shared" ref="L10:L12" si="58">TRUNC(F10*I10,2)</f>
        <v>0</v>
      </c>
      <c r="M10" s="198">
        <f t="shared" ref="M10:M73" si="59">TRUNC(G10*I10,2)</f>
        <v>229.63</v>
      </c>
      <c r="N10" s="620">
        <f t="shared" ref="N10:N12" si="60">TRUNC(H10*I10,2)</f>
        <v>4362.96</v>
      </c>
      <c r="O10" s="621">
        <f t="shared" ref="O10:O73" si="61">F10/D10</f>
        <v>0</v>
      </c>
      <c r="P10" s="621">
        <f t="shared" ref="P10:P73" si="62">G10/D10</f>
        <v>5.0000285768295412e-002</v>
      </c>
      <c r="Q10" s="622">
        <f t="shared" ref="Q10:Q73" si="63">H10/D10</f>
        <v>0.9499997142317046</v>
      </c>
    </row>
    <row r="11" s="616" customFormat="1">
      <c r="A11" s="21" t="s">
        <v>22</v>
      </c>
      <c r="B11" s="21" t="s">
        <v>23</v>
      </c>
      <c r="C11" s="617" t="s">
        <v>21</v>
      </c>
      <c r="D11" s="618">
        <v>15.8515223059756</v>
      </c>
      <c r="E11" s="623">
        <f>'MC 01'!Q10</f>
        <v>0.79000000000000004</v>
      </c>
      <c r="F11" s="194">
        <f>'MC 02'!Q10</f>
        <v>0</v>
      </c>
      <c r="G11" s="194">
        <f t="shared" si="55"/>
        <v>0.79000000000000004</v>
      </c>
      <c r="H11" s="194">
        <f t="shared" si="56"/>
        <v>15.0615223059756</v>
      </c>
      <c r="I11" s="619">
        <v>103.59</v>
      </c>
      <c r="J11" s="619">
        <v>1642.059195676015</v>
      </c>
      <c r="K11" s="198">
        <f t="shared" si="57"/>
        <v>81.829999999999998</v>
      </c>
      <c r="L11" s="198">
        <f t="shared" si="58"/>
        <v>0</v>
      </c>
      <c r="M11" s="198">
        <f>K11</f>
        <v>81.829999999999998</v>
      </c>
      <c r="N11" s="620">
        <f t="shared" si="60"/>
        <v>1560.22</v>
      </c>
      <c r="O11" s="621">
        <f t="shared" si="61"/>
        <v>0</v>
      </c>
      <c r="P11" s="621">
        <f t="shared" si="62"/>
        <v>4.983748467503283e-002</v>
      </c>
      <c r="Q11" s="622">
        <f t="shared" si="63"/>
        <v>0.95016251532496721</v>
      </c>
    </row>
    <row r="12" s="616" customFormat="1">
      <c r="A12" s="21" t="s">
        <v>24</v>
      </c>
      <c r="B12" s="21" t="s">
        <v>25</v>
      </c>
      <c r="C12" s="617" t="s">
        <v>21</v>
      </c>
      <c r="D12" s="618">
        <v>99.638140208989597</v>
      </c>
      <c r="E12" s="194">
        <f>'MC 01'!Q11</f>
        <v>0</v>
      </c>
      <c r="F12" s="194">
        <f>'MC 02'!Q11</f>
        <v>0</v>
      </c>
      <c r="G12" s="194">
        <f t="shared" si="55"/>
        <v>0</v>
      </c>
      <c r="H12" s="194">
        <f t="shared" si="56"/>
        <v>99.638140208989597</v>
      </c>
      <c r="I12" s="619">
        <v>17.57</v>
      </c>
      <c r="J12" s="619">
        <v>1750.642123471948</v>
      </c>
      <c r="K12" s="198">
        <f t="shared" si="57"/>
        <v>0</v>
      </c>
      <c r="L12" s="198">
        <f t="shared" si="58"/>
        <v>0</v>
      </c>
      <c r="M12" s="198">
        <f t="shared" si="59"/>
        <v>0</v>
      </c>
      <c r="N12" s="620">
        <f t="shared" si="60"/>
        <v>1750.6400000000001</v>
      </c>
      <c r="O12" s="621">
        <f t="shared" si="61"/>
        <v>0</v>
      </c>
      <c r="P12" s="621">
        <f t="shared" si="62"/>
        <v>0</v>
      </c>
      <c r="Q12" s="622">
        <f t="shared" si="63"/>
        <v>1</v>
      </c>
    </row>
    <row r="13" s="624" customFormat="1">
      <c r="A13" s="16" t="s">
        <v>26</v>
      </c>
      <c r="B13" s="16" t="s">
        <v>27</v>
      </c>
      <c r="C13" s="612"/>
      <c r="D13" s="188"/>
      <c r="E13" s="188"/>
      <c r="F13" s="188"/>
      <c r="G13" s="188"/>
      <c r="H13" s="188"/>
      <c r="I13" s="188"/>
      <c r="J13" s="613">
        <v>22.300000000000001</v>
      </c>
      <c r="K13" s="191">
        <f>K14</f>
        <v>0</v>
      </c>
      <c r="L13" s="191">
        <f>L14</f>
        <v>0</v>
      </c>
      <c r="M13" s="191">
        <f t="shared" ref="M13:N13" si="64">M14</f>
        <v>0</v>
      </c>
      <c r="N13" s="191">
        <f t="shared" si="64"/>
        <v>22.300000000000001</v>
      </c>
      <c r="O13" s="614" t="e">
        <f t="shared" si="61"/>
        <v>#DIV/0!</v>
      </c>
      <c r="P13" s="614" t="e">
        <f t="shared" si="62"/>
        <v>#DIV/0!</v>
      </c>
      <c r="Q13" s="615" t="e">
        <f t="shared" si="63"/>
        <v>#DIV/0!</v>
      </c>
    </row>
    <row r="14" s="605" customFormat="1" ht="27" customHeight="1">
      <c r="A14" s="21" t="s">
        <v>28</v>
      </c>
      <c r="B14" s="21" t="s">
        <v>29</v>
      </c>
      <c r="C14" s="617" t="s">
        <v>30</v>
      </c>
      <c r="D14" s="625">
        <v>10</v>
      </c>
      <c r="E14" s="626">
        <f>'BM 01'!G14</f>
        <v>0</v>
      </c>
      <c r="F14" s="626">
        <f>'MC 01'!Q13</f>
        <v>0</v>
      </c>
      <c r="G14" s="626">
        <f t="shared" si="55"/>
        <v>0</v>
      </c>
      <c r="H14" s="626">
        <f t="shared" si="56"/>
        <v>10</v>
      </c>
      <c r="I14" s="627">
        <v>2.23</v>
      </c>
      <c r="J14" s="627">
        <v>22.300000000000001</v>
      </c>
      <c r="K14" s="628">
        <f t="shared" si="57"/>
        <v>0</v>
      </c>
      <c r="L14" s="628">
        <f t="shared" ref="L14:L63" si="65">TRUNC(F14*I14,2)</f>
        <v>0</v>
      </c>
      <c r="M14" s="628">
        <f t="shared" si="59"/>
        <v>0</v>
      </c>
      <c r="N14" s="629">
        <f t="shared" ref="N14:N74" si="66">TRUNC(H14*I14,2)</f>
        <v>22.300000000000001</v>
      </c>
      <c r="O14" s="630">
        <f t="shared" si="61"/>
        <v>0</v>
      </c>
      <c r="P14" s="630">
        <f t="shared" si="62"/>
        <v>0</v>
      </c>
      <c r="Q14" s="631">
        <f t="shared" si="63"/>
        <v>1</v>
      </c>
    </row>
    <row r="15" s="608" customFormat="1">
      <c r="A15" s="16" t="s">
        <v>31</v>
      </c>
      <c r="B15" s="16" t="s">
        <v>32</v>
      </c>
      <c r="C15" s="612"/>
      <c r="D15" s="188"/>
      <c r="E15" s="188"/>
      <c r="F15" s="188"/>
      <c r="G15" s="188"/>
      <c r="H15" s="188"/>
      <c r="I15" s="188"/>
      <c r="J15" s="188">
        <f>SUM(J16:J17)</f>
        <v>13022.040000000001</v>
      </c>
      <c r="K15" s="632">
        <f>SUM(K16:K17)</f>
        <v>6598.5500000000002</v>
      </c>
      <c r="L15" s="632">
        <f t="shared" ref="L15:M15" si="67">SUM(L16:L17)</f>
        <v>0</v>
      </c>
      <c r="M15" s="632">
        <f t="shared" si="67"/>
        <v>6598.5500000000002</v>
      </c>
      <c r="N15" s="632">
        <f>SUM(N16:N17)</f>
        <v>6423.6599999999999</v>
      </c>
      <c r="O15" s="633">
        <f>SUM(O16:O17)/2</f>
        <v>0</v>
      </c>
      <c r="P15" s="633">
        <f>SUM(P16:P17)/2</f>
        <v>0.7533540072138647</v>
      </c>
      <c r="Q15" s="633">
        <f>(Q17+Q16)/2</f>
        <v>0.24664599278613533</v>
      </c>
    </row>
    <row r="16" s="616" customFormat="1">
      <c r="A16" s="21" t="s">
        <v>33</v>
      </c>
      <c r="B16" s="21" t="s">
        <v>34</v>
      </c>
      <c r="C16" s="617" t="s">
        <v>35</v>
      </c>
      <c r="D16" s="618">
        <v>0</v>
      </c>
      <c r="E16" s="194">
        <f>'BM 01'!G16</f>
        <v>0</v>
      </c>
      <c r="F16" s="194">
        <f>'MC 01'!Q15</f>
        <v>0</v>
      </c>
      <c r="G16" s="194">
        <f t="shared" si="55"/>
        <v>0</v>
      </c>
      <c r="H16" s="194">
        <f t="shared" si="56"/>
        <v>0</v>
      </c>
      <c r="I16" s="619">
        <v>218.19</v>
      </c>
      <c r="J16" s="619">
        <v>0</v>
      </c>
      <c r="K16" s="198">
        <f t="shared" si="57"/>
        <v>0</v>
      </c>
      <c r="L16" s="198">
        <f t="shared" ref="L16:L17" si="68">TRUNC(F16*I16,2)</f>
        <v>0</v>
      </c>
      <c r="M16" s="198">
        <f t="shared" si="59"/>
        <v>0</v>
      </c>
      <c r="N16" s="620">
        <f t="shared" si="66"/>
        <v>0</v>
      </c>
      <c r="O16" s="621">
        <v>0</v>
      </c>
      <c r="P16" s="621">
        <v>1</v>
      </c>
      <c r="Q16" s="622">
        <v>0</v>
      </c>
    </row>
    <row r="17" s="605" customFormat="1">
      <c r="A17" s="21" t="s">
        <v>36</v>
      </c>
      <c r="B17" s="21" t="s">
        <v>37</v>
      </c>
      <c r="C17" s="617" t="s">
        <v>38</v>
      </c>
      <c r="D17" s="618">
        <v>454.68000000000001</v>
      </c>
      <c r="E17" s="194">
        <f>'BM 01'!G17</f>
        <v>230.38999999999999</v>
      </c>
      <c r="F17" s="194">
        <v>0</v>
      </c>
      <c r="G17" s="194">
        <f t="shared" si="55"/>
        <v>230.38999999999999</v>
      </c>
      <c r="H17" s="194">
        <f t="shared" si="56"/>
        <v>224.29000000000002</v>
      </c>
      <c r="I17" s="619">
        <v>28.640000000000001</v>
      </c>
      <c r="J17" s="619">
        <v>13022.040000000001</v>
      </c>
      <c r="K17" s="634">
        <f>'BM 01'!L17</f>
        <v>6598.5500000000002</v>
      </c>
      <c r="L17" s="198">
        <f t="shared" si="68"/>
        <v>0</v>
      </c>
      <c r="M17" s="634">
        <f>K17</f>
        <v>6598.5500000000002</v>
      </c>
      <c r="N17" s="620">
        <f t="shared" si="66"/>
        <v>6423.6599999999999</v>
      </c>
      <c r="O17" s="621">
        <f t="shared" si="61"/>
        <v>0</v>
      </c>
      <c r="P17" s="621">
        <f t="shared" si="62"/>
        <v>0.50670801442772939</v>
      </c>
      <c r="Q17" s="622">
        <f t="shared" si="63"/>
        <v>0.49329198557227066</v>
      </c>
    </row>
    <row r="18" s="624" customFormat="1">
      <c r="A18" s="11">
        <v>2</v>
      </c>
      <c r="B18" s="11" t="s">
        <v>39</v>
      </c>
      <c r="C18" s="609"/>
      <c r="D18" s="635"/>
      <c r="E18" s="635"/>
      <c r="F18" s="635"/>
      <c r="G18" s="635"/>
      <c r="H18" s="635"/>
      <c r="I18" s="635"/>
      <c r="J18" s="636">
        <v>81793.259999999995</v>
      </c>
      <c r="K18" s="637">
        <f>SUM(K19,K22)</f>
        <v>0</v>
      </c>
      <c r="L18" s="637">
        <f t="shared" ref="L18:M18" si="69">SUM(L19,L22)</f>
        <v>0</v>
      </c>
      <c r="M18" s="637">
        <f t="shared" si="69"/>
        <v>0</v>
      </c>
      <c r="N18" s="637">
        <f>N19+N22+N32+N44+N58</f>
        <v>81793.220000000001</v>
      </c>
      <c r="O18" s="638" t="e">
        <f>SUM(O19,O22,O32,O39,O58)/5</f>
        <v>#DIV/0!</v>
      </c>
      <c r="P18" s="638" t="e">
        <f>SUM(P19,P22,P32,P39,P58)/5</f>
        <v>#DIV/0!</v>
      </c>
      <c r="Q18" s="638" t="e">
        <f>SUM(Q19,Q22,Q32,Q39,Q44,Q58) /6</f>
        <v>#DIV/0!</v>
      </c>
    </row>
    <row r="19" s="624" customFormat="1">
      <c r="A19" s="16" t="s">
        <v>40</v>
      </c>
      <c r="B19" s="16" t="s">
        <v>41</v>
      </c>
      <c r="C19" s="612"/>
      <c r="D19" s="188"/>
      <c r="E19" s="188"/>
      <c r="F19" s="188"/>
      <c r="G19" s="188"/>
      <c r="H19" s="188"/>
      <c r="I19" s="639"/>
      <c r="J19" s="640">
        <v>5404.3500000000004</v>
      </c>
      <c r="K19" s="641">
        <f>SUM(K20:K21)</f>
        <v>0</v>
      </c>
      <c r="L19" s="641">
        <f t="shared" ref="L19:N19" si="70">SUM(L20:L21)</f>
        <v>0</v>
      </c>
      <c r="M19" s="641">
        <f t="shared" si="70"/>
        <v>0</v>
      </c>
      <c r="N19" s="641">
        <f t="shared" si="70"/>
        <v>5404.3500000000004</v>
      </c>
      <c r="O19" s="633">
        <f>SUM(O20:O21)/2</f>
        <v>0</v>
      </c>
      <c r="P19" s="633">
        <f>SUM(P20:P21)/2</f>
        <v>0</v>
      </c>
      <c r="Q19" s="633">
        <f>SUM(Q20:Q21) /2</f>
        <v>1</v>
      </c>
    </row>
    <row r="20" s="605" customFormat="1" ht="25.5">
      <c r="A20" s="21" t="s">
        <v>42</v>
      </c>
      <c r="B20" s="21" t="s">
        <v>43</v>
      </c>
      <c r="C20" s="22" t="s">
        <v>35</v>
      </c>
      <c r="D20" s="618">
        <v>1197.8399999999999</v>
      </c>
      <c r="E20" s="194">
        <f>'BM 01'!E20</f>
        <v>0</v>
      </c>
      <c r="F20" s="194">
        <f>'MC 01'!Q19</f>
        <v>0</v>
      </c>
      <c r="G20" s="194">
        <f t="shared" si="55"/>
        <v>0</v>
      </c>
      <c r="H20" s="618">
        <v>1197.8399999999999</v>
      </c>
      <c r="I20" s="619">
        <v>3.9700000000000002</v>
      </c>
      <c r="J20" s="642">
        <v>4755.4200000000001</v>
      </c>
      <c r="K20" s="198">
        <f>SUM(K21)</f>
        <v>0</v>
      </c>
      <c r="L20" s="198">
        <f t="shared" si="65"/>
        <v>0</v>
      </c>
      <c r="M20" s="198">
        <f t="shared" si="59"/>
        <v>0</v>
      </c>
      <c r="N20" s="620">
        <f t="shared" si="66"/>
        <v>4755.4200000000001</v>
      </c>
      <c r="O20" s="621">
        <f>F20/D20</f>
        <v>0</v>
      </c>
      <c r="P20" s="621">
        <f>G20/D20</f>
        <v>0</v>
      </c>
      <c r="Q20" s="622">
        <f>H20/D20</f>
        <v>1</v>
      </c>
    </row>
    <row r="21" s="605" customFormat="1">
      <c r="A21" s="21" t="s">
        <v>44</v>
      </c>
      <c r="B21" s="21" t="s">
        <v>45</v>
      </c>
      <c r="C21" s="617" t="s">
        <v>38</v>
      </c>
      <c r="D21" s="252">
        <v>432.62</v>
      </c>
      <c r="E21" s="194">
        <f>'BM 01'!G21</f>
        <v>0</v>
      </c>
      <c r="F21" s="194">
        <f>'MC 01'!Q20</f>
        <v>0</v>
      </c>
      <c r="G21" s="194">
        <f t="shared" si="55"/>
        <v>0</v>
      </c>
      <c r="H21" s="194">
        <f t="shared" si="56"/>
        <v>432.62</v>
      </c>
      <c r="I21" s="619">
        <v>1.5</v>
      </c>
      <c r="J21" s="619">
        <v>648.92999999999995</v>
      </c>
      <c r="K21" s="198">
        <f t="shared" si="57"/>
        <v>0</v>
      </c>
      <c r="L21" s="198">
        <f t="shared" si="65"/>
        <v>0</v>
      </c>
      <c r="M21" s="198">
        <f t="shared" si="59"/>
        <v>0</v>
      </c>
      <c r="N21" s="620">
        <f t="shared" si="66"/>
        <v>648.92999999999995</v>
      </c>
      <c r="O21" s="621">
        <f t="shared" si="61"/>
        <v>0</v>
      </c>
      <c r="P21" s="621">
        <f t="shared" si="62"/>
        <v>0</v>
      </c>
      <c r="Q21" s="622">
        <f t="shared" si="63"/>
        <v>1</v>
      </c>
    </row>
    <row r="22" s="624" customFormat="1">
      <c r="A22" s="16" t="s">
        <v>46</v>
      </c>
      <c r="B22" s="16" t="s">
        <v>47</v>
      </c>
      <c r="C22" s="612"/>
      <c r="D22" s="188"/>
      <c r="E22" s="188"/>
      <c r="F22" s="188"/>
      <c r="G22" s="188"/>
      <c r="H22" s="188"/>
      <c r="I22" s="643"/>
      <c r="J22" s="188">
        <f>SUM(J23:J31)</f>
        <v>13406.969999999999</v>
      </c>
      <c r="K22" s="188">
        <f>SUM(K23:K31)</f>
        <v>0</v>
      </c>
      <c r="L22" s="188">
        <f t="shared" ref="L22:N22" si="71">SUM(L23:L31)</f>
        <v>0</v>
      </c>
      <c r="M22" s="188">
        <f t="shared" si="71"/>
        <v>0</v>
      </c>
      <c r="N22" s="188">
        <f t="shared" si="71"/>
        <v>13406.969999999999</v>
      </c>
      <c r="O22" s="614" t="e">
        <f t="shared" si="61"/>
        <v>#DIV/0!</v>
      </c>
      <c r="P22" s="614" t="e">
        <f t="shared" si="62"/>
        <v>#DIV/0!</v>
      </c>
      <c r="Q22" s="615" t="e">
        <f t="shared" si="63"/>
        <v>#DIV/0!</v>
      </c>
    </row>
    <row r="23" s="605" customFormat="1">
      <c r="A23" s="21" t="s">
        <v>48</v>
      </c>
      <c r="B23" s="21" t="s">
        <v>49</v>
      </c>
      <c r="C23" s="617" t="s">
        <v>35</v>
      </c>
      <c r="D23" s="618">
        <v>590.42999999999995</v>
      </c>
      <c r="E23" s="194">
        <f>'BM 01'!G23</f>
        <v>0</v>
      </c>
      <c r="F23" s="194">
        <f>'MC 01'!Q22</f>
        <v>0</v>
      </c>
      <c r="G23" s="194">
        <f t="shared" si="55"/>
        <v>0</v>
      </c>
      <c r="H23" s="194">
        <f t="shared" si="56"/>
        <v>590.42999999999995</v>
      </c>
      <c r="I23" s="619">
        <v>17.91</v>
      </c>
      <c r="J23" s="619">
        <v>10574.6</v>
      </c>
      <c r="K23" s="198">
        <f t="shared" si="57"/>
        <v>0</v>
      </c>
      <c r="L23" s="198">
        <f t="shared" si="65"/>
        <v>0</v>
      </c>
      <c r="M23" s="198">
        <f t="shared" si="59"/>
        <v>0</v>
      </c>
      <c r="N23" s="620">
        <f t="shared" si="66"/>
        <v>10574.6</v>
      </c>
      <c r="O23" s="621">
        <f t="shared" si="61"/>
        <v>0</v>
      </c>
      <c r="P23" s="621">
        <f t="shared" si="62"/>
        <v>0</v>
      </c>
      <c r="Q23" s="622">
        <f t="shared" si="63"/>
        <v>1</v>
      </c>
    </row>
    <row r="24" s="605" customFormat="1">
      <c r="A24" s="21" t="s">
        <v>50</v>
      </c>
      <c r="B24" s="21" t="s">
        <v>51</v>
      </c>
      <c r="C24" s="617" t="s">
        <v>52</v>
      </c>
      <c r="D24" s="618">
        <v>3</v>
      </c>
      <c r="E24" s="194">
        <f>'BM 01'!G24</f>
        <v>0</v>
      </c>
      <c r="F24" s="194">
        <f>'MC 01'!Q23</f>
        <v>0</v>
      </c>
      <c r="G24" s="194">
        <f t="shared" si="55"/>
        <v>0</v>
      </c>
      <c r="H24" s="194">
        <f t="shared" si="56"/>
        <v>3</v>
      </c>
      <c r="I24" s="619">
        <v>97.980000000000004</v>
      </c>
      <c r="J24" s="619">
        <v>293.94</v>
      </c>
      <c r="K24" s="198">
        <f t="shared" si="57"/>
        <v>0</v>
      </c>
      <c r="L24" s="198">
        <f t="shared" si="65"/>
        <v>0</v>
      </c>
      <c r="M24" s="198">
        <f t="shared" si="59"/>
        <v>0</v>
      </c>
      <c r="N24" s="620">
        <f t="shared" si="66"/>
        <v>293.94</v>
      </c>
      <c r="O24" s="621">
        <f t="shared" si="61"/>
        <v>0</v>
      </c>
      <c r="P24" s="621">
        <f t="shared" si="62"/>
        <v>0</v>
      </c>
      <c r="Q24" s="622">
        <f t="shared" si="63"/>
        <v>1</v>
      </c>
    </row>
    <row r="25" s="605" customFormat="1">
      <c r="A25" s="21" t="s">
        <v>53</v>
      </c>
      <c r="B25" s="21" t="s">
        <v>54</v>
      </c>
      <c r="C25" s="617" t="s">
        <v>52</v>
      </c>
      <c r="D25" s="618">
        <v>4</v>
      </c>
      <c r="E25" s="194">
        <f>'BM 01'!G25</f>
        <v>0</v>
      </c>
      <c r="F25" s="194">
        <f>'MC 01'!Q24</f>
        <v>0</v>
      </c>
      <c r="G25" s="194">
        <f t="shared" si="55"/>
        <v>0</v>
      </c>
      <c r="H25" s="194">
        <f t="shared" si="56"/>
        <v>4</v>
      </c>
      <c r="I25" s="619">
        <v>95.969999999999999</v>
      </c>
      <c r="J25" s="619">
        <v>383.88</v>
      </c>
      <c r="K25" s="198">
        <f t="shared" si="57"/>
        <v>0</v>
      </c>
      <c r="L25" s="198">
        <f t="shared" si="65"/>
        <v>0</v>
      </c>
      <c r="M25" s="198">
        <f t="shared" si="59"/>
        <v>0</v>
      </c>
      <c r="N25" s="620">
        <f t="shared" si="66"/>
        <v>383.88</v>
      </c>
      <c r="O25" s="621">
        <f t="shared" si="61"/>
        <v>0</v>
      </c>
      <c r="P25" s="621">
        <f t="shared" si="62"/>
        <v>0</v>
      </c>
      <c r="Q25" s="622">
        <f t="shared" si="63"/>
        <v>1</v>
      </c>
    </row>
    <row r="26" s="605" customFormat="1">
      <c r="A26" s="21" t="s">
        <v>55</v>
      </c>
      <c r="B26" s="21" t="s">
        <v>56</v>
      </c>
      <c r="C26" s="617" t="s">
        <v>52</v>
      </c>
      <c r="D26" s="618">
        <v>3</v>
      </c>
      <c r="E26" s="194">
        <f>'BM 01'!G26</f>
        <v>0</v>
      </c>
      <c r="F26" s="194">
        <f>'MC 01'!Q25</f>
        <v>0</v>
      </c>
      <c r="G26" s="194">
        <f t="shared" si="55"/>
        <v>0</v>
      </c>
      <c r="H26" s="194">
        <f t="shared" si="56"/>
        <v>3</v>
      </c>
      <c r="I26" s="619">
        <v>103.66</v>
      </c>
      <c r="J26" s="619">
        <v>310.98000000000002</v>
      </c>
      <c r="K26" s="198">
        <f t="shared" si="57"/>
        <v>0</v>
      </c>
      <c r="L26" s="198">
        <f t="shared" si="65"/>
        <v>0</v>
      </c>
      <c r="M26" s="198">
        <f t="shared" si="59"/>
        <v>0</v>
      </c>
      <c r="N26" s="620">
        <f t="shared" si="66"/>
        <v>310.98000000000002</v>
      </c>
      <c r="O26" s="621">
        <f t="shared" si="61"/>
        <v>0</v>
      </c>
      <c r="P26" s="621">
        <f t="shared" si="62"/>
        <v>0</v>
      </c>
      <c r="Q26" s="622">
        <f t="shared" si="63"/>
        <v>1</v>
      </c>
    </row>
    <row r="27" s="605" customFormat="1">
      <c r="A27" s="21" t="s">
        <v>57</v>
      </c>
      <c r="B27" s="21" t="s">
        <v>58</v>
      </c>
      <c r="C27" s="617" t="s">
        <v>52</v>
      </c>
      <c r="D27" s="618">
        <v>1</v>
      </c>
      <c r="E27" s="194">
        <f>'BM 01'!G27</f>
        <v>0</v>
      </c>
      <c r="F27" s="194">
        <f>'MC 01'!Q26</f>
        <v>0</v>
      </c>
      <c r="G27" s="194">
        <f t="shared" si="55"/>
        <v>0</v>
      </c>
      <c r="H27" s="194">
        <f t="shared" si="56"/>
        <v>1</v>
      </c>
      <c r="I27" s="619">
        <v>95.75</v>
      </c>
      <c r="J27" s="619">
        <v>95.75</v>
      </c>
      <c r="K27" s="198">
        <f t="shared" si="57"/>
        <v>0</v>
      </c>
      <c r="L27" s="198">
        <f t="shared" si="65"/>
        <v>0</v>
      </c>
      <c r="M27" s="198">
        <f t="shared" si="59"/>
        <v>0</v>
      </c>
      <c r="N27" s="620">
        <f t="shared" si="66"/>
        <v>95.75</v>
      </c>
      <c r="O27" s="621">
        <f t="shared" si="61"/>
        <v>0</v>
      </c>
      <c r="P27" s="621">
        <f t="shared" si="62"/>
        <v>0</v>
      </c>
      <c r="Q27" s="622">
        <f t="shared" si="63"/>
        <v>1</v>
      </c>
    </row>
    <row r="28" s="605" customFormat="1">
      <c r="A28" s="21" t="s">
        <v>59</v>
      </c>
      <c r="B28" s="21" t="s">
        <v>60</v>
      </c>
      <c r="C28" s="617" t="s">
        <v>52</v>
      </c>
      <c r="D28" s="618">
        <v>1</v>
      </c>
      <c r="E28" s="194">
        <f>'BM 01'!G28</f>
        <v>0</v>
      </c>
      <c r="F28" s="194">
        <f>'MC 01'!Q27</f>
        <v>0</v>
      </c>
      <c r="G28" s="194">
        <f t="shared" si="55"/>
        <v>0</v>
      </c>
      <c r="H28" s="194">
        <f t="shared" si="56"/>
        <v>1</v>
      </c>
      <c r="I28" s="619">
        <v>212.31</v>
      </c>
      <c r="J28" s="619">
        <v>212.31</v>
      </c>
      <c r="K28" s="198">
        <f t="shared" si="57"/>
        <v>0</v>
      </c>
      <c r="L28" s="198">
        <f t="shared" si="65"/>
        <v>0</v>
      </c>
      <c r="M28" s="198">
        <f t="shared" si="59"/>
        <v>0</v>
      </c>
      <c r="N28" s="620">
        <f t="shared" si="66"/>
        <v>212.31</v>
      </c>
      <c r="O28" s="621">
        <f t="shared" si="61"/>
        <v>0</v>
      </c>
      <c r="P28" s="621">
        <f t="shared" si="62"/>
        <v>0</v>
      </c>
      <c r="Q28" s="622">
        <f t="shared" si="63"/>
        <v>1</v>
      </c>
    </row>
    <row r="29" s="605" customFormat="1">
      <c r="A29" s="21" t="s">
        <v>61</v>
      </c>
      <c r="B29" s="21" t="s">
        <v>62</v>
      </c>
      <c r="C29" s="617" t="s">
        <v>52</v>
      </c>
      <c r="D29" s="618">
        <v>1</v>
      </c>
      <c r="E29" s="194">
        <f>'BM 01'!G29</f>
        <v>0</v>
      </c>
      <c r="F29" s="194">
        <f>'MC 01'!Q28</f>
        <v>0</v>
      </c>
      <c r="G29" s="194">
        <f t="shared" si="55"/>
        <v>0</v>
      </c>
      <c r="H29" s="194">
        <f t="shared" si="56"/>
        <v>1</v>
      </c>
      <c r="I29" s="619">
        <v>212.31</v>
      </c>
      <c r="J29" s="619">
        <v>212.31</v>
      </c>
      <c r="K29" s="198">
        <f t="shared" si="57"/>
        <v>0</v>
      </c>
      <c r="L29" s="198">
        <f t="shared" si="65"/>
        <v>0</v>
      </c>
      <c r="M29" s="198">
        <f t="shared" si="59"/>
        <v>0</v>
      </c>
      <c r="N29" s="620">
        <f t="shared" si="66"/>
        <v>212.31</v>
      </c>
      <c r="O29" s="621">
        <f t="shared" si="61"/>
        <v>0</v>
      </c>
      <c r="P29" s="621">
        <f t="shared" si="62"/>
        <v>0</v>
      </c>
      <c r="Q29" s="622">
        <f t="shared" si="63"/>
        <v>1</v>
      </c>
    </row>
    <row r="30" s="605" customFormat="1">
      <c r="A30" s="21" t="s">
        <v>63</v>
      </c>
      <c r="B30" s="21" t="s">
        <v>64</v>
      </c>
      <c r="C30" s="617" t="s">
        <v>52</v>
      </c>
      <c r="D30" s="618">
        <v>2</v>
      </c>
      <c r="E30" s="194">
        <f>'BM 01'!G30</f>
        <v>0</v>
      </c>
      <c r="F30" s="194">
        <f>'MC 01'!Q29</f>
        <v>0</v>
      </c>
      <c r="G30" s="194">
        <f t="shared" si="55"/>
        <v>0</v>
      </c>
      <c r="H30" s="194">
        <f t="shared" si="56"/>
        <v>2</v>
      </c>
      <c r="I30" s="619">
        <v>20</v>
      </c>
      <c r="J30" s="619">
        <v>40</v>
      </c>
      <c r="K30" s="198">
        <f t="shared" si="57"/>
        <v>0</v>
      </c>
      <c r="L30" s="198">
        <f t="shared" si="65"/>
        <v>0</v>
      </c>
      <c r="M30" s="198">
        <f t="shared" si="59"/>
        <v>0</v>
      </c>
      <c r="N30" s="620">
        <f t="shared" si="66"/>
        <v>40</v>
      </c>
      <c r="O30" s="621">
        <f t="shared" si="61"/>
        <v>0</v>
      </c>
      <c r="P30" s="621">
        <f t="shared" si="62"/>
        <v>0</v>
      </c>
      <c r="Q30" s="622">
        <f t="shared" si="63"/>
        <v>1</v>
      </c>
    </row>
    <row r="31" s="605" customFormat="1">
      <c r="A31" s="21" t="s">
        <v>65</v>
      </c>
      <c r="B31" s="21" t="s">
        <v>66</v>
      </c>
      <c r="C31" s="617" t="s">
        <v>52</v>
      </c>
      <c r="D31" s="644">
        <v>10</v>
      </c>
      <c r="E31" s="194">
        <f>'BM 01'!G31</f>
        <v>0</v>
      </c>
      <c r="F31" s="194">
        <f>'MC 01'!Q30</f>
        <v>0</v>
      </c>
      <c r="G31" s="194">
        <f t="shared" si="55"/>
        <v>0</v>
      </c>
      <c r="H31" s="194">
        <f t="shared" si="56"/>
        <v>10</v>
      </c>
      <c r="I31" s="645">
        <v>128.31999999999999</v>
      </c>
      <c r="J31" s="646">
        <v>1283.2</v>
      </c>
      <c r="K31" s="198">
        <f>SUM(K32:K38)</f>
        <v>0</v>
      </c>
      <c r="L31" s="198">
        <f t="shared" si="65"/>
        <v>0</v>
      </c>
      <c r="M31" s="198">
        <f t="shared" si="59"/>
        <v>0</v>
      </c>
      <c r="N31" s="620">
        <f t="shared" si="66"/>
        <v>1283.2</v>
      </c>
      <c r="O31" s="621">
        <f t="shared" si="61"/>
        <v>0</v>
      </c>
      <c r="P31" s="621">
        <f t="shared" si="62"/>
        <v>0</v>
      </c>
      <c r="Q31" s="622">
        <f t="shared" si="63"/>
        <v>1</v>
      </c>
    </row>
    <row r="32" s="624" customFormat="1">
      <c r="A32" s="16" t="s">
        <v>67</v>
      </c>
      <c r="B32" s="16" t="s">
        <v>68</v>
      </c>
      <c r="C32" s="612"/>
      <c r="D32" s="188">
        <f>SUM(D33:D38)</f>
        <v>8</v>
      </c>
      <c r="E32" s="188">
        <f t="shared" ref="E32:G32" si="72">SUM(E33:E38)</f>
        <v>0</v>
      </c>
      <c r="F32" s="188">
        <f t="shared" si="72"/>
        <v>0</v>
      </c>
      <c r="G32" s="188">
        <f t="shared" si="72"/>
        <v>0</v>
      </c>
      <c r="H32" s="188">
        <f>SUM(H33:H38)</f>
        <v>8</v>
      </c>
      <c r="I32" s="643">
        <f>SUM(I33:I38)</f>
        <v>19630.09</v>
      </c>
      <c r="J32" s="188">
        <f>SUM(J33:J38)</f>
        <v>20427.110000000001</v>
      </c>
      <c r="K32" s="188">
        <f>SUM(K33:K38)</f>
        <v>0</v>
      </c>
      <c r="L32" s="188">
        <f t="shared" ref="L32:M32" si="73">SUM(L33:L38)</f>
        <v>0</v>
      </c>
      <c r="M32" s="188">
        <f t="shared" si="73"/>
        <v>0</v>
      </c>
      <c r="N32" s="188">
        <f>SUM(N33:N39)</f>
        <v>23301.049999999999</v>
      </c>
      <c r="O32" s="614">
        <f t="shared" si="61"/>
        <v>0</v>
      </c>
      <c r="P32" s="614">
        <f t="shared" si="62"/>
        <v>0</v>
      </c>
      <c r="Q32" s="615">
        <f t="shared" si="63"/>
        <v>1</v>
      </c>
    </row>
    <row r="33" s="605" customFormat="1">
      <c r="A33" s="21" t="s">
        <v>69</v>
      </c>
      <c r="B33" s="21" t="s">
        <v>70</v>
      </c>
      <c r="C33" s="617" t="s">
        <v>52</v>
      </c>
      <c r="D33" s="618">
        <v>1</v>
      </c>
      <c r="E33" s="194">
        <f>'BM 01'!G33</f>
        <v>0</v>
      </c>
      <c r="F33" s="194">
        <f>'MC 01'!Q32</f>
        <v>0</v>
      </c>
      <c r="G33" s="194">
        <f t="shared" si="55"/>
        <v>0</v>
      </c>
      <c r="H33" s="194">
        <f t="shared" si="56"/>
        <v>1</v>
      </c>
      <c r="I33" s="619">
        <v>2422.6500000000001</v>
      </c>
      <c r="J33" s="619">
        <v>2422.6500000000001</v>
      </c>
      <c r="K33" s="198">
        <f t="shared" si="57"/>
        <v>0</v>
      </c>
      <c r="L33" s="198">
        <f t="shared" si="65"/>
        <v>0</v>
      </c>
      <c r="M33" s="198">
        <f t="shared" si="59"/>
        <v>0</v>
      </c>
      <c r="N33" s="620">
        <f t="shared" si="66"/>
        <v>2422.6500000000001</v>
      </c>
      <c r="O33" s="621">
        <f t="shared" si="61"/>
        <v>0</v>
      </c>
      <c r="P33" s="621">
        <f t="shared" si="62"/>
        <v>0</v>
      </c>
      <c r="Q33" s="622">
        <f t="shared" si="63"/>
        <v>1</v>
      </c>
    </row>
    <row r="34" s="605" customFormat="1">
      <c r="A34" s="21" t="s">
        <v>71</v>
      </c>
      <c r="B34" s="21" t="s">
        <v>72</v>
      </c>
      <c r="C34" s="617" t="s">
        <v>52</v>
      </c>
      <c r="D34" s="618">
        <v>1</v>
      </c>
      <c r="E34" s="194">
        <f>'BM 01'!G34</f>
        <v>0</v>
      </c>
      <c r="F34" s="194">
        <f>'MC 01'!Q33</f>
        <v>0</v>
      </c>
      <c r="G34" s="194">
        <f t="shared" si="55"/>
        <v>0</v>
      </c>
      <c r="H34" s="194">
        <f t="shared" si="56"/>
        <v>1</v>
      </c>
      <c r="I34" s="619">
        <v>3584.0100000000002</v>
      </c>
      <c r="J34" s="619">
        <v>3584.0100000000002</v>
      </c>
      <c r="K34" s="198">
        <f t="shared" si="57"/>
        <v>0</v>
      </c>
      <c r="L34" s="198">
        <f t="shared" si="65"/>
        <v>0</v>
      </c>
      <c r="M34" s="198">
        <f t="shared" si="59"/>
        <v>0</v>
      </c>
      <c r="N34" s="620">
        <f t="shared" si="66"/>
        <v>3584.0100000000002</v>
      </c>
      <c r="O34" s="621">
        <f t="shared" si="61"/>
        <v>0</v>
      </c>
      <c r="P34" s="621">
        <f t="shared" si="62"/>
        <v>0</v>
      </c>
      <c r="Q34" s="622">
        <f t="shared" si="63"/>
        <v>1</v>
      </c>
    </row>
    <row r="35" s="605" customFormat="1">
      <c r="A35" s="21" t="s">
        <v>73</v>
      </c>
      <c r="B35" s="21" t="s">
        <v>74</v>
      </c>
      <c r="C35" s="617" t="s">
        <v>52</v>
      </c>
      <c r="D35" s="618">
        <v>1</v>
      </c>
      <c r="E35" s="194">
        <f>'BM 01'!G35</f>
        <v>0</v>
      </c>
      <c r="F35" s="194">
        <f>'MC 01'!Q34</f>
        <v>0</v>
      </c>
      <c r="G35" s="194">
        <f t="shared" si="55"/>
        <v>0</v>
      </c>
      <c r="H35" s="194">
        <f t="shared" si="56"/>
        <v>1</v>
      </c>
      <c r="I35" s="619">
        <v>2133.6599999999999</v>
      </c>
      <c r="J35" s="619">
        <v>2133.6599999999999</v>
      </c>
      <c r="K35" s="198">
        <f t="shared" si="57"/>
        <v>0</v>
      </c>
      <c r="L35" s="198">
        <f t="shared" si="65"/>
        <v>0</v>
      </c>
      <c r="M35" s="198">
        <f t="shared" si="59"/>
        <v>0</v>
      </c>
      <c r="N35" s="620">
        <f t="shared" si="66"/>
        <v>2133.6599999999999</v>
      </c>
      <c r="O35" s="621">
        <f t="shared" si="61"/>
        <v>0</v>
      </c>
      <c r="P35" s="621">
        <f t="shared" si="62"/>
        <v>0</v>
      </c>
      <c r="Q35" s="622">
        <f t="shared" si="63"/>
        <v>1</v>
      </c>
    </row>
    <row r="36" s="605" customFormat="1" ht="25.5">
      <c r="A36" s="21" t="s">
        <v>75</v>
      </c>
      <c r="B36" s="21" t="s">
        <v>76</v>
      </c>
      <c r="C36" s="617" t="s">
        <v>52</v>
      </c>
      <c r="D36" s="618">
        <v>1</v>
      </c>
      <c r="E36" s="194">
        <f>'BM 01'!G36</f>
        <v>0</v>
      </c>
      <c r="F36" s="194">
        <f>'MC 01'!Q35</f>
        <v>0</v>
      </c>
      <c r="G36" s="194">
        <f t="shared" si="55"/>
        <v>0</v>
      </c>
      <c r="H36" s="194">
        <f t="shared" si="56"/>
        <v>1</v>
      </c>
      <c r="I36" s="619">
        <v>10465.440000000001</v>
      </c>
      <c r="J36" s="619">
        <v>10465.440000000001</v>
      </c>
      <c r="K36" s="198">
        <f t="shared" si="57"/>
        <v>0</v>
      </c>
      <c r="L36" s="198">
        <f t="shared" si="65"/>
        <v>0</v>
      </c>
      <c r="M36" s="198">
        <f t="shared" si="59"/>
        <v>0</v>
      </c>
      <c r="N36" s="620">
        <f t="shared" si="66"/>
        <v>10465.440000000001</v>
      </c>
      <c r="O36" s="621">
        <f t="shared" si="61"/>
        <v>0</v>
      </c>
      <c r="P36" s="621">
        <f t="shared" si="62"/>
        <v>0</v>
      </c>
      <c r="Q36" s="622">
        <f t="shared" si="63"/>
        <v>1</v>
      </c>
    </row>
    <row r="37" s="605" customFormat="1">
      <c r="A37" s="21" t="s">
        <v>77</v>
      </c>
      <c r="B37" s="21" t="s">
        <v>78</v>
      </c>
      <c r="C37" s="617" t="s">
        <v>52</v>
      </c>
      <c r="D37" s="618">
        <v>3</v>
      </c>
      <c r="E37" s="194">
        <f>'BM 01'!G37</f>
        <v>0</v>
      </c>
      <c r="F37" s="194">
        <f>'MC 01'!Q36</f>
        <v>0</v>
      </c>
      <c r="G37" s="194">
        <f t="shared" si="55"/>
        <v>0</v>
      </c>
      <c r="H37" s="194">
        <f t="shared" si="56"/>
        <v>3</v>
      </c>
      <c r="I37" s="619">
        <v>398.50999999999999</v>
      </c>
      <c r="J37" s="619">
        <v>1195.53</v>
      </c>
      <c r="K37" s="198">
        <f t="shared" si="57"/>
        <v>0</v>
      </c>
      <c r="L37" s="198">
        <f t="shared" si="65"/>
        <v>0</v>
      </c>
      <c r="M37" s="198">
        <f t="shared" si="59"/>
        <v>0</v>
      </c>
      <c r="N37" s="620">
        <f t="shared" si="66"/>
        <v>1195.53</v>
      </c>
      <c r="O37" s="621">
        <f t="shared" si="61"/>
        <v>0</v>
      </c>
      <c r="P37" s="621">
        <f t="shared" si="62"/>
        <v>0</v>
      </c>
      <c r="Q37" s="622">
        <f t="shared" si="63"/>
        <v>1</v>
      </c>
    </row>
    <row r="38" s="605" customFormat="1">
      <c r="A38" s="21" t="s">
        <v>79</v>
      </c>
      <c r="B38" s="21" t="s">
        <v>80</v>
      </c>
      <c r="C38" s="617" t="s">
        <v>52</v>
      </c>
      <c r="D38" s="618">
        <v>1</v>
      </c>
      <c r="E38" s="194">
        <f>'BM 01'!G38</f>
        <v>0</v>
      </c>
      <c r="F38" s="194">
        <f>'MC 01'!Q37</f>
        <v>0</v>
      </c>
      <c r="G38" s="194">
        <f t="shared" si="55"/>
        <v>0</v>
      </c>
      <c r="H38" s="194">
        <f t="shared" si="56"/>
        <v>1</v>
      </c>
      <c r="I38" s="619">
        <v>625.82000000000005</v>
      </c>
      <c r="J38" s="619">
        <v>625.82000000000005</v>
      </c>
      <c r="K38" s="198">
        <f t="shared" si="57"/>
        <v>0</v>
      </c>
      <c r="L38" s="198">
        <f t="shared" si="65"/>
        <v>0</v>
      </c>
      <c r="M38" s="198">
        <f t="shared" si="59"/>
        <v>0</v>
      </c>
      <c r="N38" s="620">
        <f t="shared" si="66"/>
        <v>625.82000000000005</v>
      </c>
      <c r="O38" s="621">
        <f t="shared" si="61"/>
        <v>0</v>
      </c>
      <c r="P38" s="621">
        <f t="shared" si="62"/>
        <v>0</v>
      </c>
      <c r="Q38" s="622">
        <f t="shared" si="63"/>
        <v>1</v>
      </c>
    </row>
    <row r="39" s="624" customFormat="1">
      <c r="A39" s="16" t="s">
        <v>81</v>
      </c>
      <c r="B39" s="16" t="s">
        <v>82</v>
      </c>
      <c r="C39" s="612"/>
      <c r="D39" s="188"/>
      <c r="E39" s="188"/>
      <c r="F39" s="188"/>
      <c r="G39" s="188"/>
      <c r="H39" s="188"/>
      <c r="I39" s="188"/>
      <c r="J39" s="188">
        <f>SUM(J40:J43)</f>
        <v>2873.96</v>
      </c>
      <c r="K39" s="188">
        <f>SUM(K40:K43)</f>
        <v>0</v>
      </c>
      <c r="L39" s="188">
        <f t="shared" ref="L39:N39" si="74">SUM(L40:L43)</f>
        <v>0</v>
      </c>
      <c r="M39" s="188">
        <f t="shared" si="74"/>
        <v>0</v>
      </c>
      <c r="N39" s="188">
        <f t="shared" si="74"/>
        <v>2873.9400000000001</v>
      </c>
      <c r="O39" s="614">
        <f t="shared" ref="O39:O40" si="75">L39/J39</f>
        <v>0</v>
      </c>
      <c r="P39" s="614">
        <f t="shared" ref="P39:P40" si="76">M39/J39</f>
        <v>0</v>
      </c>
      <c r="Q39" s="615">
        <f t="shared" ref="Q39:Q40" si="77">N39/J39</f>
        <v>0.99999304096090413</v>
      </c>
    </row>
    <row r="40" s="605" customFormat="1" ht="25.5">
      <c r="A40" s="21" t="s">
        <v>83</v>
      </c>
      <c r="B40" s="21" t="s">
        <v>84</v>
      </c>
      <c r="C40" s="617" t="s">
        <v>35</v>
      </c>
      <c r="D40" s="618">
        <v>13.789999999999999</v>
      </c>
      <c r="E40" s="194">
        <f>'BM 01'!G40</f>
        <v>0</v>
      </c>
      <c r="F40" s="194">
        <v>0</v>
      </c>
      <c r="G40" s="194">
        <v>0</v>
      </c>
      <c r="H40" s="618">
        <v>13.789999999999999</v>
      </c>
      <c r="I40" s="619">
        <v>4.8700000000000001</v>
      </c>
      <c r="J40" s="642">
        <v>67.159999999999997</v>
      </c>
      <c r="K40" s="198">
        <f>SUM(K41:K50)</f>
        <v>0</v>
      </c>
      <c r="L40" s="198">
        <f t="shared" si="65"/>
        <v>0</v>
      </c>
      <c r="M40" s="198">
        <f t="shared" si="59"/>
        <v>0</v>
      </c>
      <c r="N40" s="620">
        <f t="shared" si="66"/>
        <v>67.150000000000006</v>
      </c>
      <c r="O40" s="621">
        <f t="shared" si="75"/>
        <v>0</v>
      </c>
      <c r="P40" s="621">
        <f t="shared" si="76"/>
        <v>0</v>
      </c>
      <c r="Q40" s="622">
        <f t="shared" si="77"/>
        <v>0.99985110184633719</v>
      </c>
    </row>
    <row r="41" s="605" customFormat="1" ht="25.5">
      <c r="A41" s="21" t="s">
        <v>85</v>
      </c>
      <c r="B41" s="21" t="s">
        <v>86</v>
      </c>
      <c r="C41" s="617" t="s">
        <v>35</v>
      </c>
      <c r="D41" s="618">
        <v>13.789999999999999</v>
      </c>
      <c r="E41" s="194">
        <f>'BM 01'!G41</f>
        <v>0</v>
      </c>
      <c r="F41" s="194">
        <f>'MC 01'!Q40</f>
        <v>0</v>
      </c>
      <c r="G41" s="194">
        <f t="shared" si="55"/>
        <v>0</v>
      </c>
      <c r="H41" s="194">
        <f t="shared" si="56"/>
        <v>13.789999999999999</v>
      </c>
      <c r="I41" s="619">
        <v>29.670000000000002</v>
      </c>
      <c r="J41" s="619">
        <v>409.14999999999998</v>
      </c>
      <c r="K41" s="198">
        <f t="shared" si="57"/>
        <v>0</v>
      </c>
      <c r="L41" s="198">
        <f t="shared" si="65"/>
        <v>0</v>
      </c>
      <c r="M41" s="198">
        <f t="shared" si="59"/>
        <v>0</v>
      </c>
      <c r="N41" s="620">
        <f t="shared" si="66"/>
        <v>409.13999999999999</v>
      </c>
      <c r="O41" s="621">
        <f>F41/D41</f>
        <v>0</v>
      </c>
      <c r="P41" s="621">
        <f t="shared" si="62"/>
        <v>0</v>
      </c>
      <c r="Q41" s="622">
        <f t="shared" si="63"/>
        <v>1</v>
      </c>
    </row>
    <row r="42" s="605" customFormat="1">
      <c r="A42" s="21" t="s">
        <v>87</v>
      </c>
      <c r="B42" s="21" t="s">
        <v>88</v>
      </c>
      <c r="C42" s="617" t="s">
        <v>89</v>
      </c>
      <c r="D42" s="618">
        <v>0.81000000000000005</v>
      </c>
      <c r="E42" s="194">
        <f>'BM 01'!G42</f>
        <v>0</v>
      </c>
      <c r="F42" s="194">
        <f>'MC 01'!Q41</f>
        <v>0</v>
      </c>
      <c r="G42" s="194">
        <f t="shared" si="55"/>
        <v>0</v>
      </c>
      <c r="H42" s="194">
        <f t="shared" si="56"/>
        <v>0.81000000000000005</v>
      </c>
      <c r="I42" s="619">
        <v>2808.04</v>
      </c>
      <c r="J42" s="619">
        <v>2274.5100000000002</v>
      </c>
      <c r="K42" s="198">
        <f t="shared" si="57"/>
        <v>0</v>
      </c>
      <c r="L42" s="198">
        <f t="shared" si="65"/>
        <v>0</v>
      </c>
      <c r="M42" s="198">
        <f t="shared" si="59"/>
        <v>0</v>
      </c>
      <c r="N42" s="620">
        <f t="shared" si="66"/>
        <v>2274.5100000000002</v>
      </c>
      <c r="O42" s="621">
        <f t="shared" si="61"/>
        <v>0</v>
      </c>
      <c r="P42" s="621">
        <f t="shared" si="62"/>
        <v>0</v>
      </c>
      <c r="Q42" s="622">
        <f t="shared" si="63"/>
        <v>1</v>
      </c>
    </row>
    <row r="43" s="616" customFormat="1" ht="25.5">
      <c r="A43" s="21" t="s">
        <v>90</v>
      </c>
      <c r="B43" s="21" t="s">
        <v>91</v>
      </c>
      <c r="C43" s="617" t="s">
        <v>35</v>
      </c>
      <c r="D43" s="618">
        <v>13.789999999999999</v>
      </c>
      <c r="E43" s="194">
        <f>'BM 01'!G43</f>
        <v>0</v>
      </c>
      <c r="F43" s="194">
        <f>'MC 01'!Q42</f>
        <v>0</v>
      </c>
      <c r="G43" s="194">
        <f t="shared" si="55"/>
        <v>0</v>
      </c>
      <c r="H43" s="194">
        <f t="shared" si="56"/>
        <v>13.789999999999999</v>
      </c>
      <c r="I43" s="619">
        <v>8.9299999999999997</v>
      </c>
      <c r="J43" s="619">
        <v>123.14</v>
      </c>
      <c r="K43" s="198">
        <f t="shared" si="57"/>
        <v>0</v>
      </c>
      <c r="L43" s="198">
        <f t="shared" si="65"/>
        <v>0</v>
      </c>
      <c r="M43" s="198">
        <f t="shared" si="59"/>
        <v>0</v>
      </c>
      <c r="N43" s="620">
        <f t="shared" si="66"/>
        <v>123.14</v>
      </c>
      <c r="O43" s="621">
        <f t="shared" si="61"/>
        <v>0</v>
      </c>
      <c r="P43" s="621">
        <f t="shared" si="62"/>
        <v>0</v>
      </c>
      <c r="Q43" s="622">
        <f t="shared" si="63"/>
        <v>1</v>
      </c>
    </row>
    <row r="44" s="608" customFormat="1">
      <c r="A44" s="16" t="s">
        <v>92</v>
      </c>
      <c r="B44" s="16" t="s">
        <v>93</v>
      </c>
      <c r="C44" s="612"/>
      <c r="D44" s="635"/>
      <c r="E44" s="209"/>
      <c r="F44" s="209"/>
      <c r="G44" s="209"/>
      <c r="H44" s="209"/>
      <c r="I44" s="647"/>
      <c r="J44" s="647">
        <v>38974.139999999999</v>
      </c>
      <c r="K44" s="210">
        <f t="shared" si="57"/>
        <v>0</v>
      </c>
      <c r="L44" s="210">
        <f>TRUNC(F44*J44,2)</f>
        <v>0</v>
      </c>
      <c r="M44" s="210">
        <f>TRUNC(G44*K44,2)</f>
        <v>0</v>
      </c>
      <c r="N44" s="210">
        <f>N45</f>
        <v>38974.130000000005</v>
      </c>
      <c r="O44" s="183" t="e">
        <f t="shared" si="61"/>
        <v>#DIV/0!</v>
      </c>
      <c r="P44" s="183" t="e">
        <f t="shared" si="62"/>
        <v>#DIV/0!</v>
      </c>
      <c r="Q44" s="184" t="e">
        <f t="shared" si="63"/>
        <v>#DIV/0!</v>
      </c>
    </row>
    <row r="45" s="608" customFormat="1">
      <c r="A45" s="16" t="s">
        <v>94</v>
      </c>
      <c r="B45" s="16" t="s">
        <v>95</v>
      </c>
      <c r="C45" s="612"/>
      <c r="D45" s="648"/>
      <c r="E45" s="187"/>
      <c r="F45" s="187"/>
      <c r="G45" s="187"/>
      <c r="H45" s="187"/>
      <c r="I45" s="632"/>
      <c r="J45" s="613">
        <v>38974.140000000007</v>
      </c>
      <c r="K45" s="191">
        <f>SUM(K46:K57)</f>
        <v>0</v>
      </c>
      <c r="L45" s="191">
        <f t="shared" ref="L45:N45" si="78">SUM(L46:L57)</f>
        <v>0</v>
      </c>
      <c r="M45" s="191">
        <f t="shared" si="78"/>
        <v>0</v>
      </c>
      <c r="N45" s="191">
        <f t="shared" si="78"/>
        <v>38974.130000000005</v>
      </c>
      <c r="O45" s="614" t="e">
        <f t="shared" si="61"/>
        <v>#DIV/0!</v>
      </c>
      <c r="P45" s="614" t="e">
        <f t="shared" si="62"/>
        <v>#DIV/0!</v>
      </c>
      <c r="Q45" s="615" t="e">
        <f t="shared" si="63"/>
        <v>#DIV/0!</v>
      </c>
    </row>
    <row r="46" s="616" customFormat="1">
      <c r="A46" s="21" t="s">
        <v>96</v>
      </c>
      <c r="B46" s="21" t="s">
        <v>97</v>
      </c>
      <c r="C46" s="617" t="s">
        <v>52</v>
      </c>
      <c r="D46" s="618">
        <v>1</v>
      </c>
      <c r="E46" s="194">
        <f>'BM 01'!G46</f>
        <v>0</v>
      </c>
      <c r="F46" s="194">
        <f>'MC 01'!Q45</f>
        <v>0</v>
      </c>
      <c r="G46" s="194">
        <f t="shared" si="55"/>
        <v>0</v>
      </c>
      <c r="H46" s="194">
        <f t="shared" si="56"/>
        <v>1</v>
      </c>
      <c r="I46" s="619">
        <v>2256.8899999999999</v>
      </c>
      <c r="J46" s="619">
        <v>2256.8899999999999</v>
      </c>
      <c r="K46" s="198">
        <f t="shared" ref="K46:K57" si="79">TRUNC(E46*I46,2)</f>
        <v>0</v>
      </c>
      <c r="L46" s="198">
        <f t="shared" ref="L46:L57" si="80">TRUNC(F46*I46,2)</f>
        <v>0</v>
      </c>
      <c r="M46" s="198">
        <f t="shared" si="59"/>
        <v>0</v>
      </c>
      <c r="N46" s="620">
        <f t="shared" si="66"/>
        <v>2256.8899999999999</v>
      </c>
      <c r="O46" s="621">
        <f t="shared" si="61"/>
        <v>0</v>
      </c>
      <c r="P46" s="621">
        <f t="shared" si="62"/>
        <v>0</v>
      </c>
      <c r="Q46" s="622">
        <f t="shared" si="63"/>
        <v>1</v>
      </c>
    </row>
    <row r="47" s="616" customFormat="1">
      <c r="A47" s="21" t="s">
        <v>98</v>
      </c>
      <c r="B47" s="21" t="s">
        <v>99</v>
      </c>
      <c r="C47" s="617" t="s">
        <v>52</v>
      </c>
      <c r="D47" s="618">
        <v>1</v>
      </c>
      <c r="E47" s="194">
        <f>'BM 01'!G47</f>
        <v>0</v>
      </c>
      <c r="F47" s="194">
        <f>'MC 01'!Q46</f>
        <v>0</v>
      </c>
      <c r="G47" s="194">
        <f t="shared" si="55"/>
        <v>0</v>
      </c>
      <c r="H47" s="194">
        <f t="shared" si="56"/>
        <v>1</v>
      </c>
      <c r="I47" s="619">
        <v>1314.99</v>
      </c>
      <c r="J47" s="619">
        <v>1314.99</v>
      </c>
      <c r="K47" s="198">
        <f t="shared" si="79"/>
        <v>0</v>
      </c>
      <c r="L47" s="198">
        <f t="shared" si="80"/>
        <v>0</v>
      </c>
      <c r="M47" s="198">
        <f t="shared" si="59"/>
        <v>0</v>
      </c>
      <c r="N47" s="620">
        <f t="shared" si="66"/>
        <v>1314.99</v>
      </c>
      <c r="O47" s="621">
        <f t="shared" si="61"/>
        <v>0</v>
      </c>
      <c r="P47" s="621">
        <f t="shared" si="62"/>
        <v>0</v>
      </c>
      <c r="Q47" s="622">
        <f t="shared" si="63"/>
        <v>1</v>
      </c>
    </row>
    <row r="48" s="616" customFormat="1" ht="25.5">
      <c r="A48" s="21" t="s">
        <v>100</v>
      </c>
      <c r="B48" s="21" t="s">
        <v>101</v>
      </c>
      <c r="C48" s="617" t="s">
        <v>52</v>
      </c>
      <c r="D48" s="618">
        <v>1</v>
      </c>
      <c r="E48" s="194">
        <f>'BM 01'!G48</f>
        <v>0</v>
      </c>
      <c r="F48" s="194">
        <f>'MC 01'!Q47</f>
        <v>0</v>
      </c>
      <c r="G48" s="194">
        <f t="shared" si="55"/>
        <v>0</v>
      </c>
      <c r="H48" s="194">
        <f t="shared" si="56"/>
        <v>1</v>
      </c>
      <c r="I48" s="619">
        <v>1444.2</v>
      </c>
      <c r="J48" s="619">
        <v>1444.2</v>
      </c>
      <c r="K48" s="198">
        <f t="shared" si="79"/>
        <v>0</v>
      </c>
      <c r="L48" s="198">
        <f t="shared" si="80"/>
        <v>0</v>
      </c>
      <c r="M48" s="198">
        <f t="shared" si="59"/>
        <v>0</v>
      </c>
      <c r="N48" s="620">
        <f t="shared" si="66"/>
        <v>1444.2</v>
      </c>
      <c r="O48" s="621">
        <f t="shared" si="61"/>
        <v>0</v>
      </c>
      <c r="P48" s="621">
        <f t="shared" si="62"/>
        <v>0</v>
      </c>
      <c r="Q48" s="622">
        <f t="shared" si="63"/>
        <v>1</v>
      </c>
    </row>
    <row r="49" s="616" customFormat="1">
      <c r="A49" s="21" t="s">
        <v>102</v>
      </c>
      <c r="B49" s="21" t="s">
        <v>103</v>
      </c>
      <c r="C49" s="617" t="s">
        <v>21</v>
      </c>
      <c r="D49" s="618">
        <v>2</v>
      </c>
      <c r="E49" s="194">
        <f>'BM 01'!G49</f>
        <v>0</v>
      </c>
      <c r="F49" s="194">
        <f>'MC 01'!Q48</f>
        <v>0</v>
      </c>
      <c r="G49" s="194">
        <f t="shared" si="55"/>
        <v>0</v>
      </c>
      <c r="H49" s="194">
        <f t="shared" si="56"/>
        <v>2</v>
      </c>
      <c r="I49" s="619">
        <v>29.609999999999999</v>
      </c>
      <c r="J49" s="619">
        <v>59.219999999999999</v>
      </c>
      <c r="K49" s="198">
        <f t="shared" si="79"/>
        <v>0</v>
      </c>
      <c r="L49" s="198">
        <f t="shared" si="80"/>
        <v>0</v>
      </c>
      <c r="M49" s="198">
        <f t="shared" si="59"/>
        <v>0</v>
      </c>
      <c r="N49" s="620">
        <f t="shared" si="66"/>
        <v>59.219999999999999</v>
      </c>
      <c r="O49" s="621">
        <f t="shared" si="61"/>
        <v>0</v>
      </c>
      <c r="P49" s="621">
        <f t="shared" si="62"/>
        <v>0</v>
      </c>
      <c r="Q49" s="622">
        <f t="shared" si="63"/>
        <v>1</v>
      </c>
    </row>
    <row r="50" s="616" customFormat="1">
      <c r="A50" s="21" t="s">
        <v>104</v>
      </c>
      <c r="B50" s="21" t="s">
        <v>105</v>
      </c>
      <c r="C50" s="617" t="s">
        <v>21</v>
      </c>
      <c r="D50" s="618">
        <v>2</v>
      </c>
      <c r="E50" s="194">
        <f>'BM 01'!G50</f>
        <v>0</v>
      </c>
      <c r="F50" s="194">
        <f>'MC 01'!Q49</f>
        <v>0</v>
      </c>
      <c r="G50" s="194">
        <f t="shared" si="55"/>
        <v>0</v>
      </c>
      <c r="H50" s="194">
        <f t="shared" si="56"/>
        <v>2</v>
      </c>
      <c r="I50" s="619">
        <v>22.77</v>
      </c>
      <c r="J50" s="619">
        <v>45.539999999999999</v>
      </c>
      <c r="K50" s="198">
        <f t="shared" si="79"/>
        <v>0</v>
      </c>
      <c r="L50" s="198">
        <f t="shared" si="80"/>
        <v>0</v>
      </c>
      <c r="M50" s="198">
        <f t="shared" si="59"/>
        <v>0</v>
      </c>
      <c r="N50" s="620">
        <f t="shared" si="66"/>
        <v>45.539999999999999</v>
      </c>
      <c r="O50" s="621">
        <f t="shared" si="61"/>
        <v>0</v>
      </c>
      <c r="P50" s="621">
        <f t="shared" si="62"/>
        <v>0</v>
      </c>
      <c r="Q50" s="622">
        <f t="shared" si="63"/>
        <v>1</v>
      </c>
    </row>
    <row r="51" s="574" customFormat="1">
      <c r="A51" s="21" t="s">
        <v>106</v>
      </c>
      <c r="B51" s="21" t="s">
        <v>107</v>
      </c>
      <c r="C51" s="617" t="s">
        <v>52</v>
      </c>
      <c r="D51" s="618">
        <v>2</v>
      </c>
      <c r="E51" s="194">
        <f>'BM 01'!G51</f>
        <v>0</v>
      </c>
      <c r="F51" s="194">
        <f>'MC 01'!Q50</f>
        <v>0</v>
      </c>
      <c r="G51" s="194">
        <f t="shared" si="55"/>
        <v>0</v>
      </c>
      <c r="H51" s="194">
        <f t="shared" si="56"/>
        <v>2</v>
      </c>
      <c r="I51" s="619">
        <v>125.8</v>
      </c>
      <c r="J51" s="642">
        <v>251.59999999999999</v>
      </c>
      <c r="K51" s="198">
        <f t="shared" si="79"/>
        <v>0</v>
      </c>
      <c r="L51" s="198">
        <f t="shared" si="80"/>
        <v>0</v>
      </c>
      <c r="M51" s="198">
        <f t="shared" si="59"/>
        <v>0</v>
      </c>
      <c r="N51" s="620">
        <f t="shared" si="66"/>
        <v>251.59999999999999</v>
      </c>
      <c r="O51" s="621">
        <f t="shared" si="61"/>
        <v>0</v>
      </c>
      <c r="P51" s="621">
        <f t="shared" si="62"/>
        <v>0</v>
      </c>
      <c r="Q51" s="622">
        <f t="shared" si="63"/>
        <v>1</v>
      </c>
    </row>
    <row r="52" ht="27.75" customHeight="1">
      <c r="A52" s="21" t="s">
        <v>108</v>
      </c>
      <c r="B52" s="21" t="s">
        <v>109</v>
      </c>
      <c r="C52" s="617" t="s">
        <v>52</v>
      </c>
      <c r="D52" s="649">
        <v>1</v>
      </c>
      <c r="E52" s="194">
        <f>'BM 01'!G52</f>
        <v>0</v>
      </c>
      <c r="F52" s="194">
        <f>'MC 01'!Q51</f>
        <v>0</v>
      </c>
      <c r="G52" s="194">
        <f t="shared" si="55"/>
        <v>0</v>
      </c>
      <c r="H52" s="194">
        <f t="shared" si="56"/>
        <v>1</v>
      </c>
      <c r="I52" s="650">
        <v>21.18</v>
      </c>
      <c r="J52" s="650">
        <v>21.18</v>
      </c>
      <c r="K52" s="198">
        <f t="shared" si="79"/>
        <v>0</v>
      </c>
      <c r="L52" s="198">
        <f t="shared" si="80"/>
        <v>0</v>
      </c>
      <c r="M52" s="198">
        <f t="shared" si="59"/>
        <v>0</v>
      </c>
      <c r="N52" s="620">
        <f t="shared" si="66"/>
        <v>21.18</v>
      </c>
      <c r="O52" s="621">
        <f t="shared" si="61"/>
        <v>0</v>
      </c>
      <c r="P52" s="621">
        <f t="shared" si="62"/>
        <v>0</v>
      </c>
      <c r="Q52" s="622">
        <f t="shared" si="63"/>
        <v>1</v>
      </c>
    </row>
    <row r="53">
      <c r="A53" s="21" t="s">
        <v>110</v>
      </c>
      <c r="B53" s="21" t="s">
        <v>111</v>
      </c>
      <c r="C53" s="617" t="s">
        <v>52</v>
      </c>
      <c r="D53" s="649">
        <v>1</v>
      </c>
      <c r="E53" s="194">
        <f>'BM 01'!G53</f>
        <v>0</v>
      </c>
      <c r="F53" s="194">
        <f>'MC 01'!Q52</f>
        <v>0</v>
      </c>
      <c r="G53" s="194">
        <f t="shared" si="55"/>
        <v>0</v>
      </c>
      <c r="H53" s="194">
        <f t="shared" si="56"/>
        <v>1</v>
      </c>
      <c r="I53" s="650">
        <v>71.810000000000002</v>
      </c>
      <c r="J53" s="650">
        <v>71.810000000000002</v>
      </c>
      <c r="K53" s="198">
        <f t="shared" si="79"/>
        <v>0</v>
      </c>
      <c r="L53" s="198">
        <f t="shared" si="80"/>
        <v>0</v>
      </c>
      <c r="M53" s="198">
        <f t="shared" si="59"/>
        <v>0</v>
      </c>
      <c r="N53" s="620">
        <f t="shared" si="66"/>
        <v>71.810000000000002</v>
      </c>
      <c r="O53" s="621">
        <f t="shared" si="61"/>
        <v>0</v>
      </c>
      <c r="P53" s="621">
        <f t="shared" si="62"/>
        <v>0</v>
      </c>
      <c r="Q53" s="622">
        <f t="shared" si="63"/>
        <v>1</v>
      </c>
    </row>
    <row r="54" ht="25.5">
      <c r="A54" s="21" t="s">
        <v>112</v>
      </c>
      <c r="B54" s="21" t="s">
        <v>113</v>
      </c>
      <c r="C54" s="617" t="s">
        <v>38</v>
      </c>
      <c r="D54" s="649">
        <v>200</v>
      </c>
      <c r="E54" s="194">
        <f>'BM 01'!G54</f>
        <v>0</v>
      </c>
      <c r="F54" s="194">
        <f>'MC 01'!Q53</f>
        <v>0</v>
      </c>
      <c r="G54" s="194">
        <f t="shared" si="55"/>
        <v>0</v>
      </c>
      <c r="H54" s="194">
        <f t="shared" si="56"/>
        <v>200</v>
      </c>
      <c r="I54" s="650">
        <v>18.57</v>
      </c>
      <c r="J54" s="651">
        <v>3714</v>
      </c>
      <c r="K54" s="198">
        <f t="shared" si="79"/>
        <v>0</v>
      </c>
      <c r="L54" s="198">
        <f t="shared" si="80"/>
        <v>0</v>
      </c>
      <c r="M54" s="198">
        <f t="shared" si="59"/>
        <v>0</v>
      </c>
      <c r="N54" s="620">
        <f t="shared" si="66"/>
        <v>3714</v>
      </c>
      <c r="O54" s="621">
        <f t="shared" si="61"/>
        <v>0</v>
      </c>
      <c r="P54" s="621">
        <f t="shared" si="62"/>
        <v>0</v>
      </c>
      <c r="Q54" s="622">
        <f t="shared" si="63"/>
        <v>1</v>
      </c>
    </row>
    <row r="55">
      <c r="A55" s="21" t="s">
        <v>114</v>
      </c>
      <c r="B55" s="21" t="s">
        <v>115</v>
      </c>
      <c r="C55" s="617" t="s">
        <v>89</v>
      </c>
      <c r="D55" s="649">
        <v>3.2000000000000002</v>
      </c>
      <c r="E55" s="194">
        <f>'BM 01'!G55</f>
        <v>0</v>
      </c>
      <c r="F55" s="194">
        <f>'MC 01'!Q54</f>
        <v>0</v>
      </c>
      <c r="G55" s="194">
        <f t="shared" si="55"/>
        <v>0</v>
      </c>
      <c r="H55" s="194">
        <f t="shared" si="56"/>
        <v>3.2000000000000002</v>
      </c>
      <c r="I55" s="650">
        <v>518.09000000000003</v>
      </c>
      <c r="J55" s="651">
        <v>1657.8900000000001</v>
      </c>
      <c r="K55" s="198">
        <f t="shared" si="79"/>
        <v>0</v>
      </c>
      <c r="L55" s="198">
        <f t="shared" si="80"/>
        <v>0</v>
      </c>
      <c r="M55" s="198">
        <f t="shared" si="59"/>
        <v>0</v>
      </c>
      <c r="N55" s="620">
        <f t="shared" si="66"/>
        <v>1657.8800000000001</v>
      </c>
      <c r="O55" s="621">
        <f t="shared" si="61"/>
        <v>0</v>
      </c>
      <c r="P55" s="621">
        <f t="shared" si="62"/>
        <v>0</v>
      </c>
      <c r="Q55" s="622">
        <f t="shared" si="63"/>
        <v>1</v>
      </c>
    </row>
    <row r="56" ht="25.5">
      <c r="A56" s="21" t="s">
        <v>116</v>
      </c>
      <c r="B56" s="21" t="s">
        <v>117</v>
      </c>
      <c r="C56" s="617" t="s">
        <v>52</v>
      </c>
      <c r="D56" s="649">
        <v>17</v>
      </c>
      <c r="E56" s="194">
        <f>'BM 01'!G56</f>
        <v>0</v>
      </c>
      <c r="F56" s="194">
        <f>'MC 01'!Q55</f>
        <v>0</v>
      </c>
      <c r="G56" s="194">
        <f t="shared" si="55"/>
        <v>0</v>
      </c>
      <c r="H56" s="194">
        <f t="shared" si="56"/>
        <v>17</v>
      </c>
      <c r="I56" s="650">
        <v>1451.9300000000001</v>
      </c>
      <c r="J56" s="650">
        <v>24682.810000000001</v>
      </c>
      <c r="K56" s="198">
        <f t="shared" si="79"/>
        <v>0</v>
      </c>
      <c r="L56" s="198">
        <f t="shared" si="80"/>
        <v>0</v>
      </c>
      <c r="M56" s="198">
        <f t="shared" si="59"/>
        <v>0</v>
      </c>
      <c r="N56" s="620">
        <f t="shared" si="66"/>
        <v>24682.810000000001</v>
      </c>
      <c r="O56" s="621">
        <f t="shared" si="61"/>
        <v>0</v>
      </c>
      <c r="P56" s="621">
        <f t="shared" si="62"/>
        <v>0</v>
      </c>
      <c r="Q56" s="622">
        <f t="shared" si="63"/>
        <v>1</v>
      </c>
    </row>
    <row r="57">
      <c r="A57" s="21" t="s">
        <v>118</v>
      </c>
      <c r="B57" s="21" t="s">
        <v>119</v>
      </c>
      <c r="C57" s="617" t="s">
        <v>52</v>
      </c>
      <c r="D57" s="649">
        <v>19</v>
      </c>
      <c r="E57" s="194">
        <f>'BM 01'!G57</f>
        <v>0</v>
      </c>
      <c r="F57" s="194">
        <f>'MC 01'!Q56</f>
        <v>0</v>
      </c>
      <c r="G57" s="194">
        <f t="shared" si="55"/>
        <v>0</v>
      </c>
      <c r="H57" s="194">
        <f t="shared" si="56"/>
        <v>19</v>
      </c>
      <c r="I57" s="650">
        <v>181.78999999999999</v>
      </c>
      <c r="J57" s="650">
        <v>3454.0100000000002</v>
      </c>
      <c r="K57" s="198">
        <f t="shared" si="79"/>
        <v>0</v>
      </c>
      <c r="L57" s="198">
        <f t="shared" si="80"/>
        <v>0</v>
      </c>
      <c r="M57" s="198">
        <f t="shared" si="59"/>
        <v>0</v>
      </c>
      <c r="N57" s="620">
        <f t="shared" si="66"/>
        <v>3454.0100000000002</v>
      </c>
      <c r="O57" s="621">
        <f t="shared" si="61"/>
        <v>0</v>
      </c>
      <c r="P57" s="621">
        <f t="shared" si="62"/>
        <v>0</v>
      </c>
      <c r="Q57" s="622">
        <f t="shared" si="63"/>
        <v>1</v>
      </c>
    </row>
    <row r="58" s="652" customFormat="1">
      <c r="A58" s="16" t="s">
        <v>120</v>
      </c>
      <c r="B58" s="16" t="s">
        <v>121</v>
      </c>
      <c r="C58" s="612"/>
      <c r="D58" s="653"/>
      <c r="E58" s="187"/>
      <c r="F58" s="187"/>
      <c r="G58" s="187"/>
      <c r="H58" s="187"/>
      <c r="I58" s="654"/>
      <c r="J58" s="654">
        <v>706.73000000000002</v>
      </c>
      <c r="K58" s="191">
        <f>K59</f>
        <v>0</v>
      </c>
      <c r="L58" s="191">
        <f>L59</f>
        <v>0</v>
      </c>
      <c r="M58" s="191">
        <f>M59</f>
        <v>0</v>
      </c>
      <c r="N58" s="191">
        <f>N59</f>
        <v>706.72000000000003</v>
      </c>
      <c r="O58" s="614" t="e">
        <f t="shared" si="61"/>
        <v>#DIV/0!</v>
      </c>
      <c r="P58" s="614" t="e">
        <f t="shared" si="62"/>
        <v>#DIV/0!</v>
      </c>
      <c r="Q58" s="615" t="e">
        <f t="shared" si="63"/>
        <v>#DIV/0!</v>
      </c>
    </row>
    <row r="59">
      <c r="A59" s="21" t="s">
        <v>122</v>
      </c>
      <c r="B59" s="21" t="s">
        <v>123</v>
      </c>
      <c r="C59" s="617" t="s">
        <v>124</v>
      </c>
      <c r="D59" s="649">
        <v>1197.8399999999999</v>
      </c>
      <c r="E59" s="194">
        <f>'BM 01'!G59</f>
        <v>0</v>
      </c>
      <c r="F59" s="194">
        <f>'MC 01'!Q58</f>
        <v>0</v>
      </c>
      <c r="G59" s="194">
        <f t="shared" si="55"/>
        <v>0</v>
      </c>
      <c r="H59" s="194">
        <f t="shared" si="56"/>
        <v>1197.8399999999999</v>
      </c>
      <c r="I59" s="650">
        <v>0.58999999999999997</v>
      </c>
      <c r="J59" s="650">
        <v>706.73000000000002</v>
      </c>
      <c r="K59" s="198">
        <f>TRUNC(E59*I59,2)</f>
        <v>0</v>
      </c>
      <c r="L59" s="198">
        <f t="shared" si="65"/>
        <v>0</v>
      </c>
      <c r="M59" s="198">
        <f t="shared" si="59"/>
        <v>0</v>
      </c>
      <c r="N59" s="620">
        <f t="shared" si="66"/>
        <v>706.72000000000003</v>
      </c>
      <c r="O59" s="621">
        <f t="shared" si="61"/>
        <v>0</v>
      </c>
      <c r="P59" s="621">
        <f t="shared" si="62"/>
        <v>0</v>
      </c>
      <c r="Q59" s="622">
        <f t="shared" si="63"/>
        <v>1</v>
      </c>
    </row>
    <row r="60" s="652" customFormat="1">
      <c r="A60" s="16">
        <v>3</v>
      </c>
      <c r="B60" s="16" t="s">
        <v>125</v>
      </c>
      <c r="C60" s="612"/>
      <c r="D60" s="655"/>
      <c r="E60" s="656"/>
      <c r="F60" s="209"/>
      <c r="G60" s="209"/>
      <c r="H60" s="209"/>
      <c r="I60" s="657"/>
      <c r="J60" s="657">
        <v>93931.849999999991</v>
      </c>
      <c r="K60" s="210">
        <f>K61+K64+K75+K78+K85+K91+K105</f>
        <v>2380.9299999999998</v>
      </c>
      <c r="L60" s="210">
        <f t="shared" ref="L60:N60" si="81">L61+L64+L75+L78+L85+L91+L105</f>
        <v>6356.8999999999996</v>
      </c>
      <c r="M60" s="210">
        <f t="shared" si="81"/>
        <v>8737.8299999999999</v>
      </c>
      <c r="N60" s="210">
        <f t="shared" si="81"/>
        <v>85193.929999999993</v>
      </c>
      <c r="O60" s="183" t="e">
        <f>SUM(O61,O64,O75,O78,O85,O91,O105)/7</f>
        <v>#DIV/0!</v>
      </c>
      <c r="P60" s="183" t="e">
        <f>SUM(P61,P64,P75,P78,P85,P91,P105)/7</f>
        <v>#DIV/0!</v>
      </c>
      <c r="Q60" s="184" t="e">
        <f t="shared" si="63"/>
        <v>#DIV/0!</v>
      </c>
    </row>
    <row r="61" s="652" customFormat="1">
      <c r="A61" s="16" t="s">
        <v>126</v>
      </c>
      <c r="B61" s="16" t="s">
        <v>127</v>
      </c>
      <c r="C61" s="612"/>
      <c r="D61" s="187"/>
      <c r="E61" s="658"/>
      <c r="F61" s="187"/>
      <c r="G61" s="187"/>
      <c r="H61" s="187"/>
      <c r="I61" s="188"/>
      <c r="J61" s="659">
        <v>6900.8900000000003</v>
      </c>
      <c r="K61" s="660">
        <f>SUM(K62:K63)</f>
        <v>2380.9299999999998</v>
      </c>
      <c r="L61" s="660">
        <f>SUM(L62:L63)</f>
        <v>3571.4000000000001</v>
      </c>
      <c r="M61" s="660">
        <f>SUM(M62:M63)</f>
        <v>5952.3299999999999</v>
      </c>
      <c r="N61" s="660">
        <f>SUM(N62:N63)</f>
        <v>948.54999999999995</v>
      </c>
      <c r="O61" s="614">
        <f>SUM(O62:O63)/2</f>
        <v>0.29999999999999999</v>
      </c>
      <c r="P61" s="614">
        <f>SUM(P62:P63)/2</f>
        <v>0.5</v>
      </c>
      <c r="Q61" s="615" t="e">
        <f t="shared" si="63"/>
        <v>#DIV/0!</v>
      </c>
    </row>
    <row r="62" ht="15.75" customHeight="1">
      <c r="A62" s="21" t="s">
        <v>128</v>
      </c>
      <c r="B62" s="21" t="s">
        <v>43</v>
      </c>
      <c r="C62" s="617" t="s">
        <v>35</v>
      </c>
      <c r="D62" s="649">
        <v>1499.3299999999999</v>
      </c>
      <c r="E62" s="194">
        <f>'BM 01'!G62</f>
        <v>599.73199999999997</v>
      </c>
      <c r="F62" s="194">
        <f>'MC 02'!Q61</f>
        <v>899.59799999999996</v>
      </c>
      <c r="G62" s="194">
        <f t="shared" si="55"/>
        <v>1499.3299999999999</v>
      </c>
      <c r="H62" s="194">
        <f t="shared" si="56"/>
        <v>0</v>
      </c>
      <c r="I62" s="650">
        <v>3.9700000000000002</v>
      </c>
      <c r="J62" s="661">
        <v>5952.3400000000001</v>
      </c>
      <c r="K62" s="198">
        <f t="shared" si="57"/>
        <v>2380.9299999999998</v>
      </c>
      <c r="L62" s="198">
        <f t="shared" si="65"/>
        <v>3571.4000000000001</v>
      </c>
      <c r="M62" s="198">
        <f>TRUNC(G62*I62,2)-0.01</f>
        <v>5952.3299999999999</v>
      </c>
      <c r="N62" s="620">
        <f t="shared" si="66"/>
        <v>0</v>
      </c>
      <c r="O62" s="621">
        <f t="shared" si="61"/>
        <v>0.59999999999999998</v>
      </c>
      <c r="P62" s="621">
        <f t="shared" si="62"/>
        <v>1</v>
      </c>
      <c r="Q62" s="622">
        <f t="shared" si="63"/>
        <v>0</v>
      </c>
    </row>
    <row r="63">
      <c r="A63" s="21" t="s">
        <v>129</v>
      </c>
      <c r="B63" s="21" t="s">
        <v>45</v>
      </c>
      <c r="C63" s="617" t="s">
        <v>38</v>
      </c>
      <c r="D63" s="649">
        <v>632.37</v>
      </c>
      <c r="E63" s="194">
        <f>'BM 01'!G63</f>
        <v>0</v>
      </c>
      <c r="F63" s="194">
        <f>'MC 01'!Q62</f>
        <v>0</v>
      </c>
      <c r="G63" s="194">
        <f t="shared" si="55"/>
        <v>0</v>
      </c>
      <c r="H63" s="194">
        <f t="shared" si="56"/>
        <v>632.37</v>
      </c>
      <c r="I63" s="650">
        <v>1.5</v>
      </c>
      <c r="J63" s="661">
        <v>948.54999999999995</v>
      </c>
      <c r="K63" s="198">
        <f t="shared" si="57"/>
        <v>0</v>
      </c>
      <c r="L63" s="198">
        <f t="shared" si="65"/>
        <v>0</v>
      </c>
      <c r="M63" s="198">
        <f t="shared" si="59"/>
        <v>0</v>
      </c>
      <c r="N63" s="620">
        <f t="shared" si="66"/>
        <v>948.54999999999995</v>
      </c>
      <c r="O63" s="621">
        <f t="shared" si="61"/>
        <v>0</v>
      </c>
      <c r="P63" s="621">
        <f t="shared" si="62"/>
        <v>0</v>
      </c>
      <c r="Q63" s="622">
        <f t="shared" si="63"/>
        <v>1</v>
      </c>
    </row>
    <row r="64" s="652" customFormat="1">
      <c r="A64" s="16" t="s">
        <v>130</v>
      </c>
      <c r="B64" s="16" t="s">
        <v>47</v>
      </c>
      <c r="C64" s="612"/>
      <c r="D64" s="662"/>
      <c r="E64" s="187"/>
      <c r="F64" s="187"/>
      <c r="G64" s="187"/>
      <c r="H64" s="187"/>
      <c r="I64" s="663"/>
      <c r="J64" s="663">
        <v>20703.509999999998</v>
      </c>
      <c r="K64" s="191">
        <f>SUM(K65:K74)</f>
        <v>0</v>
      </c>
      <c r="L64" s="191">
        <f t="shared" ref="L64:M64" si="82">SUM(L65:L74)</f>
        <v>0</v>
      </c>
      <c r="M64" s="191">
        <f t="shared" si="82"/>
        <v>0</v>
      </c>
      <c r="N64" s="191">
        <f>SUM(N65:N74)</f>
        <v>20703.479999999996</v>
      </c>
      <c r="O64" s="614" t="e">
        <f t="shared" si="61"/>
        <v>#DIV/0!</v>
      </c>
      <c r="P64" s="614" t="e">
        <f t="shared" si="62"/>
        <v>#DIV/0!</v>
      </c>
      <c r="Q64" s="615" t="e">
        <f t="shared" si="63"/>
        <v>#DIV/0!</v>
      </c>
    </row>
    <row r="65">
      <c r="A65" s="21" t="s">
        <v>131</v>
      </c>
      <c r="B65" s="21" t="s">
        <v>49</v>
      </c>
      <c r="C65" s="617" t="s">
        <v>35</v>
      </c>
      <c r="D65" s="649">
        <v>821.91999999999996</v>
      </c>
      <c r="E65" s="194">
        <f>'BM 01'!G65</f>
        <v>0</v>
      </c>
      <c r="F65" s="194">
        <f>'MC 01'!Q64</f>
        <v>0</v>
      </c>
      <c r="G65" s="194">
        <f t="shared" si="55"/>
        <v>0</v>
      </c>
      <c r="H65" s="194">
        <f t="shared" si="56"/>
        <v>821.91999999999996</v>
      </c>
      <c r="I65" s="650">
        <v>17.91</v>
      </c>
      <c r="J65" s="650">
        <v>14720.59</v>
      </c>
      <c r="K65" s="198">
        <f t="shared" si="57"/>
        <v>0</v>
      </c>
      <c r="L65" s="198">
        <f t="shared" ref="L65:L104" si="83">TRUNC(F65*I65,2)</f>
        <v>0</v>
      </c>
      <c r="M65" s="198">
        <f t="shared" si="59"/>
        <v>0</v>
      </c>
      <c r="N65" s="620">
        <f t="shared" si="66"/>
        <v>14720.58</v>
      </c>
      <c r="O65" s="621">
        <f t="shared" si="61"/>
        <v>0</v>
      </c>
      <c r="P65" s="621">
        <f t="shared" si="62"/>
        <v>0</v>
      </c>
      <c r="Q65" s="622">
        <f t="shared" si="63"/>
        <v>1</v>
      </c>
    </row>
    <row r="66">
      <c r="A66" s="21" t="s">
        <v>132</v>
      </c>
      <c r="B66" s="21" t="s">
        <v>58</v>
      </c>
      <c r="C66" s="617" t="s">
        <v>52</v>
      </c>
      <c r="D66" s="649">
        <v>1</v>
      </c>
      <c r="E66" s="194">
        <f>'BM 01'!G66</f>
        <v>0</v>
      </c>
      <c r="F66" s="194">
        <f>'MC 01'!Q65</f>
        <v>0</v>
      </c>
      <c r="G66" s="194">
        <f t="shared" si="55"/>
        <v>0</v>
      </c>
      <c r="H66" s="194">
        <f t="shared" si="56"/>
        <v>1</v>
      </c>
      <c r="I66" s="650">
        <v>95.75</v>
      </c>
      <c r="J66" s="650">
        <v>95.75</v>
      </c>
      <c r="K66" s="198">
        <f t="shared" si="57"/>
        <v>0</v>
      </c>
      <c r="L66" s="198">
        <f t="shared" si="83"/>
        <v>0</v>
      </c>
      <c r="M66" s="198">
        <f t="shared" si="59"/>
        <v>0</v>
      </c>
      <c r="N66" s="620">
        <f t="shared" si="66"/>
        <v>95.75</v>
      </c>
      <c r="O66" s="621">
        <f t="shared" si="61"/>
        <v>0</v>
      </c>
      <c r="P66" s="621">
        <f t="shared" si="62"/>
        <v>0</v>
      </c>
      <c r="Q66" s="622">
        <f t="shared" si="63"/>
        <v>1</v>
      </c>
    </row>
    <row r="67">
      <c r="A67" s="21" t="s">
        <v>133</v>
      </c>
      <c r="B67" s="21" t="s">
        <v>54</v>
      </c>
      <c r="C67" s="617" t="s">
        <v>52</v>
      </c>
      <c r="D67" s="649">
        <v>6</v>
      </c>
      <c r="E67" s="194">
        <f>'BM 01'!G67</f>
        <v>0</v>
      </c>
      <c r="F67" s="194">
        <f>'MC 01'!Q66</f>
        <v>0</v>
      </c>
      <c r="G67" s="194">
        <f t="shared" si="55"/>
        <v>0</v>
      </c>
      <c r="H67" s="194">
        <f t="shared" si="56"/>
        <v>6</v>
      </c>
      <c r="I67" s="650">
        <v>95.969999999999999</v>
      </c>
      <c r="J67" s="650">
        <v>575.82000000000005</v>
      </c>
      <c r="K67" s="198">
        <f t="shared" si="57"/>
        <v>0</v>
      </c>
      <c r="L67" s="198">
        <f t="shared" si="83"/>
        <v>0</v>
      </c>
      <c r="M67" s="198">
        <f t="shared" si="59"/>
        <v>0</v>
      </c>
      <c r="N67" s="620">
        <f t="shared" si="66"/>
        <v>575.82000000000005</v>
      </c>
      <c r="O67" s="621">
        <f t="shared" si="61"/>
        <v>0</v>
      </c>
      <c r="P67" s="621">
        <f t="shared" si="62"/>
        <v>0</v>
      </c>
      <c r="Q67" s="622">
        <f t="shared" si="63"/>
        <v>1</v>
      </c>
    </row>
    <row r="68">
      <c r="A68" s="21" t="s">
        <v>134</v>
      </c>
      <c r="B68" s="21" t="s">
        <v>135</v>
      </c>
      <c r="C68" s="617" t="s">
        <v>52</v>
      </c>
      <c r="D68" s="649">
        <v>1</v>
      </c>
      <c r="E68" s="194">
        <f>'BM 01'!G68</f>
        <v>0</v>
      </c>
      <c r="F68" s="194">
        <f>'MC 01'!Q67</f>
        <v>0</v>
      </c>
      <c r="G68" s="194">
        <f t="shared" si="55"/>
        <v>0</v>
      </c>
      <c r="H68" s="194">
        <f t="shared" si="56"/>
        <v>1</v>
      </c>
      <c r="I68" s="650">
        <v>212.31</v>
      </c>
      <c r="J68" s="650">
        <v>212.31</v>
      </c>
      <c r="K68" s="198">
        <f t="shared" si="57"/>
        <v>0</v>
      </c>
      <c r="L68" s="198">
        <f t="shared" si="83"/>
        <v>0</v>
      </c>
      <c r="M68" s="198">
        <f t="shared" si="59"/>
        <v>0</v>
      </c>
      <c r="N68" s="620">
        <f t="shared" si="66"/>
        <v>212.31</v>
      </c>
      <c r="O68" s="621">
        <f t="shared" si="61"/>
        <v>0</v>
      </c>
      <c r="P68" s="621">
        <f t="shared" si="62"/>
        <v>0</v>
      </c>
      <c r="Q68" s="622">
        <f t="shared" si="63"/>
        <v>1</v>
      </c>
    </row>
    <row r="69">
      <c r="A69" s="21" t="s">
        <v>136</v>
      </c>
      <c r="B69" s="21" t="s">
        <v>60</v>
      </c>
      <c r="C69" s="617" t="s">
        <v>52</v>
      </c>
      <c r="D69" s="649">
        <v>1</v>
      </c>
      <c r="E69" s="194">
        <f>'BM 01'!G69</f>
        <v>0</v>
      </c>
      <c r="F69" s="194">
        <f>'MC 01'!Q68</f>
        <v>0</v>
      </c>
      <c r="G69" s="194">
        <f t="shared" si="55"/>
        <v>0</v>
      </c>
      <c r="H69" s="194">
        <f t="shared" si="56"/>
        <v>1</v>
      </c>
      <c r="I69" s="650">
        <v>212.31</v>
      </c>
      <c r="J69" s="650">
        <v>212.31</v>
      </c>
      <c r="K69" s="198">
        <f t="shared" si="57"/>
        <v>0</v>
      </c>
      <c r="L69" s="198">
        <f t="shared" si="83"/>
        <v>0</v>
      </c>
      <c r="M69" s="198">
        <f t="shared" si="59"/>
        <v>0</v>
      </c>
      <c r="N69" s="620">
        <f t="shared" si="66"/>
        <v>212.31</v>
      </c>
      <c r="O69" s="621">
        <f t="shared" si="61"/>
        <v>0</v>
      </c>
      <c r="P69" s="621">
        <f t="shared" si="62"/>
        <v>0</v>
      </c>
      <c r="Q69" s="622">
        <f t="shared" si="63"/>
        <v>1</v>
      </c>
    </row>
    <row r="70">
      <c r="A70" s="21" t="s">
        <v>137</v>
      </c>
      <c r="B70" s="21" t="s">
        <v>56</v>
      </c>
      <c r="C70" s="617" t="s">
        <v>52</v>
      </c>
      <c r="D70" s="649">
        <v>2</v>
      </c>
      <c r="E70" s="194">
        <f>'BM 01'!G70</f>
        <v>0</v>
      </c>
      <c r="F70" s="194">
        <f>'MC 01'!Q69</f>
        <v>0</v>
      </c>
      <c r="G70" s="194">
        <f t="shared" si="55"/>
        <v>0</v>
      </c>
      <c r="H70" s="194">
        <f t="shared" si="56"/>
        <v>2</v>
      </c>
      <c r="I70" s="650">
        <v>103.66</v>
      </c>
      <c r="J70" s="650">
        <v>207.31999999999999</v>
      </c>
      <c r="K70" s="198">
        <f t="shared" si="57"/>
        <v>0</v>
      </c>
      <c r="L70" s="198">
        <f t="shared" si="83"/>
        <v>0</v>
      </c>
      <c r="M70" s="198">
        <f t="shared" si="59"/>
        <v>0</v>
      </c>
      <c r="N70" s="620">
        <f t="shared" si="66"/>
        <v>207.31999999999999</v>
      </c>
      <c r="O70" s="621">
        <f t="shared" si="61"/>
        <v>0</v>
      </c>
      <c r="P70" s="621">
        <f t="shared" si="62"/>
        <v>0</v>
      </c>
      <c r="Q70" s="622">
        <f t="shared" si="63"/>
        <v>1</v>
      </c>
    </row>
    <row r="71">
      <c r="A71" s="21" t="s">
        <v>138</v>
      </c>
      <c r="B71" s="21" t="s">
        <v>64</v>
      </c>
      <c r="C71" s="617" t="s">
        <v>52</v>
      </c>
      <c r="D71" s="649">
        <v>75</v>
      </c>
      <c r="E71" s="194">
        <f>'BM 01'!G71</f>
        <v>0</v>
      </c>
      <c r="F71" s="194">
        <f>'MC 01'!Q70</f>
        <v>0</v>
      </c>
      <c r="G71" s="194">
        <f t="shared" si="55"/>
        <v>0</v>
      </c>
      <c r="H71" s="194">
        <f t="shared" si="56"/>
        <v>75</v>
      </c>
      <c r="I71" s="650">
        <v>20</v>
      </c>
      <c r="J71" s="650">
        <v>1500</v>
      </c>
      <c r="K71" s="198">
        <f t="shared" si="57"/>
        <v>0</v>
      </c>
      <c r="L71" s="198">
        <f t="shared" si="83"/>
        <v>0</v>
      </c>
      <c r="M71" s="198">
        <f t="shared" si="59"/>
        <v>0</v>
      </c>
      <c r="N71" s="620">
        <f t="shared" si="66"/>
        <v>1500</v>
      </c>
      <c r="O71" s="621">
        <f t="shared" si="61"/>
        <v>0</v>
      </c>
      <c r="P71" s="621">
        <f t="shared" si="62"/>
        <v>0</v>
      </c>
      <c r="Q71" s="622">
        <f t="shared" si="63"/>
        <v>1</v>
      </c>
    </row>
    <row r="72">
      <c r="A72" s="21" t="s">
        <v>139</v>
      </c>
      <c r="B72" s="21" t="s">
        <v>66</v>
      </c>
      <c r="C72" s="617" t="s">
        <v>52</v>
      </c>
      <c r="D72" s="649">
        <v>24</v>
      </c>
      <c r="E72" s="194">
        <f>'BM 01'!G72</f>
        <v>0</v>
      </c>
      <c r="F72" s="194">
        <f>'MC 01'!Q71</f>
        <v>0</v>
      </c>
      <c r="G72" s="194">
        <f t="shared" si="55"/>
        <v>0</v>
      </c>
      <c r="H72" s="194">
        <f t="shared" si="56"/>
        <v>24</v>
      </c>
      <c r="I72" s="650">
        <v>128.31999999999999</v>
      </c>
      <c r="J72" s="650">
        <v>3079.6799999999998</v>
      </c>
      <c r="K72" s="198">
        <f t="shared" si="57"/>
        <v>0</v>
      </c>
      <c r="L72" s="198">
        <f t="shared" si="83"/>
        <v>0</v>
      </c>
      <c r="M72" s="198">
        <f t="shared" si="59"/>
        <v>0</v>
      </c>
      <c r="N72" s="620">
        <f t="shared" si="66"/>
        <v>3079.6799999999998</v>
      </c>
      <c r="O72" s="621">
        <f t="shared" si="61"/>
        <v>0</v>
      </c>
      <c r="P72" s="621">
        <f t="shared" si="62"/>
        <v>0</v>
      </c>
      <c r="Q72" s="622">
        <f t="shared" si="63"/>
        <v>1</v>
      </c>
    </row>
    <row r="73">
      <c r="A73" s="21" t="s">
        <v>140</v>
      </c>
      <c r="B73" s="21" t="s">
        <v>141</v>
      </c>
      <c r="C73" s="617" t="s">
        <v>89</v>
      </c>
      <c r="D73" s="649">
        <v>0.28000000000000003</v>
      </c>
      <c r="E73" s="194">
        <f>'BM 01'!G73</f>
        <v>0</v>
      </c>
      <c r="F73" s="194">
        <f>'MC 01'!Q72</f>
        <v>0</v>
      </c>
      <c r="G73" s="194">
        <f t="shared" si="55"/>
        <v>0</v>
      </c>
      <c r="H73" s="194">
        <f t="shared" si="56"/>
        <v>0.28000000000000003</v>
      </c>
      <c r="I73" s="650">
        <v>189.02000000000001</v>
      </c>
      <c r="J73" s="650">
        <v>52.93</v>
      </c>
      <c r="K73" s="198">
        <f t="shared" si="57"/>
        <v>0</v>
      </c>
      <c r="L73" s="198">
        <f t="shared" si="83"/>
        <v>0</v>
      </c>
      <c r="M73" s="198">
        <f t="shared" si="59"/>
        <v>0</v>
      </c>
      <c r="N73" s="620">
        <f t="shared" si="66"/>
        <v>52.920000000000002</v>
      </c>
      <c r="O73" s="621">
        <f t="shared" si="61"/>
        <v>0</v>
      </c>
      <c r="P73" s="621">
        <f t="shared" si="62"/>
        <v>0</v>
      </c>
      <c r="Q73" s="622">
        <f t="shared" si="63"/>
        <v>1</v>
      </c>
    </row>
    <row r="74">
      <c r="A74" s="21" t="s">
        <v>142</v>
      </c>
      <c r="B74" s="21" t="s">
        <v>143</v>
      </c>
      <c r="C74" s="617" t="s">
        <v>89</v>
      </c>
      <c r="D74" s="649">
        <v>0.23000000000000001</v>
      </c>
      <c r="E74" s="194">
        <f>'BM 01'!G74</f>
        <v>0</v>
      </c>
      <c r="F74" s="194">
        <f>'MC 01'!Q73</f>
        <v>0</v>
      </c>
      <c r="G74" s="194">
        <f t="shared" ref="G74:G108" si="84">E74+F74</f>
        <v>0</v>
      </c>
      <c r="H74" s="194">
        <f t="shared" ref="H74:H108" si="85">D74-G74</f>
        <v>0.23000000000000001</v>
      </c>
      <c r="I74" s="650">
        <v>203.46000000000001</v>
      </c>
      <c r="J74" s="650">
        <v>46.799999999999997</v>
      </c>
      <c r="K74" s="198">
        <f t="shared" ref="K74" si="86">TRUNC(E74*I74,2)</f>
        <v>0</v>
      </c>
      <c r="L74" s="198">
        <f t="shared" si="83"/>
        <v>0</v>
      </c>
      <c r="M74" s="198">
        <f t="shared" ref="M74:M104" si="87">TRUNC(G74*I74,2)</f>
        <v>0</v>
      </c>
      <c r="N74" s="620">
        <f t="shared" si="66"/>
        <v>46.789999999999999</v>
      </c>
      <c r="O74" s="621">
        <f t="shared" ref="O74:O108" si="88">F74/D74</f>
        <v>0</v>
      </c>
      <c r="P74" s="621">
        <f t="shared" ref="P74:P108" si="89">G74/D74</f>
        <v>0</v>
      </c>
      <c r="Q74" s="622">
        <f t="shared" ref="Q74:Q108" si="90">H74/D74</f>
        <v>1</v>
      </c>
    </row>
    <row r="75" s="652" customFormat="1">
      <c r="A75" s="16" t="s">
        <v>144</v>
      </c>
      <c r="B75" s="16" t="s">
        <v>145</v>
      </c>
      <c r="C75" s="612"/>
      <c r="D75" s="662"/>
      <c r="E75" s="187"/>
      <c r="F75" s="187"/>
      <c r="G75" s="187"/>
      <c r="H75" s="187"/>
      <c r="I75" s="663"/>
      <c r="J75" s="663">
        <v>569.46000000000004</v>
      </c>
      <c r="K75" s="191">
        <f>SUM(K76:K77)</f>
        <v>0</v>
      </c>
      <c r="L75" s="191">
        <f t="shared" si="83"/>
        <v>0</v>
      </c>
      <c r="M75" s="191">
        <f t="shared" si="87"/>
        <v>0</v>
      </c>
      <c r="N75" s="664">
        <f>SUM(N76:N77)</f>
        <v>569.46000000000004</v>
      </c>
      <c r="O75" s="614" t="e">
        <f t="shared" si="88"/>
        <v>#DIV/0!</v>
      </c>
      <c r="P75" s="614" t="e">
        <f t="shared" si="89"/>
        <v>#DIV/0!</v>
      </c>
      <c r="Q75" s="615" t="e">
        <f t="shared" si="90"/>
        <v>#DIV/0!</v>
      </c>
    </row>
    <row r="76" ht="25.5">
      <c r="A76" s="21" t="s">
        <v>146</v>
      </c>
      <c r="B76" s="21" t="s">
        <v>147</v>
      </c>
      <c r="C76" s="617" t="s">
        <v>52</v>
      </c>
      <c r="D76" s="649">
        <v>2</v>
      </c>
      <c r="E76" s="194">
        <f>'BM 01'!G76</f>
        <v>0</v>
      </c>
      <c r="F76" s="194">
        <f>'MC 01'!Q75</f>
        <v>0</v>
      </c>
      <c r="G76" s="194">
        <f t="shared" si="84"/>
        <v>0</v>
      </c>
      <c r="H76" s="194">
        <f t="shared" si="85"/>
        <v>2</v>
      </c>
      <c r="I76" s="650">
        <v>240.69999999999999</v>
      </c>
      <c r="J76" s="650">
        <v>481.39999999999998</v>
      </c>
      <c r="K76" s="198">
        <f t="shared" ref="K76:K108" si="91">TRUNC(E76*I76,2)</f>
        <v>0</v>
      </c>
      <c r="L76" s="198">
        <f t="shared" si="83"/>
        <v>0</v>
      </c>
      <c r="M76" s="198">
        <f t="shared" si="87"/>
        <v>0</v>
      </c>
      <c r="N76" s="620">
        <f t="shared" ref="N76:N104" si="92">TRUNC(H76*I76,2)</f>
        <v>481.39999999999998</v>
      </c>
      <c r="O76" s="621">
        <f t="shared" si="88"/>
        <v>0</v>
      </c>
      <c r="P76" s="621">
        <f t="shared" si="89"/>
        <v>0</v>
      </c>
      <c r="Q76" s="622">
        <f t="shared" si="90"/>
        <v>1</v>
      </c>
    </row>
    <row r="77" ht="25.5">
      <c r="A77" s="21" t="s">
        <v>148</v>
      </c>
      <c r="B77" s="21" t="s">
        <v>149</v>
      </c>
      <c r="C77" s="617" t="s">
        <v>35</v>
      </c>
      <c r="D77" s="649">
        <v>2.25</v>
      </c>
      <c r="E77" s="194">
        <f>'BM 01'!G77</f>
        <v>0</v>
      </c>
      <c r="F77" s="194">
        <f>'MC 01'!Q76</f>
        <v>0</v>
      </c>
      <c r="G77" s="194">
        <f t="shared" si="84"/>
        <v>0</v>
      </c>
      <c r="H77" s="194">
        <f t="shared" si="85"/>
        <v>2.25</v>
      </c>
      <c r="I77" s="650">
        <v>39.140000000000001</v>
      </c>
      <c r="J77" s="650">
        <v>88.060000000000002</v>
      </c>
      <c r="K77" s="198">
        <f t="shared" si="91"/>
        <v>0</v>
      </c>
      <c r="L77" s="198">
        <f t="shared" si="83"/>
        <v>0</v>
      </c>
      <c r="M77" s="198">
        <f t="shared" si="87"/>
        <v>0</v>
      </c>
      <c r="N77" s="620">
        <f t="shared" si="92"/>
        <v>88.060000000000002</v>
      </c>
      <c r="O77" s="621">
        <f t="shared" si="88"/>
        <v>0</v>
      </c>
      <c r="P77" s="621">
        <f t="shared" si="89"/>
        <v>0</v>
      </c>
      <c r="Q77" s="622">
        <f t="shared" si="90"/>
        <v>1</v>
      </c>
    </row>
    <row r="78" s="652" customFormat="1">
      <c r="A78" s="16" t="s">
        <v>150</v>
      </c>
      <c r="B78" s="16" t="s">
        <v>68</v>
      </c>
      <c r="C78" s="612"/>
      <c r="D78" s="662"/>
      <c r="E78" s="187"/>
      <c r="F78" s="187"/>
      <c r="G78" s="187"/>
      <c r="H78" s="187"/>
      <c r="I78" s="663"/>
      <c r="J78" s="663">
        <v>19289.009999999998</v>
      </c>
      <c r="K78" s="191">
        <f>SUM(K79:K84)</f>
        <v>0</v>
      </c>
      <c r="L78" s="191">
        <f t="shared" si="83"/>
        <v>0</v>
      </c>
      <c r="M78" s="191">
        <f t="shared" si="87"/>
        <v>0</v>
      </c>
      <c r="N78" s="664">
        <f>SUM(N79:N84)</f>
        <v>19289.009999999998</v>
      </c>
      <c r="O78" s="614" t="e">
        <f t="shared" si="88"/>
        <v>#DIV/0!</v>
      </c>
      <c r="P78" s="614" t="e">
        <f t="shared" si="89"/>
        <v>#DIV/0!</v>
      </c>
      <c r="Q78" s="615" t="e">
        <f t="shared" si="90"/>
        <v>#DIV/0!</v>
      </c>
    </row>
    <row r="79">
      <c r="A79" s="21" t="s">
        <v>151</v>
      </c>
      <c r="B79" s="21" t="s">
        <v>152</v>
      </c>
      <c r="C79" s="617" t="s">
        <v>52</v>
      </c>
      <c r="D79" s="649">
        <v>1</v>
      </c>
      <c r="E79" s="194">
        <f>'BM 01'!G79</f>
        <v>0</v>
      </c>
      <c r="F79" s="194">
        <f>'MC 01'!Q78</f>
        <v>0</v>
      </c>
      <c r="G79" s="194">
        <f t="shared" si="84"/>
        <v>0</v>
      </c>
      <c r="H79" s="194">
        <f t="shared" si="85"/>
        <v>1</v>
      </c>
      <c r="I79" s="650">
        <v>4458.1099999999997</v>
      </c>
      <c r="J79" s="650">
        <v>4458.1099999999997</v>
      </c>
      <c r="K79" s="198">
        <f t="shared" si="91"/>
        <v>0</v>
      </c>
      <c r="L79" s="198">
        <f t="shared" si="83"/>
        <v>0</v>
      </c>
      <c r="M79" s="198">
        <f t="shared" si="87"/>
        <v>0</v>
      </c>
      <c r="N79" s="620">
        <f t="shared" si="92"/>
        <v>4458.1099999999997</v>
      </c>
      <c r="O79" s="621">
        <f t="shared" si="88"/>
        <v>0</v>
      </c>
      <c r="P79" s="621">
        <f t="shared" si="89"/>
        <v>0</v>
      </c>
      <c r="Q79" s="622">
        <f t="shared" si="90"/>
        <v>1</v>
      </c>
    </row>
    <row r="80">
      <c r="A80" s="21" t="s">
        <v>153</v>
      </c>
      <c r="B80" s="21" t="s">
        <v>154</v>
      </c>
      <c r="C80" s="617" t="s">
        <v>52</v>
      </c>
      <c r="D80" s="649">
        <v>1</v>
      </c>
      <c r="E80" s="194">
        <f>'BM 01'!G80</f>
        <v>0</v>
      </c>
      <c r="F80" s="194">
        <f>'MC 01'!Q79</f>
        <v>0</v>
      </c>
      <c r="G80" s="194">
        <f t="shared" si="84"/>
        <v>0</v>
      </c>
      <c r="H80" s="194">
        <f t="shared" si="85"/>
        <v>1</v>
      </c>
      <c r="I80" s="650">
        <v>2464.6199999999999</v>
      </c>
      <c r="J80" s="650">
        <v>2464.6199999999999</v>
      </c>
      <c r="K80" s="198">
        <f t="shared" si="91"/>
        <v>0</v>
      </c>
      <c r="L80" s="198">
        <f t="shared" si="83"/>
        <v>0</v>
      </c>
      <c r="M80" s="198">
        <f t="shared" si="87"/>
        <v>0</v>
      </c>
      <c r="N80" s="620">
        <f t="shared" si="92"/>
        <v>2464.6199999999999</v>
      </c>
      <c r="O80" s="621">
        <f t="shared" si="88"/>
        <v>0</v>
      </c>
      <c r="P80" s="621">
        <f t="shared" si="89"/>
        <v>0</v>
      </c>
      <c r="Q80" s="622">
        <f t="shared" si="90"/>
        <v>1</v>
      </c>
    </row>
    <row r="81">
      <c r="A81" s="21" t="s">
        <v>155</v>
      </c>
      <c r="B81" s="21" t="s">
        <v>74</v>
      </c>
      <c r="C81" s="617" t="s">
        <v>52</v>
      </c>
      <c r="D81" s="649">
        <v>1</v>
      </c>
      <c r="E81" s="194">
        <f>'BM 01'!G81</f>
        <v>0</v>
      </c>
      <c r="F81" s="194">
        <f>'MC 01'!Q80</f>
        <v>0</v>
      </c>
      <c r="G81" s="194">
        <f t="shared" si="84"/>
        <v>0</v>
      </c>
      <c r="H81" s="194">
        <f t="shared" si="85"/>
        <v>1</v>
      </c>
      <c r="I81" s="650">
        <v>2133.6599999999999</v>
      </c>
      <c r="J81" s="650">
        <v>2133.6599999999999</v>
      </c>
      <c r="K81" s="198">
        <f t="shared" si="91"/>
        <v>0</v>
      </c>
      <c r="L81" s="198">
        <f t="shared" si="83"/>
        <v>0</v>
      </c>
      <c r="M81" s="198">
        <f t="shared" si="87"/>
        <v>0</v>
      </c>
      <c r="N81" s="620">
        <f t="shared" si="92"/>
        <v>2133.6599999999999</v>
      </c>
      <c r="O81" s="621">
        <f t="shared" si="88"/>
        <v>0</v>
      </c>
      <c r="P81" s="621">
        <f t="shared" si="89"/>
        <v>0</v>
      </c>
      <c r="Q81" s="622">
        <f t="shared" si="90"/>
        <v>1</v>
      </c>
    </row>
    <row r="82" ht="25.5">
      <c r="A82" s="21" t="s">
        <v>156</v>
      </c>
      <c r="B82" s="21" t="s">
        <v>157</v>
      </c>
      <c r="C82" s="617" t="s">
        <v>52</v>
      </c>
      <c r="D82" s="649">
        <v>1</v>
      </c>
      <c r="E82" s="194">
        <f>'BM 01'!G82</f>
        <v>0</v>
      </c>
      <c r="F82" s="194">
        <f>'MC 01'!Q81</f>
        <v>0</v>
      </c>
      <c r="G82" s="194">
        <f t="shared" si="84"/>
        <v>0</v>
      </c>
      <c r="H82" s="194">
        <f t="shared" si="85"/>
        <v>1</v>
      </c>
      <c r="I82" s="650">
        <v>3460.8200000000002</v>
      </c>
      <c r="J82" s="650">
        <v>3460.8200000000002</v>
      </c>
      <c r="K82" s="198">
        <f t="shared" si="91"/>
        <v>0</v>
      </c>
      <c r="L82" s="198">
        <f t="shared" si="83"/>
        <v>0</v>
      </c>
      <c r="M82" s="198">
        <f t="shared" si="87"/>
        <v>0</v>
      </c>
      <c r="N82" s="620">
        <f t="shared" si="92"/>
        <v>3460.8200000000002</v>
      </c>
      <c r="O82" s="621">
        <f t="shared" si="88"/>
        <v>0</v>
      </c>
      <c r="P82" s="621">
        <f t="shared" si="89"/>
        <v>0</v>
      </c>
      <c r="Q82" s="622">
        <f t="shared" si="90"/>
        <v>1</v>
      </c>
    </row>
    <row r="83">
      <c r="A83" s="21" t="s">
        <v>158</v>
      </c>
      <c r="B83" s="21" t="s">
        <v>80</v>
      </c>
      <c r="C83" s="617" t="s">
        <v>52</v>
      </c>
      <c r="D83" s="649">
        <v>7</v>
      </c>
      <c r="E83" s="194">
        <f>'BM 01'!G83</f>
        <v>0</v>
      </c>
      <c r="F83" s="194">
        <f>'MC 01'!Q82</f>
        <v>0</v>
      </c>
      <c r="G83" s="194">
        <f t="shared" si="84"/>
        <v>0</v>
      </c>
      <c r="H83" s="194">
        <f t="shared" si="85"/>
        <v>7</v>
      </c>
      <c r="I83" s="650">
        <v>625.82000000000005</v>
      </c>
      <c r="J83" s="650">
        <v>4380.7399999999998</v>
      </c>
      <c r="K83" s="198">
        <f t="shared" si="91"/>
        <v>0</v>
      </c>
      <c r="L83" s="198">
        <f t="shared" si="83"/>
        <v>0</v>
      </c>
      <c r="M83" s="198">
        <f t="shared" si="87"/>
        <v>0</v>
      </c>
      <c r="N83" s="620">
        <f t="shared" si="92"/>
        <v>4380.7399999999998</v>
      </c>
      <c r="O83" s="621">
        <f t="shared" si="88"/>
        <v>0</v>
      </c>
      <c r="P83" s="621">
        <f t="shared" si="89"/>
        <v>0</v>
      </c>
      <c r="Q83" s="622">
        <f t="shared" si="90"/>
        <v>1</v>
      </c>
    </row>
    <row r="84">
      <c r="A84" s="21" t="s">
        <v>159</v>
      </c>
      <c r="B84" s="21" t="s">
        <v>78</v>
      </c>
      <c r="C84" s="617" t="s">
        <v>52</v>
      </c>
      <c r="D84" s="649">
        <v>6</v>
      </c>
      <c r="E84" s="194">
        <f>'BM 01'!G84</f>
        <v>0</v>
      </c>
      <c r="F84" s="194">
        <f>'MC 01'!Q83</f>
        <v>0</v>
      </c>
      <c r="G84" s="194">
        <f t="shared" si="84"/>
        <v>0</v>
      </c>
      <c r="H84" s="194">
        <f t="shared" si="85"/>
        <v>6</v>
      </c>
      <c r="I84" s="650">
        <v>398.50999999999999</v>
      </c>
      <c r="J84" s="650">
        <v>2391.0599999999999</v>
      </c>
      <c r="K84" s="198">
        <f t="shared" si="91"/>
        <v>0</v>
      </c>
      <c r="L84" s="198">
        <f t="shared" si="83"/>
        <v>0</v>
      </c>
      <c r="M84" s="198">
        <f t="shared" si="87"/>
        <v>0</v>
      </c>
      <c r="N84" s="620">
        <f t="shared" si="92"/>
        <v>2391.0599999999999</v>
      </c>
      <c r="O84" s="621">
        <f t="shared" si="88"/>
        <v>0</v>
      </c>
      <c r="P84" s="621">
        <f t="shared" si="89"/>
        <v>0</v>
      </c>
      <c r="Q84" s="622">
        <f t="shared" si="90"/>
        <v>1</v>
      </c>
    </row>
    <row r="85">
      <c r="A85" s="16" t="s">
        <v>160</v>
      </c>
      <c r="B85" s="35" t="s">
        <v>161</v>
      </c>
      <c r="C85" s="612"/>
      <c r="D85" s="653"/>
      <c r="E85" s="187"/>
      <c r="F85" s="187"/>
      <c r="G85" s="187"/>
      <c r="H85" s="187"/>
      <c r="I85" s="654"/>
      <c r="J85" s="654">
        <v>5586.1099999999997</v>
      </c>
      <c r="K85" s="191">
        <f>SUM(K86:K90)</f>
        <v>0</v>
      </c>
      <c r="L85" s="191">
        <f t="shared" ref="L85:M85" si="93">SUM(L86:L90)</f>
        <v>0</v>
      </c>
      <c r="M85" s="191">
        <f t="shared" si="93"/>
        <v>0</v>
      </c>
      <c r="N85" s="191">
        <f>SUM(N86:N90)</f>
        <v>5586.0699999999988</v>
      </c>
      <c r="O85" s="614" t="e">
        <f t="shared" si="88"/>
        <v>#DIV/0!</v>
      </c>
      <c r="P85" s="614" t="e">
        <f t="shared" si="89"/>
        <v>#DIV/0!</v>
      </c>
      <c r="Q85" s="615" t="e">
        <f t="shared" si="90"/>
        <v>#DIV/0!</v>
      </c>
    </row>
    <row r="86">
      <c r="A86" s="21" t="s">
        <v>162</v>
      </c>
      <c r="B86" s="21" t="s">
        <v>163</v>
      </c>
      <c r="C86" s="617" t="s">
        <v>89</v>
      </c>
      <c r="D86" s="649">
        <v>2.0699999999999998</v>
      </c>
      <c r="E86" s="194">
        <f>'BM 01'!G86</f>
        <v>0</v>
      </c>
      <c r="F86" s="529">
        <f>'MC 02'!Q85</f>
        <v>0</v>
      </c>
      <c r="G86" s="194">
        <f t="shared" si="84"/>
        <v>0</v>
      </c>
      <c r="H86" s="194">
        <f t="shared" si="85"/>
        <v>2.0699999999999998</v>
      </c>
      <c r="I86" s="650">
        <v>22.670000000000002</v>
      </c>
      <c r="J86" s="650">
        <v>46.93</v>
      </c>
      <c r="K86" s="198">
        <f t="shared" si="91"/>
        <v>0</v>
      </c>
      <c r="L86" s="198">
        <f t="shared" si="83"/>
        <v>0</v>
      </c>
      <c r="M86" s="198">
        <f t="shared" si="87"/>
        <v>0</v>
      </c>
      <c r="N86" s="620">
        <f t="shared" si="92"/>
        <v>46.920000000000002</v>
      </c>
      <c r="O86" s="621">
        <f t="shared" si="88"/>
        <v>0</v>
      </c>
      <c r="P86" s="621">
        <f t="shared" si="89"/>
        <v>0</v>
      </c>
      <c r="Q86" s="622">
        <f t="shared" si="90"/>
        <v>1</v>
      </c>
    </row>
    <row r="87">
      <c r="A87" s="21" t="s">
        <v>164</v>
      </c>
      <c r="B87" s="21" t="s">
        <v>165</v>
      </c>
      <c r="C87" s="617" t="s">
        <v>89</v>
      </c>
      <c r="D87" s="649">
        <v>2.6899999999999999</v>
      </c>
      <c r="E87" s="194">
        <f>'BM 01'!G87</f>
        <v>0</v>
      </c>
      <c r="F87" s="529">
        <f>'MC 02'!Q86</f>
        <v>0</v>
      </c>
      <c r="G87" s="194">
        <f t="shared" si="84"/>
        <v>0</v>
      </c>
      <c r="H87" s="194">
        <f t="shared" si="85"/>
        <v>2.6899999999999999</v>
      </c>
      <c r="I87" s="650">
        <v>90.459999999999994</v>
      </c>
      <c r="J87" s="650">
        <v>243.34</v>
      </c>
      <c r="K87" s="198">
        <f t="shared" si="91"/>
        <v>0</v>
      </c>
      <c r="L87" s="198">
        <f t="shared" si="83"/>
        <v>0</v>
      </c>
      <c r="M87" s="198">
        <f t="shared" si="87"/>
        <v>0</v>
      </c>
      <c r="N87" s="620">
        <f t="shared" si="92"/>
        <v>243.33000000000001</v>
      </c>
      <c r="O87" s="621">
        <f t="shared" si="88"/>
        <v>0</v>
      </c>
      <c r="P87" s="621">
        <f t="shared" si="89"/>
        <v>0</v>
      </c>
      <c r="Q87" s="622">
        <f t="shared" si="90"/>
        <v>1</v>
      </c>
    </row>
    <row r="88">
      <c r="A88" s="21" t="s">
        <v>166</v>
      </c>
      <c r="B88" s="21" t="s">
        <v>167</v>
      </c>
      <c r="C88" s="617" t="s">
        <v>124</v>
      </c>
      <c r="D88" s="649">
        <v>19.949999999999999</v>
      </c>
      <c r="E88" s="194">
        <f>'BM 01'!G88</f>
        <v>0</v>
      </c>
      <c r="F88" s="529">
        <f>'MC 02'!Q87</f>
        <v>0</v>
      </c>
      <c r="G88" s="194">
        <f t="shared" si="84"/>
        <v>0</v>
      </c>
      <c r="H88" s="194">
        <f t="shared" si="85"/>
        <v>19.949999999999999</v>
      </c>
      <c r="I88" s="650">
        <v>13.880000000000001</v>
      </c>
      <c r="J88" s="650">
        <v>276.91000000000003</v>
      </c>
      <c r="K88" s="198">
        <f t="shared" si="91"/>
        <v>0</v>
      </c>
      <c r="L88" s="198">
        <f t="shared" si="83"/>
        <v>0</v>
      </c>
      <c r="M88" s="198">
        <f t="shared" si="87"/>
        <v>0</v>
      </c>
      <c r="N88" s="620">
        <f t="shared" si="92"/>
        <v>276.89999999999998</v>
      </c>
      <c r="O88" s="621">
        <f t="shared" si="88"/>
        <v>0</v>
      </c>
      <c r="P88" s="621">
        <f t="shared" si="89"/>
        <v>0</v>
      </c>
      <c r="Q88" s="622">
        <f t="shared" si="90"/>
        <v>1</v>
      </c>
    </row>
    <row r="89" ht="25.5">
      <c r="A89" s="21" t="s">
        <v>168</v>
      </c>
      <c r="B89" s="21" t="s">
        <v>169</v>
      </c>
      <c r="C89" s="617" t="s">
        <v>89</v>
      </c>
      <c r="D89" s="649">
        <v>1.7</v>
      </c>
      <c r="E89" s="194">
        <f>'BM 01'!G89</f>
        <v>0</v>
      </c>
      <c r="F89" s="529">
        <f>'MC 02'!Q88</f>
        <v>0</v>
      </c>
      <c r="G89" s="194">
        <f t="shared" si="84"/>
        <v>0</v>
      </c>
      <c r="H89" s="194">
        <f t="shared" si="85"/>
        <v>1.7</v>
      </c>
      <c r="I89" s="650">
        <v>2786.6100000000001</v>
      </c>
      <c r="J89" s="650">
        <v>4737.2399999999998</v>
      </c>
      <c r="K89" s="198">
        <f t="shared" si="91"/>
        <v>0</v>
      </c>
      <c r="L89" s="198">
        <f t="shared" si="83"/>
        <v>0</v>
      </c>
      <c r="M89" s="198">
        <f t="shared" si="87"/>
        <v>0</v>
      </c>
      <c r="N89" s="620">
        <f t="shared" si="92"/>
        <v>4737.2299999999996</v>
      </c>
      <c r="O89" s="621">
        <f t="shared" si="88"/>
        <v>0</v>
      </c>
      <c r="P89" s="621">
        <f t="shared" si="89"/>
        <v>0</v>
      </c>
      <c r="Q89" s="622">
        <f t="shared" si="90"/>
        <v>1</v>
      </c>
    </row>
    <row r="90">
      <c r="A90" s="21" t="s">
        <v>170</v>
      </c>
      <c r="B90" s="21" t="s">
        <v>171</v>
      </c>
      <c r="C90" s="617" t="s">
        <v>35</v>
      </c>
      <c r="D90" s="649">
        <v>19.949999999999999</v>
      </c>
      <c r="E90" s="194">
        <f>'BM 01'!G90</f>
        <v>0</v>
      </c>
      <c r="F90" s="529">
        <f>'MC 02'!Q89</f>
        <v>0</v>
      </c>
      <c r="G90" s="194">
        <f t="shared" si="84"/>
        <v>0</v>
      </c>
      <c r="H90" s="194">
        <f t="shared" si="85"/>
        <v>19.949999999999999</v>
      </c>
      <c r="I90" s="650">
        <v>14.119999999999999</v>
      </c>
      <c r="J90" s="650">
        <v>281.69</v>
      </c>
      <c r="K90" s="198">
        <f t="shared" si="91"/>
        <v>0</v>
      </c>
      <c r="L90" s="198">
        <f t="shared" si="83"/>
        <v>0</v>
      </c>
      <c r="M90" s="198">
        <f t="shared" si="87"/>
        <v>0</v>
      </c>
      <c r="N90" s="620">
        <f t="shared" si="92"/>
        <v>281.69</v>
      </c>
      <c r="O90" s="621">
        <f t="shared" si="88"/>
        <v>0</v>
      </c>
      <c r="P90" s="621">
        <f t="shared" si="89"/>
        <v>0</v>
      </c>
      <c r="Q90" s="622">
        <f t="shared" si="90"/>
        <v>1</v>
      </c>
    </row>
    <row r="91" s="652" customFormat="1">
      <c r="A91" s="16" t="s">
        <v>172</v>
      </c>
      <c r="B91" s="16" t="s">
        <v>93</v>
      </c>
      <c r="C91" s="612"/>
      <c r="D91" s="655"/>
      <c r="E91" s="209"/>
      <c r="F91" s="209"/>
      <c r="G91" s="209"/>
      <c r="H91" s="209"/>
      <c r="I91" s="665"/>
      <c r="J91" s="665">
        <v>32548.220000000001</v>
      </c>
      <c r="K91" s="210">
        <f>K92</f>
        <v>0</v>
      </c>
      <c r="L91" s="210">
        <f t="shared" ref="L91:N91" si="94">L92</f>
        <v>2785.5</v>
      </c>
      <c r="M91" s="210">
        <f t="shared" si="94"/>
        <v>2785.5</v>
      </c>
      <c r="N91" s="210">
        <f t="shared" si="94"/>
        <v>29762.709999999999</v>
      </c>
      <c r="O91" s="183">
        <f>O92</f>
        <v>9.0909090909090912e-002</v>
      </c>
      <c r="P91" s="183">
        <f>P92</f>
        <v>9.0909090909090912e-002</v>
      </c>
      <c r="Q91" s="184" t="e">
        <f t="shared" si="90"/>
        <v>#DIV/0!</v>
      </c>
    </row>
    <row r="92" s="652" customFormat="1">
      <c r="A92" s="16" t="s">
        <v>173</v>
      </c>
      <c r="B92" s="16" t="s">
        <v>174</v>
      </c>
      <c r="C92" s="612"/>
      <c r="D92" s="653"/>
      <c r="E92" s="187"/>
      <c r="F92" s="187"/>
      <c r="G92" s="187"/>
      <c r="H92" s="187"/>
      <c r="I92" s="654"/>
      <c r="J92" s="654">
        <v>32548.220000000001</v>
      </c>
      <c r="K92" s="191">
        <f>SUM(K93:K104)</f>
        <v>0</v>
      </c>
      <c r="L92" s="191">
        <f t="shared" ref="L92:M92" si="95">SUM(L93:L104)</f>
        <v>2785.5</v>
      </c>
      <c r="M92" s="191">
        <f t="shared" si="95"/>
        <v>2785.5</v>
      </c>
      <c r="N92" s="191">
        <f>SUM(N93:N104)</f>
        <v>29762.709999999999</v>
      </c>
      <c r="O92" s="614">
        <f>SUM(O93:O104)/11</f>
        <v>9.0909090909090912e-002</v>
      </c>
      <c r="P92" s="614">
        <f>SUM(P93:P104)/11</f>
        <v>9.0909090909090912e-002</v>
      </c>
      <c r="Q92" s="615" t="e">
        <f t="shared" si="90"/>
        <v>#DIV/0!</v>
      </c>
    </row>
    <row r="93">
      <c r="A93" s="21" t="s">
        <v>175</v>
      </c>
      <c r="B93" s="21" t="s">
        <v>97</v>
      </c>
      <c r="C93" s="617" t="s">
        <v>52</v>
      </c>
      <c r="D93" s="649">
        <v>1</v>
      </c>
      <c r="E93" s="194">
        <f>'BM 01'!G93</f>
        <v>0</v>
      </c>
      <c r="F93" s="194">
        <f>'MC 01'!Q92</f>
        <v>0</v>
      </c>
      <c r="G93" s="194">
        <f t="shared" si="84"/>
        <v>0</v>
      </c>
      <c r="H93" s="194">
        <f t="shared" si="85"/>
        <v>1</v>
      </c>
      <c r="I93" s="650">
        <v>2256.8899999999999</v>
      </c>
      <c r="J93" s="650">
        <v>2256.8899999999999</v>
      </c>
      <c r="K93" s="198">
        <f t="shared" si="91"/>
        <v>0</v>
      </c>
      <c r="L93" s="198">
        <f t="shared" si="83"/>
        <v>0</v>
      </c>
      <c r="M93" s="198">
        <f t="shared" si="87"/>
        <v>0</v>
      </c>
      <c r="N93" s="620">
        <f t="shared" si="92"/>
        <v>2256.8899999999999</v>
      </c>
      <c r="O93" s="621">
        <f t="shared" si="88"/>
        <v>0</v>
      </c>
      <c r="P93" s="621">
        <f t="shared" si="89"/>
        <v>0</v>
      </c>
      <c r="Q93" s="622">
        <f t="shared" si="90"/>
        <v>1</v>
      </c>
    </row>
    <row r="94">
      <c r="A94" s="21" t="s">
        <v>176</v>
      </c>
      <c r="B94" s="21" t="s">
        <v>99</v>
      </c>
      <c r="C94" s="617" t="s">
        <v>52</v>
      </c>
      <c r="D94" s="649">
        <v>1</v>
      </c>
      <c r="E94" s="194">
        <f>'BM 01'!G94</f>
        <v>0</v>
      </c>
      <c r="F94" s="194">
        <f>'MC 01'!Q93</f>
        <v>0</v>
      </c>
      <c r="G94" s="194">
        <f t="shared" si="84"/>
        <v>0</v>
      </c>
      <c r="H94" s="194">
        <f t="shared" si="85"/>
        <v>1</v>
      </c>
      <c r="I94" s="650">
        <v>1314.99</v>
      </c>
      <c r="J94" s="650">
        <v>1314.99</v>
      </c>
      <c r="K94" s="198">
        <f t="shared" si="91"/>
        <v>0</v>
      </c>
      <c r="L94" s="198">
        <f t="shared" si="83"/>
        <v>0</v>
      </c>
      <c r="M94" s="198">
        <f t="shared" si="87"/>
        <v>0</v>
      </c>
      <c r="N94" s="620">
        <f t="shared" si="92"/>
        <v>1314.99</v>
      </c>
      <c r="O94" s="621">
        <f t="shared" si="88"/>
        <v>0</v>
      </c>
      <c r="P94" s="621">
        <f t="shared" si="89"/>
        <v>0</v>
      </c>
      <c r="Q94" s="622">
        <f t="shared" si="90"/>
        <v>1</v>
      </c>
    </row>
    <row r="95" ht="25.5">
      <c r="A95" s="21" t="s">
        <v>177</v>
      </c>
      <c r="B95" s="21" t="s">
        <v>101</v>
      </c>
      <c r="C95" s="617" t="s">
        <v>52</v>
      </c>
      <c r="D95" s="649">
        <v>1</v>
      </c>
      <c r="E95" s="194">
        <f>'BM 01'!G95</f>
        <v>0</v>
      </c>
      <c r="F95" s="194">
        <f>'MC 01'!Q94</f>
        <v>0</v>
      </c>
      <c r="G95" s="194">
        <f t="shared" si="84"/>
        <v>0</v>
      </c>
      <c r="H95" s="194">
        <f t="shared" si="85"/>
        <v>1</v>
      </c>
      <c r="I95" s="650">
        <v>1444.2</v>
      </c>
      <c r="J95" s="650">
        <v>1444.2</v>
      </c>
      <c r="K95" s="198">
        <f t="shared" si="91"/>
        <v>0</v>
      </c>
      <c r="L95" s="198">
        <f t="shared" si="83"/>
        <v>0</v>
      </c>
      <c r="M95" s="198">
        <f t="shared" si="87"/>
        <v>0</v>
      </c>
      <c r="N95" s="620">
        <f t="shared" si="92"/>
        <v>1444.2</v>
      </c>
      <c r="O95" s="621">
        <f t="shared" si="88"/>
        <v>0</v>
      </c>
      <c r="P95" s="621">
        <f t="shared" si="89"/>
        <v>0</v>
      </c>
      <c r="Q95" s="622">
        <f t="shared" si="90"/>
        <v>1</v>
      </c>
    </row>
    <row r="96">
      <c r="A96" s="21" t="s">
        <v>178</v>
      </c>
      <c r="B96" s="21" t="s">
        <v>179</v>
      </c>
      <c r="C96" s="617" t="s">
        <v>21</v>
      </c>
      <c r="D96" s="649">
        <v>2</v>
      </c>
      <c r="E96" s="194">
        <f>'BM 01'!G96</f>
        <v>0</v>
      </c>
      <c r="F96" s="194">
        <f>'MC 01'!Q95</f>
        <v>0</v>
      </c>
      <c r="G96" s="194">
        <f t="shared" si="84"/>
        <v>0</v>
      </c>
      <c r="H96" s="194">
        <f t="shared" si="85"/>
        <v>2</v>
      </c>
      <c r="I96" s="650">
        <v>29.609999999999999</v>
      </c>
      <c r="J96" s="650">
        <v>59.219999999999999</v>
      </c>
      <c r="K96" s="198">
        <f t="shared" si="91"/>
        <v>0</v>
      </c>
      <c r="L96" s="198">
        <f t="shared" si="83"/>
        <v>0</v>
      </c>
      <c r="M96" s="198">
        <f t="shared" si="87"/>
        <v>0</v>
      </c>
      <c r="N96" s="620">
        <f t="shared" si="92"/>
        <v>59.219999999999999</v>
      </c>
      <c r="O96" s="621">
        <f t="shared" si="88"/>
        <v>0</v>
      </c>
      <c r="P96" s="621">
        <f t="shared" si="89"/>
        <v>0</v>
      </c>
      <c r="Q96" s="622">
        <f t="shared" si="90"/>
        <v>1</v>
      </c>
    </row>
    <row r="97">
      <c r="A97" s="21" t="s">
        <v>180</v>
      </c>
      <c r="B97" s="21" t="s">
        <v>105</v>
      </c>
      <c r="C97" s="617" t="s">
        <v>21</v>
      </c>
      <c r="D97" s="649">
        <v>2</v>
      </c>
      <c r="E97" s="194">
        <f>'BM 01'!G97</f>
        <v>0</v>
      </c>
      <c r="F97" s="194">
        <f>'MC 01'!Q96</f>
        <v>0</v>
      </c>
      <c r="G97" s="194">
        <f t="shared" si="84"/>
        <v>0</v>
      </c>
      <c r="H97" s="194">
        <f t="shared" si="85"/>
        <v>2</v>
      </c>
      <c r="I97" s="650">
        <v>22.77</v>
      </c>
      <c r="J97" s="650">
        <v>45.539999999999999</v>
      </c>
      <c r="K97" s="198">
        <f t="shared" si="91"/>
        <v>0</v>
      </c>
      <c r="L97" s="198">
        <f t="shared" si="83"/>
        <v>0</v>
      </c>
      <c r="M97" s="198">
        <f t="shared" si="87"/>
        <v>0</v>
      </c>
      <c r="N97" s="620">
        <f t="shared" si="92"/>
        <v>45.539999999999999</v>
      </c>
      <c r="O97" s="621">
        <f t="shared" si="88"/>
        <v>0</v>
      </c>
      <c r="P97" s="621">
        <f t="shared" si="89"/>
        <v>0</v>
      </c>
      <c r="Q97" s="622">
        <f t="shared" si="90"/>
        <v>1</v>
      </c>
    </row>
    <row r="98">
      <c r="A98" s="21" t="s">
        <v>181</v>
      </c>
      <c r="B98" s="21" t="s">
        <v>107</v>
      </c>
      <c r="C98" s="617" t="s">
        <v>52</v>
      </c>
      <c r="D98" s="649">
        <v>2</v>
      </c>
      <c r="E98" s="194">
        <f>'BM 01'!G98</f>
        <v>0</v>
      </c>
      <c r="F98" s="194">
        <f>'MC 01'!Q97</f>
        <v>0</v>
      </c>
      <c r="G98" s="194">
        <f t="shared" si="84"/>
        <v>0</v>
      </c>
      <c r="H98" s="194">
        <f t="shared" si="85"/>
        <v>2</v>
      </c>
      <c r="I98" s="650">
        <v>125.8</v>
      </c>
      <c r="J98" s="650">
        <v>251.59999999999999</v>
      </c>
      <c r="K98" s="198">
        <f t="shared" si="91"/>
        <v>0</v>
      </c>
      <c r="L98" s="198">
        <f t="shared" si="83"/>
        <v>0</v>
      </c>
      <c r="M98" s="198">
        <f t="shared" si="87"/>
        <v>0</v>
      </c>
      <c r="N98" s="620">
        <f t="shared" si="92"/>
        <v>251.59999999999999</v>
      </c>
      <c r="O98" s="621">
        <f t="shared" si="88"/>
        <v>0</v>
      </c>
      <c r="P98" s="621">
        <f t="shared" si="89"/>
        <v>0</v>
      </c>
      <c r="Q98" s="622">
        <f t="shared" si="90"/>
        <v>1</v>
      </c>
    </row>
    <row r="99" ht="25.5">
      <c r="A99" s="21" t="s">
        <v>182</v>
      </c>
      <c r="B99" s="21" t="s">
        <v>109</v>
      </c>
      <c r="C99" s="617" t="s">
        <v>52</v>
      </c>
      <c r="D99" s="649">
        <v>1</v>
      </c>
      <c r="E99" s="194">
        <f>'BM 01'!G99</f>
        <v>0</v>
      </c>
      <c r="F99" s="194">
        <f>'MC 01'!Q98</f>
        <v>0</v>
      </c>
      <c r="G99" s="194">
        <f t="shared" si="84"/>
        <v>0</v>
      </c>
      <c r="H99" s="194">
        <f t="shared" si="85"/>
        <v>1</v>
      </c>
      <c r="I99" s="650">
        <v>21.18</v>
      </c>
      <c r="J99" s="650">
        <v>21.18</v>
      </c>
      <c r="K99" s="198">
        <f t="shared" si="91"/>
        <v>0</v>
      </c>
      <c r="L99" s="198">
        <f t="shared" si="83"/>
        <v>0</v>
      </c>
      <c r="M99" s="198">
        <f t="shared" si="87"/>
        <v>0</v>
      </c>
      <c r="N99" s="620">
        <f t="shared" si="92"/>
        <v>21.18</v>
      </c>
      <c r="O99" s="621">
        <f t="shared" si="88"/>
        <v>0</v>
      </c>
      <c r="P99" s="621">
        <f t="shared" si="89"/>
        <v>0</v>
      </c>
      <c r="Q99" s="622">
        <f t="shared" si="90"/>
        <v>1</v>
      </c>
    </row>
    <row r="100">
      <c r="A100" s="21" t="s">
        <v>183</v>
      </c>
      <c r="B100" s="21" t="s">
        <v>111</v>
      </c>
      <c r="C100" s="617" t="s">
        <v>52</v>
      </c>
      <c r="D100" s="649">
        <v>1</v>
      </c>
      <c r="E100" s="194">
        <f>'BM 01'!G100</f>
        <v>0</v>
      </c>
      <c r="F100" s="194">
        <f>'MC 01'!Q99</f>
        <v>0</v>
      </c>
      <c r="G100" s="194">
        <f t="shared" si="84"/>
        <v>0</v>
      </c>
      <c r="H100" s="194">
        <f t="shared" si="85"/>
        <v>1</v>
      </c>
      <c r="I100" s="650">
        <v>71.810000000000002</v>
      </c>
      <c r="J100" s="650">
        <v>71.810000000000002</v>
      </c>
      <c r="K100" s="198">
        <f t="shared" si="91"/>
        <v>0</v>
      </c>
      <c r="L100" s="198">
        <f t="shared" si="83"/>
        <v>0</v>
      </c>
      <c r="M100" s="198">
        <f t="shared" si="87"/>
        <v>0</v>
      </c>
      <c r="N100" s="620">
        <f t="shared" si="92"/>
        <v>71.810000000000002</v>
      </c>
      <c r="O100" s="621">
        <f t="shared" si="88"/>
        <v>0</v>
      </c>
      <c r="P100" s="621">
        <f t="shared" si="89"/>
        <v>0</v>
      </c>
      <c r="Q100" s="622">
        <f t="shared" si="90"/>
        <v>1</v>
      </c>
    </row>
    <row r="101" s="666" customFormat="1" ht="25.5">
      <c r="A101" s="21" t="s">
        <v>184</v>
      </c>
      <c r="B101" s="21" t="s">
        <v>113</v>
      </c>
      <c r="C101" s="617" t="s">
        <v>38</v>
      </c>
      <c r="D101" s="649">
        <v>150</v>
      </c>
      <c r="E101" s="667">
        <v>0</v>
      </c>
      <c r="F101" s="667">
        <v>150</v>
      </c>
      <c r="G101" s="667">
        <f t="shared" si="84"/>
        <v>150</v>
      </c>
      <c r="H101" s="667">
        <f t="shared" si="85"/>
        <v>0</v>
      </c>
      <c r="I101" s="650">
        <v>18.57</v>
      </c>
      <c r="J101" s="650">
        <v>2785.5</v>
      </c>
      <c r="K101" s="668">
        <f t="shared" si="91"/>
        <v>0</v>
      </c>
      <c r="L101" s="198">
        <f t="shared" si="83"/>
        <v>2785.5</v>
      </c>
      <c r="M101" s="198">
        <f t="shared" si="87"/>
        <v>2785.5</v>
      </c>
      <c r="N101" s="620">
        <f t="shared" si="92"/>
        <v>0</v>
      </c>
      <c r="O101" s="669">
        <f>F101/D101</f>
        <v>1</v>
      </c>
      <c r="P101" s="669">
        <f t="shared" si="89"/>
        <v>1</v>
      </c>
      <c r="Q101" s="670">
        <f t="shared" si="90"/>
        <v>0</v>
      </c>
    </row>
    <row r="102">
      <c r="A102" s="21" t="s">
        <v>185</v>
      </c>
      <c r="B102" s="21" t="s">
        <v>115</v>
      </c>
      <c r="C102" s="617" t="s">
        <v>89</v>
      </c>
      <c r="D102" s="649">
        <v>2.3999999999999999</v>
      </c>
      <c r="E102" s="194">
        <f>'BM 01'!G102</f>
        <v>0</v>
      </c>
      <c r="F102" s="194">
        <f>'MC 01'!Q101</f>
        <v>0</v>
      </c>
      <c r="G102" s="194">
        <f t="shared" si="84"/>
        <v>0</v>
      </c>
      <c r="H102" s="194">
        <f t="shared" si="85"/>
        <v>2.3999999999999999</v>
      </c>
      <c r="I102" s="650">
        <v>518.09000000000003</v>
      </c>
      <c r="J102" s="650">
        <v>1243.4200000000001</v>
      </c>
      <c r="K102" s="198">
        <f t="shared" si="91"/>
        <v>0</v>
      </c>
      <c r="L102" s="198">
        <f t="shared" si="83"/>
        <v>0</v>
      </c>
      <c r="M102" s="198">
        <f t="shared" si="87"/>
        <v>0</v>
      </c>
      <c r="N102" s="620">
        <f t="shared" si="92"/>
        <v>1243.4100000000001</v>
      </c>
      <c r="O102" s="621">
        <f t="shared" si="88"/>
        <v>0</v>
      </c>
      <c r="P102" s="621">
        <f t="shared" si="89"/>
        <v>0</v>
      </c>
      <c r="Q102" s="622">
        <f t="shared" si="90"/>
        <v>1</v>
      </c>
    </row>
    <row r="103" ht="25.5">
      <c r="A103" s="21" t="s">
        <v>186</v>
      </c>
      <c r="B103" s="21" t="s">
        <v>117</v>
      </c>
      <c r="C103" s="617" t="s">
        <v>52</v>
      </c>
      <c r="D103" s="649">
        <v>14</v>
      </c>
      <c r="E103" s="194">
        <f>'BM 01'!G103</f>
        <v>0</v>
      </c>
      <c r="F103" s="194">
        <f>'MC 01'!Q102</f>
        <v>0</v>
      </c>
      <c r="G103" s="194">
        <f t="shared" si="84"/>
        <v>0</v>
      </c>
      <c r="H103" s="194">
        <f t="shared" si="85"/>
        <v>14</v>
      </c>
      <c r="I103" s="650">
        <v>1451.9300000000001</v>
      </c>
      <c r="J103" s="650">
        <v>20327.02</v>
      </c>
      <c r="K103" s="198">
        <f t="shared" si="91"/>
        <v>0</v>
      </c>
      <c r="L103" s="198">
        <f t="shared" si="83"/>
        <v>0</v>
      </c>
      <c r="M103" s="198">
        <f t="shared" si="87"/>
        <v>0</v>
      </c>
      <c r="N103" s="620">
        <f t="shared" si="92"/>
        <v>20327.02</v>
      </c>
      <c r="O103" s="621">
        <f t="shared" si="88"/>
        <v>0</v>
      </c>
      <c r="P103" s="621">
        <f t="shared" si="89"/>
        <v>0</v>
      </c>
      <c r="Q103" s="622">
        <f t="shared" si="90"/>
        <v>1</v>
      </c>
    </row>
    <row r="104">
      <c r="A104" s="21" t="s">
        <v>187</v>
      </c>
      <c r="B104" s="21" t="s">
        <v>119</v>
      </c>
      <c r="C104" s="617" t="s">
        <v>52</v>
      </c>
      <c r="D104" s="649">
        <v>15</v>
      </c>
      <c r="E104" s="194">
        <f>'BM 01'!G104</f>
        <v>0</v>
      </c>
      <c r="F104" s="194">
        <f>'MC 01'!Q103</f>
        <v>0</v>
      </c>
      <c r="G104" s="194">
        <f t="shared" si="84"/>
        <v>0</v>
      </c>
      <c r="H104" s="194">
        <f t="shared" si="85"/>
        <v>15</v>
      </c>
      <c r="I104" s="650">
        <v>181.78999999999999</v>
      </c>
      <c r="J104" s="650">
        <v>2726.8499999999999</v>
      </c>
      <c r="K104" s="198">
        <f t="shared" si="91"/>
        <v>0</v>
      </c>
      <c r="L104" s="198">
        <f t="shared" si="83"/>
        <v>0</v>
      </c>
      <c r="M104" s="198">
        <f t="shared" si="87"/>
        <v>0</v>
      </c>
      <c r="N104" s="620">
        <f t="shared" si="92"/>
        <v>2726.8499999999999</v>
      </c>
      <c r="O104" s="621">
        <f t="shared" si="88"/>
        <v>0</v>
      </c>
      <c r="P104" s="621">
        <f t="shared" si="89"/>
        <v>0</v>
      </c>
      <c r="Q104" s="622">
        <f t="shared" si="90"/>
        <v>1</v>
      </c>
    </row>
    <row r="105" s="652" customFormat="1">
      <c r="A105" s="16" t="s">
        <v>188</v>
      </c>
      <c r="B105" s="16" t="s">
        <v>121</v>
      </c>
      <c r="C105" s="612"/>
      <c r="D105" s="671"/>
      <c r="E105" s="671"/>
      <c r="F105" s="671"/>
      <c r="G105" s="671"/>
      <c r="H105" s="671"/>
      <c r="I105" s="672"/>
      <c r="J105" s="673">
        <f>SUM(J106:J108)</f>
        <v>8334.6499999999996</v>
      </c>
      <c r="K105" s="674">
        <f>SUM(K106:K108)</f>
        <v>0</v>
      </c>
      <c r="L105" s="674">
        <f t="shared" ref="L105:M105" si="96">SUM(L106:L108)</f>
        <v>0</v>
      </c>
      <c r="M105" s="674">
        <f t="shared" si="96"/>
        <v>0</v>
      </c>
      <c r="N105" s="674">
        <f>SUM(N106:N108)</f>
        <v>8334.6499999999996</v>
      </c>
      <c r="O105" s="183" t="e">
        <f t="shared" si="88"/>
        <v>#DIV/0!</v>
      </c>
      <c r="P105" s="183" t="e">
        <f t="shared" si="89"/>
        <v>#DIV/0!</v>
      </c>
      <c r="Q105" s="184" t="e">
        <f t="shared" si="90"/>
        <v>#DIV/0!</v>
      </c>
    </row>
    <row r="106">
      <c r="A106" s="21" t="s">
        <v>189</v>
      </c>
      <c r="B106" s="21" t="s">
        <v>123</v>
      </c>
      <c r="C106" s="617" t="s">
        <v>124</v>
      </c>
      <c r="D106" s="649">
        <v>1499.3299999999999</v>
      </c>
      <c r="E106" s="194">
        <f>'BM 01'!G106</f>
        <v>0</v>
      </c>
      <c r="F106" s="194">
        <f>'MC 01'!Q105</f>
        <v>0</v>
      </c>
      <c r="G106" s="194">
        <f t="shared" si="84"/>
        <v>0</v>
      </c>
      <c r="H106" s="194">
        <f t="shared" si="85"/>
        <v>1499.3299999999999</v>
      </c>
      <c r="I106" s="650">
        <v>0.58999999999999997</v>
      </c>
      <c r="J106" s="650">
        <v>884.60000000000002</v>
      </c>
      <c r="K106" s="198">
        <f t="shared" si="91"/>
        <v>0</v>
      </c>
      <c r="L106" s="198">
        <f t="shared" ref="L106:L108" si="97">TRUNC(F106*I106,2)</f>
        <v>0</v>
      </c>
      <c r="M106" s="198">
        <f t="shared" ref="M106:M108" si="98">TRUNC(G106*I106,2)</f>
        <v>0</v>
      </c>
      <c r="N106" s="620">
        <f t="shared" ref="N106:N108" si="99">TRUNC(H106*I106,2)</f>
        <v>884.60000000000002</v>
      </c>
      <c r="O106" s="621">
        <f t="shared" si="88"/>
        <v>0</v>
      </c>
      <c r="P106" s="621">
        <f t="shared" si="89"/>
        <v>0</v>
      </c>
      <c r="Q106" s="622">
        <f t="shared" si="90"/>
        <v>1</v>
      </c>
    </row>
    <row r="107" ht="25.5">
      <c r="A107" s="21" t="s">
        <v>190</v>
      </c>
      <c r="B107" s="21" t="s">
        <v>191</v>
      </c>
      <c r="C107" s="617" t="s">
        <v>52</v>
      </c>
      <c r="D107" s="649">
        <v>1</v>
      </c>
      <c r="E107" s="194">
        <f>'BM 01'!G107</f>
        <v>0</v>
      </c>
      <c r="F107" s="194">
        <f>'MC 01'!Q106</f>
        <v>0</v>
      </c>
      <c r="G107" s="194">
        <f t="shared" si="84"/>
        <v>0</v>
      </c>
      <c r="H107" s="194">
        <f t="shared" si="85"/>
        <v>1</v>
      </c>
      <c r="I107" s="650">
        <v>3233.0700000000002</v>
      </c>
      <c r="J107" s="650">
        <v>3233.0700000000002</v>
      </c>
      <c r="K107" s="198">
        <f t="shared" si="91"/>
        <v>0</v>
      </c>
      <c r="L107" s="198">
        <f t="shared" si="97"/>
        <v>0</v>
      </c>
      <c r="M107" s="198">
        <f t="shared" si="98"/>
        <v>0</v>
      </c>
      <c r="N107" s="620">
        <f t="shared" si="99"/>
        <v>3233.0700000000002</v>
      </c>
      <c r="O107" s="621">
        <f t="shared" si="88"/>
        <v>0</v>
      </c>
      <c r="P107" s="621">
        <f t="shared" si="89"/>
        <v>0</v>
      </c>
      <c r="Q107" s="622">
        <f t="shared" si="90"/>
        <v>1</v>
      </c>
    </row>
    <row r="108">
      <c r="A108" s="21" t="s">
        <v>192</v>
      </c>
      <c r="B108" s="21" t="s">
        <v>193</v>
      </c>
      <c r="C108" s="617" t="s">
        <v>52</v>
      </c>
      <c r="D108" s="649">
        <v>1</v>
      </c>
      <c r="E108" s="194">
        <f>'BM 01'!G108</f>
        <v>0</v>
      </c>
      <c r="F108" s="194">
        <f>'MC 01'!Q107</f>
        <v>0</v>
      </c>
      <c r="G108" s="194">
        <f t="shared" si="84"/>
        <v>0</v>
      </c>
      <c r="H108" s="194">
        <f t="shared" si="85"/>
        <v>1</v>
      </c>
      <c r="I108" s="650">
        <v>4216.9799999999996</v>
      </c>
      <c r="J108" s="650">
        <v>4216.9799999999996</v>
      </c>
      <c r="K108" s="198">
        <f t="shared" si="91"/>
        <v>0</v>
      </c>
      <c r="L108" s="198">
        <f t="shared" si="97"/>
        <v>0</v>
      </c>
      <c r="M108" s="198">
        <f t="shared" si="98"/>
        <v>0</v>
      </c>
      <c r="N108" s="620">
        <f t="shared" si="99"/>
        <v>4216.9799999999996</v>
      </c>
      <c r="O108" s="621">
        <f t="shared" si="88"/>
        <v>0</v>
      </c>
      <c r="P108" s="621">
        <f t="shared" si="89"/>
        <v>0</v>
      </c>
      <c r="Q108" s="622">
        <f t="shared" si="90"/>
        <v>1</v>
      </c>
    </row>
    <row r="109" s="652" customFormat="1" ht="15" customHeight="1">
      <c r="A109" s="675"/>
      <c r="B109" s="676" t="e">
        <f>#REF!</f>
        <v>#REF!</v>
      </c>
      <c r="C109" s="677"/>
      <c r="D109" s="678"/>
      <c r="E109" s="677"/>
      <c r="F109" s="677"/>
      <c r="G109" s="677"/>
      <c r="H109" s="677"/>
      <c r="I109" s="679"/>
      <c r="J109" s="665">
        <v>196754.74947076902</v>
      </c>
      <c r="K109" s="680">
        <f>K8+K18+K60+0.01</f>
        <v>9291.2199999999993</v>
      </c>
      <c r="L109" s="681">
        <f t="shared" ref="L109:N109" si="100">L8+L18+L60</f>
        <v>6356.8999999999996</v>
      </c>
      <c r="M109" s="681">
        <f t="shared" si="100"/>
        <v>15648.110000000001</v>
      </c>
      <c r="N109" s="680">
        <f t="shared" si="100"/>
        <v>181106.92999999999</v>
      </c>
      <c r="O109" s="682" t="e">
        <f>SUM(O60,O18,O8)</f>
        <v>#DIV/0!</v>
      </c>
      <c r="P109" s="682" t="e">
        <f>SUM(P60,P19,P8)/3</f>
        <v>#DIV/0!</v>
      </c>
      <c r="Q109" s="683" t="e">
        <f>SUM(Q60,Q18,Q8) /3</f>
        <v>#DIV/0!</v>
      </c>
    </row>
    <row r="110">
      <c r="A110" s="565" t="s">
        <v>214</v>
      </c>
      <c r="B110" s="566"/>
      <c r="C110" s="566"/>
      <c r="D110" s="566"/>
      <c r="E110" s="566"/>
      <c r="F110" s="566"/>
      <c r="G110" s="567"/>
      <c r="H110" s="565" t="s">
        <v>215</v>
      </c>
      <c r="I110" s="566"/>
      <c r="J110" s="566"/>
      <c r="K110" s="566"/>
      <c r="L110" s="566"/>
      <c r="M110" s="566"/>
      <c r="N110" s="566"/>
      <c r="O110" s="566"/>
      <c r="P110" s="566"/>
      <c r="Q110" s="567"/>
    </row>
    <row r="111">
      <c r="A111" s="568"/>
      <c r="B111" s="569"/>
      <c r="C111" s="569"/>
      <c r="D111" s="569"/>
      <c r="E111" s="569"/>
      <c r="F111" s="569"/>
      <c r="G111" s="570"/>
      <c r="H111" s="568"/>
      <c r="I111" s="569"/>
      <c r="J111" s="569"/>
      <c r="K111" s="569"/>
      <c r="L111" s="569"/>
      <c r="M111" s="569"/>
      <c r="N111" s="569"/>
      <c r="O111" s="569"/>
      <c r="P111" s="569"/>
      <c r="Q111" s="570"/>
    </row>
    <row r="112">
      <c r="A112" s="568"/>
      <c r="B112" s="569"/>
      <c r="C112" s="569"/>
      <c r="D112" s="569"/>
      <c r="E112" s="569"/>
      <c r="F112" s="569"/>
      <c r="G112" s="570"/>
      <c r="H112" s="568"/>
      <c r="I112" s="569"/>
      <c r="J112" s="569"/>
      <c r="K112" s="569"/>
      <c r="L112" s="569"/>
      <c r="M112" s="569"/>
      <c r="N112" s="569"/>
      <c r="O112" s="569"/>
      <c r="P112" s="569"/>
      <c r="Q112" s="570"/>
    </row>
    <row r="113">
      <c r="A113" s="568"/>
      <c r="B113" s="569"/>
      <c r="C113" s="569"/>
      <c r="D113" s="569"/>
      <c r="E113" s="569"/>
      <c r="F113" s="569"/>
      <c r="G113" s="570"/>
      <c r="H113" s="568"/>
      <c r="I113" s="569"/>
      <c r="J113" s="569"/>
      <c r="K113" s="569"/>
      <c r="L113" s="569"/>
      <c r="M113" s="569"/>
      <c r="N113" s="569"/>
      <c r="O113" s="569"/>
      <c r="P113" s="569"/>
      <c r="Q113" s="570"/>
      <c r="R113" s="684">
        <f>K109+L109</f>
        <v>15648.119999999999</v>
      </c>
    </row>
    <row r="114">
      <c r="A114" s="568"/>
      <c r="B114" s="569"/>
      <c r="C114" s="569"/>
      <c r="D114" s="569"/>
      <c r="E114" s="569"/>
      <c r="F114" s="569"/>
      <c r="G114" s="570"/>
      <c r="H114" s="568"/>
      <c r="I114" s="569"/>
      <c r="J114" s="569"/>
      <c r="K114" s="569"/>
      <c r="L114" s="569"/>
      <c r="M114" s="569"/>
      <c r="N114" s="569"/>
      <c r="O114" s="569"/>
      <c r="P114" s="569"/>
      <c r="Q114" s="570"/>
    </row>
    <row r="115">
      <c r="A115" s="568"/>
      <c r="B115" s="569"/>
      <c r="C115" s="569"/>
      <c r="D115" s="569"/>
      <c r="E115" s="569"/>
      <c r="F115" s="569"/>
      <c r="G115" s="570"/>
      <c r="H115" s="568"/>
      <c r="I115" s="569"/>
      <c r="J115" s="569"/>
      <c r="K115" s="569"/>
      <c r="L115" s="569"/>
      <c r="M115" s="569"/>
      <c r="N115" s="569"/>
      <c r="O115" s="569"/>
      <c r="P115" s="569"/>
      <c r="Q115" s="570"/>
    </row>
    <row r="116">
      <c r="A116" s="568"/>
      <c r="B116" s="569"/>
      <c r="C116" s="569"/>
      <c r="D116" s="569"/>
      <c r="E116" s="569"/>
      <c r="F116" s="569"/>
      <c r="G116" s="570"/>
      <c r="H116" s="568"/>
      <c r="I116" s="569"/>
      <c r="J116" s="569"/>
      <c r="K116" s="569"/>
      <c r="L116" s="569"/>
      <c r="M116" s="569"/>
      <c r="N116" s="569"/>
      <c r="O116" s="569"/>
      <c r="P116" s="569"/>
      <c r="Q116" s="570"/>
    </row>
    <row r="117">
      <c r="A117" s="571"/>
      <c r="B117" s="572"/>
      <c r="C117" s="572"/>
      <c r="D117" s="572"/>
      <c r="E117" s="572"/>
      <c r="F117" s="572"/>
      <c r="G117" s="573"/>
      <c r="H117" s="571"/>
      <c r="I117" s="572"/>
      <c r="J117" s="572"/>
      <c r="K117" s="572"/>
      <c r="L117" s="572"/>
      <c r="M117" s="572"/>
      <c r="N117" s="572"/>
      <c r="O117" s="572"/>
      <c r="P117" s="572"/>
      <c r="Q117" s="573"/>
    </row>
    <row r="120">
      <c r="N120" s="685"/>
    </row>
    <row r="121">
      <c r="O121" s="685">
        <f>J109-M109</f>
        <v>181106.63947076903</v>
      </c>
    </row>
    <row r="122">
      <c r="N122" s="684"/>
    </row>
  </sheetData>
  <mergeCells count="16">
    <mergeCell ref="B1:O1"/>
    <mergeCell ref="P1:Q4"/>
    <mergeCell ref="B2:O2"/>
    <mergeCell ref="B3:O3"/>
    <mergeCell ref="F4:J4"/>
    <mergeCell ref="K4:L4"/>
    <mergeCell ref="A110:G117"/>
    <mergeCell ref="H110:Q117"/>
    <mergeCell ref="A5:Q5"/>
    <mergeCell ref="A6:A7"/>
    <mergeCell ref="B6:B7"/>
    <mergeCell ref="C6:C7"/>
    <mergeCell ref="D6:H6"/>
    <mergeCell ref="I6:I7"/>
    <mergeCell ref="J6:N6"/>
    <mergeCell ref="O6:Q6"/>
  </mergeCells>
  <printOptions headings="0" gridLines="0"/>
  <pageMargins left="0.511811024" right="0.511811024" top="0.78740157500000008" bottom="0.78740157500000008" header="0.31496062000000014" footer="0.31496062000000014"/>
  <pageSetup paperSize="9" scale="27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lessThan" id="{00C100A0-0009-477A-A089-005100930004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N10:N12 N14 N16:N17 N20:N21 N23:N31 N33:N38 N40:N43 N46:N57 N59 N62:N63 N65:N84 N86:N90 N93:N104 N106:N108</xm:sqref>
        </x14:conditionalFormatting>
        <x14:conditionalFormatting xmlns:xm="http://schemas.microsoft.com/office/excel/2006/main">
          <x14:cfRule type="cellIs" priority="2" operator="lessThan" id="{00A70082-00D9-481E-934D-00200073009F}">
            <xm:f>0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O61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zoomScale="60" workbookViewId="0">
      <selection activeCell="A1" activeCellId="0" sqref="1:1048576"/>
    </sheetView>
  </sheetViews>
  <sheetFormatPr defaultColWidth="9.140625" defaultRowHeight="12.75"/>
  <cols>
    <col customWidth="1" min="1" max="1" style="1" width="11.85546875"/>
    <col customWidth="1" min="2" max="2" style="1" width="24.7109375"/>
    <col customWidth="1" min="3" max="3" style="1" width="17.140625"/>
    <col customWidth="1" min="4" max="4" style="1" width="8.7109375"/>
    <col customWidth="1" min="5" max="5" style="1" width="23"/>
    <col customWidth="1" min="6" max="6" style="1" width="26.42578125"/>
    <col customWidth="1" min="7" max="7" style="1" width="11.28515625"/>
    <col min="8" max="16384" style="1" width="9.140625"/>
  </cols>
  <sheetData>
    <row r="1" s="686" customFormat="1" ht="15" customHeight="1">
      <c r="A1" s="687" t="s">
        <v>0</v>
      </c>
      <c r="B1" s="688" t="str">
        <f>'MC 01'!B1:N1</f>
        <v xml:space="preserve">FELIPE &amp; SOUZA CONSTRUÇÕES (Rua eng. Antonio Goncalves Soares n° 135  LUZIA ARACAJU-SE CNPJ : 38.015.219/0001-37)</v>
      </c>
      <c r="C1" s="689"/>
      <c r="D1" s="689"/>
      <c r="E1" s="689"/>
      <c r="F1" s="690"/>
      <c r="G1" s="691"/>
    </row>
    <row r="2" s="686" customFormat="1" ht="14.25" customHeight="1">
      <c r="A2" s="692" t="s">
        <v>3</v>
      </c>
      <c r="B2" s="693" t="str">
        <f>'MC 01'!B2:N2</f>
        <v xml:space="preserve">PREFEITURA DE SÃO CRISTOVÃO</v>
      </c>
      <c r="C2" s="694"/>
      <c r="D2" s="694"/>
      <c r="E2" s="694"/>
      <c r="F2" s="695"/>
      <c r="G2" s="696"/>
    </row>
    <row r="3" s="686" customFormat="1">
      <c r="A3" s="692" t="s">
        <v>5</v>
      </c>
      <c r="B3" s="693" t="s">
        <v>299</v>
      </c>
      <c r="C3" s="694"/>
      <c r="D3" s="694"/>
      <c r="E3" s="694"/>
      <c r="F3" s="695"/>
      <c r="G3" s="696"/>
    </row>
    <row r="4" s="59" customFormat="1" ht="14.25" customHeight="1">
      <c r="A4" s="697" t="s">
        <v>7</v>
      </c>
      <c r="B4" s="698" t="s">
        <v>307</v>
      </c>
      <c r="C4" s="699" t="s">
        <v>195</v>
      </c>
      <c r="D4" s="700" t="s">
        <v>308</v>
      </c>
      <c r="E4" s="701" t="s">
        <v>197</v>
      </c>
      <c r="F4" s="702" t="s">
        <v>301</v>
      </c>
      <c r="G4" s="696"/>
      <c r="H4" s="686"/>
      <c r="I4" s="686"/>
      <c r="J4" s="686"/>
      <c r="K4" s="686"/>
      <c r="L4" s="703"/>
      <c r="M4" s="703"/>
      <c r="N4" s="703"/>
      <c r="O4" s="703"/>
      <c r="P4" s="703"/>
      <c r="Q4" s="686"/>
      <c r="R4" s="686"/>
    </row>
    <row r="5">
      <c r="A5" s="704" t="s">
        <v>234</v>
      </c>
      <c r="B5" s="6"/>
      <c r="C5" s="6"/>
      <c r="D5" s="6"/>
      <c r="E5" s="6"/>
      <c r="F5" s="705"/>
      <c r="G5" s="706"/>
    </row>
    <row r="6">
      <c r="A6" s="7" t="s">
        <v>10</v>
      </c>
      <c r="B6" s="11" t="s">
        <v>11</v>
      </c>
      <c r="C6" s="11"/>
      <c r="D6" s="11"/>
      <c r="E6" s="11"/>
      <c r="F6" s="11"/>
      <c r="G6" s="11"/>
    </row>
    <row r="7">
      <c r="A7" s="279">
        <v>1</v>
      </c>
      <c r="B7" s="277" t="s">
        <v>16</v>
      </c>
      <c r="C7" s="277"/>
      <c r="D7" s="277"/>
      <c r="E7" s="277"/>
      <c r="F7" s="277"/>
      <c r="G7" s="278"/>
    </row>
    <row r="8">
      <c r="A8" s="280" t="s">
        <v>17</v>
      </c>
      <c r="B8" s="281" t="s">
        <v>18</v>
      </c>
      <c r="C8" s="281"/>
      <c r="D8" s="281"/>
      <c r="E8" s="281"/>
      <c r="F8" s="281"/>
      <c r="G8" s="282"/>
    </row>
    <row r="9">
      <c r="A9" s="283" t="s">
        <v>19</v>
      </c>
      <c r="B9" s="284" t="s">
        <v>20</v>
      </c>
      <c r="C9" s="284"/>
      <c r="D9" s="284"/>
      <c r="E9" s="284"/>
      <c r="F9" s="284"/>
      <c r="G9" s="285"/>
    </row>
    <row r="10">
      <c r="A10" s="283" t="s">
        <v>22</v>
      </c>
      <c r="B10" s="284" t="s">
        <v>23</v>
      </c>
      <c r="C10" s="284"/>
      <c r="D10" s="284"/>
      <c r="E10" s="284"/>
      <c r="F10" s="284"/>
      <c r="G10" s="285"/>
    </row>
    <row r="11">
      <c r="A11" s="283" t="s">
        <v>24</v>
      </c>
      <c r="B11" s="284" t="s">
        <v>25</v>
      </c>
      <c r="C11" s="284"/>
      <c r="D11" s="284"/>
      <c r="E11" s="284"/>
      <c r="F11" s="284"/>
      <c r="G11" s="285"/>
    </row>
    <row r="12">
      <c r="A12" s="280" t="s">
        <v>26</v>
      </c>
      <c r="B12" s="281" t="s">
        <v>27</v>
      </c>
      <c r="C12" s="281"/>
      <c r="D12" s="281"/>
      <c r="E12" s="281"/>
      <c r="F12" s="281"/>
      <c r="G12" s="282"/>
    </row>
    <row r="13">
      <c r="A13" s="283" t="s">
        <v>28</v>
      </c>
      <c r="B13" s="284" t="s">
        <v>29</v>
      </c>
      <c r="C13" s="284"/>
      <c r="D13" s="284"/>
      <c r="E13" s="284"/>
      <c r="F13" s="284"/>
      <c r="G13" s="285"/>
    </row>
    <row r="14">
      <c r="A14" s="281" t="s">
        <v>31</v>
      </c>
      <c r="B14" s="286" t="s">
        <v>32</v>
      </c>
      <c r="C14" s="287"/>
      <c r="D14" s="287"/>
      <c r="E14" s="287"/>
      <c r="F14" s="287"/>
      <c r="G14" s="287"/>
    </row>
    <row r="15">
      <c r="A15" s="288" t="s">
        <v>33</v>
      </c>
      <c r="B15" s="289" t="s">
        <v>34</v>
      </c>
      <c r="C15" s="289"/>
      <c r="D15" s="289"/>
      <c r="E15" s="289"/>
      <c r="F15" s="289"/>
      <c r="G15" s="290"/>
    </row>
    <row r="16">
      <c r="A16" s="291" t="s">
        <v>36</v>
      </c>
      <c r="B16" s="292" t="s">
        <v>37</v>
      </c>
      <c r="C16" s="293"/>
      <c r="D16" s="293"/>
      <c r="E16" s="293"/>
      <c r="F16" s="293"/>
      <c r="G16" s="294"/>
    </row>
    <row r="17" ht="13.5" customHeight="1">
      <c r="A17" s="295"/>
      <c r="B17" s="296"/>
      <c r="C17" s="296"/>
      <c r="D17" s="296"/>
      <c r="E17" s="297"/>
      <c r="F17" s="297"/>
      <c r="G17" s="298"/>
    </row>
    <row r="18">
      <c r="A18" s="299">
        <v>2</v>
      </c>
      <c r="B18" s="300" t="s">
        <v>39</v>
      </c>
      <c r="C18" s="301"/>
      <c r="D18" s="301"/>
      <c r="E18" s="301"/>
      <c r="F18" s="301"/>
      <c r="G18" s="302"/>
    </row>
    <row r="19">
      <c r="A19" s="303" t="s">
        <v>40</v>
      </c>
      <c r="B19" s="304" t="s">
        <v>41</v>
      </c>
      <c r="C19" s="305"/>
      <c r="D19" s="305"/>
      <c r="E19" s="305"/>
      <c r="F19" s="305"/>
      <c r="G19" s="306"/>
    </row>
    <row r="20">
      <c r="A20" s="307" t="s">
        <v>42</v>
      </c>
      <c r="B20" s="284" t="s">
        <v>43</v>
      </c>
      <c r="C20" s="284"/>
      <c r="D20" s="284"/>
      <c r="E20" s="284"/>
      <c r="F20" s="284"/>
      <c r="G20" s="284"/>
    </row>
    <row r="21">
      <c r="A21" s="307" t="s">
        <v>44</v>
      </c>
      <c r="B21" s="308" t="s">
        <v>45</v>
      </c>
      <c r="C21" s="308"/>
      <c r="D21" s="308"/>
      <c r="E21" s="308"/>
      <c r="F21" s="308"/>
      <c r="G21" s="308"/>
    </row>
    <row r="22">
      <c r="A22" s="303" t="s">
        <v>46</v>
      </c>
      <c r="B22" s="309" t="s">
        <v>47</v>
      </c>
      <c r="C22" s="287"/>
      <c r="D22" s="287"/>
      <c r="E22" s="287"/>
      <c r="F22" s="287"/>
      <c r="G22" s="310"/>
    </row>
    <row r="23">
      <c r="A23" s="311" t="s">
        <v>48</v>
      </c>
      <c r="B23" s="312" t="s">
        <v>49</v>
      </c>
      <c r="C23" s="313"/>
      <c r="D23" s="313"/>
      <c r="E23" s="313"/>
      <c r="F23" s="313"/>
      <c r="G23" s="314"/>
    </row>
    <row r="24">
      <c r="A24" s="311" t="s">
        <v>50</v>
      </c>
      <c r="B24" s="312" t="s">
        <v>51</v>
      </c>
      <c r="C24" s="313"/>
      <c r="D24" s="313"/>
      <c r="E24" s="313"/>
      <c r="F24" s="313"/>
      <c r="G24" s="314"/>
    </row>
    <row r="25">
      <c r="A25" s="311" t="s">
        <v>53</v>
      </c>
      <c r="B25" s="312" t="s">
        <v>54</v>
      </c>
      <c r="C25" s="313"/>
      <c r="D25" s="313"/>
      <c r="E25" s="313"/>
      <c r="F25" s="313"/>
      <c r="G25" s="314"/>
    </row>
    <row r="26">
      <c r="A26" s="311" t="s">
        <v>55</v>
      </c>
      <c r="B26" s="312" t="s">
        <v>56</v>
      </c>
      <c r="C26" s="313"/>
      <c r="D26" s="313"/>
      <c r="E26" s="313"/>
      <c r="F26" s="313"/>
      <c r="G26" s="314"/>
    </row>
    <row r="27">
      <c r="A27" s="311" t="s">
        <v>57</v>
      </c>
      <c r="B27" s="312" t="s">
        <v>58</v>
      </c>
      <c r="C27" s="313"/>
      <c r="D27" s="313"/>
      <c r="E27" s="313"/>
      <c r="F27" s="313"/>
      <c r="G27" s="314"/>
    </row>
    <row r="28">
      <c r="A28" s="311" t="s">
        <v>59</v>
      </c>
      <c r="B28" s="312" t="s">
        <v>60</v>
      </c>
      <c r="C28" s="313"/>
      <c r="D28" s="313"/>
      <c r="E28" s="313"/>
      <c r="F28" s="313"/>
      <c r="G28" s="314"/>
    </row>
    <row r="29">
      <c r="A29" s="311" t="s">
        <v>61</v>
      </c>
      <c r="B29" s="312" t="s">
        <v>135</v>
      </c>
      <c r="C29" s="313"/>
      <c r="D29" s="313"/>
      <c r="E29" s="313"/>
      <c r="F29" s="313"/>
      <c r="G29" s="314"/>
    </row>
    <row r="30">
      <c r="A30" s="311" t="s">
        <v>63</v>
      </c>
      <c r="B30" s="312" t="s">
        <v>64</v>
      </c>
      <c r="C30" s="313"/>
      <c r="D30" s="313"/>
      <c r="E30" s="313"/>
      <c r="F30" s="313"/>
      <c r="G30" s="314"/>
    </row>
    <row r="31">
      <c r="A31" s="316" t="s">
        <v>65</v>
      </c>
      <c r="B31" s="312" t="s">
        <v>66</v>
      </c>
      <c r="C31" s="313"/>
      <c r="D31" s="313"/>
      <c r="E31" s="313"/>
      <c r="F31" s="313"/>
      <c r="G31" s="314"/>
    </row>
    <row r="32">
      <c r="A32" s="311" t="s">
        <v>69</v>
      </c>
      <c r="B32" s="312" t="s">
        <v>70</v>
      </c>
      <c r="C32" s="313"/>
      <c r="D32" s="313"/>
      <c r="E32" s="313"/>
      <c r="F32" s="313"/>
      <c r="G32" s="314"/>
    </row>
    <row r="33">
      <c r="A33" s="311" t="s">
        <v>71</v>
      </c>
      <c r="B33" s="312" t="s">
        <v>72</v>
      </c>
      <c r="C33" s="313"/>
      <c r="D33" s="313"/>
      <c r="E33" s="313"/>
      <c r="F33" s="313"/>
      <c r="G33" s="314"/>
    </row>
    <row r="34">
      <c r="A34" s="311" t="s">
        <v>73</v>
      </c>
      <c r="B34" s="312" t="s">
        <v>74</v>
      </c>
      <c r="C34" s="313"/>
      <c r="D34" s="313"/>
      <c r="E34" s="313"/>
      <c r="F34" s="313"/>
      <c r="G34" s="314"/>
    </row>
    <row r="35">
      <c r="A35" s="311" t="s">
        <v>75</v>
      </c>
      <c r="B35" s="312" t="s">
        <v>76</v>
      </c>
      <c r="C35" s="313"/>
      <c r="D35" s="313"/>
      <c r="E35" s="313"/>
      <c r="F35" s="313"/>
      <c r="G35" s="314"/>
    </row>
    <row r="36">
      <c r="A36" s="311" t="s">
        <v>77</v>
      </c>
      <c r="B36" s="312" t="s">
        <v>78</v>
      </c>
      <c r="C36" s="313"/>
      <c r="D36" s="313"/>
      <c r="E36" s="313"/>
      <c r="F36" s="313"/>
      <c r="G36" s="314"/>
    </row>
    <row r="37">
      <c r="A37" s="311" t="s">
        <v>79</v>
      </c>
      <c r="B37" s="312" t="s">
        <v>80</v>
      </c>
      <c r="C37" s="313"/>
      <c r="D37" s="313"/>
      <c r="E37" s="313"/>
      <c r="F37" s="313"/>
      <c r="G37" s="314"/>
    </row>
    <row r="38">
      <c r="A38" s="303" t="s">
        <v>81</v>
      </c>
      <c r="B38" s="317" t="s">
        <v>82</v>
      </c>
      <c r="C38" s="318"/>
      <c r="D38" s="318"/>
      <c r="E38" s="318"/>
      <c r="F38" s="318"/>
      <c r="G38" s="319"/>
    </row>
    <row r="39" ht="25.5">
      <c r="A39" s="311" t="s">
        <v>83</v>
      </c>
      <c r="B39" s="320" t="s">
        <v>84</v>
      </c>
      <c r="C39" s="321"/>
      <c r="D39" s="321"/>
      <c r="E39" s="321"/>
      <c r="F39" s="321"/>
      <c r="G39" s="322"/>
    </row>
    <row r="40" ht="25.5">
      <c r="A40" s="311" t="s">
        <v>85</v>
      </c>
      <c r="B40" s="320" t="s">
        <v>86</v>
      </c>
      <c r="C40" s="321"/>
      <c r="D40" s="321"/>
      <c r="E40" s="321"/>
      <c r="F40" s="321"/>
      <c r="G40" s="322"/>
    </row>
    <row r="41" ht="25.5">
      <c r="A41" s="311" t="s">
        <v>87</v>
      </c>
      <c r="B41" s="320" t="s">
        <v>88</v>
      </c>
      <c r="C41" s="321"/>
      <c r="D41" s="321"/>
      <c r="E41" s="321"/>
      <c r="F41" s="321"/>
      <c r="G41" s="322"/>
    </row>
    <row r="42" ht="25.5">
      <c r="A42" s="311" t="s">
        <v>90</v>
      </c>
      <c r="B42" s="320" t="s">
        <v>91</v>
      </c>
      <c r="C42" s="321"/>
      <c r="D42" s="321"/>
      <c r="E42" s="321"/>
      <c r="F42" s="321"/>
      <c r="G42" s="322"/>
    </row>
    <row r="43">
      <c r="A43" s="303" t="s">
        <v>92</v>
      </c>
      <c r="B43" s="323" t="s">
        <v>93</v>
      </c>
      <c r="C43" s="324"/>
      <c r="D43" s="324"/>
      <c r="E43" s="324"/>
      <c r="F43" s="324"/>
      <c r="G43" s="325"/>
    </row>
    <row r="44">
      <c r="A44" s="303" t="s">
        <v>94</v>
      </c>
      <c r="B44" s="323" t="s">
        <v>95</v>
      </c>
      <c r="C44" s="324"/>
      <c r="D44" s="324"/>
      <c r="E44" s="324"/>
      <c r="F44" s="324"/>
      <c r="G44" s="325"/>
    </row>
    <row r="45" ht="25.5">
      <c r="A45" s="311" t="s">
        <v>96</v>
      </c>
      <c r="B45" s="320" t="s">
        <v>97</v>
      </c>
      <c r="C45" s="321"/>
      <c r="D45" s="321"/>
      <c r="E45" s="321"/>
      <c r="F45" s="321"/>
      <c r="G45" s="322"/>
    </row>
    <row r="46" ht="25.5">
      <c r="A46" s="311" t="s">
        <v>98</v>
      </c>
      <c r="B46" s="320" t="s">
        <v>99</v>
      </c>
      <c r="C46" s="321"/>
      <c r="D46" s="321"/>
      <c r="E46" s="321"/>
      <c r="F46" s="321"/>
      <c r="G46" s="322"/>
    </row>
    <row r="47" ht="25.5">
      <c r="A47" s="311" t="s">
        <v>100</v>
      </c>
      <c r="B47" s="320" t="s">
        <v>101</v>
      </c>
      <c r="C47" s="321"/>
      <c r="D47" s="321"/>
      <c r="E47" s="321"/>
      <c r="F47" s="321"/>
      <c r="G47" s="322"/>
    </row>
    <row r="48" ht="25.5">
      <c r="A48" s="311" t="s">
        <v>102</v>
      </c>
      <c r="B48" s="320" t="s">
        <v>103</v>
      </c>
      <c r="C48" s="321"/>
      <c r="D48" s="321"/>
      <c r="E48" s="321"/>
      <c r="F48" s="321"/>
      <c r="G48" s="322"/>
    </row>
    <row r="49" ht="25.5">
      <c r="A49" s="311" t="s">
        <v>104</v>
      </c>
      <c r="B49" s="320" t="s">
        <v>105</v>
      </c>
      <c r="C49" s="321"/>
      <c r="D49" s="321"/>
      <c r="E49" s="321"/>
      <c r="F49" s="321"/>
      <c r="G49" s="322"/>
    </row>
    <row r="50" ht="25.5">
      <c r="A50" s="311" t="s">
        <v>106</v>
      </c>
      <c r="B50" s="320" t="s">
        <v>107</v>
      </c>
      <c r="C50" s="321"/>
      <c r="D50" s="321"/>
      <c r="E50" s="321"/>
      <c r="F50" s="321"/>
      <c r="G50" s="322"/>
    </row>
    <row r="51" ht="25.5">
      <c r="A51" s="311" t="s">
        <v>108</v>
      </c>
      <c r="B51" s="320" t="s">
        <v>109</v>
      </c>
      <c r="C51" s="321"/>
      <c r="D51" s="321"/>
      <c r="E51" s="321"/>
      <c r="F51" s="321"/>
      <c r="G51" s="322"/>
    </row>
    <row r="52" ht="25.5">
      <c r="A52" s="311" t="s">
        <v>110</v>
      </c>
      <c r="B52" s="320" t="s">
        <v>111</v>
      </c>
      <c r="C52" s="321"/>
      <c r="D52" s="321"/>
      <c r="E52" s="321"/>
      <c r="F52" s="321"/>
      <c r="G52" s="322"/>
    </row>
    <row r="53" ht="25.5">
      <c r="A53" s="311" t="s">
        <v>112</v>
      </c>
      <c r="B53" s="320" t="s">
        <v>113</v>
      </c>
      <c r="C53" s="321"/>
      <c r="D53" s="321"/>
      <c r="E53" s="321"/>
      <c r="F53" s="321"/>
      <c r="G53" s="322"/>
    </row>
    <row r="54" ht="25.5">
      <c r="A54" s="311" t="s">
        <v>114</v>
      </c>
      <c r="B54" s="320" t="s">
        <v>115</v>
      </c>
      <c r="C54" s="321"/>
      <c r="D54" s="321"/>
      <c r="E54" s="321"/>
      <c r="F54" s="321"/>
      <c r="G54" s="322"/>
    </row>
    <row r="55" ht="25.5">
      <c r="A55" s="311" t="s">
        <v>116</v>
      </c>
      <c r="B55" s="320" t="s">
        <v>117</v>
      </c>
      <c r="C55" s="321"/>
      <c r="D55" s="321"/>
      <c r="E55" s="321"/>
      <c r="F55" s="321"/>
      <c r="G55" s="322"/>
    </row>
    <row r="56" ht="25.5">
      <c r="A56" s="311" t="s">
        <v>118</v>
      </c>
      <c r="B56" s="312" t="s">
        <v>119</v>
      </c>
      <c r="C56" s="313"/>
      <c r="D56" s="313"/>
      <c r="E56" s="313"/>
      <c r="F56" s="313"/>
      <c r="G56" s="314"/>
    </row>
    <row r="57">
      <c r="A57" s="303" t="s">
        <v>120</v>
      </c>
      <c r="B57" s="323" t="s">
        <v>121</v>
      </c>
      <c r="C57" s="324"/>
      <c r="D57" s="324"/>
      <c r="E57" s="324"/>
      <c r="F57" s="324"/>
      <c r="G57" s="325"/>
    </row>
    <row r="58">
      <c r="A58" s="316" t="s">
        <v>122</v>
      </c>
      <c r="B58" s="312" t="s">
        <v>123</v>
      </c>
      <c r="C58" s="313"/>
      <c r="D58" s="313"/>
      <c r="E58" s="313"/>
      <c r="F58" s="313"/>
      <c r="G58" s="314"/>
    </row>
    <row r="59">
      <c r="A59" s="303">
        <v>3</v>
      </c>
      <c r="B59" s="323" t="s">
        <v>125</v>
      </c>
      <c r="C59" s="324"/>
      <c r="D59" s="324"/>
      <c r="E59" s="324"/>
      <c r="F59" s="324"/>
      <c r="G59" s="325"/>
    </row>
    <row r="60">
      <c r="A60" s="303" t="s">
        <v>126</v>
      </c>
      <c r="B60" s="323" t="s">
        <v>127</v>
      </c>
      <c r="C60" s="324"/>
      <c r="D60" s="324"/>
      <c r="E60" s="324"/>
      <c r="F60" s="324"/>
      <c r="G60" s="325"/>
    </row>
    <row r="61">
      <c r="A61" s="311" t="s">
        <v>128</v>
      </c>
      <c r="B61" s="320" t="s">
        <v>43</v>
      </c>
      <c r="C61" s="321"/>
      <c r="D61" s="321"/>
      <c r="E61" s="321"/>
      <c r="F61" s="321"/>
      <c r="G61" s="322"/>
    </row>
    <row r="62" ht="217.90000000000001" customHeight="1">
      <c r="A62" s="326"/>
      <c r="B62" s="327"/>
      <c r="C62" s="327"/>
      <c r="D62" s="327"/>
      <c r="E62" s="327"/>
      <c r="F62" s="327"/>
      <c r="G62" s="328"/>
    </row>
    <row r="63" ht="199.5" customHeight="1">
      <c r="A63" s="326" t="s">
        <v>236</v>
      </c>
      <c r="B63" s="327"/>
      <c r="C63" s="327"/>
      <c r="D63" s="327"/>
      <c r="E63" s="327" t="s">
        <v>309</v>
      </c>
      <c r="F63" s="327"/>
      <c r="G63" s="328"/>
    </row>
    <row r="64">
      <c r="A64" s="311" t="s">
        <v>129</v>
      </c>
      <c r="B64" s="320" t="s">
        <v>45</v>
      </c>
      <c r="C64" s="321"/>
      <c r="D64" s="321"/>
      <c r="E64" s="321"/>
      <c r="F64" s="321"/>
      <c r="G64" s="322"/>
    </row>
    <row r="65">
      <c r="A65" s="303" t="s">
        <v>130</v>
      </c>
      <c r="B65" s="323" t="s">
        <v>47</v>
      </c>
      <c r="C65" s="324"/>
      <c r="D65" s="324"/>
      <c r="E65" s="324"/>
      <c r="F65" s="324"/>
      <c r="G65" s="325"/>
    </row>
    <row r="66">
      <c r="A66" s="311" t="s">
        <v>131</v>
      </c>
      <c r="B66" s="320" t="s">
        <v>49</v>
      </c>
      <c r="C66" s="321"/>
      <c r="D66" s="321"/>
      <c r="E66" s="321"/>
      <c r="F66" s="321"/>
      <c r="G66" s="322"/>
    </row>
    <row r="67">
      <c r="A67" s="311" t="s">
        <v>132</v>
      </c>
      <c r="B67" s="320" t="s">
        <v>58</v>
      </c>
      <c r="C67" s="321"/>
      <c r="D67" s="321"/>
      <c r="E67" s="321"/>
      <c r="F67" s="321"/>
      <c r="G67" s="322"/>
    </row>
    <row r="68">
      <c r="A68" s="311" t="s">
        <v>133</v>
      </c>
      <c r="B68" s="320" t="s">
        <v>54</v>
      </c>
      <c r="C68" s="321"/>
      <c r="D68" s="321"/>
      <c r="E68" s="321"/>
      <c r="F68" s="321"/>
      <c r="G68" s="322"/>
    </row>
    <row r="69">
      <c r="A69" s="311" t="s">
        <v>134</v>
      </c>
      <c r="B69" s="320" t="s">
        <v>135</v>
      </c>
      <c r="C69" s="321"/>
      <c r="D69" s="321"/>
      <c r="E69" s="321"/>
      <c r="F69" s="321"/>
      <c r="G69" s="322"/>
    </row>
    <row r="70">
      <c r="A70" s="311" t="s">
        <v>136</v>
      </c>
      <c r="B70" s="320" t="s">
        <v>60</v>
      </c>
      <c r="C70" s="321"/>
      <c r="D70" s="321"/>
      <c r="E70" s="321"/>
      <c r="F70" s="321"/>
      <c r="G70" s="322"/>
    </row>
    <row r="71">
      <c r="A71" s="311" t="s">
        <v>137</v>
      </c>
      <c r="B71" s="320" t="s">
        <v>56</v>
      </c>
      <c r="C71" s="321"/>
      <c r="D71" s="321"/>
      <c r="E71" s="321"/>
      <c r="F71" s="321"/>
      <c r="G71" s="322"/>
    </row>
    <row r="72">
      <c r="A72" s="311" t="s">
        <v>138</v>
      </c>
      <c r="B72" s="320" t="s">
        <v>64</v>
      </c>
      <c r="C72" s="321"/>
      <c r="D72" s="321"/>
      <c r="E72" s="321"/>
      <c r="F72" s="321"/>
      <c r="G72" s="322"/>
    </row>
    <row r="73">
      <c r="A73" s="311" t="s">
        <v>139</v>
      </c>
      <c r="B73" s="320" t="s">
        <v>66</v>
      </c>
      <c r="C73" s="321"/>
      <c r="D73" s="321"/>
      <c r="E73" s="321"/>
      <c r="F73" s="321"/>
      <c r="G73" s="322"/>
    </row>
    <row r="74">
      <c r="A74" s="311" t="s">
        <v>140</v>
      </c>
      <c r="B74" s="320" t="s">
        <v>141</v>
      </c>
      <c r="C74" s="321"/>
      <c r="D74" s="321"/>
      <c r="E74" s="321"/>
      <c r="F74" s="321"/>
      <c r="G74" s="322"/>
    </row>
    <row r="75">
      <c r="A75" s="311" t="s">
        <v>142</v>
      </c>
      <c r="B75" s="320" t="s">
        <v>143</v>
      </c>
      <c r="C75" s="321"/>
      <c r="D75" s="321"/>
      <c r="E75" s="321"/>
      <c r="F75" s="321"/>
      <c r="G75" s="322"/>
    </row>
    <row r="76">
      <c r="A76" s="303" t="s">
        <v>144</v>
      </c>
      <c r="B76" s="323" t="s">
        <v>145</v>
      </c>
      <c r="C76" s="324"/>
      <c r="D76" s="324"/>
      <c r="E76" s="324"/>
      <c r="F76" s="324"/>
      <c r="G76" s="325"/>
    </row>
    <row r="77">
      <c r="A77" s="311" t="s">
        <v>146</v>
      </c>
      <c r="B77" s="320" t="s">
        <v>147</v>
      </c>
      <c r="C77" s="321"/>
      <c r="D77" s="321"/>
      <c r="E77" s="321"/>
      <c r="F77" s="321"/>
      <c r="G77" s="322"/>
    </row>
    <row r="78">
      <c r="A78" s="311" t="s">
        <v>148</v>
      </c>
      <c r="B78" s="320" t="s">
        <v>149</v>
      </c>
      <c r="C78" s="321"/>
      <c r="D78" s="321"/>
      <c r="E78" s="321"/>
      <c r="F78" s="321"/>
      <c r="G78" s="322"/>
    </row>
    <row r="79">
      <c r="A79" s="303" t="s">
        <v>150</v>
      </c>
      <c r="B79" s="323" t="s">
        <v>68</v>
      </c>
      <c r="C79" s="324"/>
      <c r="D79" s="324"/>
      <c r="E79" s="324"/>
      <c r="F79" s="324"/>
      <c r="G79" s="325"/>
    </row>
    <row r="80">
      <c r="A80" s="311" t="s">
        <v>151</v>
      </c>
      <c r="B80" s="320" t="s">
        <v>152</v>
      </c>
      <c r="C80" s="321"/>
      <c r="D80" s="321"/>
      <c r="E80" s="321"/>
      <c r="F80" s="321"/>
      <c r="G80" s="322"/>
    </row>
    <row r="81">
      <c r="A81" s="311" t="s">
        <v>153</v>
      </c>
      <c r="B81" s="320" t="s">
        <v>154</v>
      </c>
      <c r="C81" s="321"/>
      <c r="D81" s="321"/>
      <c r="E81" s="321"/>
      <c r="F81" s="321"/>
      <c r="G81" s="322"/>
    </row>
    <row r="82">
      <c r="A82" s="311" t="s">
        <v>155</v>
      </c>
      <c r="B82" s="320" t="s">
        <v>74</v>
      </c>
      <c r="C82" s="321"/>
      <c r="D82" s="321"/>
      <c r="E82" s="321"/>
      <c r="F82" s="321"/>
      <c r="G82" s="322"/>
    </row>
    <row r="83">
      <c r="A83" s="311" t="s">
        <v>156</v>
      </c>
      <c r="B83" s="320" t="s">
        <v>157</v>
      </c>
      <c r="C83" s="321"/>
      <c r="D83" s="321"/>
      <c r="E83" s="321"/>
      <c r="F83" s="321"/>
      <c r="G83" s="322"/>
    </row>
    <row r="84">
      <c r="A84" s="311" t="s">
        <v>158</v>
      </c>
      <c r="B84" s="320" t="s">
        <v>80</v>
      </c>
      <c r="C84" s="321"/>
      <c r="D84" s="321"/>
      <c r="E84" s="321"/>
      <c r="F84" s="321"/>
      <c r="G84" s="322"/>
    </row>
    <row r="85">
      <c r="A85" s="311" t="s">
        <v>159</v>
      </c>
      <c r="B85" s="320" t="s">
        <v>78</v>
      </c>
      <c r="C85" s="321"/>
      <c r="D85" s="321"/>
      <c r="E85" s="321"/>
      <c r="F85" s="321"/>
      <c r="G85" s="322"/>
    </row>
    <row r="86">
      <c r="A86" s="303" t="s">
        <v>160</v>
      </c>
      <c r="B86" s="323" t="s">
        <v>161</v>
      </c>
      <c r="C86" s="324"/>
      <c r="D86" s="324"/>
      <c r="E86" s="324"/>
      <c r="F86" s="324"/>
      <c r="G86" s="325"/>
    </row>
    <row r="87">
      <c r="A87" s="311" t="s">
        <v>162</v>
      </c>
      <c r="B87" s="320" t="s">
        <v>163</v>
      </c>
      <c r="C87" s="321"/>
      <c r="D87" s="321"/>
      <c r="E87" s="321"/>
      <c r="F87" s="321"/>
      <c r="G87" s="322"/>
    </row>
    <row r="88">
      <c r="A88" s="311" t="s">
        <v>164</v>
      </c>
      <c r="B88" s="320" t="s">
        <v>165</v>
      </c>
      <c r="C88" s="321"/>
      <c r="D88" s="321"/>
      <c r="E88" s="321"/>
      <c r="F88" s="321"/>
      <c r="G88" s="322"/>
    </row>
    <row r="89">
      <c r="A89" s="311" t="s">
        <v>166</v>
      </c>
      <c r="B89" s="320" t="s">
        <v>167</v>
      </c>
      <c r="C89" s="321"/>
      <c r="D89" s="321"/>
      <c r="E89" s="321"/>
      <c r="F89" s="321"/>
      <c r="G89" s="322"/>
    </row>
    <row r="90">
      <c r="A90" s="311" t="s">
        <v>168</v>
      </c>
      <c r="B90" s="320" t="s">
        <v>169</v>
      </c>
      <c r="C90" s="321"/>
      <c r="D90" s="321"/>
      <c r="E90" s="321"/>
      <c r="F90" s="321"/>
      <c r="G90" s="322"/>
    </row>
    <row r="91">
      <c r="A91" s="311" t="s">
        <v>170</v>
      </c>
      <c r="B91" s="320" t="s">
        <v>171</v>
      </c>
      <c r="C91" s="321"/>
      <c r="D91" s="321"/>
      <c r="E91" s="321"/>
      <c r="F91" s="321"/>
      <c r="G91" s="322"/>
    </row>
    <row r="92">
      <c r="A92" s="303" t="s">
        <v>172</v>
      </c>
      <c r="B92" s="323" t="s">
        <v>93</v>
      </c>
      <c r="C92" s="324"/>
      <c r="D92" s="324"/>
      <c r="E92" s="324"/>
      <c r="F92" s="324"/>
      <c r="G92" s="325"/>
    </row>
    <row r="93">
      <c r="A93" s="303" t="s">
        <v>173</v>
      </c>
      <c r="B93" s="323" t="s">
        <v>174</v>
      </c>
      <c r="C93" s="324"/>
      <c r="D93" s="324"/>
      <c r="E93" s="324"/>
      <c r="F93" s="324"/>
      <c r="G93" s="325"/>
    </row>
    <row r="94" ht="25.5">
      <c r="A94" s="311" t="s">
        <v>175</v>
      </c>
      <c r="B94" s="320" t="s">
        <v>97</v>
      </c>
      <c r="C94" s="321"/>
      <c r="D94" s="321"/>
      <c r="E94" s="321"/>
      <c r="F94" s="321"/>
      <c r="G94" s="322"/>
    </row>
    <row r="95" ht="25.5">
      <c r="A95" s="311" t="s">
        <v>176</v>
      </c>
      <c r="B95" s="320" t="s">
        <v>99</v>
      </c>
      <c r="C95" s="321"/>
      <c r="D95" s="321"/>
      <c r="E95" s="321"/>
      <c r="F95" s="321"/>
      <c r="G95" s="322"/>
    </row>
    <row r="96" ht="25.5">
      <c r="A96" s="311" t="s">
        <v>177</v>
      </c>
      <c r="B96" s="320" t="s">
        <v>101</v>
      </c>
      <c r="C96" s="321"/>
      <c r="D96" s="321"/>
      <c r="E96" s="321"/>
      <c r="F96" s="321"/>
      <c r="G96" s="322"/>
    </row>
    <row r="97" ht="25.5">
      <c r="A97" s="311" t="s">
        <v>178</v>
      </c>
      <c r="B97" s="320" t="s">
        <v>179</v>
      </c>
      <c r="C97" s="321"/>
      <c r="D97" s="321"/>
      <c r="E97" s="321"/>
      <c r="F97" s="321"/>
      <c r="G97" s="322"/>
    </row>
    <row r="98" ht="25.5">
      <c r="A98" s="311" t="s">
        <v>180</v>
      </c>
      <c r="B98" s="320" t="s">
        <v>105</v>
      </c>
      <c r="C98" s="321"/>
      <c r="D98" s="321"/>
      <c r="E98" s="321"/>
      <c r="F98" s="321"/>
      <c r="G98" s="322"/>
    </row>
    <row r="99" ht="25.5">
      <c r="A99" s="311" t="s">
        <v>181</v>
      </c>
      <c r="B99" s="320" t="s">
        <v>107</v>
      </c>
      <c r="C99" s="321"/>
      <c r="D99" s="321"/>
      <c r="E99" s="321"/>
      <c r="F99" s="321"/>
      <c r="G99" s="322"/>
    </row>
    <row r="100" ht="25.5">
      <c r="A100" s="311" t="s">
        <v>182</v>
      </c>
      <c r="B100" s="320" t="s">
        <v>109</v>
      </c>
      <c r="C100" s="321"/>
      <c r="D100" s="321"/>
      <c r="E100" s="321"/>
      <c r="F100" s="321"/>
      <c r="G100" s="322"/>
    </row>
    <row r="101" ht="25.5">
      <c r="A101" s="311" t="s">
        <v>183</v>
      </c>
      <c r="B101" s="320" t="s">
        <v>111</v>
      </c>
      <c r="C101" s="321"/>
      <c r="D101" s="321"/>
      <c r="E101" s="321"/>
      <c r="F101" s="321"/>
      <c r="G101" s="322"/>
    </row>
    <row r="102" ht="25.5">
      <c r="A102" s="311" t="s">
        <v>184</v>
      </c>
      <c r="B102" s="320" t="s">
        <v>113</v>
      </c>
      <c r="C102" s="321"/>
      <c r="D102" s="321"/>
      <c r="E102" s="321"/>
      <c r="F102" s="321"/>
      <c r="G102" s="322"/>
    </row>
    <row r="103" ht="201.59999999999999" customHeight="1">
      <c r="A103" s="326" t="s">
        <v>310</v>
      </c>
      <c r="B103" s="327"/>
      <c r="C103" s="327"/>
      <c r="D103" s="327"/>
      <c r="E103" s="327" t="s">
        <v>310</v>
      </c>
      <c r="F103" s="327"/>
      <c r="G103" s="328"/>
    </row>
    <row r="104" ht="194.44999999999999" customHeight="1">
      <c r="A104" s="326" t="s">
        <v>310</v>
      </c>
      <c r="B104" s="327"/>
      <c r="C104" s="327"/>
      <c r="D104" s="327"/>
      <c r="E104" s="327" t="s">
        <v>310</v>
      </c>
      <c r="F104" s="327"/>
      <c r="G104" s="328"/>
    </row>
    <row r="105" ht="25.5">
      <c r="A105" s="311" t="s">
        <v>185</v>
      </c>
      <c r="B105" s="320" t="s">
        <v>115</v>
      </c>
      <c r="C105" s="321"/>
      <c r="D105" s="321"/>
      <c r="E105" s="321"/>
      <c r="F105" s="321"/>
      <c r="G105" s="322"/>
    </row>
    <row r="106" ht="25.5">
      <c r="A106" s="311" t="s">
        <v>186</v>
      </c>
      <c r="B106" s="320" t="s">
        <v>117</v>
      </c>
      <c r="C106" s="321"/>
      <c r="D106" s="321"/>
      <c r="E106" s="321"/>
      <c r="F106" s="321"/>
      <c r="G106" s="322"/>
    </row>
    <row r="107" ht="25.5">
      <c r="A107" s="311" t="s">
        <v>187</v>
      </c>
      <c r="B107" s="320" t="s">
        <v>119</v>
      </c>
      <c r="C107" s="321"/>
      <c r="D107" s="321"/>
      <c r="E107" s="321"/>
      <c r="F107" s="321"/>
      <c r="G107" s="322"/>
    </row>
    <row r="108">
      <c r="A108" s="303" t="s">
        <v>188</v>
      </c>
      <c r="B108" s="333" t="s">
        <v>121</v>
      </c>
      <c r="C108" s="334"/>
      <c r="D108" s="334"/>
      <c r="E108" s="334"/>
      <c r="F108" s="334"/>
      <c r="G108" s="335"/>
    </row>
    <row r="109">
      <c r="A109" s="311" t="s">
        <v>189</v>
      </c>
      <c r="B109" s="320" t="s">
        <v>123</v>
      </c>
      <c r="C109" s="321"/>
      <c r="D109" s="321"/>
      <c r="E109" s="321"/>
      <c r="F109" s="321"/>
      <c r="G109" s="322"/>
    </row>
    <row r="110">
      <c r="A110" s="311" t="s">
        <v>190</v>
      </c>
      <c r="B110" s="320" t="s">
        <v>191</v>
      </c>
      <c r="C110" s="321"/>
      <c r="D110" s="321"/>
      <c r="E110" s="321"/>
      <c r="F110" s="321"/>
      <c r="G110" s="322"/>
    </row>
    <row r="111">
      <c r="A111" s="311" t="s">
        <v>192</v>
      </c>
      <c r="B111" s="320" t="s">
        <v>193</v>
      </c>
      <c r="C111" s="321"/>
      <c r="D111" s="321"/>
      <c r="E111" s="321"/>
      <c r="F111" s="321"/>
      <c r="G111" s="322"/>
    </row>
    <row r="112">
      <c r="A112" s="336" t="s">
        <v>311</v>
      </c>
      <c r="B112" s="337"/>
      <c r="C112" s="337"/>
      <c r="D112" s="337"/>
      <c r="E112" s="338"/>
      <c r="F112" s="339">
        <f>'BM 02'!L109</f>
        <v>6356.8999999999996</v>
      </c>
      <c r="G112" s="340"/>
    </row>
    <row r="113" ht="111" customHeight="1">
      <c r="A113" s="341" t="s">
        <v>238</v>
      </c>
      <c r="B113" s="342"/>
      <c r="C113" s="343"/>
      <c r="D113" s="344" t="s">
        <v>239</v>
      </c>
      <c r="E113" s="345"/>
      <c r="F113" s="345"/>
      <c r="G113" s="346"/>
    </row>
  </sheetData>
  <mergeCells count="121">
    <mergeCell ref="A62:D62"/>
    <mergeCell ref="E62:G62"/>
    <mergeCell ref="B110:G110"/>
    <mergeCell ref="B111:G111"/>
    <mergeCell ref="A112:E112"/>
    <mergeCell ref="F112:G112"/>
    <mergeCell ref="B94:G94"/>
    <mergeCell ref="B95:G95"/>
    <mergeCell ref="B96:G96"/>
    <mergeCell ref="B97:G97"/>
    <mergeCell ref="B88:G88"/>
    <mergeCell ref="B89:G89"/>
    <mergeCell ref="B90:G90"/>
    <mergeCell ref="B91:G91"/>
    <mergeCell ref="B92:G92"/>
    <mergeCell ref="B83:G83"/>
    <mergeCell ref="B84:G84"/>
    <mergeCell ref="B85:G85"/>
    <mergeCell ref="B86:G86"/>
    <mergeCell ref="B87:G87"/>
    <mergeCell ref="B78:G78"/>
    <mergeCell ref="B79:G79"/>
    <mergeCell ref="B80:G80"/>
    <mergeCell ref="B81:G81"/>
    <mergeCell ref="A113:C113"/>
    <mergeCell ref="D113:G113"/>
    <mergeCell ref="B105:G105"/>
    <mergeCell ref="B106:G106"/>
    <mergeCell ref="B107:G107"/>
    <mergeCell ref="B108:G108"/>
    <mergeCell ref="B109:G109"/>
    <mergeCell ref="B98:G98"/>
    <mergeCell ref="B99:G99"/>
    <mergeCell ref="B100:G100"/>
    <mergeCell ref="B101:G101"/>
    <mergeCell ref="B102:G102"/>
    <mergeCell ref="A104:D104"/>
    <mergeCell ref="E104:G104"/>
    <mergeCell ref="A103:D103"/>
    <mergeCell ref="E103:G103"/>
    <mergeCell ref="B82:G82"/>
    <mergeCell ref="B73:G73"/>
    <mergeCell ref="B74:G74"/>
    <mergeCell ref="B75:G75"/>
    <mergeCell ref="B76:G76"/>
    <mergeCell ref="B77:G77"/>
    <mergeCell ref="B68:G68"/>
    <mergeCell ref="B69:G69"/>
    <mergeCell ref="B70:G70"/>
    <mergeCell ref="B71:G71"/>
    <mergeCell ref="B72:G72"/>
    <mergeCell ref="B7:G7"/>
    <mergeCell ref="B8:G8"/>
    <mergeCell ref="B9:G9"/>
    <mergeCell ref="B10:G10"/>
    <mergeCell ref="B12:G12"/>
    <mergeCell ref="B65:G65"/>
    <mergeCell ref="B66:G66"/>
    <mergeCell ref="B67:G67"/>
    <mergeCell ref="B59:G59"/>
    <mergeCell ref="B60:G60"/>
    <mergeCell ref="B61:G61"/>
    <mergeCell ref="B64:G64"/>
    <mergeCell ref="A63:D63"/>
    <mergeCell ref="E63:G63"/>
    <mergeCell ref="B54:G54"/>
    <mergeCell ref="B55:G55"/>
    <mergeCell ref="B56:G56"/>
    <mergeCell ref="B57:G57"/>
    <mergeCell ref="B58:G58"/>
    <mergeCell ref="B49:G49"/>
    <mergeCell ref="B50:G50"/>
    <mergeCell ref="B51:G51"/>
    <mergeCell ref="B52:G52"/>
    <mergeCell ref="B53:G53"/>
    <mergeCell ref="B45:G45"/>
    <mergeCell ref="B47:G47"/>
    <mergeCell ref="B48:G48"/>
    <mergeCell ref="B46:G46"/>
    <mergeCell ref="B41:G41"/>
    <mergeCell ref="B43:G43"/>
    <mergeCell ref="B42:G42"/>
    <mergeCell ref="B44:G44"/>
    <mergeCell ref="B37:G37"/>
    <mergeCell ref="B39:G39"/>
    <mergeCell ref="B38:G38"/>
    <mergeCell ref="B40:G40"/>
    <mergeCell ref="B34:G34"/>
    <mergeCell ref="B36:G36"/>
    <mergeCell ref="B32:G32"/>
    <mergeCell ref="B25:G25"/>
    <mergeCell ref="B26:G26"/>
    <mergeCell ref="B27:G27"/>
    <mergeCell ref="B28:G28"/>
    <mergeCell ref="B29:G29"/>
    <mergeCell ref="B31:G31"/>
    <mergeCell ref="B30:G30"/>
    <mergeCell ref="B93:G93"/>
    <mergeCell ref="B11:G11"/>
    <mergeCell ref="A5:G5"/>
    <mergeCell ref="B6:G6"/>
    <mergeCell ref="B1:F1"/>
    <mergeCell ref="G1:G4"/>
    <mergeCell ref="B2:F2"/>
    <mergeCell ref="B3:F3"/>
    <mergeCell ref="M4:P4"/>
    <mergeCell ref="A17:D17"/>
    <mergeCell ref="E17:G17"/>
    <mergeCell ref="B21:G21"/>
    <mergeCell ref="B23:G23"/>
    <mergeCell ref="B22:G22"/>
    <mergeCell ref="B24:G24"/>
    <mergeCell ref="B18:G18"/>
    <mergeCell ref="B19:G19"/>
    <mergeCell ref="B20:G20"/>
    <mergeCell ref="B13:G13"/>
    <mergeCell ref="B15:G15"/>
    <mergeCell ref="B16:G16"/>
    <mergeCell ref="B14:G14"/>
    <mergeCell ref="B33:G33"/>
    <mergeCell ref="B35:G35"/>
  </mergeCells>
  <printOptions headings="0" gridLines="0"/>
  <pageMargins left="0.511811024" right="0.511811024" top="0.78740157500000008" bottom="0.78740157500000008" header="0.31496062000000014" footer="0.31496062000000014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  <colBreaks count="1" manualBreakCount="1">
    <brk id="7" man="1" max="1048575"/>
  </col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topLeftCell="A1560" zoomScale="100" workbookViewId="0">
      <selection activeCell="A8" activeCellId="0" sqref="A8:A13"/>
    </sheetView>
  </sheetViews>
  <sheetFormatPr defaultColWidth="9.140625" defaultRowHeight="12.75"/>
  <cols>
    <col customWidth="1" min="1" max="1" style="1" width="11.42578125"/>
    <col customWidth="1" min="2" max="2" style="1" width="12"/>
    <col customWidth="1" min="3" max="3" style="1" width="11.7109375"/>
    <col customWidth="1" min="4" max="4" style="1" width="5.28515625"/>
    <col customWidth="1" min="5" max="5" style="1" width="5.5703125"/>
    <col min="6" max="6" style="1" width="9.140625"/>
    <col customWidth="1" min="7" max="7" style="1" width="7.140625"/>
    <col customWidth="1" min="8" max="8" style="1" width="4.42578125"/>
    <col customWidth="1" min="9" max="9" style="1" width="14.85546875"/>
    <col customWidth="1" min="10" max="10" style="1" width="5.28515625"/>
    <col min="11" max="11" style="1" width="9.140625"/>
    <col customWidth="1" min="12" max="12" style="1" width="5.85546875"/>
    <col customWidth="1" min="13" max="13" style="1" width="4.42578125"/>
    <col customWidth="1" min="14" max="14" style="1" width="4.140625"/>
    <col min="15" max="16384" style="1" width="9.140625"/>
  </cols>
  <sheetData>
    <row r="1" ht="12.75" customHeight="1">
      <c r="A1" s="707" t="s">
        <v>240</v>
      </c>
      <c r="B1" s="708" t="s">
        <v>1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10"/>
    </row>
    <row r="2" ht="12.75" customHeight="1">
      <c r="A2" s="711" t="s">
        <v>3</v>
      </c>
      <c r="B2" s="712" t="s">
        <v>4</v>
      </c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3"/>
    </row>
    <row r="3" ht="12.75" customHeight="1">
      <c r="A3" s="714" t="s">
        <v>241</v>
      </c>
      <c r="B3" s="715"/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6"/>
    </row>
    <row r="4" s="717" customFormat="1" ht="13.5" customHeight="1">
      <c r="A4" s="718" t="s">
        <v>7</v>
      </c>
      <c r="B4" s="719" t="s">
        <v>312</v>
      </c>
      <c r="C4" s="720" t="s">
        <v>216</v>
      </c>
      <c r="D4" s="721" t="s">
        <v>301</v>
      </c>
      <c r="E4" s="721"/>
      <c r="F4" s="721"/>
      <c r="G4" s="722" t="s">
        <v>242</v>
      </c>
      <c r="H4" s="722"/>
      <c r="I4" s="723">
        <v>45966</v>
      </c>
      <c r="J4" s="724"/>
      <c r="K4" s="724"/>
      <c r="L4" s="724"/>
      <c r="M4" s="725"/>
      <c r="N4" s="726" t="s">
        <v>243</v>
      </c>
      <c r="O4" s="727">
        <v>1</v>
      </c>
    </row>
    <row r="5" s="717" customFormat="1">
      <c r="A5" s="728" t="s">
        <v>244</v>
      </c>
      <c r="B5" s="729" t="s">
        <v>6</v>
      </c>
      <c r="C5" s="730"/>
      <c r="D5" s="730"/>
      <c r="E5" s="730"/>
      <c r="F5" s="730"/>
      <c r="G5" s="730"/>
      <c r="H5" s="730"/>
      <c r="I5" s="730"/>
      <c r="J5" s="731"/>
      <c r="K5" s="732" t="s">
        <v>245</v>
      </c>
      <c r="L5" s="732" t="s">
        <v>246</v>
      </c>
      <c r="M5" s="732" t="s">
        <v>247</v>
      </c>
      <c r="N5" s="732"/>
      <c r="O5" s="733" t="s">
        <v>248</v>
      </c>
    </row>
    <row r="6" s="717" customFormat="1">
      <c r="A6" s="734"/>
      <c r="B6" s="735"/>
      <c r="C6" s="736"/>
      <c r="D6" s="736"/>
      <c r="E6" s="736"/>
      <c r="F6" s="736"/>
      <c r="G6" s="736"/>
      <c r="H6" s="736"/>
      <c r="I6" s="736"/>
      <c r="J6" s="737"/>
      <c r="K6" s="732" t="s">
        <v>249</v>
      </c>
      <c r="L6" s="732" t="s">
        <v>203</v>
      </c>
      <c r="M6" s="738"/>
      <c r="N6" s="738"/>
      <c r="O6" s="739"/>
    </row>
    <row r="7" ht="25.5">
      <c r="A7" s="740" t="s">
        <v>250</v>
      </c>
      <c r="B7" s="741"/>
      <c r="C7" s="742" t="s">
        <v>251</v>
      </c>
      <c r="D7" s="742">
        <v>180</v>
      </c>
      <c r="E7" s="742" t="s">
        <v>252</v>
      </c>
      <c r="F7" s="743" t="s">
        <v>253</v>
      </c>
      <c r="G7" s="743"/>
      <c r="H7" s="741">
        <v>31</v>
      </c>
      <c r="I7" s="742" t="s">
        <v>254</v>
      </c>
      <c r="J7" s="741">
        <f>D7-H7</f>
        <v>149</v>
      </c>
      <c r="K7" s="744" t="s">
        <v>255</v>
      </c>
      <c r="L7" s="744" t="s">
        <v>203</v>
      </c>
      <c r="M7" s="4"/>
      <c r="N7" s="4"/>
      <c r="O7" s="745"/>
    </row>
    <row r="8">
      <c r="A8" s="746" t="s">
        <v>256</v>
      </c>
      <c r="B8" s="747" t="s">
        <v>257</v>
      </c>
      <c r="C8" s="748"/>
      <c r="D8" s="748"/>
      <c r="E8" s="748"/>
      <c r="F8" s="749"/>
      <c r="G8" s="750"/>
      <c r="H8" s="751"/>
      <c r="I8" s="752"/>
      <c r="J8" s="753"/>
      <c r="K8" s="753"/>
      <c r="L8" s="753"/>
      <c r="M8" s="753"/>
      <c r="N8" s="753"/>
      <c r="O8" s="754"/>
    </row>
    <row r="9">
      <c r="A9" s="746"/>
      <c r="B9" s="755" t="s">
        <v>258</v>
      </c>
      <c r="C9" s="756"/>
      <c r="D9" s="756"/>
      <c r="E9" s="756"/>
      <c r="F9" s="757"/>
      <c r="G9" s="758"/>
      <c r="H9" s="759"/>
      <c r="I9" s="760"/>
      <c r="J9" s="761"/>
      <c r="K9" s="761"/>
      <c r="L9" s="761"/>
      <c r="M9" s="761"/>
      <c r="N9" s="761"/>
      <c r="O9" s="762"/>
    </row>
    <row r="10">
      <c r="A10" s="746"/>
      <c r="B10" s="755" t="s">
        <v>259</v>
      </c>
      <c r="C10" s="756"/>
      <c r="D10" s="756"/>
      <c r="E10" s="756"/>
      <c r="F10" s="757"/>
      <c r="G10" s="758"/>
      <c r="H10" s="759"/>
      <c r="I10" s="760"/>
      <c r="J10" s="761"/>
      <c r="K10" s="761"/>
      <c r="L10" s="761"/>
      <c r="M10" s="761"/>
      <c r="N10" s="761"/>
      <c r="O10" s="762"/>
    </row>
    <row r="11">
      <c r="A11" s="746"/>
      <c r="B11" s="755" t="s">
        <v>260</v>
      </c>
      <c r="C11" s="756"/>
      <c r="D11" s="756"/>
      <c r="E11" s="756"/>
      <c r="F11" s="757"/>
      <c r="G11" s="758"/>
      <c r="H11" s="763"/>
      <c r="I11" s="760"/>
      <c r="J11" s="761"/>
      <c r="K11" s="761"/>
      <c r="L11" s="761"/>
      <c r="M11" s="761"/>
      <c r="N11" s="761"/>
      <c r="O11" s="762"/>
    </row>
    <row r="12">
      <c r="A12" s="746"/>
      <c r="B12" s="755" t="s">
        <v>261</v>
      </c>
      <c r="C12" s="756"/>
      <c r="D12" s="756"/>
      <c r="E12" s="756"/>
      <c r="F12" s="757"/>
      <c r="G12" s="758"/>
      <c r="H12" s="763"/>
      <c r="I12" s="758"/>
      <c r="J12" s="759"/>
      <c r="K12" s="759"/>
      <c r="L12" s="759"/>
      <c r="M12" s="759"/>
      <c r="N12" s="759"/>
      <c r="O12" s="764"/>
    </row>
    <row r="13">
      <c r="A13" s="765"/>
      <c r="B13" s="766" t="s">
        <v>262</v>
      </c>
      <c r="C13" s="767"/>
      <c r="D13" s="767"/>
      <c r="E13" s="767"/>
      <c r="F13" s="768"/>
      <c r="G13" s="758"/>
      <c r="H13" s="763"/>
      <c r="I13" s="769"/>
      <c r="J13" s="770"/>
      <c r="K13" s="770"/>
      <c r="L13" s="770"/>
      <c r="M13" s="770"/>
      <c r="N13" s="770"/>
      <c r="O13" s="771"/>
    </row>
    <row r="14">
      <c r="A14" s="772" t="s">
        <v>263</v>
      </c>
      <c r="B14" s="773" t="s">
        <v>264</v>
      </c>
      <c r="C14" s="774"/>
      <c r="D14" s="774"/>
      <c r="E14" s="774"/>
      <c r="F14" s="775"/>
      <c r="G14" s="776" t="s">
        <v>265</v>
      </c>
      <c r="H14" s="777"/>
      <c r="I14" s="773" t="s">
        <v>264</v>
      </c>
      <c r="J14" s="774"/>
      <c r="K14" s="774"/>
      <c r="L14" s="774"/>
      <c r="M14" s="774"/>
      <c r="N14" s="775"/>
      <c r="O14" s="778" t="s">
        <v>265</v>
      </c>
    </row>
    <row r="15">
      <c r="A15" s="746"/>
      <c r="B15" s="766" t="s">
        <v>266</v>
      </c>
      <c r="C15" s="767"/>
      <c r="D15" s="767"/>
      <c r="E15" s="767"/>
      <c r="F15" s="768"/>
      <c r="G15" s="779"/>
      <c r="H15" s="780"/>
      <c r="I15" s="766" t="s">
        <v>267</v>
      </c>
      <c r="J15" s="767"/>
      <c r="K15" s="767"/>
      <c r="L15" s="767"/>
      <c r="M15" s="767"/>
      <c r="N15" s="768"/>
      <c r="O15" s="781"/>
    </row>
    <row r="16" ht="13.15" customHeight="1">
      <c r="A16" s="746"/>
      <c r="B16" s="766" t="s">
        <v>268</v>
      </c>
      <c r="C16" s="767"/>
      <c r="D16" s="767"/>
      <c r="E16" s="767"/>
      <c r="F16" s="768"/>
      <c r="G16" s="779"/>
      <c r="H16" s="782"/>
      <c r="I16" s="783" t="s">
        <v>269</v>
      </c>
      <c r="J16" s="784"/>
      <c r="K16" s="784"/>
      <c r="L16" s="784"/>
      <c r="M16" s="784"/>
      <c r="N16" s="785"/>
      <c r="O16" s="786"/>
    </row>
    <row r="17" ht="13.15" customHeight="1">
      <c r="A17" s="746"/>
      <c r="B17" s="766" t="s">
        <v>270</v>
      </c>
      <c r="C17" s="767"/>
      <c r="D17" s="767"/>
      <c r="E17" s="767"/>
      <c r="F17" s="768"/>
      <c r="G17" s="779"/>
      <c r="H17" s="782"/>
      <c r="I17" s="766" t="s">
        <v>271</v>
      </c>
      <c r="J17" s="767"/>
      <c r="K17" s="767"/>
      <c r="L17" s="767"/>
      <c r="M17" s="767"/>
      <c r="N17" s="768"/>
      <c r="O17" s="786"/>
    </row>
    <row r="18" ht="13.15" customHeight="1">
      <c r="A18" s="746"/>
      <c r="B18" s="766" t="s">
        <v>272</v>
      </c>
      <c r="C18" s="767"/>
      <c r="D18" s="767"/>
      <c r="E18" s="767"/>
      <c r="F18" s="768"/>
      <c r="G18" s="779"/>
      <c r="H18" s="780"/>
      <c r="I18" s="787" t="s">
        <v>273</v>
      </c>
      <c r="J18" s="788"/>
      <c r="K18" s="788"/>
      <c r="L18" s="788"/>
      <c r="M18" s="788"/>
      <c r="N18" s="789"/>
      <c r="O18" s="781"/>
    </row>
    <row r="19" ht="13.15" customHeight="1">
      <c r="A19" s="746"/>
      <c r="B19" s="766" t="s">
        <v>274</v>
      </c>
      <c r="C19" s="767"/>
      <c r="D19" s="767"/>
      <c r="E19" s="767"/>
      <c r="F19" s="768"/>
      <c r="G19" s="779"/>
      <c r="H19" s="780"/>
      <c r="I19" s="766" t="s">
        <v>275</v>
      </c>
      <c r="J19" s="767"/>
      <c r="K19" s="767"/>
      <c r="L19" s="767"/>
      <c r="M19" s="767"/>
      <c r="N19" s="768"/>
      <c r="O19" s="781">
        <v>1</v>
      </c>
    </row>
    <row r="20">
      <c r="A20" s="746"/>
      <c r="B20" s="766" t="s">
        <v>276</v>
      </c>
      <c r="C20" s="767"/>
      <c r="D20" s="767"/>
      <c r="E20" s="767"/>
      <c r="F20" s="768"/>
      <c r="G20" s="779"/>
      <c r="H20" s="780"/>
      <c r="I20" s="766" t="s">
        <v>277</v>
      </c>
      <c r="J20" s="767"/>
      <c r="K20" s="767"/>
      <c r="L20" s="767"/>
      <c r="M20" s="767"/>
      <c r="N20" s="768"/>
      <c r="O20" s="781"/>
    </row>
    <row r="21" ht="13.15" customHeight="1">
      <c r="A21" s="746"/>
      <c r="B21" s="766" t="s">
        <v>278</v>
      </c>
      <c r="C21" s="767"/>
      <c r="D21" s="767"/>
      <c r="E21" s="767"/>
      <c r="F21" s="768"/>
      <c r="G21" s="779"/>
      <c r="H21" s="780"/>
      <c r="I21" s="766" t="s">
        <v>279</v>
      </c>
      <c r="J21" s="767"/>
      <c r="K21" s="767"/>
      <c r="L21" s="767"/>
      <c r="M21" s="767"/>
      <c r="N21" s="768"/>
      <c r="O21" s="781"/>
    </row>
    <row r="22">
      <c r="A22" s="746"/>
      <c r="B22" s="766" t="s">
        <v>280</v>
      </c>
      <c r="C22" s="767"/>
      <c r="D22" s="767"/>
      <c r="E22" s="767"/>
      <c r="F22" s="768"/>
      <c r="G22" s="779"/>
      <c r="H22" s="780"/>
      <c r="I22" s="766" t="s">
        <v>281</v>
      </c>
      <c r="J22" s="767"/>
      <c r="K22" s="767"/>
      <c r="L22" s="767"/>
      <c r="M22" s="767"/>
      <c r="N22" s="768"/>
      <c r="O22" s="781">
        <v>1</v>
      </c>
    </row>
    <row r="23" ht="13.15" customHeight="1">
      <c r="A23" s="746"/>
      <c r="B23" s="766" t="s">
        <v>282</v>
      </c>
      <c r="C23" s="767"/>
      <c r="D23" s="767"/>
      <c r="E23" s="767"/>
      <c r="F23" s="768"/>
      <c r="G23" s="779"/>
      <c r="H23" s="780"/>
      <c r="I23" s="766" t="s">
        <v>283</v>
      </c>
      <c r="J23" s="767"/>
      <c r="K23" s="767"/>
      <c r="L23" s="767"/>
      <c r="M23" s="767"/>
      <c r="N23" s="768"/>
      <c r="O23" s="781"/>
    </row>
    <row r="24" ht="13.15" customHeight="1">
      <c r="A24" s="746"/>
      <c r="B24" s="766" t="s">
        <v>284</v>
      </c>
      <c r="C24" s="767"/>
      <c r="D24" s="767"/>
      <c r="E24" s="767"/>
      <c r="F24" s="768"/>
      <c r="G24" s="779"/>
      <c r="H24" s="780"/>
      <c r="I24" s="766" t="s">
        <v>285</v>
      </c>
      <c r="J24" s="767"/>
      <c r="K24" s="767"/>
      <c r="L24" s="767"/>
      <c r="M24" s="767"/>
      <c r="N24" s="768"/>
      <c r="O24" s="790">
        <v>1</v>
      </c>
    </row>
    <row r="25" ht="13.9" customHeight="1">
      <c r="A25" s="765"/>
      <c r="B25" s="766" t="s">
        <v>286</v>
      </c>
      <c r="C25" s="767"/>
      <c r="D25" s="767"/>
      <c r="E25" s="767"/>
      <c r="F25" s="768"/>
      <c r="G25" s="791">
        <v>2</v>
      </c>
      <c r="H25" s="792"/>
      <c r="I25" s="793" t="s">
        <v>287</v>
      </c>
      <c r="J25" s="794"/>
      <c r="K25" s="794"/>
      <c r="L25" s="794"/>
      <c r="M25" s="794"/>
      <c r="N25" s="795"/>
      <c r="O25" s="796">
        <f>SUM(G15:H25,O15:O24)</f>
        <v>5</v>
      </c>
    </row>
    <row r="26" ht="13.15" customHeight="1">
      <c r="A26" s="797" t="s">
        <v>288</v>
      </c>
      <c r="B26" s="798" t="s">
        <v>43</v>
      </c>
      <c r="C26" s="799"/>
      <c r="D26" s="799"/>
      <c r="E26" s="799"/>
      <c r="F26" s="799"/>
      <c r="G26" s="799"/>
      <c r="H26" s="799"/>
      <c r="I26" s="799"/>
      <c r="J26" s="799"/>
      <c r="K26" s="799"/>
      <c r="L26" s="799"/>
      <c r="M26" s="799"/>
      <c r="N26" s="799"/>
      <c r="O26" s="800"/>
    </row>
    <row r="27">
      <c r="A27" s="801"/>
      <c r="B27" s="758"/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64"/>
    </row>
    <row r="28">
      <c r="A28" s="801"/>
      <c r="B28" s="758"/>
      <c r="C28" s="759"/>
      <c r="D28" s="759"/>
      <c r="E28" s="759"/>
      <c r="F28" s="759"/>
      <c r="G28" s="759"/>
      <c r="H28" s="759"/>
      <c r="I28" s="759"/>
      <c r="J28" s="759"/>
      <c r="K28" s="759"/>
      <c r="L28" s="759"/>
      <c r="M28" s="759"/>
      <c r="N28" s="759"/>
      <c r="O28" s="764"/>
    </row>
    <row r="29">
      <c r="A29" s="801"/>
      <c r="B29" s="758"/>
      <c r="C29" s="759"/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64"/>
    </row>
    <row r="30">
      <c r="A30" s="801"/>
      <c r="B30" s="758"/>
      <c r="C30" s="759"/>
      <c r="D30" s="759"/>
      <c r="E30" s="759"/>
      <c r="F30" s="759"/>
      <c r="G30" s="759"/>
      <c r="H30" s="759"/>
      <c r="I30" s="759"/>
      <c r="J30" s="759"/>
      <c r="K30" s="759"/>
      <c r="L30" s="759"/>
      <c r="M30" s="759"/>
      <c r="N30" s="759"/>
      <c r="O30" s="764"/>
    </row>
    <row r="31">
      <c r="A31" s="801"/>
      <c r="B31" s="758"/>
      <c r="C31" s="759"/>
      <c r="D31" s="759"/>
      <c r="E31" s="759"/>
      <c r="F31" s="759"/>
      <c r="G31" s="759"/>
      <c r="H31" s="759"/>
      <c r="I31" s="759"/>
      <c r="J31" s="759"/>
      <c r="K31" s="759"/>
      <c r="L31" s="759"/>
      <c r="M31" s="759"/>
      <c r="N31" s="759"/>
      <c r="O31" s="764"/>
    </row>
    <row r="32">
      <c r="A32" s="801"/>
      <c r="B32" s="758"/>
      <c r="C32" s="759"/>
      <c r="D32" s="759"/>
      <c r="E32" s="759"/>
      <c r="F32" s="759"/>
      <c r="G32" s="759"/>
      <c r="H32" s="759"/>
      <c r="I32" s="759"/>
      <c r="J32" s="759"/>
      <c r="K32" s="759"/>
      <c r="L32" s="759"/>
      <c r="M32" s="759"/>
      <c r="N32" s="759"/>
      <c r="O32" s="764"/>
    </row>
    <row r="33">
      <c r="A33" s="801"/>
      <c r="B33" s="758"/>
      <c r="C33" s="759"/>
      <c r="D33" s="759"/>
      <c r="E33" s="759"/>
      <c r="F33" s="759"/>
      <c r="G33" s="759"/>
      <c r="H33" s="759"/>
      <c r="I33" s="759"/>
      <c r="J33" s="759"/>
      <c r="K33" s="759"/>
      <c r="L33" s="759"/>
      <c r="M33" s="759"/>
      <c r="N33" s="759"/>
      <c r="O33" s="764"/>
    </row>
    <row r="34">
      <c r="A34" s="801"/>
      <c r="B34" s="758"/>
      <c r="C34" s="759"/>
      <c r="D34" s="759"/>
      <c r="E34" s="759"/>
      <c r="F34" s="759"/>
      <c r="G34" s="759"/>
      <c r="H34" s="759"/>
      <c r="I34" s="759"/>
      <c r="J34" s="759"/>
      <c r="K34" s="759"/>
      <c r="L34" s="759"/>
      <c r="M34" s="759"/>
      <c r="N34" s="759"/>
      <c r="O34" s="764"/>
    </row>
    <row r="35">
      <c r="A35" s="801"/>
      <c r="B35" s="758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64"/>
    </row>
    <row r="36">
      <c r="A36" s="801"/>
      <c r="B36" s="758"/>
      <c r="C36" s="759"/>
      <c r="D36" s="759"/>
      <c r="E36" s="759"/>
      <c r="F36" s="759"/>
      <c r="G36" s="759"/>
      <c r="H36" s="759"/>
      <c r="I36" s="759"/>
      <c r="J36" s="759"/>
      <c r="K36" s="759"/>
      <c r="L36" s="759"/>
      <c r="M36" s="759"/>
      <c r="N36" s="759"/>
      <c r="O36" s="764"/>
    </row>
    <row r="37" ht="14.449999999999999" customHeight="1">
      <c r="A37" s="801"/>
      <c r="B37" s="758"/>
      <c r="C37" s="759"/>
      <c r="D37" s="759"/>
      <c r="E37" s="759"/>
      <c r="F37" s="759"/>
      <c r="G37" s="759"/>
      <c r="H37" s="759"/>
      <c r="I37" s="3" t="s">
        <v>0</v>
      </c>
      <c r="J37" s="3"/>
      <c r="K37" s="3"/>
      <c r="L37" s="3"/>
      <c r="M37" s="3"/>
      <c r="N37" s="3"/>
      <c r="O37" s="3"/>
    </row>
    <row r="38" ht="14.449999999999999" customHeight="1">
      <c r="A38" s="801"/>
      <c r="B38" s="758"/>
      <c r="C38" s="759"/>
      <c r="D38" s="759"/>
      <c r="E38" s="759"/>
      <c r="F38" s="759"/>
      <c r="G38" s="759"/>
      <c r="H38" s="759"/>
      <c r="I38" s="3"/>
      <c r="J38" s="3"/>
      <c r="K38" s="3"/>
      <c r="L38" s="3"/>
      <c r="M38" s="3"/>
      <c r="N38" s="3"/>
      <c r="O38" s="3"/>
    </row>
    <row r="39" ht="14.449999999999999" customHeight="1">
      <c r="A39" s="801"/>
      <c r="B39" s="758"/>
      <c r="C39" s="759"/>
      <c r="D39" s="759"/>
      <c r="E39" s="759"/>
      <c r="F39" s="759"/>
      <c r="G39" s="759"/>
      <c r="H39" s="759"/>
      <c r="I39" s="3"/>
      <c r="J39" s="3"/>
      <c r="K39" s="3"/>
      <c r="L39" s="3"/>
      <c r="M39" s="3"/>
      <c r="N39" s="3"/>
      <c r="O39" s="3"/>
    </row>
    <row r="40" ht="15" customHeight="1">
      <c r="A40" s="802"/>
      <c r="B40" s="803"/>
      <c r="C40" s="804"/>
      <c r="D40" s="804"/>
      <c r="E40" s="804"/>
      <c r="F40" s="804"/>
      <c r="G40" s="804"/>
      <c r="H40" s="804"/>
      <c r="I40" s="3"/>
      <c r="J40" s="3"/>
      <c r="K40" s="3"/>
      <c r="L40" s="3"/>
      <c r="M40" s="3"/>
      <c r="N40" s="3"/>
      <c r="O40" s="3"/>
    </row>
    <row r="41" ht="26.449999999999999" customHeight="1">
      <c r="A41" s="797" t="s">
        <v>291</v>
      </c>
      <c r="B41" s="752"/>
      <c r="C41" s="753"/>
      <c r="D41" s="753"/>
      <c r="E41" s="753"/>
      <c r="F41" s="753"/>
      <c r="G41" s="753"/>
      <c r="H41" s="753"/>
      <c r="I41" s="753"/>
      <c r="J41" s="753"/>
      <c r="K41" s="753"/>
      <c r="L41" s="753"/>
      <c r="M41" s="753"/>
      <c r="N41" s="753"/>
      <c r="O41" s="754"/>
    </row>
    <row r="42" ht="14.449999999999999" customHeight="1">
      <c r="A42" s="801"/>
      <c r="B42" s="760"/>
      <c r="C42" s="761"/>
      <c r="D42" s="761"/>
      <c r="E42" s="761"/>
      <c r="F42" s="761"/>
      <c r="G42" s="761"/>
      <c r="H42" s="761"/>
      <c r="I42" s="761"/>
      <c r="J42" s="761"/>
      <c r="K42" s="761"/>
      <c r="L42" s="761"/>
      <c r="M42" s="761"/>
      <c r="N42" s="761"/>
      <c r="O42" s="762"/>
    </row>
    <row r="43" ht="14.449999999999999" customHeight="1">
      <c r="A43" s="801"/>
      <c r="B43" s="760"/>
      <c r="C43" s="761"/>
      <c r="D43" s="761"/>
      <c r="E43" s="761"/>
      <c r="F43" s="761"/>
      <c r="G43" s="761"/>
      <c r="H43" s="761"/>
      <c r="I43" s="761"/>
      <c r="J43" s="761"/>
      <c r="K43" s="761"/>
      <c r="L43" s="761"/>
      <c r="M43" s="761"/>
      <c r="N43" s="761"/>
      <c r="O43" s="762"/>
    </row>
    <row r="44" ht="14.449999999999999" customHeight="1">
      <c r="A44" s="801"/>
      <c r="B44" s="760"/>
      <c r="C44" s="761"/>
      <c r="D44" s="761"/>
      <c r="E44" s="761"/>
      <c r="F44" s="761"/>
      <c r="G44" s="761"/>
      <c r="H44" s="761"/>
      <c r="I44" s="761"/>
      <c r="J44" s="761"/>
      <c r="K44" s="761"/>
      <c r="L44" s="761"/>
      <c r="M44" s="761"/>
      <c r="N44" s="761"/>
      <c r="O44" s="762"/>
    </row>
    <row r="45" ht="14.449999999999999" customHeight="1">
      <c r="A45" s="801"/>
      <c r="B45" s="760"/>
      <c r="C45" s="761"/>
      <c r="D45" s="761"/>
      <c r="E45" s="761"/>
      <c r="F45" s="761"/>
      <c r="G45" s="761"/>
      <c r="H45" s="761"/>
      <c r="I45" s="761"/>
      <c r="J45" s="761"/>
      <c r="K45" s="761"/>
      <c r="L45" s="761"/>
      <c r="M45" s="761"/>
      <c r="N45" s="761"/>
      <c r="O45" s="762"/>
    </row>
    <row r="46" ht="14.449999999999999" customHeight="1">
      <c r="A46" s="801"/>
      <c r="B46" s="760"/>
      <c r="C46" s="761"/>
      <c r="D46" s="761"/>
      <c r="E46" s="761"/>
      <c r="F46" s="761"/>
      <c r="G46" s="761"/>
      <c r="H46" s="761"/>
      <c r="I46" s="761"/>
      <c r="J46" s="761"/>
      <c r="K46" s="761"/>
      <c r="L46" s="761"/>
      <c r="M46" s="761"/>
      <c r="N46" s="761"/>
      <c r="O46" s="762"/>
    </row>
    <row r="47" ht="14.449999999999999" customHeight="1">
      <c r="A47" s="801"/>
      <c r="B47" s="760"/>
      <c r="C47" s="761"/>
      <c r="D47" s="761"/>
      <c r="E47" s="761"/>
      <c r="F47" s="761"/>
      <c r="G47" s="761"/>
      <c r="H47" s="761"/>
      <c r="I47" s="761"/>
      <c r="J47" s="761"/>
      <c r="K47" s="761"/>
      <c r="L47" s="761"/>
      <c r="M47" s="761"/>
      <c r="N47" s="761"/>
      <c r="O47" s="762"/>
    </row>
    <row r="48" ht="14.449999999999999" customHeight="1">
      <c r="A48" s="801"/>
      <c r="B48" s="760"/>
      <c r="C48" s="761"/>
      <c r="D48" s="761"/>
      <c r="E48" s="761"/>
      <c r="F48" s="761"/>
      <c r="G48" s="761"/>
      <c r="H48" s="761"/>
      <c r="I48" s="761"/>
      <c r="J48" s="761"/>
      <c r="K48" s="761"/>
      <c r="L48" s="761"/>
      <c r="M48" s="761"/>
      <c r="N48" s="761"/>
      <c r="O48" s="762"/>
    </row>
    <row r="49" ht="14.449999999999999" customHeight="1">
      <c r="A49" s="801"/>
      <c r="B49" s="758"/>
      <c r="C49" s="759"/>
      <c r="D49" s="759"/>
      <c r="E49" s="759"/>
      <c r="F49" s="759"/>
      <c r="G49" s="759"/>
      <c r="H49" s="759"/>
      <c r="I49" s="3" t="s">
        <v>292</v>
      </c>
      <c r="J49" s="3"/>
      <c r="K49" s="3"/>
      <c r="L49" s="3"/>
      <c r="M49" s="3"/>
      <c r="N49" s="3"/>
      <c r="O49" s="3"/>
    </row>
    <row r="50" ht="14.449999999999999" customHeight="1">
      <c r="A50" s="801"/>
      <c r="B50" s="758"/>
      <c r="C50" s="759"/>
      <c r="D50" s="759"/>
      <c r="E50" s="759"/>
      <c r="F50" s="759"/>
      <c r="G50" s="759"/>
      <c r="H50" s="759"/>
      <c r="I50" s="3"/>
      <c r="J50" s="3"/>
      <c r="K50" s="3"/>
      <c r="L50" s="3"/>
      <c r="M50" s="3"/>
      <c r="N50" s="3"/>
      <c r="O50" s="3"/>
    </row>
    <row r="51" ht="14.449999999999999" customHeight="1">
      <c r="A51" s="801"/>
      <c r="B51" s="758"/>
      <c r="C51" s="759"/>
      <c r="D51" s="759"/>
      <c r="E51" s="759"/>
      <c r="F51" s="759"/>
      <c r="G51" s="759"/>
      <c r="H51" s="759"/>
      <c r="I51" s="3"/>
      <c r="J51" s="3"/>
      <c r="K51" s="3"/>
      <c r="L51" s="3"/>
      <c r="M51" s="3"/>
      <c r="N51" s="3"/>
      <c r="O51" s="3"/>
    </row>
    <row r="52" ht="15" customHeight="1">
      <c r="A52" s="802"/>
      <c r="B52" s="803"/>
      <c r="C52" s="804"/>
      <c r="D52" s="804"/>
      <c r="E52" s="804"/>
      <c r="F52" s="804"/>
      <c r="G52" s="804"/>
      <c r="H52" s="804"/>
      <c r="I52" s="3"/>
      <c r="J52" s="3"/>
      <c r="K52" s="3"/>
      <c r="L52" s="3"/>
      <c r="M52" s="3"/>
      <c r="N52" s="3"/>
      <c r="O52" s="3"/>
    </row>
    <row r="53" ht="24" customHeight="1">
      <c r="A53" s="805" t="s">
        <v>240</v>
      </c>
      <c r="B53" s="806" t="s">
        <v>1</v>
      </c>
      <c r="C53" s="807"/>
      <c r="D53" s="807"/>
      <c r="E53" s="807"/>
      <c r="F53" s="807"/>
      <c r="G53" s="807"/>
      <c r="H53" s="807"/>
      <c r="I53" s="808"/>
      <c r="J53" s="808"/>
      <c r="K53" s="808"/>
      <c r="L53" s="808"/>
      <c r="M53" s="808"/>
      <c r="N53" s="808"/>
      <c r="O53" s="809"/>
    </row>
    <row r="54" ht="12.75" customHeight="1">
      <c r="A54" s="810" t="s">
        <v>3</v>
      </c>
      <c r="B54" s="811" t="s">
        <v>4</v>
      </c>
      <c r="C54" s="812"/>
      <c r="D54" s="812"/>
      <c r="E54" s="812"/>
      <c r="F54" s="812"/>
      <c r="G54" s="812"/>
      <c r="H54" s="812"/>
      <c r="I54" s="812"/>
      <c r="J54" s="812"/>
      <c r="K54" s="812"/>
      <c r="L54" s="812"/>
      <c r="M54" s="812"/>
      <c r="N54" s="812"/>
      <c r="O54" s="813"/>
    </row>
    <row r="55" ht="12.75" customHeight="1">
      <c r="A55" s="814" t="s">
        <v>241</v>
      </c>
      <c r="B55" s="694"/>
      <c r="C55" s="694"/>
      <c r="D55" s="694"/>
      <c r="E55" s="694"/>
      <c r="F55" s="694"/>
      <c r="G55" s="694"/>
      <c r="H55" s="694"/>
      <c r="I55" s="694"/>
      <c r="J55" s="694"/>
      <c r="K55" s="694"/>
      <c r="L55" s="694"/>
      <c r="M55" s="694"/>
      <c r="N55" s="694"/>
      <c r="O55" s="815"/>
    </row>
    <row r="56" ht="25.5" customHeight="1">
      <c r="A56" s="718" t="s">
        <v>7</v>
      </c>
      <c r="B56" s="720" t="s">
        <v>312</v>
      </c>
      <c r="C56" s="720" t="s">
        <v>216</v>
      </c>
      <c r="D56" s="816" t="s">
        <v>301</v>
      </c>
      <c r="E56" s="817"/>
      <c r="F56" s="818"/>
      <c r="G56" s="819" t="s">
        <v>242</v>
      </c>
      <c r="H56" s="820"/>
      <c r="I56" s="723">
        <f>I4+1</f>
        <v>45967</v>
      </c>
      <c r="J56" s="724"/>
      <c r="K56" s="724"/>
      <c r="L56" s="724"/>
      <c r="M56" s="725"/>
      <c r="N56" s="726" t="s">
        <v>243</v>
      </c>
      <c r="O56" s="727">
        <f>O4+1</f>
        <v>2</v>
      </c>
    </row>
    <row r="57" ht="12.75" customHeight="1">
      <c r="A57" s="728" t="s">
        <v>244</v>
      </c>
      <c r="B57" s="729" t="s">
        <v>6</v>
      </c>
      <c r="C57" s="730"/>
      <c r="D57" s="730"/>
      <c r="E57" s="730"/>
      <c r="F57" s="730"/>
      <c r="G57" s="730"/>
      <c r="H57" s="730"/>
      <c r="I57" s="730"/>
      <c r="J57" s="731"/>
      <c r="K57" s="732" t="s">
        <v>245</v>
      </c>
      <c r="L57" s="732" t="s">
        <v>246</v>
      </c>
      <c r="M57" s="821" t="s">
        <v>247</v>
      </c>
      <c r="N57" s="822"/>
      <c r="O57" s="733" t="s">
        <v>248</v>
      </c>
    </row>
    <row r="58">
      <c r="A58" s="734"/>
      <c r="B58" s="735"/>
      <c r="C58" s="736"/>
      <c r="D58" s="736"/>
      <c r="E58" s="736"/>
      <c r="F58" s="736"/>
      <c r="G58" s="736"/>
      <c r="H58" s="736"/>
      <c r="I58" s="736"/>
      <c r="J58" s="737"/>
      <c r="K58" s="732" t="s">
        <v>249</v>
      </c>
      <c r="L58" s="732" t="s">
        <v>203</v>
      </c>
      <c r="M58" s="823"/>
      <c r="N58" s="824"/>
      <c r="O58" s="739"/>
    </row>
    <row r="59" ht="25.5" customHeight="1">
      <c r="A59" s="740" t="s">
        <v>250</v>
      </c>
      <c r="B59" s="741"/>
      <c r="C59" s="742" t="s">
        <v>251</v>
      </c>
      <c r="D59" s="742">
        <f>D7</f>
        <v>180</v>
      </c>
      <c r="E59" s="742" t="s">
        <v>252</v>
      </c>
      <c r="F59" s="825" t="s">
        <v>253</v>
      </c>
      <c r="G59" s="826"/>
      <c r="H59" s="741">
        <f>H7+1</f>
        <v>32</v>
      </c>
      <c r="I59" s="742" t="s">
        <v>254</v>
      </c>
      <c r="J59" s="741">
        <f>D59-H59</f>
        <v>148</v>
      </c>
      <c r="K59" s="744" t="s">
        <v>255</v>
      </c>
      <c r="L59" s="744" t="s">
        <v>203</v>
      </c>
      <c r="M59" s="811"/>
      <c r="N59" s="827"/>
      <c r="O59" s="745"/>
    </row>
    <row r="60">
      <c r="A60" s="828" t="s">
        <v>256</v>
      </c>
      <c r="B60" s="747" t="s">
        <v>257</v>
      </c>
      <c r="C60" s="748"/>
      <c r="D60" s="748"/>
      <c r="E60" s="748"/>
      <c r="F60" s="749"/>
      <c r="G60" s="750"/>
      <c r="H60" s="751"/>
      <c r="I60" s="752"/>
      <c r="J60" s="753"/>
      <c r="K60" s="753"/>
      <c r="L60" s="753"/>
      <c r="M60" s="753"/>
      <c r="N60" s="753"/>
      <c r="O60" s="754"/>
    </row>
    <row r="61">
      <c r="A61" s="828"/>
      <c r="B61" s="755" t="s">
        <v>258</v>
      </c>
      <c r="C61" s="756"/>
      <c r="D61" s="756"/>
      <c r="E61" s="756"/>
      <c r="F61" s="757"/>
      <c r="G61" s="758"/>
      <c r="H61" s="759"/>
      <c r="I61" s="760"/>
      <c r="J61" s="761"/>
      <c r="K61" s="761"/>
      <c r="L61" s="761"/>
      <c r="M61" s="761"/>
      <c r="N61" s="761"/>
      <c r="O61" s="762"/>
    </row>
    <row r="62">
      <c r="A62" s="828"/>
      <c r="B62" s="755" t="s">
        <v>259</v>
      </c>
      <c r="C62" s="756"/>
      <c r="D62" s="756"/>
      <c r="E62" s="756"/>
      <c r="F62" s="757"/>
      <c r="G62" s="758"/>
      <c r="H62" s="759"/>
      <c r="I62" s="760"/>
      <c r="J62" s="761"/>
      <c r="K62" s="761"/>
      <c r="L62" s="761"/>
      <c r="M62" s="761"/>
      <c r="N62" s="761"/>
      <c r="O62" s="762"/>
    </row>
    <row r="63">
      <c r="A63" s="828"/>
      <c r="B63" s="755" t="s">
        <v>260</v>
      </c>
      <c r="C63" s="756"/>
      <c r="D63" s="756"/>
      <c r="E63" s="756"/>
      <c r="F63" s="757"/>
      <c r="G63" s="758"/>
      <c r="H63" s="763"/>
      <c r="I63" s="760"/>
      <c r="J63" s="761"/>
      <c r="K63" s="761"/>
      <c r="L63" s="761"/>
      <c r="M63" s="761"/>
      <c r="N63" s="761"/>
      <c r="O63" s="762"/>
    </row>
    <row r="64">
      <c r="A64" s="828"/>
      <c r="B64" s="755" t="s">
        <v>261</v>
      </c>
      <c r="C64" s="756"/>
      <c r="D64" s="756"/>
      <c r="E64" s="756"/>
      <c r="F64" s="757"/>
      <c r="G64" s="758"/>
      <c r="H64" s="763"/>
      <c r="I64" s="758"/>
      <c r="J64" s="759"/>
      <c r="K64" s="759"/>
      <c r="L64" s="759"/>
      <c r="M64" s="759"/>
      <c r="N64" s="759"/>
      <c r="O64" s="764"/>
    </row>
    <row r="65">
      <c r="A65" s="829"/>
      <c r="B65" s="755" t="s">
        <v>262</v>
      </c>
      <c r="C65" s="756"/>
      <c r="D65" s="756"/>
      <c r="E65" s="756"/>
      <c r="F65" s="757"/>
      <c r="G65" s="758"/>
      <c r="H65" s="763"/>
      <c r="I65" s="769"/>
      <c r="J65" s="770"/>
      <c r="K65" s="770"/>
      <c r="L65" s="770"/>
      <c r="M65" s="770"/>
      <c r="N65" s="770"/>
      <c r="O65" s="771"/>
    </row>
    <row r="66" ht="13.15" customHeight="1">
      <c r="A66" s="830" t="s">
        <v>263</v>
      </c>
      <c r="B66" s="831" t="s">
        <v>264</v>
      </c>
      <c r="C66" s="832"/>
      <c r="D66" s="832"/>
      <c r="E66" s="832"/>
      <c r="F66" s="833"/>
      <c r="G66" s="834" t="s">
        <v>265</v>
      </c>
      <c r="H66" s="835"/>
      <c r="I66" s="831" t="s">
        <v>264</v>
      </c>
      <c r="J66" s="832"/>
      <c r="K66" s="832"/>
      <c r="L66" s="832"/>
      <c r="M66" s="832"/>
      <c r="N66" s="833"/>
      <c r="O66" s="836" t="s">
        <v>265</v>
      </c>
    </row>
    <row r="67">
      <c r="A67" s="828"/>
      <c r="B67" s="766" t="s">
        <v>266</v>
      </c>
      <c r="C67" s="767"/>
      <c r="D67" s="767"/>
      <c r="E67" s="767"/>
      <c r="F67" s="768"/>
      <c r="G67" s="779"/>
      <c r="H67" s="780"/>
      <c r="I67" s="766" t="s">
        <v>267</v>
      </c>
      <c r="J67" s="767"/>
      <c r="K67" s="767"/>
      <c r="L67" s="767"/>
      <c r="M67" s="767"/>
      <c r="N67" s="768"/>
      <c r="O67" s="781"/>
    </row>
    <row r="68" ht="13.15" customHeight="1">
      <c r="A68" s="828"/>
      <c r="B68" s="766" t="s">
        <v>268</v>
      </c>
      <c r="C68" s="767"/>
      <c r="D68" s="767"/>
      <c r="E68" s="767"/>
      <c r="F68" s="768"/>
      <c r="G68" s="779"/>
      <c r="H68" s="782"/>
      <c r="I68" s="783" t="s">
        <v>269</v>
      </c>
      <c r="J68" s="784"/>
      <c r="K68" s="784"/>
      <c r="L68" s="784"/>
      <c r="M68" s="784"/>
      <c r="N68" s="785"/>
      <c r="O68" s="786"/>
    </row>
    <row r="69" ht="13.15" customHeight="1">
      <c r="A69" s="828"/>
      <c r="B69" s="766" t="s">
        <v>270</v>
      </c>
      <c r="C69" s="767"/>
      <c r="D69" s="767"/>
      <c r="E69" s="767"/>
      <c r="F69" s="768"/>
      <c r="G69" s="779"/>
      <c r="H69" s="782"/>
      <c r="I69" s="766" t="s">
        <v>271</v>
      </c>
      <c r="J69" s="767"/>
      <c r="K69" s="767"/>
      <c r="L69" s="767"/>
      <c r="M69" s="767"/>
      <c r="N69" s="768"/>
      <c r="O69" s="786"/>
    </row>
    <row r="70" ht="13.15" customHeight="1">
      <c r="A70" s="828"/>
      <c r="B70" s="766" t="s">
        <v>272</v>
      </c>
      <c r="C70" s="767"/>
      <c r="D70" s="767"/>
      <c r="E70" s="767"/>
      <c r="F70" s="768"/>
      <c r="G70" s="779"/>
      <c r="H70" s="780"/>
      <c r="I70" s="787" t="s">
        <v>273</v>
      </c>
      <c r="J70" s="788"/>
      <c r="K70" s="788"/>
      <c r="L70" s="788"/>
      <c r="M70" s="788"/>
      <c r="N70" s="789"/>
      <c r="O70" s="781"/>
    </row>
    <row r="71" ht="13.15" customHeight="1">
      <c r="A71" s="828"/>
      <c r="B71" s="766" t="s">
        <v>274</v>
      </c>
      <c r="C71" s="767"/>
      <c r="D71" s="767"/>
      <c r="E71" s="767"/>
      <c r="F71" s="768"/>
      <c r="G71" s="779"/>
      <c r="H71" s="780"/>
      <c r="I71" s="766" t="s">
        <v>275</v>
      </c>
      <c r="J71" s="767"/>
      <c r="K71" s="767"/>
      <c r="L71" s="767"/>
      <c r="M71" s="767"/>
      <c r="N71" s="768"/>
      <c r="O71" s="781">
        <v>1</v>
      </c>
    </row>
    <row r="72">
      <c r="A72" s="828"/>
      <c r="B72" s="766" t="s">
        <v>276</v>
      </c>
      <c r="C72" s="767"/>
      <c r="D72" s="767"/>
      <c r="E72" s="767"/>
      <c r="F72" s="768"/>
      <c r="G72" s="779"/>
      <c r="H72" s="780"/>
      <c r="I72" s="766" t="s">
        <v>277</v>
      </c>
      <c r="J72" s="767"/>
      <c r="K72" s="767"/>
      <c r="L72" s="767"/>
      <c r="M72" s="767"/>
      <c r="N72" s="768"/>
      <c r="O72" s="781"/>
    </row>
    <row r="73" ht="13.15" customHeight="1">
      <c r="A73" s="828"/>
      <c r="B73" s="766" t="s">
        <v>278</v>
      </c>
      <c r="C73" s="767"/>
      <c r="D73" s="767"/>
      <c r="E73" s="767"/>
      <c r="F73" s="768"/>
      <c r="G73" s="779"/>
      <c r="H73" s="780"/>
      <c r="I73" s="766" t="s">
        <v>279</v>
      </c>
      <c r="J73" s="767"/>
      <c r="K73" s="767"/>
      <c r="L73" s="767"/>
      <c r="M73" s="767"/>
      <c r="N73" s="768"/>
      <c r="O73" s="781"/>
    </row>
    <row r="74">
      <c r="A74" s="828"/>
      <c r="B74" s="766" t="s">
        <v>280</v>
      </c>
      <c r="C74" s="767"/>
      <c r="D74" s="767"/>
      <c r="E74" s="767"/>
      <c r="F74" s="768"/>
      <c r="G74" s="779"/>
      <c r="H74" s="780"/>
      <c r="I74" s="766" t="s">
        <v>281</v>
      </c>
      <c r="J74" s="767"/>
      <c r="K74" s="767"/>
      <c r="L74" s="767"/>
      <c r="M74" s="767"/>
      <c r="N74" s="768"/>
      <c r="O74" s="781">
        <v>1</v>
      </c>
    </row>
    <row r="75" ht="13.15" customHeight="1">
      <c r="A75" s="828"/>
      <c r="B75" s="766" t="s">
        <v>282</v>
      </c>
      <c r="C75" s="767"/>
      <c r="D75" s="767"/>
      <c r="E75" s="767"/>
      <c r="F75" s="768"/>
      <c r="G75" s="779"/>
      <c r="H75" s="780"/>
      <c r="I75" s="766" t="s">
        <v>283</v>
      </c>
      <c r="J75" s="767"/>
      <c r="K75" s="767"/>
      <c r="L75" s="767"/>
      <c r="M75" s="767"/>
      <c r="N75" s="768"/>
      <c r="O75" s="781"/>
    </row>
    <row r="76" ht="12.75" customHeight="1">
      <c r="A76" s="828"/>
      <c r="B76" s="766" t="s">
        <v>284</v>
      </c>
      <c r="C76" s="767"/>
      <c r="D76" s="767"/>
      <c r="E76" s="767"/>
      <c r="F76" s="768"/>
      <c r="G76" s="779"/>
      <c r="H76" s="780"/>
      <c r="I76" s="766" t="s">
        <v>285</v>
      </c>
      <c r="J76" s="767"/>
      <c r="K76" s="767"/>
      <c r="L76" s="767"/>
      <c r="M76" s="767"/>
      <c r="N76" s="768"/>
      <c r="O76" s="790">
        <v>1</v>
      </c>
    </row>
    <row r="77" ht="13.9" customHeight="1">
      <c r="A77" s="829"/>
      <c r="B77" s="766" t="s">
        <v>286</v>
      </c>
      <c r="C77" s="767"/>
      <c r="D77" s="767"/>
      <c r="E77" s="767"/>
      <c r="F77" s="768"/>
      <c r="G77" s="791">
        <v>2</v>
      </c>
      <c r="H77" s="792"/>
      <c r="I77" s="793" t="s">
        <v>287</v>
      </c>
      <c r="J77" s="794"/>
      <c r="K77" s="794"/>
      <c r="L77" s="794"/>
      <c r="M77" s="794"/>
      <c r="N77" s="795"/>
      <c r="O77" s="796">
        <f>SUM(G67:H77,O67:O76)</f>
        <v>5</v>
      </c>
    </row>
    <row r="78">
      <c r="A78" s="837" t="s">
        <v>288</v>
      </c>
      <c r="B78" s="838" t="s">
        <v>43</v>
      </c>
      <c r="C78" s="839"/>
      <c r="D78" s="839"/>
      <c r="E78" s="839"/>
      <c r="F78" s="839"/>
      <c r="G78" s="839"/>
      <c r="H78" s="839"/>
      <c r="I78" s="839"/>
      <c r="J78" s="839"/>
      <c r="K78" s="839"/>
      <c r="L78" s="839"/>
      <c r="M78" s="839"/>
      <c r="N78" s="839"/>
      <c r="O78" s="840"/>
    </row>
    <row r="79">
      <c r="A79" s="841"/>
      <c r="B79" s="758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64"/>
    </row>
    <row r="80">
      <c r="A80" s="841"/>
      <c r="B80" s="758"/>
      <c r="C80" s="759"/>
      <c r="D80" s="759"/>
      <c r="E80" s="759"/>
      <c r="F80" s="759"/>
      <c r="G80" s="759"/>
      <c r="H80" s="759"/>
      <c r="I80" s="759"/>
      <c r="J80" s="759"/>
      <c r="K80" s="759"/>
      <c r="L80" s="759"/>
      <c r="M80" s="759"/>
      <c r="N80" s="759"/>
      <c r="O80" s="764"/>
    </row>
    <row r="81">
      <c r="A81" s="841"/>
      <c r="B81" s="758"/>
      <c r="C81" s="759"/>
      <c r="D81" s="759"/>
      <c r="E81" s="759"/>
      <c r="F81" s="759"/>
      <c r="G81" s="759"/>
      <c r="H81" s="759"/>
      <c r="I81" s="759"/>
      <c r="J81" s="759"/>
      <c r="K81" s="759"/>
      <c r="L81" s="759"/>
      <c r="M81" s="759"/>
      <c r="N81" s="759"/>
      <c r="O81" s="764"/>
    </row>
    <row r="82">
      <c r="A82" s="841"/>
      <c r="B82" s="758"/>
      <c r="C82" s="759"/>
      <c r="D82" s="759"/>
      <c r="E82" s="759"/>
      <c r="F82" s="759"/>
      <c r="G82" s="759"/>
      <c r="H82" s="759"/>
      <c r="I82" s="759"/>
      <c r="J82" s="759"/>
      <c r="K82" s="759"/>
      <c r="L82" s="759"/>
      <c r="M82" s="759"/>
      <c r="N82" s="759"/>
      <c r="O82" s="764"/>
    </row>
    <row r="83">
      <c r="A83" s="841"/>
      <c r="B83" s="758"/>
      <c r="C83" s="759"/>
      <c r="D83" s="759"/>
      <c r="E83" s="759"/>
      <c r="F83" s="759"/>
      <c r="G83" s="759"/>
      <c r="H83" s="759"/>
      <c r="I83" s="759"/>
      <c r="J83" s="759"/>
      <c r="K83" s="759"/>
      <c r="L83" s="759"/>
      <c r="M83" s="759"/>
      <c r="N83" s="759"/>
      <c r="O83" s="764"/>
    </row>
    <row r="84">
      <c r="A84" s="841"/>
      <c r="B84" s="758"/>
      <c r="C84" s="759"/>
      <c r="D84" s="759"/>
      <c r="E84" s="759"/>
      <c r="F84" s="759"/>
      <c r="G84" s="759"/>
      <c r="H84" s="759"/>
      <c r="I84" s="759"/>
      <c r="J84" s="759"/>
      <c r="K84" s="759"/>
      <c r="L84" s="759"/>
      <c r="M84" s="759"/>
      <c r="N84" s="759"/>
      <c r="O84" s="764"/>
    </row>
    <row r="85">
      <c r="A85" s="841"/>
      <c r="B85" s="758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64"/>
    </row>
    <row r="86">
      <c r="A86" s="841"/>
      <c r="B86" s="758"/>
      <c r="C86" s="759"/>
      <c r="D86" s="759"/>
      <c r="E86" s="759"/>
      <c r="F86" s="759"/>
      <c r="G86" s="759"/>
      <c r="H86" s="759"/>
      <c r="I86" s="759"/>
      <c r="J86" s="759"/>
      <c r="K86" s="759"/>
      <c r="L86" s="759"/>
      <c r="M86" s="759"/>
      <c r="N86" s="759"/>
      <c r="O86" s="764"/>
    </row>
    <row r="87">
      <c r="A87" s="841"/>
      <c r="B87" s="758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64"/>
    </row>
    <row r="88">
      <c r="A88" s="841"/>
      <c r="B88" s="758"/>
      <c r="C88" s="759"/>
      <c r="D88" s="759"/>
      <c r="E88" s="759"/>
      <c r="F88" s="759"/>
      <c r="G88" s="759"/>
      <c r="H88" s="759"/>
      <c r="I88" s="759"/>
      <c r="J88" s="759"/>
      <c r="K88" s="759"/>
      <c r="L88" s="759"/>
      <c r="M88" s="759"/>
      <c r="N88" s="759"/>
      <c r="O88" s="764"/>
    </row>
    <row r="89">
      <c r="A89" s="841"/>
      <c r="B89" s="758"/>
      <c r="C89" s="759"/>
      <c r="D89" s="759"/>
      <c r="E89" s="759"/>
      <c r="F89" s="759"/>
      <c r="G89" s="759"/>
      <c r="H89" s="759"/>
      <c r="I89" s="3" t="s">
        <v>0</v>
      </c>
      <c r="J89" s="3"/>
      <c r="K89" s="3"/>
      <c r="L89" s="3"/>
      <c r="M89" s="3"/>
      <c r="N89" s="3"/>
      <c r="O89" s="3"/>
    </row>
    <row r="90">
      <c r="A90" s="841"/>
      <c r="B90" s="758"/>
      <c r="C90" s="759"/>
      <c r="D90" s="759"/>
      <c r="E90" s="759"/>
      <c r="F90" s="759"/>
      <c r="G90" s="759"/>
      <c r="H90" s="759"/>
      <c r="I90" s="3"/>
      <c r="J90" s="3"/>
      <c r="K90" s="3"/>
      <c r="L90" s="3"/>
      <c r="M90" s="3"/>
      <c r="N90" s="3"/>
      <c r="O90" s="3"/>
    </row>
    <row r="91">
      <c r="A91" s="841"/>
      <c r="B91" s="758"/>
      <c r="C91" s="759"/>
      <c r="D91" s="759"/>
      <c r="E91" s="759"/>
      <c r="F91" s="759"/>
      <c r="G91" s="759"/>
      <c r="H91" s="759"/>
      <c r="I91" s="3"/>
      <c r="J91" s="3"/>
      <c r="K91" s="3"/>
      <c r="L91" s="3"/>
      <c r="M91" s="3"/>
      <c r="N91" s="3"/>
      <c r="O91" s="3"/>
    </row>
    <row r="92">
      <c r="A92" s="842"/>
      <c r="B92" s="803"/>
      <c r="C92" s="804"/>
      <c r="D92" s="804"/>
      <c r="E92" s="804"/>
      <c r="F92" s="804"/>
      <c r="G92" s="804"/>
      <c r="H92" s="804"/>
      <c r="I92" s="3"/>
      <c r="J92" s="3"/>
      <c r="K92" s="3"/>
      <c r="L92" s="3"/>
      <c r="M92" s="3"/>
      <c r="N92" s="3"/>
      <c r="O92" s="3"/>
    </row>
    <row r="93">
      <c r="A93" s="837" t="s">
        <v>291</v>
      </c>
      <c r="B93" s="752"/>
      <c r="C93" s="753"/>
      <c r="D93" s="753"/>
      <c r="E93" s="753"/>
      <c r="F93" s="753"/>
      <c r="G93" s="753"/>
      <c r="H93" s="753"/>
      <c r="I93" s="753"/>
      <c r="J93" s="753"/>
      <c r="K93" s="753"/>
      <c r="L93" s="753"/>
      <c r="M93" s="753"/>
      <c r="N93" s="753"/>
      <c r="O93" s="754"/>
    </row>
    <row r="94">
      <c r="A94" s="841"/>
      <c r="B94" s="760"/>
      <c r="C94" s="761"/>
      <c r="D94" s="761"/>
      <c r="E94" s="761"/>
      <c r="F94" s="761"/>
      <c r="G94" s="761"/>
      <c r="H94" s="761"/>
      <c r="I94" s="761"/>
      <c r="J94" s="761"/>
      <c r="K94" s="761"/>
      <c r="L94" s="761"/>
      <c r="M94" s="761"/>
      <c r="N94" s="761"/>
      <c r="O94" s="762"/>
    </row>
    <row r="95">
      <c r="A95" s="841"/>
      <c r="B95" s="760"/>
      <c r="C95" s="761"/>
      <c r="D95" s="761"/>
      <c r="E95" s="761"/>
      <c r="F95" s="761"/>
      <c r="G95" s="761"/>
      <c r="H95" s="761"/>
      <c r="I95" s="761"/>
      <c r="J95" s="761"/>
      <c r="K95" s="761"/>
      <c r="L95" s="761"/>
      <c r="M95" s="761"/>
      <c r="N95" s="761"/>
      <c r="O95" s="762"/>
    </row>
    <row r="96">
      <c r="A96" s="841"/>
      <c r="B96" s="760"/>
      <c r="C96" s="761"/>
      <c r="D96" s="761"/>
      <c r="E96" s="761"/>
      <c r="F96" s="761"/>
      <c r="G96" s="761"/>
      <c r="H96" s="761"/>
      <c r="I96" s="761"/>
      <c r="J96" s="761"/>
      <c r="K96" s="761"/>
      <c r="L96" s="761"/>
      <c r="M96" s="761"/>
      <c r="N96" s="761"/>
      <c r="O96" s="762"/>
    </row>
    <row r="97">
      <c r="A97" s="841"/>
      <c r="B97" s="760"/>
      <c r="C97" s="761"/>
      <c r="D97" s="761"/>
      <c r="E97" s="761"/>
      <c r="F97" s="761"/>
      <c r="G97" s="761"/>
      <c r="H97" s="761"/>
      <c r="I97" s="761"/>
      <c r="J97" s="761"/>
      <c r="K97" s="761"/>
      <c r="L97" s="761"/>
      <c r="M97" s="761"/>
      <c r="N97" s="761"/>
      <c r="O97" s="762"/>
    </row>
    <row r="98">
      <c r="A98" s="841"/>
      <c r="B98" s="760"/>
      <c r="C98" s="761"/>
      <c r="D98" s="761"/>
      <c r="E98" s="761"/>
      <c r="F98" s="761"/>
      <c r="G98" s="761"/>
      <c r="H98" s="761"/>
      <c r="I98" s="761"/>
      <c r="J98" s="761"/>
      <c r="K98" s="761"/>
      <c r="L98" s="761"/>
      <c r="M98" s="761"/>
      <c r="N98" s="761"/>
      <c r="O98" s="762"/>
    </row>
    <row r="99">
      <c r="A99" s="841"/>
      <c r="B99" s="760"/>
      <c r="C99" s="761"/>
      <c r="D99" s="761"/>
      <c r="E99" s="761"/>
      <c r="F99" s="761"/>
      <c r="G99" s="761"/>
      <c r="H99" s="761"/>
      <c r="I99" s="761"/>
      <c r="J99" s="761"/>
      <c r="K99" s="761"/>
      <c r="L99" s="761"/>
      <c r="M99" s="761"/>
      <c r="N99" s="761"/>
      <c r="O99" s="762"/>
    </row>
    <row r="100">
      <c r="A100" s="841"/>
      <c r="B100" s="760"/>
      <c r="C100" s="761"/>
      <c r="D100" s="761"/>
      <c r="E100" s="761"/>
      <c r="F100" s="761"/>
      <c r="G100" s="761"/>
      <c r="H100" s="761"/>
      <c r="I100" s="761"/>
      <c r="J100" s="761"/>
      <c r="K100" s="761"/>
      <c r="L100" s="761"/>
      <c r="M100" s="761"/>
      <c r="N100" s="761"/>
      <c r="O100" s="762"/>
    </row>
    <row r="101">
      <c r="A101" s="841"/>
      <c r="B101" s="758"/>
      <c r="C101" s="759"/>
      <c r="D101" s="759"/>
      <c r="E101" s="759"/>
      <c r="F101" s="759"/>
      <c r="G101" s="759"/>
      <c r="H101" s="759"/>
      <c r="I101" s="3" t="s">
        <v>292</v>
      </c>
      <c r="J101" s="3"/>
      <c r="K101" s="3"/>
      <c r="L101" s="3"/>
      <c r="M101" s="3"/>
      <c r="N101" s="3"/>
      <c r="O101" s="3"/>
    </row>
    <row r="102">
      <c r="A102" s="841"/>
      <c r="B102" s="758"/>
      <c r="C102" s="759"/>
      <c r="D102" s="759"/>
      <c r="E102" s="759"/>
      <c r="F102" s="759"/>
      <c r="G102" s="759"/>
      <c r="H102" s="759"/>
      <c r="I102" s="3"/>
      <c r="J102" s="3"/>
      <c r="K102" s="3"/>
      <c r="L102" s="3"/>
      <c r="M102" s="3"/>
      <c r="N102" s="3"/>
      <c r="O102" s="3"/>
    </row>
    <row r="103">
      <c r="A103" s="841"/>
      <c r="B103" s="758"/>
      <c r="C103" s="759"/>
      <c r="D103" s="759"/>
      <c r="E103" s="759"/>
      <c r="F103" s="759"/>
      <c r="G103" s="759"/>
      <c r="H103" s="759"/>
      <c r="I103" s="3"/>
      <c r="J103" s="3"/>
      <c r="K103" s="3"/>
      <c r="L103" s="3"/>
      <c r="M103" s="3"/>
      <c r="N103" s="3"/>
      <c r="O103" s="3"/>
    </row>
    <row r="104">
      <c r="A104" s="842"/>
      <c r="B104" s="803"/>
      <c r="C104" s="804"/>
      <c r="D104" s="804"/>
      <c r="E104" s="804"/>
      <c r="F104" s="804"/>
      <c r="G104" s="804"/>
      <c r="H104" s="804"/>
      <c r="I104" s="3"/>
      <c r="J104" s="3"/>
      <c r="K104" s="3"/>
      <c r="L104" s="3"/>
      <c r="M104" s="3"/>
      <c r="N104" s="3"/>
      <c r="O104" s="3"/>
    </row>
    <row r="105">
      <c r="A105" s="707" t="s">
        <v>240</v>
      </c>
      <c r="B105" s="708" t="s">
        <v>1</v>
      </c>
      <c r="C105" s="709"/>
      <c r="D105" s="709"/>
      <c r="E105" s="709"/>
      <c r="F105" s="709"/>
      <c r="G105" s="709"/>
      <c r="H105" s="709"/>
      <c r="I105" s="709"/>
      <c r="J105" s="709"/>
      <c r="K105" s="709"/>
      <c r="L105" s="709"/>
      <c r="M105" s="709"/>
      <c r="N105" s="709"/>
      <c r="O105" s="710"/>
    </row>
    <row r="106">
      <c r="A106" s="711" t="s">
        <v>3</v>
      </c>
      <c r="B106" s="712" t="s">
        <v>4</v>
      </c>
      <c r="C106" s="712"/>
      <c r="D106" s="712"/>
      <c r="E106" s="712"/>
      <c r="F106" s="712"/>
      <c r="G106" s="712"/>
      <c r="H106" s="712"/>
      <c r="I106" s="712"/>
      <c r="J106" s="712"/>
      <c r="K106" s="712"/>
      <c r="L106" s="712"/>
      <c r="M106" s="712"/>
      <c r="N106" s="712"/>
      <c r="O106" s="713"/>
    </row>
    <row r="107">
      <c r="A107" s="714" t="s">
        <v>241</v>
      </c>
      <c r="B107" s="715"/>
      <c r="C107" s="715"/>
      <c r="D107" s="715"/>
      <c r="E107" s="715"/>
      <c r="F107" s="715"/>
      <c r="G107" s="715"/>
      <c r="H107" s="715"/>
      <c r="I107" s="715"/>
      <c r="J107" s="715"/>
      <c r="K107" s="715"/>
      <c r="L107" s="715"/>
      <c r="M107" s="715"/>
      <c r="N107" s="715"/>
      <c r="O107" s="716"/>
    </row>
    <row r="108" ht="25.5">
      <c r="A108" s="718" t="s">
        <v>7</v>
      </c>
      <c r="B108" s="719" t="s">
        <v>312</v>
      </c>
      <c r="C108" s="720" t="s">
        <v>216</v>
      </c>
      <c r="D108" s="721" t="s">
        <v>301</v>
      </c>
      <c r="E108" s="721"/>
      <c r="F108" s="721"/>
      <c r="G108" s="722" t="s">
        <v>242</v>
      </c>
      <c r="H108" s="722"/>
      <c r="I108" s="723">
        <f>I56+1</f>
        <v>45968</v>
      </c>
      <c r="J108" s="724"/>
      <c r="K108" s="724"/>
      <c r="L108" s="724"/>
      <c r="M108" s="725"/>
      <c r="N108" s="726" t="s">
        <v>243</v>
      </c>
      <c r="O108" s="727">
        <f>O56+1</f>
        <v>3</v>
      </c>
    </row>
    <row r="109">
      <c r="A109" s="728" t="s">
        <v>244</v>
      </c>
      <c r="B109" s="729" t="s">
        <v>6</v>
      </c>
      <c r="C109" s="730"/>
      <c r="D109" s="730"/>
      <c r="E109" s="730"/>
      <c r="F109" s="730"/>
      <c r="G109" s="730"/>
      <c r="H109" s="730"/>
      <c r="I109" s="730"/>
      <c r="J109" s="731"/>
      <c r="K109" s="732" t="s">
        <v>245</v>
      </c>
      <c r="L109" s="732" t="s">
        <v>246</v>
      </c>
      <c r="M109" s="732" t="s">
        <v>247</v>
      </c>
      <c r="N109" s="732"/>
      <c r="O109" s="733" t="s">
        <v>248</v>
      </c>
    </row>
    <row r="110">
      <c r="A110" s="734"/>
      <c r="B110" s="735"/>
      <c r="C110" s="736"/>
      <c r="D110" s="736"/>
      <c r="E110" s="736"/>
      <c r="F110" s="736"/>
      <c r="G110" s="736"/>
      <c r="H110" s="736"/>
      <c r="I110" s="736"/>
      <c r="J110" s="737"/>
      <c r="K110" s="732" t="s">
        <v>249</v>
      </c>
      <c r="L110" s="732" t="s">
        <v>203</v>
      </c>
      <c r="M110" s="738"/>
      <c r="N110" s="738"/>
      <c r="O110" s="739"/>
    </row>
    <row r="111" ht="25.5">
      <c r="A111" s="740" t="s">
        <v>250</v>
      </c>
      <c r="B111" s="741"/>
      <c r="C111" s="742" t="s">
        <v>251</v>
      </c>
      <c r="D111" s="742">
        <v>180</v>
      </c>
      <c r="E111" s="742" t="s">
        <v>252</v>
      </c>
      <c r="F111" s="743" t="s">
        <v>253</v>
      </c>
      <c r="G111" s="743"/>
      <c r="H111" s="741">
        <f>H59+1</f>
        <v>33</v>
      </c>
      <c r="I111" s="742" t="s">
        <v>254</v>
      </c>
      <c r="J111" s="741">
        <f>D111-H111</f>
        <v>147</v>
      </c>
      <c r="K111" s="744" t="s">
        <v>255</v>
      </c>
      <c r="L111" s="744" t="s">
        <v>203</v>
      </c>
      <c r="M111" s="4"/>
      <c r="N111" s="4"/>
      <c r="O111" s="745"/>
    </row>
    <row r="112">
      <c r="A112" s="746" t="s">
        <v>256</v>
      </c>
      <c r="B112" s="747" t="s">
        <v>257</v>
      </c>
      <c r="C112" s="748"/>
      <c r="D112" s="748"/>
      <c r="E112" s="748"/>
      <c r="F112" s="749"/>
      <c r="G112" s="750"/>
      <c r="H112" s="751"/>
      <c r="I112" s="752"/>
      <c r="J112" s="753"/>
      <c r="K112" s="753"/>
      <c r="L112" s="753"/>
      <c r="M112" s="753"/>
      <c r="N112" s="753"/>
      <c r="O112" s="754"/>
    </row>
    <row r="113">
      <c r="A113" s="746"/>
      <c r="B113" s="755" t="s">
        <v>258</v>
      </c>
      <c r="C113" s="756"/>
      <c r="D113" s="756"/>
      <c r="E113" s="756"/>
      <c r="F113" s="757"/>
      <c r="G113" s="758"/>
      <c r="H113" s="759"/>
      <c r="I113" s="760"/>
      <c r="J113" s="761"/>
      <c r="K113" s="761"/>
      <c r="L113" s="761"/>
      <c r="M113" s="761"/>
      <c r="N113" s="761"/>
      <c r="O113" s="762"/>
    </row>
    <row r="114">
      <c r="A114" s="746"/>
      <c r="B114" s="755" t="s">
        <v>259</v>
      </c>
      <c r="C114" s="756"/>
      <c r="D114" s="756"/>
      <c r="E114" s="756"/>
      <c r="F114" s="757"/>
      <c r="G114" s="758"/>
      <c r="H114" s="759"/>
      <c r="I114" s="760"/>
      <c r="J114" s="761"/>
      <c r="K114" s="761"/>
      <c r="L114" s="761"/>
      <c r="M114" s="761"/>
      <c r="N114" s="761"/>
      <c r="O114" s="762"/>
    </row>
    <row r="115">
      <c r="A115" s="746"/>
      <c r="B115" s="755" t="s">
        <v>260</v>
      </c>
      <c r="C115" s="756"/>
      <c r="D115" s="756"/>
      <c r="E115" s="756"/>
      <c r="F115" s="757"/>
      <c r="G115" s="758"/>
      <c r="H115" s="763"/>
      <c r="I115" s="760"/>
      <c r="J115" s="761"/>
      <c r="K115" s="761"/>
      <c r="L115" s="761"/>
      <c r="M115" s="761"/>
      <c r="N115" s="761"/>
      <c r="O115" s="762"/>
    </row>
    <row r="116">
      <c r="A116" s="746"/>
      <c r="B116" s="755" t="s">
        <v>261</v>
      </c>
      <c r="C116" s="756"/>
      <c r="D116" s="756"/>
      <c r="E116" s="756"/>
      <c r="F116" s="757"/>
      <c r="G116" s="758"/>
      <c r="H116" s="763"/>
      <c r="I116" s="758"/>
      <c r="J116" s="759"/>
      <c r="K116" s="759"/>
      <c r="L116" s="759"/>
      <c r="M116" s="759"/>
      <c r="N116" s="759"/>
      <c r="O116" s="764"/>
    </row>
    <row r="117">
      <c r="A117" s="765"/>
      <c r="B117" s="755" t="s">
        <v>262</v>
      </c>
      <c r="C117" s="756"/>
      <c r="D117" s="756"/>
      <c r="E117" s="756"/>
      <c r="F117" s="757"/>
      <c r="G117" s="758"/>
      <c r="H117" s="763"/>
      <c r="I117" s="769"/>
      <c r="J117" s="770"/>
      <c r="K117" s="770"/>
      <c r="L117" s="770"/>
      <c r="M117" s="770"/>
      <c r="N117" s="770"/>
      <c r="O117" s="771"/>
    </row>
    <row r="118">
      <c r="A118" s="772" t="s">
        <v>263</v>
      </c>
      <c r="B118" s="773" t="s">
        <v>264</v>
      </c>
      <c r="C118" s="774"/>
      <c r="D118" s="774"/>
      <c r="E118" s="774"/>
      <c r="F118" s="775"/>
      <c r="G118" s="776" t="s">
        <v>265</v>
      </c>
      <c r="H118" s="777"/>
      <c r="I118" s="773" t="s">
        <v>264</v>
      </c>
      <c r="J118" s="774"/>
      <c r="K118" s="774"/>
      <c r="L118" s="774"/>
      <c r="M118" s="774"/>
      <c r="N118" s="775"/>
      <c r="O118" s="778" t="s">
        <v>265</v>
      </c>
    </row>
    <row r="119">
      <c r="A119" s="746"/>
      <c r="B119" s="766" t="s">
        <v>266</v>
      </c>
      <c r="C119" s="767"/>
      <c r="D119" s="767"/>
      <c r="E119" s="767"/>
      <c r="F119" s="768"/>
      <c r="G119" s="779"/>
      <c r="H119" s="780"/>
      <c r="I119" s="766" t="s">
        <v>267</v>
      </c>
      <c r="J119" s="767"/>
      <c r="K119" s="767"/>
      <c r="L119" s="767"/>
      <c r="M119" s="767"/>
      <c r="N119" s="768"/>
      <c r="O119" s="781"/>
    </row>
    <row r="120" ht="13.15" customHeight="1">
      <c r="A120" s="746"/>
      <c r="B120" s="766" t="s">
        <v>268</v>
      </c>
      <c r="C120" s="767"/>
      <c r="D120" s="767"/>
      <c r="E120" s="767"/>
      <c r="F120" s="768"/>
      <c r="G120" s="779"/>
      <c r="H120" s="782"/>
      <c r="I120" s="783" t="s">
        <v>269</v>
      </c>
      <c r="J120" s="784"/>
      <c r="K120" s="784"/>
      <c r="L120" s="784"/>
      <c r="M120" s="784"/>
      <c r="N120" s="785"/>
      <c r="O120" s="786"/>
    </row>
    <row r="121" ht="13.15" customHeight="1">
      <c r="A121" s="746"/>
      <c r="B121" s="766" t="s">
        <v>270</v>
      </c>
      <c r="C121" s="767"/>
      <c r="D121" s="767"/>
      <c r="E121" s="767"/>
      <c r="F121" s="768"/>
      <c r="G121" s="779"/>
      <c r="H121" s="782"/>
      <c r="I121" s="766" t="s">
        <v>271</v>
      </c>
      <c r="J121" s="767"/>
      <c r="K121" s="767"/>
      <c r="L121" s="767"/>
      <c r="M121" s="767"/>
      <c r="N121" s="768"/>
      <c r="O121" s="786"/>
    </row>
    <row r="122" ht="13.15" customHeight="1">
      <c r="A122" s="746"/>
      <c r="B122" s="766" t="s">
        <v>272</v>
      </c>
      <c r="C122" s="767"/>
      <c r="D122" s="767"/>
      <c r="E122" s="767"/>
      <c r="F122" s="768"/>
      <c r="G122" s="779"/>
      <c r="H122" s="780"/>
      <c r="I122" s="787" t="s">
        <v>273</v>
      </c>
      <c r="J122" s="788"/>
      <c r="K122" s="788"/>
      <c r="L122" s="788"/>
      <c r="M122" s="788"/>
      <c r="N122" s="789"/>
      <c r="O122" s="781"/>
    </row>
    <row r="123" ht="13.15" customHeight="1">
      <c r="A123" s="746"/>
      <c r="B123" s="766" t="s">
        <v>274</v>
      </c>
      <c r="C123" s="767"/>
      <c r="D123" s="767"/>
      <c r="E123" s="767"/>
      <c r="F123" s="768"/>
      <c r="G123" s="779"/>
      <c r="H123" s="780"/>
      <c r="I123" s="766" t="s">
        <v>275</v>
      </c>
      <c r="J123" s="767"/>
      <c r="K123" s="767"/>
      <c r="L123" s="767"/>
      <c r="M123" s="767"/>
      <c r="N123" s="768"/>
      <c r="O123" s="781">
        <v>1</v>
      </c>
    </row>
    <row r="124">
      <c r="A124" s="746"/>
      <c r="B124" s="766" t="s">
        <v>276</v>
      </c>
      <c r="C124" s="767"/>
      <c r="D124" s="767"/>
      <c r="E124" s="767"/>
      <c r="F124" s="768"/>
      <c r="G124" s="779"/>
      <c r="H124" s="780"/>
      <c r="I124" s="766" t="s">
        <v>277</v>
      </c>
      <c r="J124" s="767"/>
      <c r="K124" s="767"/>
      <c r="L124" s="767"/>
      <c r="M124" s="767"/>
      <c r="N124" s="768"/>
      <c r="O124" s="781"/>
    </row>
    <row r="125" ht="13.15" customHeight="1">
      <c r="A125" s="746"/>
      <c r="B125" s="766" t="s">
        <v>278</v>
      </c>
      <c r="C125" s="767"/>
      <c r="D125" s="767"/>
      <c r="E125" s="767"/>
      <c r="F125" s="768"/>
      <c r="G125" s="779"/>
      <c r="H125" s="780"/>
      <c r="I125" s="766" t="s">
        <v>279</v>
      </c>
      <c r="J125" s="767"/>
      <c r="K125" s="767"/>
      <c r="L125" s="767"/>
      <c r="M125" s="767"/>
      <c r="N125" s="768"/>
      <c r="O125" s="781"/>
    </row>
    <row r="126">
      <c r="A126" s="746"/>
      <c r="B126" s="766" t="s">
        <v>280</v>
      </c>
      <c r="C126" s="767"/>
      <c r="D126" s="767"/>
      <c r="E126" s="767"/>
      <c r="F126" s="768"/>
      <c r="G126" s="779"/>
      <c r="H126" s="780"/>
      <c r="I126" s="766" t="s">
        <v>281</v>
      </c>
      <c r="J126" s="767"/>
      <c r="K126" s="767"/>
      <c r="L126" s="767"/>
      <c r="M126" s="767"/>
      <c r="N126" s="768"/>
      <c r="O126" s="781">
        <v>1</v>
      </c>
    </row>
    <row r="127" ht="13.15" customHeight="1">
      <c r="A127" s="746"/>
      <c r="B127" s="766" t="s">
        <v>282</v>
      </c>
      <c r="C127" s="767"/>
      <c r="D127" s="767"/>
      <c r="E127" s="767"/>
      <c r="F127" s="768"/>
      <c r="G127" s="779"/>
      <c r="H127" s="780"/>
      <c r="I127" s="766" t="s">
        <v>283</v>
      </c>
      <c r="J127" s="767"/>
      <c r="K127" s="767"/>
      <c r="L127" s="767"/>
      <c r="M127" s="767"/>
      <c r="N127" s="768"/>
      <c r="O127" s="781"/>
    </row>
    <row r="128" ht="12.75" customHeight="1">
      <c r="A128" s="746"/>
      <c r="B128" s="766" t="s">
        <v>284</v>
      </c>
      <c r="C128" s="767"/>
      <c r="D128" s="767"/>
      <c r="E128" s="767"/>
      <c r="F128" s="768"/>
      <c r="G128" s="779"/>
      <c r="H128" s="780"/>
      <c r="I128" s="766" t="s">
        <v>285</v>
      </c>
      <c r="J128" s="767"/>
      <c r="K128" s="767"/>
      <c r="L128" s="767"/>
      <c r="M128" s="767"/>
      <c r="N128" s="768"/>
      <c r="O128" s="790">
        <v>1</v>
      </c>
    </row>
    <row r="129" ht="13.9" customHeight="1">
      <c r="A129" s="765"/>
      <c r="B129" s="766" t="s">
        <v>286</v>
      </c>
      <c r="C129" s="767"/>
      <c r="D129" s="767"/>
      <c r="E129" s="767"/>
      <c r="F129" s="768"/>
      <c r="G129" s="791">
        <v>2</v>
      </c>
      <c r="H129" s="792"/>
      <c r="I129" s="793" t="s">
        <v>287</v>
      </c>
      <c r="J129" s="794"/>
      <c r="K129" s="794"/>
      <c r="L129" s="794"/>
      <c r="M129" s="794"/>
      <c r="N129" s="795"/>
      <c r="O129" s="796">
        <f>SUM(G119:H129,O119:O128)</f>
        <v>5</v>
      </c>
    </row>
    <row r="130">
      <c r="A130" s="797" t="s">
        <v>288</v>
      </c>
      <c r="B130" s="838" t="s">
        <v>43</v>
      </c>
      <c r="C130" s="839"/>
      <c r="D130" s="839"/>
      <c r="E130" s="839"/>
      <c r="F130" s="839"/>
      <c r="G130" s="839"/>
      <c r="H130" s="839"/>
      <c r="I130" s="839"/>
      <c r="J130" s="839"/>
      <c r="K130" s="839"/>
      <c r="L130" s="839"/>
      <c r="M130" s="839"/>
      <c r="N130" s="839"/>
      <c r="O130" s="840"/>
    </row>
    <row r="131">
      <c r="A131" s="801"/>
      <c r="B131" s="758"/>
      <c r="C131" s="759"/>
      <c r="D131" s="759"/>
      <c r="E131" s="759"/>
      <c r="F131" s="759"/>
      <c r="G131" s="759"/>
      <c r="H131" s="759"/>
      <c r="I131" s="759"/>
      <c r="J131" s="759"/>
      <c r="K131" s="759"/>
      <c r="L131" s="759"/>
      <c r="M131" s="759"/>
      <c r="N131" s="759"/>
      <c r="O131" s="764"/>
    </row>
    <row r="132">
      <c r="A132" s="801"/>
      <c r="B132" s="758"/>
      <c r="C132" s="759"/>
      <c r="D132" s="759"/>
      <c r="E132" s="759"/>
      <c r="F132" s="759"/>
      <c r="G132" s="759"/>
      <c r="H132" s="759"/>
      <c r="I132" s="759"/>
      <c r="J132" s="759"/>
      <c r="K132" s="759"/>
      <c r="L132" s="759"/>
      <c r="M132" s="759"/>
      <c r="N132" s="759"/>
      <c r="O132" s="764"/>
    </row>
    <row r="133">
      <c r="A133" s="801"/>
      <c r="B133" s="758"/>
      <c r="C133" s="759"/>
      <c r="D133" s="759"/>
      <c r="E133" s="759"/>
      <c r="F133" s="759"/>
      <c r="G133" s="759"/>
      <c r="H133" s="759"/>
      <c r="I133" s="759"/>
      <c r="J133" s="759"/>
      <c r="K133" s="759"/>
      <c r="L133" s="759"/>
      <c r="M133" s="759"/>
      <c r="N133" s="759"/>
      <c r="O133" s="764"/>
    </row>
    <row r="134">
      <c r="A134" s="801"/>
      <c r="B134" s="758"/>
      <c r="C134" s="759"/>
      <c r="D134" s="759"/>
      <c r="E134" s="759"/>
      <c r="F134" s="759"/>
      <c r="G134" s="759"/>
      <c r="H134" s="759"/>
      <c r="I134" s="759"/>
      <c r="J134" s="759"/>
      <c r="K134" s="759"/>
      <c r="L134" s="759"/>
      <c r="M134" s="759"/>
      <c r="N134" s="759"/>
      <c r="O134" s="764"/>
    </row>
    <row r="135">
      <c r="A135" s="801"/>
      <c r="B135" s="758"/>
      <c r="C135" s="759"/>
      <c r="D135" s="759"/>
      <c r="E135" s="759"/>
      <c r="F135" s="759"/>
      <c r="G135" s="759"/>
      <c r="H135" s="759"/>
      <c r="I135" s="759"/>
      <c r="J135" s="759"/>
      <c r="K135" s="759"/>
      <c r="L135" s="759"/>
      <c r="M135" s="759"/>
      <c r="N135" s="759"/>
      <c r="O135" s="764"/>
    </row>
    <row r="136">
      <c r="A136" s="801"/>
      <c r="B136" s="758"/>
      <c r="C136" s="759"/>
      <c r="D136" s="759"/>
      <c r="E136" s="759"/>
      <c r="F136" s="759"/>
      <c r="G136" s="759"/>
      <c r="H136" s="759"/>
      <c r="I136" s="759"/>
      <c r="J136" s="759"/>
      <c r="K136" s="759"/>
      <c r="L136" s="759"/>
      <c r="M136" s="759"/>
      <c r="N136" s="759"/>
      <c r="O136" s="764"/>
    </row>
    <row r="137">
      <c r="A137" s="801"/>
      <c r="B137" s="758"/>
      <c r="C137" s="759"/>
      <c r="D137" s="759"/>
      <c r="E137" s="759"/>
      <c r="F137" s="759"/>
      <c r="G137" s="759"/>
      <c r="H137" s="759"/>
      <c r="I137" s="759"/>
      <c r="J137" s="759"/>
      <c r="K137" s="759"/>
      <c r="L137" s="759"/>
      <c r="M137" s="759"/>
      <c r="N137" s="759"/>
      <c r="O137" s="764"/>
    </row>
    <row r="138">
      <c r="A138" s="801"/>
      <c r="B138" s="758"/>
      <c r="C138" s="759"/>
      <c r="D138" s="759"/>
      <c r="E138" s="759"/>
      <c r="F138" s="759"/>
      <c r="G138" s="759"/>
      <c r="H138" s="759"/>
      <c r="I138" s="759"/>
      <c r="J138" s="759"/>
      <c r="K138" s="759"/>
      <c r="L138" s="759"/>
      <c r="M138" s="759"/>
      <c r="N138" s="759"/>
      <c r="O138" s="764"/>
    </row>
    <row r="139">
      <c r="A139" s="801"/>
      <c r="B139" s="758"/>
      <c r="C139" s="759"/>
      <c r="D139" s="759"/>
      <c r="E139" s="759"/>
      <c r="F139" s="759"/>
      <c r="G139" s="759"/>
      <c r="H139" s="759"/>
      <c r="I139" s="759"/>
      <c r="J139" s="759"/>
      <c r="K139" s="759"/>
      <c r="L139" s="759"/>
      <c r="M139" s="759"/>
      <c r="N139" s="759"/>
      <c r="O139" s="764"/>
    </row>
    <row r="140">
      <c r="A140" s="801"/>
      <c r="B140" s="758"/>
      <c r="C140" s="759"/>
      <c r="D140" s="759"/>
      <c r="E140" s="759"/>
      <c r="F140" s="759"/>
      <c r="G140" s="759"/>
      <c r="H140" s="759"/>
      <c r="I140" s="759"/>
      <c r="J140" s="759"/>
      <c r="K140" s="759"/>
      <c r="L140" s="759"/>
      <c r="M140" s="759"/>
      <c r="N140" s="759"/>
      <c r="O140" s="764"/>
    </row>
    <row r="141">
      <c r="A141" s="801"/>
      <c r="B141" s="758"/>
      <c r="C141" s="759"/>
      <c r="D141" s="759"/>
      <c r="E141" s="759"/>
      <c r="F141" s="759"/>
      <c r="G141" s="759"/>
      <c r="H141" s="759"/>
      <c r="I141" s="3" t="s">
        <v>0</v>
      </c>
      <c r="J141" s="3"/>
      <c r="K141" s="3"/>
      <c r="L141" s="3"/>
      <c r="M141" s="3"/>
      <c r="N141" s="3"/>
      <c r="O141" s="3"/>
    </row>
    <row r="142">
      <c r="A142" s="801"/>
      <c r="B142" s="758"/>
      <c r="C142" s="759"/>
      <c r="D142" s="759"/>
      <c r="E142" s="759"/>
      <c r="F142" s="759"/>
      <c r="G142" s="759"/>
      <c r="H142" s="759"/>
      <c r="I142" s="3"/>
      <c r="J142" s="3"/>
      <c r="K142" s="3"/>
      <c r="L142" s="3"/>
      <c r="M142" s="3"/>
      <c r="N142" s="3"/>
      <c r="O142" s="3"/>
    </row>
    <row r="143">
      <c r="A143" s="801"/>
      <c r="B143" s="758"/>
      <c r="C143" s="759"/>
      <c r="D143" s="759"/>
      <c r="E143" s="759"/>
      <c r="F143" s="759"/>
      <c r="G143" s="759"/>
      <c r="H143" s="759"/>
      <c r="I143" s="3"/>
      <c r="J143" s="3"/>
      <c r="K143" s="3"/>
      <c r="L143" s="3"/>
      <c r="M143" s="3"/>
      <c r="N143" s="3"/>
      <c r="O143" s="3"/>
    </row>
    <row r="144">
      <c r="A144" s="802"/>
      <c r="B144" s="803"/>
      <c r="C144" s="804"/>
      <c r="D144" s="804"/>
      <c r="E144" s="804"/>
      <c r="F144" s="804"/>
      <c r="G144" s="804"/>
      <c r="H144" s="804"/>
      <c r="I144" s="3"/>
      <c r="J144" s="3"/>
      <c r="K144" s="3"/>
      <c r="L144" s="3"/>
      <c r="M144" s="3"/>
      <c r="N144" s="3"/>
      <c r="O144" s="3"/>
    </row>
    <row r="145">
      <c r="A145" s="797" t="s">
        <v>291</v>
      </c>
      <c r="B145" s="752"/>
      <c r="C145" s="753"/>
      <c r="D145" s="753"/>
      <c r="E145" s="753"/>
      <c r="F145" s="753"/>
      <c r="G145" s="753"/>
      <c r="H145" s="753"/>
      <c r="I145" s="753"/>
      <c r="J145" s="753"/>
      <c r="K145" s="753"/>
      <c r="L145" s="753"/>
      <c r="M145" s="753"/>
      <c r="N145" s="753"/>
      <c r="O145" s="754"/>
    </row>
    <row r="146">
      <c r="A146" s="801"/>
      <c r="B146" s="760"/>
      <c r="C146" s="761"/>
      <c r="D146" s="761"/>
      <c r="E146" s="761"/>
      <c r="F146" s="761"/>
      <c r="G146" s="761"/>
      <c r="H146" s="761"/>
      <c r="I146" s="761"/>
      <c r="J146" s="761"/>
      <c r="K146" s="761"/>
      <c r="L146" s="761"/>
      <c r="M146" s="761"/>
      <c r="N146" s="761"/>
      <c r="O146" s="762"/>
    </row>
    <row r="147">
      <c r="A147" s="801"/>
      <c r="B147" s="760"/>
      <c r="C147" s="761"/>
      <c r="D147" s="761"/>
      <c r="E147" s="761"/>
      <c r="F147" s="761"/>
      <c r="G147" s="761"/>
      <c r="H147" s="761"/>
      <c r="I147" s="761"/>
      <c r="J147" s="761"/>
      <c r="K147" s="761"/>
      <c r="L147" s="761"/>
      <c r="M147" s="761"/>
      <c r="N147" s="761"/>
      <c r="O147" s="762"/>
    </row>
    <row r="148">
      <c r="A148" s="801"/>
      <c r="B148" s="760"/>
      <c r="C148" s="761"/>
      <c r="D148" s="761"/>
      <c r="E148" s="761"/>
      <c r="F148" s="761"/>
      <c r="G148" s="761"/>
      <c r="H148" s="761"/>
      <c r="I148" s="761"/>
      <c r="J148" s="761"/>
      <c r="K148" s="761"/>
      <c r="L148" s="761"/>
      <c r="M148" s="761"/>
      <c r="N148" s="761"/>
      <c r="O148" s="762"/>
    </row>
    <row r="149">
      <c r="A149" s="801"/>
      <c r="B149" s="760"/>
      <c r="C149" s="761"/>
      <c r="D149" s="761"/>
      <c r="E149" s="761"/>
      <c r="F149" s="761"/>
      <c r="G149" s="761"/>
      <c r="H149" s="761"/>
      <c r="I149" s="761"/>
      <c r="J149" s="761"/>
      <c r="K149" s="761"/>
      <c r="L149" s="761"/>
      <c r="M149" s="761"/>
      <c r="N149" s="761"/>
      <c r="O149" s="762"/>
    </row>
    <row r="150">
      <c r="A150" s="801"/>
      <c r="B150" s="760"/>
      <c r="C150" s="761"/>
      <c r="D150" s="761"/>
      <c r="E150" s="761"/>
      <c r="F150" s="761"/>
      <c r="G150" s="761"/>
      <c r="H150" s="761"/>
      <c r="I150" s="761"/>
      <c r="J150" s="761"/>
      <c r="K150" s="761"/>
      <c r="L150" s="761"/>
      <c r="M150" s="761"/>
      <c r="N150" s="761"/>
      <c r="O150" s="762"/>
    </row>
    <row r="151">
      <c r="A151" s="801"/>
      <c r="B151" s="760"/>
      <c r="C151" s="761"/>
      <c r="D151" s="761"/>
      <c r="E151" s="761"/>
      <c r="F151" s="761"/>
      <c r="G151" s="761"/>
      <c r="H151" s="761"/>
      <c r="I151" s="761"/>
      <c r="J151" s="761"/>
      <c r="K151" s="761"/>
      <c r="L151" s="761"/>
      <c r="M151" s="761"/>
      <c r="N151" s="761"/>
      <c r="O151" s="762"/>
    </row>
    <row r="152">
      <c r="A152" s="801"/>
      <c r="B152" s="760"/>
      <c r="C152" s="761"/>
      <c r="D152" s="761"/>
      <c r="E152" s="761"/>
      <c r="F152" s="761"/>
      <c r="G152" s="761"/>
      <c r="H152" s="761"/>
      <c r="I152" s="761"/>
      <c r="J152" s="761"/>
      <c r="K152" s="761"/>
      <c r="L152" s="761"/>
      <c r="M152" s="761"/>
      <c r="N152" s="761"/>
      <c r="O152" s="762"/>
    </row>
    <row r="153">
      <c r="A153" s="801"/>
      <c r="B153" s="758"/>
      <c r="C153" s="759"/>
      <c r="D153" s="759"/>
      <c r="E153" s="759"/>
      <c r="F153" s="759"/>
      <c r="G153" s="759"/>
      <c r="H153" s="759"/>
      <c r="I153" s="3" t="s">
        <v>292</v>
      </c>
      <c r="J153" s="3"/>
      <c r="K153" s="3"/>
      <c r="L153" s="3"/>
      <c r="M153" s="3"/>
      <c r="N153" s="3"/>
      <c r="O153" s="3"/>
    </row>
    <row r="154">
      <c r="A154" s="801"/>
      <c r="B154" s="758"/>
      <c r="C154" s="759"/>
      <c r="D154" s="759"/>
      <c r="E154" s="759"/>
      <c r="F154" s="759"/>
      <c r="G154" s="759"/>
      <c r="H154" s="759"/>
      <c r="I154" s="3"/>
      <c r="J154" s="3"/>
      <c r="K154" s="3"/>
      <c r="L154" s="3"/>
      <c r="M154" s="3"/>
      <c r="N154" s="3"/>
      <c r="O154" s="3"/>
    </row>
    <row r="155">
      <c r="A155" s="801"/>
      <c r="B155" s="758"/>
      <c r="C155" s="759"/>
      <c r="D155" s="759"/>
      <c r="E155" s="759"/>
      <c r="F155" s="759"/>
      <c r="G155" s="759"/>
      <c r="H155" s="759"/>
      <c r="I155" s="3"/>
      <c r="J155" s="3"/>
      <c r="K155" s="3"/>
      <c r="L155" s="3"/>
      <c r="M155" s="3"/>
      <c r="N155" s="3"/>
      <c r="O155" s="3"/>
    </row>
    <row r="156">
      <c r="A156" s="802"/>
      <c r="B156" s="803"/>
      <c r="C156" s="804"/>
      <c r="D156" s="804"/>
      <c r="E156" s="804"/>
      <c r="F156" s="804"/>
      <c r="G156" s="804"/>
      <c r="H156" s="804"/>
      <c r="I156" s="3"/>
      <c r="J156" s="3"/>
      <c r="K156" s="3"/>
      <c r="L156" s="3"/>
      <c r="M156" s="3"/>
      <c r="N156" s="3"/>
      <c r="O156" s="3"/>
    </row>
    <row r="157">
      <c r="A157" s="805" t="s">
        <v>240</v>
      </c>
      <c r="B157" s="806" t="s">
        <v>1</v>
      </c>
      <c r="C157" s="807"/>
      <c r="D157" s="807"/>
      <c r="E157" s="807"/>
      <c r="F157" s="807"/>
      <c r="G157" s="807"/>
      <c r="H157" s="807"/>
      <c r="I157" s="807"/>
      <c r="J157" s="807"/>
      <c r="K157" s="807"/>
      <c r="L157" s="807"/>
      <c r="M157" s="807"/>
      <c r="N157" s="807"/>
      <c r="O157" s="843"/>
    </row>
    <row r="158">
      <c r="A158" s="810" t="s">
        <v>3</v>
      </c>
      <c r="B158" s="811" t="s">
        <v>4</v>
      </c>
      <c r="C158" s="812"/>
      <c r="D158" s="812"/>
      <c r="E158" s="812"/>
      <c r="F158" s="812"/>
      <c r="G158" s="812"/>
      <c r="H158" s="812"/>
      <c r="I158" s="812"/>
      <c r="J158" s="812"/>
      <c r="K158" s="812"/>
      <c r="L158" s="812"/>
      <c r="M158" s="812"/>
      <c r="N158" s="812"/>
      <c r="O158" s="813"/>
    </row>
    <row r="159">
      <c r="A159" s="814" t="s">
        <v>241</v>
      </c>
      <c r="B159" s="694"/>
      <c r="C159" s="694"/>
      <c r="D159" s="694"/>
      <c r="E159" s="694"/>
      <c r="F159" s="694"/>
      <c r="G159" s="694"/>
      <c r="H159" s="694"/>
      <c r="I159" s="694"/>
      <c r="J159" s="694"/>
      <c r="K159" s="694"/>
      <c r="L159" s="694"/>
      <c r="M159" s="694"/>
      <c r="N159" s="694"/>
      <c r="O159" s="815"/>
    </row>
    <row r="160" ht="25.5">
      <c r="A160" s="718" t="s">
        <v>7</v>
      </c>
      <c r="B160" s="720" t="s">
        <v>312</v>
      </c>
      <c r="C160" s="720" t="s">
        <v>216</v>
      </c>
      <c r="D160" s="816" t="s">
        <v>301</v>
      </c>
      <c r="E160" s="817"/>
      <c r="F160" s="818"/>
      <c r="G160" s="819" t="s">
        <v>242</v>
      </c>
      <c r="H160" s="820"/>
      <c r="I160" s="723">
        <f>I108+1</f>
        <v>45969</v>
      </c>
      <c r="J160" s="724"/>
      <c r="K160" s="724"/>
      <c r="L160" s="724"/>
      <c r="M160" s="725"/>
      <c r="N160" s="726" t="s">
        <v>243</v>
      </c>
      <c r="O160" s="727">
        <f>O108+1</f>
        <v>4</v>
      </c>
    </row>
    <row r="161">
      <c r="A161" s="728" t="s">
        <v>244</v>
      </c>
      <c r="B161" s="729" t="s">
        <v>6</v>
      </c>
      <c r="C161" s="730"/>
      <c r="D161" s="730"/>
      <c r="E161" s="730"/>
      <c r="F161" s="730"/>
      <c r="G161" s="730"/>
      <c r="H161" s="730"/>
      <c r="I161" s="730"/>
      <c r="J161" s="731"/>
      <c r="K161" s="732" t="s">
        <v>245</v>
      </c>
      <c r="L161" s="732" t="s">
        <v>246</v>
      </c>
      <c r="M161" s="821" t="s">
        <v>247</v>
      </c>
      <c r="N161" s="822"/>
      <c r="O161" s="733" t="s">
        <v>248</v>
      </c>
    </row>
    <row r="162">
      <c r="A162" s="734"/>
      <c r="B162" s="735"/>
      <c r="C162" s="736"/>
      <c r="D162" s="736"/>
      <c r="E162" s="736"/>
      <c r="F162" s="736"/>
      <c r="G162" s="736"/>
      <c r="H162" s="736"/>
      <c r="I162" s="736"/>
      <c r="J162" s="737"/>
      <c r="K162" s="732" t="s">
        <v>249</v>
      </c>
      <c r="L162" s="732" t="s">
        <v>203</v>
      </c>
      <c r="M162" s="823"/>
      <c r="N162" s="824"/>
      <c r="O162" s="739"/>
    </row>
    <row r="163" ht="25.5">
      <c r="A163" s="740" t="s">
        <v>250</v>
      </c>
      <c r="B163" s="741"/>
      <c r="C163" s="742" t="s">
        <v>251</v>
      </c>
      <c r="D163" s="742">
        <f>D111</f>
        <v>180</v>
      </c>
      <c r="E163" s="742" t="s">
        <v>252</v>
      </c>
      <c r="F163" s="825" t="s">
        <v>253</v>
      </c>
      <c r="G163" s="826"/>
      <c r="H163" s="741">
        <f>H111+1</f>
        <v>34</v>
      </c>
      <c r="I163" s="742" t="s">
        <v>254</v>
      </c>
      <c r="J163" s="741">
        <f>D163-H163</f>
        <v>146</v>
      </c>
      <c r="K163" s="744" t="s">
        <v>255</v>
      </c>
      <c r="L163" s="744" t="s">
        <v>203</v>
      </c>
      <c r="M163" s="811"/>
      <c r="N163" s="827"/>
      <c r="O163" s="745"/>
    </row>
    <row r="164">
      <c r="A164" s="828" t="s">
        <v>256</v>
      </c>
      <c r="B164" s="747" t="s">
        <v>257</v>
      </c>
      <c r="C164" s="748"/>
      <c r="D164" s="748"/>
      <c r="E164" s="748"/>
      <c r="F164" s="749"/>
      <c r="G164" s="750"/>
      <c r="H164" s="751"/>
      <c r="I164" s="752"/>
      <c r="J164" s="753"/>
      <c r="K164" s="753"/>
      <c r="L164" s="753"/>
      <c r="M164" s="753"/>
      <c r="N164" s="753"/>
      <c r="O164" s="754"/>
    </row>
    <row r="165">
      <c r="A165" s="828"/>
      <c r="B165" s="755" t="s">
        <v>258</v>
      </c>
      <c r="C165" s="756"/>
      <c r="D165" s="756"/>
      <c r="E165" s="756"/>
      <c r="F165" s="757"/>
      <c r="G165" s="758"/>
      <c r="H165" s="759"/>
      <c r="I165" s="760"/>
      <c r="J165" s="761"/>
      <c r="K165" s="761"/>
      <c r="L165" s="761"/>
      <c r="M165" s="761"/>
      <c r="N165" s="761"/>
      <c r="O165" s="762"/>
    </row>
    <row r="166">
      <c r="A166" s="828"/>
      <c r="B166" s="755" t="s">
        <v>259</v>
      </c>
      <c r="C166" s="756"/>
      <c r="D166" s="756"/>
      <c r="E166" s="756"/>
      <c r="F166" s="757"/>
      <c r="G166" s="758"/>
      <c r="H166" s="759"/>
      <c r="I166" s="760"/>
      <c r="J166" s="761"/>
      <c r="K166" s="761"/>
      <c r="L166" s="761"/>
      <c r="M166" s="761"/>
      <c r="N166" s="761"/>
      <c r="O166" s="762"/>
    </row>
    <row r="167">
      <c r="A167" s="828"/>
      <c r="B167" s="755" t="s">
        <v>260</v>
      </c>
      <c r="C167" s="756"/>
      <c r="D167" s="756"/>
      <c r="E167" s="756"/>
      <c r="F167" s="757"/>
      <c r="G167" s="758"/>
      <c r="H167" s="763"/>
      <c r="I167" s="760"/>
      <c r="J167" s="761"/>
      <c r="K167" s="761"/>
      <c r="L167" s="761"/>
      <c r="M167" s="761"/>
      <c r="N167" s="761"/>
      <c r="O167" s="762"/>
    </row>
    <row r="168">
      <c r="A168" s="828"/>
      <c r="B168" s="755" t="s">
        <v>261</v>
      </c>
      <c r="C168" s="756"/>
      <c r="D168" s="756"/>
      <c r="E168" s="756"/>
      <c r="F168" s="757"/>
      <c r="G168" s="758"/>
      <c r="H168" s="763"/>
      <c r="I168" s="758"/>
      <c r="J168" s="759"/>
      <c r="K168" s="759"/>
      <c r="L168" s="759"/>
      <c r="M168" s="759"/>
      <c r="N168" s="759"/>
      <c r="O168" s="764"/>
    </row>
    <row r="169">
      <c r="A169" s="829"/>
      <c r="B169" s="755" t="s">
        <v>262</v>
      </c>
      <c r="C169" s="756"/>
      <c r="D169" s="756"/>
      <c r="E169" s="756"/>
      <c r="F169" s="757"/>
      <c r="G169" s="758"/>
      <c r="H169" s="763"/>
      <c r="I169" s="769"/>
      <c r="J169" s="770"/>
      <c r="K169" s="770"/>
      <c r="L169" s="770"/>
      <c r="M169" s="770"/>
      <c r="N169" s="770"/>
      <c r="O169" s="771"/>
    </row>
    <row r="170">
      <c r="A170" s="830" t="s">
        <v>263</v>
      </c>
      <c r="B170" s="773" t="s">
        <v>264</v>
      </c>
      <c r="C170" s="774"/>
      <c r="D170" s="774"/>
      <c r="E170" s="774"/>
      <c r="F170" s="775"/>
      <c r="G170" s="776" t="s">
        <v>265</v>
      </c>
      <c r="H170" s="777"/>
      <c r="I170" s="773" t="s">
        <v>264</v>
      </c>
      <c r="J170" s="774"/>
      <c r="K170" s="774"/>
      <c r="L170" s="774"/>
      <c r="M170" s="774"/>
      <c r="N170" s="775"/>
      <c r="O170" s="778" t="s">
        <v>265</v>
      </c>
    </row>
    <row r="171">
      <c r="A171" s="828"/>
      <c r="B171" s="766" t="s">
        <v>266</v>
      </c>
      <c r="C171" s="767"/>
      <c r="D171" s="767"/>
      <c r="E171" s="767"/>
      <c r="F171" s="768"/>
      <c r="G171" s="779"/>
      <c r="H171" s="780"/>
      <c r="I171" s="766" t="s">
        <v>267</v>
      </c>
      <c r="J171" s="767"/>
      <c r="K171" s="767"/>
      <c r="L171" s="767"/>
      <c r="M171" s="767"/>
      <c r="N171" s="768"/>
      <c r="O171" s="781"/>
    </row>
    <row r="172" ht="13.15" customHeight="1">
      <c r="A172" s="828"/>
      <c r="B172" s="766" t="s">
        <v>268</v>
      </c>
      <c r="C172" s="767"/>
      <c r="D172" s="767"/>
      <c r="E172" s="767"/>
      <c r="F172" s="768"/>
      <c r="G172" s="779"/>
      <c r="H172" s="782"/>
      <c r="I172" s="783" t="s">
        <v>269</v>
      </c>
      <c r="J172" s="784"/>
      <c r="K172" s="784"/>
      <c r="L172" s="784"/>
      <c r="M172" s="784"/>
      <c r="N172" s="785"/>
      <c r="O172" s="786"/>
    </row>
    <row r="173" ht="13.15" customHeight="1">
      <c r="A173" s="828"/>
      <c r="B173" s="766" t="s">
        <v>270</v>
      </c>
      <c r="C173" s="767"/>
      <c r="D173" s="767"/>
      <c r="E173" s="767"/>
      <c r="F173" s="768"/>
      <c r="G173" s="779"/>
      <c r="H173" s="782"/>
      <c r="I173" s="766" t="s">
        <v>271</v>
      </c>
      <c r="J173" s="767"/>
      <c r="K173" s="767"/>
      <c r="L173" s="767"/>
      <c r="M173" s="767"/>
      <c r="N173" s="768"/>
      <c r="O173" s="786"/>
    </row>
    <row r="174" ht="13.15" customHeight="1">
      <c r="A174" s="828"/>
      <c r="B174" s="766" t="s">
        <v>272</v>
      </c>
      <c r="C174" s="767"/>
      <c r="D174" s="767"/>
      <c r="E174" s="767"/>
      <c r="F174" s="768"/>
      <c r="G174" s="779"/>
      <c r="H174" s="780"/>
      <c r="I174" s="787" t="s">
        <v>273</v>
      </c>
      <c r="J174" s="788"/>
      <c r="K174" s="788"/>
      <c r="L174" s="788"/>
      <c r="M174" s="788"/>
      <c r="N174" s="789"/>
      <c r="O174" s="781"/>
    </row>
    <row r="175" ht="13.15" customHeight="1">
      <c r="A175" s="828"/>
      <c r="B175" s="766" t="s">
        <v>274</v>
      </c>
      <c r="C175" s="767"/>
      <c r="D175" s="767"/>
      <c r="E175" s="767"/>
      <c r="F175" s="768"/>
      <c r="G175" s="779"/>
      <c r="H175" s="780"/>
      <c r="I175" s="766" t="s">
        <v>275</v>
      </c>
      <c r="J175" s="767"/>
      <c r="K175" s="767"/>
      <c r="L175" s="767"/>
      <c r="M175" s="767"/>
      <c r="N175" s="768"/>
      <c r="O175" s="781"/>
    </row>
    <row r="176">
      <c r="A176" s="828"/>
      <c r="B176" s="766" t="s">
        <v>276</v>
      </c>
      <c r="C176" s="767"/>
      <c r="D176" s="767"/>
      <c r="E176" s="767"/>
      <c r="F176" s="768"/>
      <c r="G176" s="779"/>
      <c r="H176" s="780"/>
      <c r="I176" s="766" t="s">
        <v>277</v>
      </c>
      <c r="J176" s="767"/>
      <c r="K176" s="767"/>
      <c r="L176" s="767"/>
      <c r="M176" s="767"/>
      <c r="N176" s="768"/>
      <c r="O176" s="781"/>
    </row>
    <row r="177" ht="13.15" customHeight="1">
      <c r="A177" s="828"/>
      <c r="B177" s="766" t="s">
        <v>278</v>
      </c>
      <c r="C177" s="767"/>
      <c r="D177" s="767"/>
      <c r="E177" s="767"/>
      <c r="F177" s="768"/>
      <c r="G177" s="779"/>
      <c r="H177" s="780"/>
      <c r="I177" s="766" t="s">
        <v>279</v>
      </c>
      <c r="J177" s="767"/>
      <c r="K177" s="767"/>
      <c r="L177" s="767"/>
      <c r="M177" s="767"/>
      <c r="N177" s="768"/>
      <c r="O177" s="781"/>
    </row>
    <row r="178">
      <c r="A178" s="828"/>
      <c r="B178" s="766" t="s">
        <v>280</v>
      </c>
      <c r="C178" s="767"/>
      <c r="D178" s="767"/>
      <c r="E178" s="767"/>
      <c r="F178" s="768"/>
      <c r="G178" s="779"/>
      <c r="H178" s="780"/>
      <c r="I178" s="766" t="s">
        <v>281</v>
      </c>
      <c r="J178" s="767"/>
      <c r="K178" s="767"/>
      <c r="L178" s="767"/>
      <c r="M178" s="767"/>
      <c r="N178" s="768"/>
      <c r="O178" s="781"/>
    </row>
    <row r="179" ht="13.15" customHeight="1">
      <c r="A179" s="828"/>
      <c r="B179" s="766" t="s">
        <v>282</v>
      </c>
      <c r="C179" s="767"/>
      <c r="D179" s="767"/>
      <c r="E179" s="767"/>
      <c r="F179" s="768"/>
      <c r="G179" s="779"/>
      <c r="H179" s="780"/>
      <c r="I179" s="766" t="s">
        <v>283</v>
      </c>
      <c r="J179" s="767"/>
      <c r="K179" s="767"/>
      <c r="L179" s="767"/>
      <c r="M179" s="767"/>
      <c r="N179" s="768"/>
      <c r="O179" s="781"/>
    </row>
    <row r="180" ht="12.75" customHeight="1">
      <c r="A180" s="828"/>
      <c r="B180" s="766" t="s">
        <v>284</v>
      </c>
      <c r="C180" s="767"/>
      <c r="D180" s="767"/>
      <c r="E180" s="767"/>
      <c r="F180" s="768"/>
      <c r="G180" s="779"/>
      <c r="H180" s="780"/>
      <c r="I180" s="766" t="s">
        <v>285</v>
      </c>
      <c r="J180" s="767"/>
      <c r="K180" s="767"/>
      <c r="L180" s="767"/>
      <c r="M180" s="767"/>
      <c r="N180" s="768"/>
      <c r="O180" s="790"/>
    </row>
    <row r="181" ht="13.9" customHeight="1">
      <c r="A181" s="829"/>
      <c r="B181" s="766" t="s">
        <v>286</v>
      </c>
      <c r="C181" s="767"/>
      <c r="D181" s="767"/>
      <c r="E181" s="767"/>
      <c r="F181" s="768"/>
      <c r="G181" s="791"/>
      <c r="H181" s="792"/>
      <c r="I181" s="793" t="s">
        <v>287</v>
      </c>
      <c r="J181" s="794"/>
      <c r="K181" s="794"/>
      <c r="L181" s="794"/>
      <c r="M181" s="794"/>
      <c r="N181" s="795"/>
      <c r="O181" s="796">
        <f>SUM(G171:H181,O171:O180)</f>
        <v>0</v>
      </c>
    </row>
    <row r="182">
      <c r="A182" s="837" t="s">
        <v>288</v>
      </c>
      <c r="B182" s="838" t="s">
        <v>293</v>
      </c>
      <c r="C182" s="839"/>
      <c r="D182" s="839"/>
      <c r="E182" s="839"/>
      <c r="F182" s="839"/>
      <c r="G182" s="839"/>
      <c r="H182" s="839"/>
      <c r="I182" s="839"/>
      <c r="J182" s="839"/>
      <c r="K182" s="839"/>
      <c r="L182" s="839"/>
      <c r="M182" s="839"/>
      <c r="N182" s="839"/>
      <c r="O182" s="840"/>
    </row>
    <row r="183">
      <c r="A183" s="841"/>
      <c r="B183" s="758"/>
      <c r="C183" s="759"/>
      <c r="D183" s="759"/>
      <c r="E183" s="759"/>
      <c r="F183" s="759"/>
      <c r="G183" s="759"/>
      <c r="H183" s="759"/>
      <c r="I183" s="759"/>
      <c r="J183" s="759"/>
      <c r="K183" s="759"/>
      <c r="L183" s="759"/>
      <c r="M183" s="759"/>
      <c r="N183" s="759"/>
      <c r="O183" s="764"/>
    </row>
    <row r="184">
      <c r="A184" s="841"/>
      <c r="B184" s="758"/>
      <c r="C184" s="759"/>
      <c r="D184" s="759"/>
      <c r="E184" s="759"/>
      <c r="F184" s="759"/>
      <c r="G184" s="759"/>
      <c r="H184" s="759"/>
      <c r="I184" s="759"/>
      <c r="J184" s="759"/>
      <c r="K184" s="759"/>
      <c r="L184" s="759"/>
      <c r="M184" s="759"/>
      <c r="N184" s="759"/>
      <c r="O184" s="764"/>
    </row>
    <row r="185">
      <c r="A185" s="841"/>
      <c r="B185" s="758"/>
      <c r="C185" s="759"/>
      <c r="D185" s="759"/>
      <c r="E185" s="759"/>
      <c r="F185" s="759"/>
      <c r="G185" s="759"/>
      <c r="H185" s="759"/>
      <c r="I185" s="759"/>
      <c r="J185" s="759"/>
      <c r="K185" s="759"/>
      <c r="L185" s="759"/>
      <c r="M185" s="759"/>
      <c r="N185" s="759"/>
      <c r="O185" s="764"/>
    </row>
    <row r="186">
      <c r="A186" s="841"/>
      <c r="B186" s="758"/>
      <c r="C186" s="759"/>
      <c r="D186" s="759"/>
      <c r="E186" s="759"/>
      <c r="F186" s="759"/>
      <c r="G186" s="759"/>
      <c r="H186" s="759"/>
      <c r="I186" s="759"/>
      <c r="J186" s="759"/>
      <c r="K186" s="759"/>
      <c r="L186" s="759"/>
      <c r="M186" s="759"/>
      <c r="N186" s="759"/>
      <c r="O186" s="764"/>
    </row>
    <row r="187">
      <c r="A187" s="841"/>
      <c r="B187" s="758"/>
      <c r="C187" s="759"/>
      <c r="D187" s="759"/>
      <c r="E187" s="759"/>
      <c r="F187" s="759"/>
      <c r="G187" s="759"/>
      <c r="H187" s="759"/>
      <c r="I187" s="759"/>
      <c r="J187" s="759"/>
      <c r="K187" s="759"/>
      <c r="L187" s="759"/>
      <c r="M187" s="759"/>
      <c r="N187" s="759"/>
      <c r="O187" s="764"/>
    </row>
    <row r="188">
      <c r="A188" s="841"/>
      <c r="B188" s="758"/>
      <c r="C188" s="759"/>
      <c r="D188" s="759"/>
      <c r="E188" s="759"/>
      <c r="F188" s="759"/>
      <c r="G188" s="759"/>
      <c r="H188" s="759"/>
      <c r="I188" s="759"/>
      <c r="J188" s="759"/>
      <c r="K188" s="759"/>
      <c r="L188" s="759"/>
      <c r="M188" s="759"/>
      <c r="N188" s="759"/>
      <c r="O188" s="764"/>
    </row>
    <row r="189">
      <c r="A189" s="841"/>
      <c r="B189" s="758"/>
      <c r="C189" s="759"/>
      <c r="D189" s="759"/>
      <c r="E189" s="759"/>
      <c r="F189" s="759"/>
      <c r="G189" s="759"/>
      <c r="H189" s="759"/>
      <c r="I189" s="759"/>
      <c r="J189" s="759"/>
      <c r="K189" s="759"/>
      <c r="L189" s="759"/>
      <c r="M189" s="759"/>
      <c r="N189" s="759"/>
      <c r="O189" s="764"/>
    </row>
    <row r="190">
      <c r="A190" s="841"/>
      <c r="B190" s="758"/>
      <c r="C190" s="759"/>
      <c r="D190" s="759"/>
      <c r="E190" s="759"/>
      <c r="F190" s="759"/>
      <c r="G190" s="759"/>
      <c r="H190" s="759"/>
      <c r="I190" s="759"/>
      <c r="J190" s="759"/>
      <c r="K190" s="759"/>
      <c r="L190" s="759"/>
      <c r="M190" s="759"/>
      <c r="N190" s="759"/>
      <c r="O190" s="764"/>
    </row>
    <row r="191">
      <c r="A191" s="841"/>
      <c r="B191" s="758"/>
      <c r="C191" s="759"/>
      <c r="D191" s="759"/>
      <c r="E191" s="759"/>
      <c r="F191" s="759"/>
      <c r="G191" s="759"/>
      <c r="H191" s="759"/>
      <c r="I191" s="759"/>
      <c r="J191" s="759"/>
      <c r="K191" s="759"/>
      <c r="L191" s="759"/>
      <c r="M191" s="759"/>
      <c r="N191" s="759"/>
      <c r="O191" s="764"/>
    </row>
    <row r="192">
      <c r="A192" s="841"/>
      <c r="B192" s="758"/>
      <c r="C192" s="759"/>
      <c r="D192" s="759"/>
      <c r="E192" s="759"/>
      <c r="F192" s="759"/>
      <c r="G192" s="759"/>
      <c r="H192" s="759"/>
      <c r="I192" s="759"/>
      <c r="J192" s="759"/>
      <c r="K192" s="759"/>
      <c r="L192" s="759"/>
      <c r="M192" s="759"/>
      <c r="N192" s="759"/>
      <c r="O192" s="764"/>
    </row>
    <row r="193">
      <c r="A193" s="841"/>
      <c r="B193" s="758"/>
      <c r="C193" s="759"/>
      <c r="D193" s="759"/>
      <c r="E193" s="759"/>
      <c r="F193" s="759"/>
      <c r="G193" s="759"/>
      <c r="H193" s="759"/>
      <c r="I193" s="3" t="s">
        <v>0</v>
      </c>
      <c r="J193" s="3"/>
      <c r="K193" s="3"/>
      <c r="L193" s="3"/>
      <c r="M193" s="3"/>
      <c r="N193" s="3"/>
      <c r="O193" s="3"/>
    </row>
    <row r="194">
      <c r="A194" s="841"/>
      <c r="B194" s="758"/>
      <c r="C194" s="759"/>
      <c r="D194" s="759"/>
      <c r="E194" s="759"/>
      <c r="F194" s="759"/>
      <c r="G194" s="759"/>
      <c r="H194" s="759"/>
      <c r="I194" s="3"/>
      <c r="J194" s="3"/>
      <c r="K194" s="3"/>
      <c r="L194" s="3"/>
      <c r="M194" s="3"/>
      <c r="N194" s="3"/>
      <c r="O194" s="3"/>
    </row>
    <row r="195">
      <c r="A195" s="841"/>
      <c r="B195" s="758"/>
      <c r="C195" s="759"/>
      <c r="D195" s="759"/>
      <c r="E195" s="759"/>
      <c r="F195" s="759"/>
      <c r="G195" s="759"/>
      <c r="H195" s="759"/>
      <c r="I195" s="3"/>
      <c r="J195" s="3"/>
      <c r="K195" s="3"/>
      <c r="L195" s="3"/>
      <c r="M195" s="3"/>
      <c r="N195" s="3"/>
      <c r="O195" s="3"/>
    </row>
    <row r="196">
      <c r="A196" s="842"/>
      <c r="B196" s="803"/>
      <c r="C196" s="804"/>
      <c r="D196" s="804"/>
      <c r="E196" s="804"/>
      <c r="F196" s="804"/>
      <c r="G196" s="804"/>
      <c r="H196" s="804"/>
      <c r="I196" s="3"/>
      <c r="J196" s="3"/>
      <c r="K196" s="3"/>
      <c r="L196" s="3"/>
      <c r="M196" s="3"/>
      <c r="N196" s="3"/>
      <c r="O196" s="3"/>
    </row>
    <row r="197">
      <c r="A197" s="837" t="s">
        <v>291</v>
      </c>
      <c r="B197" s="752"/>
      <c r="C197" s="753"/>
      <c r="D197" s="753"/>
      <c r="E197" s="753"/>
      <c r="F197" s="753"/>
      <c r="G197" s="753"/>
      <c r="H197" s="753"/>
      <c r="I197" s="753"/>
      <c r="J197" s="753"/>
      <c r="K197" s="753"/>
      <c r="L197" s="753"/>
      <c r="M197" s="753"/>
      <c r="N197" s="753"/>
      <c r="O197" s="754"/>
    </row>
    <row r="198">
      <c r="A198" s="841"/>
      <c r="B198" s="760"/>
      <c r="C198" s="761"/>
      <c r="D198" s="761"/>
      <c r="E198" s="761"/>
      <c r="F198" s="761"/>
      <c r="G198" s="761"/>
      <c r="H198" s="761"/>
      <c r="I198" s="761"/>
      <c r="J198" s="761"/>
      <c r="K198" s="761"/>
      <c r="L198" s="761"/>
      <c r="M198" s="761"/>
      <c r="N198" s="761"/>
      <c r="O198" s="762"/>
    </row>
    <row r="199">
      <c r="A199" s="841"/>
      <c r="B199" s="760"/>
      <c r="C199" s="761"/>
      <c r="D199" s="761"/>
      <c r="E199" s="761"/>
      <c r="F199" s="761"/>
      <c r="G199" s="761"/>
      <c r="H199" s="761"/>
      <c r="I199" s="761"/>
      <c r="J199" s="761"/>
      <c r="K199" s="761"/>
      <c r="L199" s="761"/>
      <c r="M199" s="761"/>
      <c r="N199" s="761"/>
      <c r="O199" s="762"/>
    </row>
    <row r="200">
      <c r="A200" s="841"/>
      <c r="B200" s="760"/>
      <c r="C200" s="761"/>
      <c r="D200" s="761"/>
      <c r="E200" s="761"/>
      <c r="F200" s="761"/>
      <c r="G200" s="761"/>
      <c r="H200" s="761"/>
      <c r="I200" s="761"/>
      <c r="J200" s="761"/>
      <c r="K200" s="761"/>
      <c r="L200" s="761"/>
      <c r="M200" s="761"/>
      <c r="N200" s="761"/>
      <c r="O200" s="762"/>
    </row>
    <row r="201">
      <c r="A201" s="841"/>
      <c r="B201" s="760"/>
      <c r="C201" s="761"/>
      <c r="D201" s="761"/>
      <c r="E201" s="761"/>
      <c r="F201" s="761"/>
      <c r="G201" s="761"/>
      <c r="H201" s="761"/>
      <c r="I201" s="761"/>
      <c r="J201" s="761"/>
      <c r="K201" s="761"/>
      <c r="L201" s="761"/>
      <c r="M201" s="761"/>
      <c r="N201" s="761"/>
      <c r="O201" s="762"/>
    </row>
    <row r="202">
      <c r="A202" s="841"/>
      <c r="B202" s="760"/>
      <c r="C202" s="761"/>
      <c r="D202" s="761"/>
      <c r="E202" s="761"/>
      <c r="F202" s="761"/>
      <c r="G202" s="761"/>
      <c r="H202" s="761"/>
      <c r="I202" s="761"/>
      <c r="J202" s="761"/>
      <c r="K202" s="761"/>
      <c r="L202" s="761"/>
      <c r="M202" s="761"/>
      <c r="N202" s="761"/>
      <c r="O202" s="762"/>
    </row>
    <row r="203">
      <c r="A203" s="841"/>
      <c r="B203" s="760"/>
      <c r="C203" s="761"/>
      <c r="D203" s="761"/>
      <c r="E203" s="761"/>
      <c r="F203" s="761"/>
      <c r="G203" s="761"/>
      <c r="H203" s="761"/>
      <c r="I203" s="761"/>
      <c r="J203" s="761"/>
      <c r="K203" s="761"/>
      <c r="L203" s="761"/>
      <c r="M203" s="761"/>
      <c r="N203" s="761"/>
      <c r="O203" s="762"/>
    </row>
    <row r="204">
      <c r="A204" s="841"/>
      <c r="B204" s="760"/>
      <c r="C204" s="761"/>
      <c r="D204" s="761"/>
      <c r="E204" s="761"/>
      <c r="F204" s="761"/>
      <c r="G204" s="761"/>
      <c r="H204" s="761"/>
      <c r="I204" s="761"/>
      <c r="J204" s="761"/>
      <c r="K204" s="761"/>
      <c r="L204" s="761"/>
      <c r="M204" s="761"/>
      <c r="N204" s="761"/>
      <c r="O204" s="762"/>
    </row>
    <row r="205">
      <c r="A205" s="841"/>
      <c r="B205" s="758"/>
      <c r="C205" s="759"/>
      <c r="D205" s="759"/>
      <c r="E205" s="759"/>
      <c r="F205" s="759"/>
      <c r="G205" s="759"/>
      <c r="H205" s="759"/>
      <c r="I205" s="3" t="s">
        <v>292</v>
      </c>
      <c r="J205" s="3"/>
      <c r="K205" s="3"/>
      <c r="L205" s="3"/>
      <c r="M205" s="3"/>
      <c r="N205" s="3"/>
      <c r="O205" s="3"/>
    </row>
    <row r="206">
      <c r="A206" s="841"/>
      <c r="B206" s="758"/>
      <c r="C206" s="759"/>
      <c r="D206" s="759"/>
      <c r="E206" s="759"/>
      <c r="F206" s="759"/>
      <c r="G206" s="759"/>
      <c r="H206" s="759"/>
      <c r="I206" s="3"/>
      <c r="J206" s="3"/>
      <c r="K206" s="3"/>
      <c r="L206" s="3"/>
      <c r="M206" s="3"/>
      <c r="N206" s="3"/>
      <c r="O206" s="3"/>
    </row>
    <row r="207">
      <c r="A207" s="841"/>
      <c r="B207" s="758"/>
      <c r="C207" s="759"/>
      <c r="D207" s="759"/>
      <c r="E207" s="759"/>
      <c r="F207" s="759"/>
      <c r="G207" s="759"/>
      <c r="H207" s="759"/>
      <c r="I207" s="3"/>
      <c r="J207" s="3"/>
      <c r="K207" s="3"/>
      <c r="L207" s="3"/>
      <c r="M207" s="3"/>
      <c r="N207" s="3"/>
      <c r="O207" s="3"/>
    </row>
    <row r="208">
      <c r="A208" s="842"/>
      <c r="B208" s="803"/>
      <c r="C208" s="804"/>
      <c r="D208" s="804"/>
      <c r="E208" s="804"/>
      <c r="F208" s="804"/>
      <c r="G208" s="804"/>
      <c r="H208" s="804"/>
      <c r="I208" s="3"/>
      <c r="J208" s="3"/>
      <c r="K208" s="3"/>
      <c r="L208" s="3"/>
      <c r="M208" s="3"/>
      <c r="N208" s="3"/>
      <c r="O208" s="3"/>
    </row>
    <row r="209">
      <c r="A209" s="805" t="s">
        <v>240</v>
      </c>
      <c r="B209" s="806" t="s">
        <v>1</v>
      </c>
      <c r="C209" s="807"/>
      <c r="D209" s="807"/>
      <c r="E209" s="807"/>
      <c r="F209" s="807"/>
      <c r="G209" s="807"/>
      <c r="H209" s="807"/>
      <c r="I209" s="807"/>
      <c r="J209" s="807"/>
      <c r="K209" s="807"/>
      <c r="L209" s="807"/>
      <c r="M209" s="807"/>
      <c r="N209" s="807"/>
      <c r="O209" s="843"/>
    </row>
    <row r="210">
      <c r="A210" s="810" t="s">
        <v>3</v>
      </c>
      <c r="B210" s="811" t="s">
        <v>4</v>
      </c>
      <c r="C210" s="812"/>
      <c r="D210" s="812"/>
      <c r="E210" s="812"/>
      <c r="F210" s="812"/>
      <c r="G210" s="812"/>
      <c r="H210" s="812"/>
      <c r="I210" s="812"/>
      <c r="J210" s="812"/>
      <c r="K210" s="812"/>
      <c r="L210" s="812"/>
      <c r="M210" s="812"/>
      <c r="N210" s="812"/>
      <c r="O210" s="813"/>
    </row>
    <row r="211">
      <c r="A211" s="814" t="s">
        <v>241</v>
      </c>
      <c r="B211" s="694"/>
      <c r="C211" s="694"/>
      <c r="D211" s="694"/>
      <c r="E211" s="694"/>
      <c r="F211" s="694"/>
      <c r="G211" s="694"/>
      <c r="H211" s="694"/>
      <c r="I211" s="694"/>
      <c r="J211" s="694"/>
      <c r="K211" s="694"/>
      <c r="L211" s="694"/>
      <c r="M211" s="694"/>
      <c r="N211" s="694"/>
      <c r="O211" s="815"/>
    </row>
    <row r="212" ht="25.5">
      <c r="A212" s="718" t="s">
        <v>7</v>
      </c>
      <c r="B212" s="720" t="s">
        <v>312</v>
      </c>
      <c r="C212" s="720" t="s">
        <v>216</v>
      </c>
      <c r="D212" s="816" t="s">
        <v>301</v>
      </c>
      <c r="E212" s="817"/>
      <c r="F212" s="818"/>
      <c r="G212" s="819" t="s">
        <v>242</v>
      </c>
      <c r="H212" s="820"/>
      <c r="I212" s="723">
        <f>I160+1</f>
        <v>45970</v>
      </c>
      <c r="J212" s="724"/>
      <c r="K212" s="724"/>
      <c r="L212" s="724"/>
      <c r="M212" s="725"/>
      <c r="N212" s="726" t="s">
        <v>243</v>
      </c>
      <c r="O212" s="727">
        <f>O160+1</f>
        <v>5</v>
      </c>
    </row>
    <row r="213">
      <c r="A213" s="728" t="s">
        <v>244</v>
      </c>
      <c r="B213" s="729" t="s">
        <v>6</v>
      </c>
      <c r="C213" s="730"/>
      <c r="D213" s="730"/>
      <c r="E213" s="730"/>
      <c r="F213" s="730"/>
      <c r="G213" s="730"/>
      <c r="H213" s="730"/>
      <c r="I213" s="730"/>
      <c r="J213" s="731"/>
      <c r="K213" s="732" t="s">
        <v>245</v>
      </c>
      <c r="L213" s="732" t="s">
        <v>246</v>
      </c>
      <c r="M213" s="821" t="s">
        <v>247</v>
      </c>
      <c r="N213" s="822"/>
      <c r="O213" s="733" t="s">
        <v>248</v>
      </c>
    </row>
    <row r="214">
      <c r="A214" s="734"/>
      <c r="B214" s="735"/>
      <c r="C214" s="736"/>
      <c r="D214" s="736"/>
      <c r="E214" s="736"/>
      <c r="F214" s="736"/>
      <c r="G214" s="736"/>
      <c r="H214" s="736"/>
      <c r="I214" s="736"/>
      <c r="J214" s="737"/>
      <c r="K214" s="732" t="s">
        <v>249</v>
      </c>
      <c r="L214" s="732" t="s">
        <v>203</v>
      </c>
      <c r="M214" s="823"/>
      <c r="N214" s="824"/>
      <c r="O214" s="739"/>
    </row>
    <row r="215" ht="25.5">
      <c r="A215" s="740" t="s">
        <v>250</v>
      </c>
      <c r="B215" s="741"/>
      <c r="C215" s="742" t="s">
        <v>251</v>
      </c>
      <c r="D215" s="742">
        <f>D163</f>
        <v>180</v>
      </c>
      <c r="E215" s="742" t="s">
        <v>252</v>
      </c>
      <c r="F215" s="825" t="s">
        <v>253</v>
      </c>
      <c r="G215" s="826"/>
      <c r="H215" s="741">
        <f>H163+1</f>
        <v>35</v>
      </c>
      <c r="I215" s="742" t="s">
        <v>254</v>
      </c>
      <c r="J215" s="741">
        <f>D215-H215</f>
        <v>145</v>
      </c>
      <c r="K215" s="744" t="s">
        <v>255</v>
      </c>
      <c r="L215" s="744" t="s">
        <v>203</v>
      </c>
      <c r="M215" s="811"/>
      <c r="N215" s="827"/>
      <c r="O215" s="745"/>
    </row>
    <row r="216">
      <c r="A216" s="828" t="s">
        <v>256</v>
      </c>
      <c r="B216" s="747" t="s">
        <v>257</v>
      </c>
      <c r="C216" s="748"/>
      <c r="D216" s="748"/>
      <c r="E216" s="748"/>
      <c r="F216" s="749"/>
      <c r="G216" s="750"/>
      <c r="H216" s="751"/>
      <c r="I216" s="752"/>
      <c r="J216" s="753"/>
      <c r="K216" s="753"/>
      <c r="L216" s="753"/>
      <c r="M216" s="753"/>
      <c r="N216" s="753"/>
      <c r="O216" s="754"/>
    </row>
    <row r="217">
      <c r="A217" s="828"/>
      <c r="B217" s="755" t="s">
        <v>258</v>
      </c>
      <c r="C217" s="756"/>
      <c r="D217" s="756"/>
      <c r="E217" s="756"/>
      <c r="F217" s="757"/>
      <c r="G217" s="758"/>
      <c r="H217" s="759"/>
      <c r="I217" s="760"/>
      <c r="J217" s="761"/>
      <c r="K217" s="761"/>
      <c r="L217" s="761"/>
      <c r="M217" s="761"/>
      <c r="N217" s="761"/>
      <c r="O217" s="762"/>
    </row>
    <row r="218">
      <c r="A218" s="828"/>
      <c r="B218" s="755" t="s">
        <v>259</v>
      </c>
      <c r="C218" s="756"/>
      <c r="D218" s="756"/>
      <c r="E218" s="756"/>
      <c r="F218" s="757"/>
      <c r="G218" s="758"/>
      <c r="H218" s="759"/>
      <c r="I218" s="760"/>
      <c r="J218" s="761"/>
      <c r="K218" s="761"/>
      <c r="L218" s="761"/>
      <c r="M218" s="761"/>
      <c r="N218" s="761"/>
      <c r="O218" s="762"/>
    </row>
    <row r="219">
      <c r="A219" s="828"/>
      <c r="B219" s="755" t="s">
        <v>260</v>
      </c>
      <c r="C219" s="756"/>
      <c r="D219" s="756"/>
      <c r="E219" s="756"/>
      <c r="F219" s="757"/>
      <c r="G219" s="758"/>
      <c r="H219" s="763"/>
      <c r="I219" s="760"/>
      <c r="J219" s="761"/>
      <c r="K219" s="761"/>
      <c r="L219" s="761"/>
      <c r="M219" s="761"/>
      <c r="N219" s="761"/>
      <c r="O219" s="762"/>
    </row>
    <row r="220">
      <c r="A220" s="828"/>
      <c r="B220" s="755" t="s">
        <v>261</v>
      </c>
      <c r="C220" s="756"/>
      <c r="D220" s="756"/>
      <c r="E220" s="756"/>
      <c r="F220" s="757"/>
      <c r="G220" s="758"/>
      <c r="H220" s="763"/>
      <c r="I220" s="758"/>
      <c r="J220" s="759"/>
      <c r="K220" s="759"/>
      <c r="L220" s="759"/>
      <c r="M220" s="759"/>
      <c r="N220" s="759"/>
      <c r="O220" s="764"/>
    </row>
    <row r="221">
      <c r="A221" s="829"/>
      <c r="B221" s="755" t="s">
        <v>262</v>
      </c>
      <c r="C221" s="756"/>
      <c r="D221" s="756"/>
      <c r="E221" s="756"/>
      <c r="F221" s="757"/>
      <c r="G221" s="758"/>
      <c r="H221" s="763"/>
      <c r="I221" s="769"/>
      <c r="J221" s="770"/>
      <c r="K221" s="770"/>
      <c r="L221" s="770"/>
      <c r="M221" s="770"/>
      <c r="N221" s="770"/>
      <c r="O221" s="771"/>
    </row>
    <row r="222">
      <c r="A222" s="830" t="s">
        <v>263</v>
      </c>
      <c r="B222" s="773" t="s">
        <v>264</v>
      </c>
      <c r="C222" s="774"/>
      <c r="D222" s="774"/>
      <c r="E222" s="774"/>
      <c r="F222" s="775"/>
      <c r="G222" s="776" t="s">
        <v>265</v>
      </c>
      <c r="H222" s="777"/>
      <c r="I222" s="773" t="s">
        <v>264</v>
      </c>
      <c r="J222" s="774"/>
      <c r="K222" s="774"/>
      <c r="L222" s="774"/>
      <c r="M222" s="774"/>
      <c r="N222" s="775"/>
      <c r="O222" s="778" t="s">
        <v>265</v>
      </c>
    </row>
    <row r="223">
      <c r="A223" s="828"/>
      <c r="B223" s="766" t="s">
        <v>266</v>
      </c>
      <c r="C223" s="767"/>
      <c r="D223" s="767"/>
      <c r="E223" s="767"/>
      <c r="F223" s="768"/>
      <c r="G223" s="779"/>
      <c r="H223" s="780"/>
      <c r="I223" s="766" t="s">
        <v>267</v>
      </c>
      <c r="J223" s="767"/>
      <c r="K223" s="767"/>
      <c r="L223" s="767"/>
      <c r="M223" s="767"/>
      <c r="N223" s="768"/>
      <c r="O223" s="781"/>
    </row>
    <row r="224" ht="13.15" customHeight="1">
      <c r="A224" s="828"/>
      <c r="B224" s="766" t="s">
        <v>268</v>
      </c>
      <c r="C224" s="767"/>
      <c r="D224" s="767"/>
      <c r="E224" s="767"/>
      <c r="F224" s="768"/>
      <c r="G224" s="779"/>
      <c r="H224" s="782"/>
      <c r="I224" s="783" t="s">
        <v>269</v>
      </c>
      <c r="J224" s="784"/>
      <c r="K224" s="784"/>
      <c r="L224" s="784"/>
      <c r="M224" s="784"/>
      <c r="N224" s="785"/>
      <c r="O224" s="786"/>
    </row>
    <row r="225" ht="13.15" customHeight="1">
      <c r="A225" s="828"/>
      <c r="B225" s="766" t="s">
        <v>270</v>
      </c>
      <c r="C225" s="767"/>
      <c r="D225" s="767"/>
      <c r="E225" s="767"/>
      <c r="F225" s="768"/>
      <c r="G225" s="779"/>
      <c r="H225" s="782"/>
      <c r="I225" s="766" t="s">
        <v>271</v>
      </c>
      <c r="J225" s="767"/>
      <c r="K225" s="767"/>
      <c r="L225" s="767"/>
      <c r="M225" s="767"/>
      <c r="N225" s="768"/>
      <c r="O225" s="786"/>
    </row>
    <row r="226" ht="13.15" customHeight="1">
      <c r="A226" s="828"/>
      <c r="B226" s="766" t="s">
        <v>272</v>
      </c>
      <c r="C226" s="767"/>
      <c r="D226" s="767"/>
      <c r="E226" s="767"/>
      <c r="F226" s="768"/>
      <c r="G226" s="779"/>
      <c r="H226" s="780"/>
      <c r="I226" s="787" t="s">
        <v>273</v>
      </c>
      <c r="J226" s="788"/>
      <c r="K226" s="788"/>
      <c r="L226" s="788"/>
      <c r="M226" s="788"/>
      <c r="N226" s="789"/>
      <c r="O226" s="781"/>
    </row>
    <row r="227" ht="13.15" customHeight="1">
      <c r="A227" s="828"/>
      <c r="B227" s="766" t="s">
        <v>274</v>
      </c>
      <c r="C227" s="767"/>
      <c r="D227" s="767"/>
      <c r="E227" s="767"/>
      <c r="F227" s="768"/>
      <c r="G227" s="779"/>
      <c r="H227" s="780"/>
      <c r="I227" s="766" t="s">
        <v>275</v>
      </c>
      <c r="J227" s="767"/>
      <c r="K227" s="767"/>
      <c r="L227" s="767"/>
      <c r="M227" s="767"/>
      <c r="N227" s="768"/>
      <c r="O227" s="781"/>
    </row>
    <row r="228">
      <c r="A228" s="828"/>
      <c r="B228" s="766" t="s">
        <v>276</v>
      </c>
      <c r="C228" s="767"/>
      <c r="D228" s="767"/>
      <c r="E228" s="767"/>
      <c r="F228" s="768"/>
      <c r="G228" s="779"/>
      <c r="H228" s="780"/>
      <c r="I228" s="766" t="s">
        <v>277</v>
      </c>
      <c r="J228" s="767"/>
      <c r="K228" s="767"/>
      <c r="L228" s="767"/>
      <c r="M228" s="767"/>
      <c r="N228" s="768"/>
      <c r="O228" s="781"/>
    </row>
    <row r="229" ht="13.15" customHeight="1">
      <c r="A229" s="828"/>
      <c r="B229" s="766" t="s">
        <v>278</v>
      </c>
      <c r="C229" s="767"/>
      <c r="D229" s="767"/>
      <c r="E229" s="767"/>
      <c r="F229" s="768"/>
      <c r="G229" s="779"/>
      <c r="H229" s="780"/>
      <c r="I229" s="766" t="s">
        <v>279</v>
      </c>
      <c r="J229" s="767"/>
      <c r="K229" s="767"/>
      <c r="L229" s="767"/>
      <c r="M229" s="767"/>
      <c r="N229" s="768"/>
      <c r="O229" s="781"/>
    </row>
    <row r="230">
      <c r="A230" s="828"/>
      <c r="B230" s="766" t="s">
        <v>280</v>
      </c>
      <c r="C230" s="767"/>
      <c r="D230" s="767"/>
      <c r="E230" s="767"/>
      <c r="F230" s="768"/>
      <c r="G230" s="779"/>
      <c r="H230" s="780"/>
      <c r="I230" s="766" t="s">
        <v>281</v>
      </c>
      <c r="J230" s="767"/>
      <c r="K230" s="767"/>
      <c r="L230" s="767"/>
      <c r="M230" s="767"/>
      <c r="N230" s="768"/>
      <c r="O230" s="781"/>
    </row>
    <row r="231" ht="13.15" customHeight="1">
      <c r="A231" s="828"/>
      <c r="B231" s="766" t="s">
        <v>282</v>
      </c>
      <c r="C231" s="767"/>
      <c r="D231" s="767"/>
      <c r="E231" s="767"/>
      <c r="F231" s="768"/>
      <c r="G231" s="779"/>
      <c r="H231" s="780"/>
      <c r="I231" s="766" t="s">
        <v>283</v>
      </c>
      <c r="J231" s="767"/>
      <c r="K231" s="767"/>
      <c r="L231" s="767"/>
      <c r="M231" s="767"/>
      <c r="N231" s="768"/>
      <c r="O231" s="781"/>
    </row>
    <row r="232" ht="13.15" customHeight="1">
      <c r="A232" s="828"/>
      <c r="B232" s="766" t="s">
        <v>284</v>
      </c>
      <c r="C232" s="767"/>
      <c r="D232" s="767"/>
      <c r="E232" s="767"/>
      <c r="F232" s="768"/>
      <c r="G232" s="779"/>
      <c r="H232" s="780"/>
      <c r="I232" s="766" t="s">
        <v>285</v>
      </c>
      <c r="J232" s="767"/>
      <c r="K232" s="767"/>
      <c r="L232" s="767"/>
      <c r="M232" s="767"/>
      <c r="N232" s="768"/>
      <c r="O232" s="790"/>
    </row>
    <row r="233" ht="13.9" customHeight="1">
      <c r="A233" s="829"/>
      <c r="B233" s="766" t="s">
        <v>286</v>
      </c>
      <c r="C233" s="767"/>
      <c r="D233" s="767"/>
      <c r="E233" s="767"/>
      <c r="F233" s="768"/>
      <c r="G233" s="791"/>
      <c r="H233" s="792"/>
      <c r="I233" s="793" t="s">
        <v>287</v>
      </c>
      <c r="J233" s="794"/>
      <c r="K233" s="794"/>
      <c r="L233" s="794"/>
      <c r="M233" s="794"/>
      <c r="N233" s="795"/>
      <c r="O233" s="796">
        <f>SUM(G223:H233,O223:O232)</f>
        <v>0</v>
      </c>
    </row>
    <row r="234">
      <c r="A234" s="837" t="s">
        <v>288</v>
      </c>
      <c r="B234" s="838" t="s">
        <v>293</v>
      </c>
      <c r="C234" s="839"/>
      <c r="D234" s="839"/>
      <c r="E234" s="839"/>
      <c r="F234" s="839"/>
      <c r="G234" s="839"/>
      <c r="H234" s="839"/>
      <c r="I234" s="839"/>
      <c r="J234" s="839"/>
      <c r="K234" s="839"/>
      <c r="L234" s="839"/>
      <c r="M234" s="839"/>
      <c r="N234" s="839"/>
      <c r="O234" s="840"/>
    </row>
    <row r="235">
      <c r="A235" s="841"/>
      <c r="B235" s="758"/>
      <c r="C235" s="759"/>
      <c r="D235" s="759"/>
      <c r="E235" s="759"/>
      <c r="F235" s="759"/>
      <c r="G235" s="759"/>
      <c r="H235" s="759"/>
      <c r="I235" s="759"/>
      <c r="J235" s="759"/>
      <c r="K235" s="759"/>
      <c r="L235" s="759"/>
      <c r="M235" s="759"/>
      <c r="N235" s="759"/>
      <c r="O235" s="764"/>
    </row>
    <row r="236">
      <c r="A236" s="841"/>
      <c r="B236" s="758"/>
      <c r="C236" s="759"/>
      <c r="D236" s="759"/>
      <c r="E236" s="759"/>
      <c r="F236" s="759"/>
      <c r="G236" s="759"/>
      <c r="H236" s="759"/>
      <c r="I236" s="759"/>
      <c r="J236" s="759"/>
      <c r="K236" s="759"/>
      <c r="L236" s="759"/>
      <c r="M236" s="759"/>
      <c r="N236" s="759"/>
      <c r="O236" s="764"/>
    </row>
    <row r="237">
      <c r="A237" s="841"/>
      <c r="B237" s="758"/>
      <c r="C237" s="759"/>
      <c r="D237" s="759"/>
      <c r="E237" s="759"/>
      <c r="F237" s="759"/>
      <c r="G237" s="759"/>
      <c r="H237" s="759"/>
      <c r="I237" s="759"/>
      <c r="J237" s="759"/>
      <c r="K237" s="759"/>
      <c r="L237" s="759"/>
      <c r="M237" s="759"/>
      <c r="N237" s="759"/>
      <c r="O237" s="764"/>
    </row>
    <row r="238">
      <c r="A238" s="841"/>
      <c r="B238" s="758"/>
      <c r="C238" s="759"/>
      <c r="D238" s="759"/>
      <c r="E238" s="759"/>
      <c r="F238" s="759"/>
      <c r="G238" s="759"/>
      <c r="H238" s="759"/>
      <c r="I238" s="759"/>
      <c r="J238" s="759"/>
      <c r="K238" s="759"/>
      <c r="L238" s="759"/>
      <c r="M238" s="759"/>
      <c r="N238" s="759"/>
      <c r="O238" s="764"/>
    </row>
    <row r="239">
      <c r="A239" s="841"/>
      <c r="B239" s="758"/>
      <c r="C239" s="759"/>
      <c r="D239" s="759"/>
      <c r="E239" s="759"/>
      <c r="F239" s="759"/>
      <c r="G239" s="759"/>
      <c r="H239" s="759"/>
      <c r="I239" s="759"/>
      <c r="J239" s="759"/>
      <c r="K239" s="759"/>
      <c r="L239" s="759"/>
      <c r="M239" s="759"/>
      <c r="N239" s="759"/>
      <c r="O239" s="764"/>
    </row>
    <row r="240">
      <c r="A240" s="841"/>
      <c r="B240" s="758"/>
      <c r="C240" s="759"/>
      <c r="D240" s="759"/>
      <c r="E240" s="759"/>
      <c r="F240" s="759"/>
      <c r="G240" s="759"/>
      <c r="H240" s="759"/>
      <c r="I240" s="759"/>
      <c r="J240" s="759"/>
      <c r="K240" s="759"/>
      <c r="L240" s="759"/>
      <c r="M240" s="759"/>
      <c r="N240" s="759"/>
      <c r="O240" s="764"/>
    </row>
    <row r="241">
      <c r="A241" s="841"/>
      <c r="B241" s="758"/>
      <c r="C241" s="759"/>
      <c r="D241" s="759"/>
      <c r="E241" s="759"/>
      <c r="F241" s="759"/>
      <c r="G241" s="759"/>
      <c r="H241" s="759"/>
      <c r="I241" s="759"/>
      <c r="J241" s="759"/>
      <c r="K241" s="759"/>
      <c r="L241" s="759"/>
      <c r="M241" s="759"/>
      <c r="N241" s="759"/>
      <c r="O241" s="764"/>
    </row>
    <row r="242">
      <c r="A242" s="841"/>
      <c r="B242" s="758"/>
      <c r="C242" s="759"/>
      <c r="D242" s="759"/>
      <c r="E242" s="759"/>
      <c r="F242" s="759"/>
      <c r="G242" s="759"/>
      <c r="H242" s="759"/>
      <c r="I242" s="759"/>
      <c r="J242" s="759"/>
      <c r="K242" s="759"/>
      <c r="L242" s="759"/>
      <c r="M242" s="759"/>
      <c r="N242" s="759"/>
      <c r="O242" s="764"/>
    </row>
    <row r="243">
      <c r="A243" s="841"/>
      <c r="B243" s="758"/>
      <c r="C243" s="759"/>
      <c r="D243" s="759"/>
      <c r="E243" s="759"/>
      <c r="F243" s="759"/>
      <c r="G243" s="759"/>
      <c r="H243" s="759"/>
      <c r="I243" s="759"/>
      <c r="J243" s="759"/>
      <c r="K243" s="759"/>
      <c r="L243" s="759"/>
      <c r="M243" s="759"/>
      <c r="N243" s="759"/>
      <c r="O243" s="764"/>
    </row>
    <row r="244">
      <c r="A244" s="841"/>
      <c r="B244" s="758"/>
      <c r="C244" s="759"/>
      <c r="D244" s="759"/>
      <c r="E244" s="759"/>
      <c r="F244" s="759"/>
      <c r="G244" s="759"/>
      <c r="H244" s="759"/>
      <c r="I244" s="759"/>
      <c r="J244" s="759"/>
      <c r="K244" s="759"/>
      <c r="L244" s="759"/>
      <c r="M244" s="759"/>
      <c r="N244" s="759"/>
      <c r="O244" s="764"/>
    </row>
    <row r="245">
      <c r="A245" s="841"/>
      <c r="B245" s="758"/>
      <c r="C245" s="759"/>
      <c r="D245" s="759"/>
      <c r="E245" s="759"/>
      <c r="F245" s="759"/>
      <c r="G245" s="759"/>
      <c r="H245" s="759"/>
      <c r="I245" s="3" t="s">
        <v>0</v>
      </c>
      <c r="J245" s="3"/>
      <c r="K245" s="3"/>
      <c r="L245" s="3"/>
      <c r="M245" s="3"/>
      <c r="N245" s="3"/>
      <c r="O245" s="3"/>
    </row>
    <row r="246">
      <c r="A246" s="841"/>
      <c r="B246" s="758"/>
      <c r="C246" s="759"/>
      <c r="D246" s="759"/>
      <c r="E246" s="759"/>
      <c r="F246" s="759"/>
      <c r="G246" s="759"/>
      <c r="H246" s="759"/>
      <c r="I246" s="3"/>
      <c r="J246" s="3"/>
      <c r="K246" s="3"/>
      <c r="L246" s="3"/>
      <c r="M246" s="3"/>
      <c r="N246" s="3"/>
      <c r="O246" s="3"/>
    </row>
    <row r="247">
      <c r="A247" s="841"/>
      <c r="B247" s="758"/>
      <c r="C247" s="759"/>
      <c r="D247" s="759"/>
      <c r="E247" s="759"/>
      <c r="F247" s="759"/>
      <c r="G247" s="759"/>
      <c r="H247" s="759"/>
      <c r="I247" s="3"/>
      <c r="J247" s="3"/>
      <c r="K247" s="3"/>
      <c r="L247" s="3"/>
      <c r="M247" s="3"/>
      <c r="N247" s="3"/>
      <c r="O247" s="3"/>
    </row>
    <row r="248">
      <c r="A248" s="842"/>
      <c r="B248" s="803"/>
      <c r="C248" s="804"/>
      <c r="D248" s="804"/>
      <c r="E248" s="804"/>
      <c r="F248" s="804"/>
      <c r="G248" s="804"/>
      <c r="H248" s="804"/>
      <c r="I248" s="3"/>
      <c r="J248" s="3"/>
      <c r="K248" s="3"/>
      <c r="L248" s="3"/>
      <c r="M248" s="3"/>
      <c r="N248" s="3"/>
      <c r="O248" s="3"/>
    </row>
    <row r="249">
      <c r="A249" s="837" t="s">
        <v>291</v>
      </c>
      <c r="B249" s="752"/>
      <c r="C249" s="753"/>
      <c r="D249" s="753"/>
      <c r="E249" s="753"/>
      <c r="F249" s="753"/>
      <c r="G249" s="753"/>
      <c r="H249" s="753"/>
      <c r="I249" s="753"/>
      <c r="J249" s="753"/>
      <c r="K249" s="753"/>
      <c r="L249" s="753"/>
      <c r="M249" s="753"/>
      <c r="N249" s="753"/>
      <c r="O249" s="754"/>
    </row>
    <row r="250">
      <c r="A250" s="841"/>
      <c r="B250" s="760"/>
      <c r="C250" s="761"/>
      <c r="D250" s="761"/>
      <c r="E250" s="761"/>
      <c r="F250" s="761"/>
      <c r="G250" s="761"/>
      <c r="H250" s="761"/>
      <c r="I250" s="761"/>
      <c r="J250" s="761"/>
      <c r="K250" s="761"/>
      <c r="L250" s="761"/>
      <c r="M250" s="761"/>
      <c r="N250" s="761"/>
      <c r="O250" s="762"/>
    </row>
    <row r="251">
      <c r="A251" s="841"/>
      <c r="B251" s="760"/>
      <c r="C251" s="761"/>
      <c r="D251" s="761"/>
      <c r="E251" s="761"/>
      <c r="F251" s="761"/>
      <c r="G251" s="761"/>
      <c r="H251" s="761"/>
      <c r="I251" s="761"/>
      <c r="J251" s="761"/>
      <c r="K251" s="761"/>
      <c r="L251" s="761"/>
      <c r="M251" s="761"/>
      <c r="N251" s="761"/>
      <c r="O251" s="762"/>
    </row>
    <row r="252">
      <c r="A252" s="841"/>
      <c r="B252" s="760"/>
      <c r="C252" s="761"/>
      <c r="D252" s="761"/>
      <c r="E252" s="761"/>
      <c r="F252" s="761"/>
      <c r="G252" s="761"/>
      <c r="H252" s="761"/>
      <c r="I252" s="761"/>
      <c r="J252" s="761"/>
      <c r="K252" s="761"/>
      <c r="L252" s="761"/>
      <c r="M252" s="761"/>
      <c r="N252" s="761"/>
      <c r="O252" s="762"/>
    </row>
    <row r="253">
      <c r="A253" s="841"/>
      <c r="B253" s="760"/>
      <c r="C253" s="761"/>
      <c r="D253" s="761"/>
      <c r="E253" s="761"/>
      <c r="F253" s="761"/>
      <c r="G253" s="761"/>
      <c r="H253" s="761"/>
      <c r="I253" s="761"/>
      <c r="J253" s="761"/>
      <c r="K253" s="761"/>
      <c r="L253" s="761"/>
      <c r="M253" s="761"/>
      <c r="N253" s="761"/>
      <c r="O253" s="762"/>
    </row>
    <row r="254">
      <c r="A254" s="841"/>
      <c r="B254" s="760"/>
      <c r="C254" s="761"/>
      <c r="D254" s="761"/>
      <c r="E254" s="761"/>
      <c r="F254" s="761"/>
      <c r="G254" s="761"/>
      <c r="H254" s="761"/>
      <c r="I254" s="761"/>
      <c r="J254" s="761"/>
      <c r="K254" s="761"/>
      <c r="L254" s="761"/>
      <c r="M254" s="761"/>
      <c r="N254" s="761"/>
      <c r="O254" s="762"/>
    </row>
    <row r="255">
      <c r="A255" s="841"/>
      <c r="B255" s="760"/>
      <c r="C255" s="761"/>
      <c r="D255" s="761"/>
      <c r="E255" s="761"/>
      <c r="F255" s="761"/>
      <c r="G255" s="761"/>
      <c r="H255" s="761"/>
      <c r="I255" s="761"/>
      <c r="J255" s="761"/>
      <c r="K255" s="761"/>
      <c r="L255" s="761"/>
      <c r="M255" s="761"/>
      <c r="N255" s="761"/>
      <c r="O255" s="762"/>
    </row>
    <row r="256">
      <c r="A256" s="841"/>
      <c r="B256" s="760"/>
      <c r="C256" s="761"/>
      <c r="D256" s="761"/>
      <c r="E256" s="761"/>
      <c r="F256" s="761"/>
      <c r="G256" s="761"/>
      <c r="H256" s="761"/>
      <c r="I256" s="761"/>
      <c r="J256" s="761"/>
      <c r="K256" s="761"/>
      <c r="L256" s="761"/>
      <c r="M256" s="761"/>
      <c r="N256" s="761"/>
      <c r="O256" s="762"/>
    </row>
    <row r="257">
      <c r="A257" s="841"/>
      <c r="B257" s="758"/>
      <c r="C257" s="759"/>
      <c r="D257" s="759"/>
      <c r="E257" s="759"/>
      <c r="F257" s="759"/>
      <c r="G257" s="759"/>
      <c r="H257" s="759"/>
      <c r="I257" s="3" t="s">
        <v>292</v>
      </c>
      <c r="J257" s="3"/>
      <c r="K257" s="3"/>
      <c r="L257" s="3"/>
      <c r="M257" s="3"/>
      <c r="N257" s="3"/>
      <c r="O257" s="3"/>
    </row>
    <row r="258">
      <c r="A258" s="841"/>
      <c r="B258" s="758"/>
      <c r="C258" s="759"/>
      <c r="D258" s="759"/>
      <c r="E258" s="759"/>
      <c r="F258" s="759"/>
      <c r="G258" s="759"/>
      <c r="H258" s="759"/>
      <c r="I258" s="3"/>
      <c r="J258" s="3"/>
      <c r="K258" s="3"/>
      <c r="L258" s="3"/>
      <c r="M258" s="3"/>
      <c r="N258" s="3"/>
      <c r="O258" s="3"/>
    </row>
    <row r="259">
      <c r="A259" s="841"/>
      <c r="B259" s="758"/>
      <c r="C259" s="759"/>
      <c r="D259" s="759"/>
      <c r="E259" s="759"/>
      <c r="F259" s="759"/>
      <c r="G259" s="759"/>
      <c r="H259" s="759"/>
      <c r="I259" s="3"/>
      <c r="J259" s="3"/>
      <c r="K259" s="3"/>
      <c r="L259" s="3"/>
      <c r="M259" s="3"/>
      <c r="N259" s="3"/>
      <c r="O259" s="3"/>
    </row>
    <row r="260">
      <c r="A260" s="842"/>
      <c r="B260" s="803"/>
      <c r="C260" s="804"/>
      <c r="D260" s="804"/>
      <c r="E260" s="804"/>
      <c r="F260" s="804"/>
      <c r="G260" s="804"/>
      <c r="H260" s="804"/>
      <c r="I260" s="3"/>
      <c r="J260" s="3"/>
      <c r="K260" s="3"/>
      <c r="L260" s="3"/>
      <c r="M260" s="3"/>
      <c r="N260" s="3"/>
      <c r="O260" s="3"/>
    </row>
    <row r="261">
      <c r="A261" s="805" t="s">
        <v>240</v>
      </c>
      <c r="B261" s="806" t="s">
        <v>1</v>
      </c>
      <c r="C261" s="807"/>
      <c r="D261" s="807"/>
      <c r="E261" s="807"/>
      <c r="F261" s="807"/>
      <c r="G261" s="807"/>
      <c r="H261" s="807"/>
      <c r="I261" s="807"/>
      <c r="J261" s="807"/>
      <c r="K261" s="807"/>
      <c r="L261" s="807"/>
      <c r="M261" s="807"/>
      <c r="N261" s="807"/>
      <c r="O261" s="843"/>
    </row>
    <row r="262">
      <c r="A262" s="810" t="s">
        <v>3</v>
      </c>
      <c r="B262" s="811" t="s">
        <v>4</v>
      </c>
      <c r="C262" s="812"/>
      <c r="D262" s="812"/>
      <c r="E262" s="812"/>
      <c r="F262" s="812"/>
      <c r="G262" s="812"/>
      <c r="H262" s="812"/>
      <c r="I262" s="812"/>
      <c r="J262" s="812"/>
      <c r="K262" s="812"/>
      <c r="L262" s="812"/>
      <c r="M262" s="812"/>
      <c r="N262" s="812"/>
      <c r="O262" s="813"/>
    </row>
    <row r="263">
      <c r="A263" s="814" t="s">
        <v>241</v>
      </c>
      <c r="B263" s="694"/>
      <c r="C263" s="694"/>
      <c r="D263" s="694"/>
      <c r="E263" s="694"/>
      <c r="F263" s="694"/>
      <c r="G263" s="694"/>
      <c r="H263" s="694"/>
      <c r="I263" s="694"/>
      <c r="J263" s="694"/>
      <c r="K263" s="694"/>
      <c r="L263" s="694"/>
      <c r="M263" s="694"/>
      <c r="N263" s="694"/>
      <c r="O263" s="815"/>
    </row>
    <row r="264" ht="25.5">
      <c r="A264" s="718" t="s">
        <v>7</v>
      </c>
      <c r="B264" s="720" t="s">
        <v>312</v>
      </c>
      <c r="C264" s="720" t="s">
        <v>216</v>
      </c>
      <c r="D264" s="816" t="s">
        <v>301</v>
      </c>
      <c r="E264" s="817"/>
      <c r="F264" s="818"/>
      <c r="G264" s="819" t="s">
        <v>242</v>
      </c>
      <c r="H264" s="820"/>
      <c r="I264" s="723">
        <f>I212+1</f>
        <v>45971</v>
      </c>
      <c r="J264" s="724"/>
      <c r="K264" s="724"/>
      <c r="L264" s="724"/>
      <c r="M264" s="725"/>
      <c r="N264" s="726" t="s">
        <v>243</v>
      </c>
      <c r="O264" s="727">
        <f>O212+1</f>
        <v>6</v>
      </c>
    </row>
    <row r="265">
      <c r="A265" s="728" t="s">
        <v>244</v>
      </c>
      <c r="B265" s="729" t="s">
        <v>6</v>
      </c>
      <c r="C265" s="730"/>
      <c r="D265" s="730"/>
      <c r="E265" s="730"/>
      <c r="F265" s="730"/>
      <c r="G265" s="730"/>
      <c r="H265" s="730"/>
      <c r="I265" s="730"/>
      <c r="J265" s="731"/>
      <c r="K265" s="732" t="s">
        <v>245</v>
      </c>
      <c r="L265" s="732" t="s">
        <v>246</v>
      </c>
      <c r="M265" s="821" t="s">
        <v>247</v>
      </c>
      <c r="N265" s="822"/>
      <c r="O265" s="733" t="s">
        <v>248</v>
      </c>
    </row>
    <row r="266">
      <c r="A266" s="734"/>
      <c r="B266" s="735"/>
      <c r="C266" s="736"/>
      <c r="D266" s="736"/>
      <c r="E266" s="736"/>
      <c r="F266" s="736"/>
      <c r="G266" s="736"/>
      <c r="H266" s="736"/>
      <c r="I266" s="736"/>
      <c r="J266" s="737"/>
      <c r="K266" s="732" t="s">
        <v>249</v>
      </c>
      <c r="L266" s="732" t="s">
        <v>203</v>
      </c>
      <c r="M266" s="823"/>
      <c r="N266" s="824"/>
      <c r="O266" s="739"/>
    </row>
    <row r="267" ht="25.5">
      <c r="A267" s="740" t="s">
        <v>250</v>
      </c>
      <c r="B267" s="741"/>
      <c r="C267" s="742" t="s">
        <v>251</v>
      </c>
      <c r="D267" s="742">
        <f>D215</f>
        <v>180</v>
      </c>
      <c r="E267" s="742" t="s">
        <v>252</v>
      </c>
      <c r="F267" s="825" t="s">
        <v>253</v>
      </c>
      <c r="G267" s="826"/>
      <c r="H267" s="741">
        <f>H215+1</f>
        <v>36</v>
      </c>
      <c r="I267" s="742" t="s">
        <v>254</v>
      </c>
      <c r="J267" s="741">
        <f>D267-H267</f>
        <v>144</v>
      </c>
      <c r="K267" s="744" t="s">
        <v>255</v>
      </c>
      <c r="L267" s="744" t="s">
        <v>203</v>
      </c>
      <c r="M267" s="811"/>
      <c r="N267" s="827"/>
      <c r="O267" s="745"/>
    </row>
    <row r="268">
      <c r="A268" s="828" t="s">
        <v>256</v>
      </c>
      <c r="B268" s="747" t="s">
        <v>257</v>
      </c>
      <c r="C268" s="748"/>
      <c r="D268" s="748"/>
      <c r="E268" s="748"/>
      <c r="F268" s="749"/>
      <c r="G268" s="750"/>
      <c r="H268" s="751"/>
      <c r="I268" s="752"/>
      <c r="J268" s="753"/>
      <c r="K268" s="753"/>
      <c r="L268" s="753"/>
      <c r="M268" s="753"/>
      <c r="N268" s="753"/>
      <c r="O268" s="754"/>
    </row>
    <row r="269">
      <c r="A269" s="828"/>
      <c r="B269" s="755" t="s">
        <v>258</v>
      </c>
      <c r="C269" s="756"/>
      <c r="D269" s="756"/>
      <c r="E269" s="756"/>
      <c r="F269" s="757"/>
      <c r="G269" s="758"/>
      <c r="H269" s="759"/>
      <c r="I269" s="760"/>
      <c r="J269" s="761"/>
      <c r="K269" s="761"/>
      <c r="L269" s="761"/>
      <c r="M269" s="761"/>
      <c r="N269" s="761"/>
      <c r="O269" s="762"/>
    </row>
    <row r="270">
      <c r="A270" s="828"/>
      <c r="B270" s="755" t="s">
        <v>259</v>
      </c>
      <c r="C270" s="756"/>
      <c r="D270" s="756"/>
      <c r="E270" s="756"/>
      <c r="F270" s="757"/>
      <c r="G270" s="758"/>
      <c r="H270" s="759"/>
      <c r="I270" s="760"/>
      <c r="J270" s="761"/>
      <c r="K270" s="761"/>
      <c r="L270" s="761"/>
      <c r="M270" s="761"/>
      <c r="N270" s="761"/>
      <c r="O270" s="762"/>
    </row>
    <row r="271">
      <c r="A271" s="828"/>
      <c r="B271" s="755" t="s">
        <v>260</v>
      </c>
      <c r="C271" s="756"/>
      <c r="D271" s="756"/>
      <c r="E271" s="756"/>
      <c r="F271" s="757"/>
      <c r="G271" s="758"/>
      <c r="H271" s="763"/>
      <c r="I271" s="760"/>
      <c r="J271" s="761"/>
      <c r="K271" s="761"/>
      <c r="L271" s="761"/>
      <c r="M271" s="761"/>
      <c r="N271" s="761"/>
      <c r="O271" s="762"/>
    </row>
    <row r="272">
      <c r="A272" s="828"/>
      <c r="B272" s="755" t="s">
        <v>261</v>
      </c>
      <c r="C272" s="756"/>
      <c r="D272" s="756"/>
      <c r="E272" s="756"/>
      <c r="F272" s="757"/>
      <c r="G272" s="758"/>
      <c r="H272" s="763"/>
      <c r="I272" s="758"/>
      <c r="J272" s="759"/>
      <c r="K272" s="759"/>
      <c r="L272" s="759"/>
      <c r="M272" s="759"/>
      <c r="N272" s="759"/>
      <c r="O272" s="764"/>
    </row>
    <row r="273">
      <c r="A273" s="829"/>
      <c r="B273" s="755" t="s">
        <v>262</v>
      </c>
      <c r="C273" s="756"/>
      <c r="D273" s="756"/>
      <c r="E273" s="756"/>
      <c r="F273" s="757"/>
      <c r="G273" s="758"/>
      <c r="H273" s="763"/>
      <c r="I273" s="769"/>
      <c r="J273" s="770"/>
      <c r="K273" s="770"/>
      <c r="L273" s="770"/>
      <c r="M273" s="770"/>
      <c r="N273" s="770"/>
      <c r="O273" s="771"/>
    </row>
    <row r="274">
      <c r="A274" s="830" t="s">
        <v>263</v>
      </c>
      <c r="B274" s="773" t="s">
        <v>264</v>
      </c>
      <c r="C274" s="774"/>
      <c r="D274" s="774"/>
      <c r="E274" s="774"/>
      <c r="F274" s="775"/>
      <c r="G274" s="776" t="s">
        <v>265</v>
      </c>
      <c r="H274" s="777"/>
      <c r="I274" s="773" t="s">
        <v>264</v>
      </c>
      <c r="J274" s="774"/>
      <c r="K274" s="774"/>
      <c r="L274" s="774"/>
      <c r="M274" s="774"/>
      <c r="N274" s="775"/>
      <c r="O274" s="778" t="s">
        <v>265</v>
      </c>
    </row>
    <row r="275">
      <c r="A275" s="828"/>
      <c r="B275" s="766" t="s">
        <v>266</v>
      </c>
      <c r="C275" s="767"/>
      <c r="D275" s="767"/>
      <c r="E275" s="767"/>
      <c r="F275" s="768"/>
      <c r="G275" s="779"/>
      <c r="H275" s="780"/>
      <c r="I275" s="766" t="s">
        <v>267</v>
      </c>
      <c r="J275" s="767"/>
      <c r="K275" s="767"/>
      <c r="L275" s="767"/>
      <c r="M275" s="767"/>
      <c r="N275" s="768"/>
      <c r="O275" s="781"/>
    </row>
    <row r="276" ht="13.15" customHeight="1">
      <c r="A276" s="828"/>
      <c r="B276" s="766" t="s">
        <v>268</v>
      </c>
      <c r="C276" s="767"/>
      <c r="D276" s="767"/>
      <c r="E276" s="767"/>
      <c r="F276" s="768"/>
      <c r="G276" s="779"/>
      <c r="H276" s="782"/>
      <c r="I276" s="783" t="s">
        <v>269</v>
      </c>
      <c r="J276" s="784"/>
      <c r="K276" s="784"/>
      <c r="L276" s="784"/>
      <c r="M276" s="784"/>
      <c r="N276" s="785"/>
      <c r="O276" s="786"/>
    </row>
    <row r="277" ht="13.15" customHeight="1">
      <c r="A277" s="828"/>
      <c r="B277" s="766" t="s">
        <v>270</v>
      </c>
      <c r="C277" s="767"/>
      <c r="D277" s="767"/>
      <c r="E277" s="767"/>
      <c r="F277" s="768"/>
      <c r="G277" s="779"/>
      <c r="H277" s="782"/>
      <c r="I277" s="766" t="s">
        <v>271</v>
      </c>
      <c r="J277" s="767"/>
      <c r="K277" s="767"/>
      <c r="L277" s="767"/>
      <c r="M277" s="767"/>
      <c r="N277" s="768"/>
      <c r="O277" s="786"/>
    </row>
    <row r="278" ht="13.15" customHeight="1">
      <c r="A278" s="828"/>
      <c r="B278" s="766" t="s">
        <v>272</v>
      </c>
      <c r="C278" s="767"/>
      <c r="D278" s="767"/>
      <c r="E278" s="767"/>
      <c r="F278" s="768"/>
      <c r="G278" s="779"/>
      <c r="H278" s="780"/>
      <c r="I278" s="787" t="s">
        <v>273</v>
      </c>
      <c r="J278" s="788"/>
      <c r="K278" s="788"/>
      <c r="L278" s="788"/>
      <c r="M278" s="788"/>
      <c r="N278" s="789"/>
      <c r="O278" s="781"/>
    </row>
    <row r="279" ht="13.15" customHeight="1">
      <c r="A279" s="828"/>
      <c r="B279" s="766" t="s">
        <v>274</v>
      </c>
      <c r="C279" s="767"/>
      <c r="D279" s="767"/>
      <c r="E279" s="767"/>
      <c r="F279" s="768"/>
      <c r="G279" s="779"/>
      <c r="H279" s="780"/>
      <c r="I279" s="766" t="s">
        <v>275</v>
      </c>
      <c r="J279" s="767"/>
      <c r="K279" s="767"/>
      <c r="L279" s="767"/>
      <c r="M279" s="767"/>
      <c r="N279" s="768"/>
      <c r="O279" s="781">
        <v>1</v>
      </c>
    </row>
    <row r="280">
      <c r="A280" s="828"/>
      <c r="B280" s="766" t="s">
        <v>276</v>
      </c>
      <c r="C280" s="767"/>
      <c r="D280" s="767"/>
      <c r="E280" s="767"/>
      <c r="F280" s="768"/>
      <c r="G280" s="779"/>
      <c r="H280" s="780"/>
      <c r="I280" s="766" t="s">
        <v>277</v>
      </c>
      <c r="J280" s="767"/>
      <c r="K280" s="767"/>
      <c r="L280" s="767"/>
      <c r="M280" s="767"/>
      <c r="N280" s="768"/>
      <c r="O280" s="781"/>
    </row>
    <row r="281" ht="13.15" customHeight="1">
      <c r="A281" s="828"/>
      <c r="B281" s="766" t="s">
        <v>278</v>
      </c>
      <c r="C281" s="767"/>
      <c r="D281" s="767"/>
      <c r="E281" s="767"/>
      <c r="F281" s="768"/>
      <c r="G281" s="779"/>
      <c r="H281" s="780"/>
      <c r="I281" s="766" t="s">
        <v>279</v>
      </c>
      <c r="J281" s="767"/>
      <c r="K281" s="767"/>
      <c r="L281" s="767"/>
      <c r="M281" s="767"/>
      <c r="N281" s="768"/>
      <c r="O281" s="781"/>
    </row>
    <row r="282">
      <c r="A282" s="828"/>
      <c r="B282" s="766" t="s">
        <v>280</v>
      </c>
      <c r="C282" s="767"/>
      <c r="D282" s="767"/>
      <c r="E282" s="767"/>
      <c r="F282" s="768"/>
      <c r="G282" s="779"/>
      <c r="H282" s="780"/>
      <c r="I282" s="766" t="s">
        <v>281</v>
      </c>
      <c r="J282" s="767"/>
      <c r="K282" s="767"/>
      <c r="L282" s="767"/>
      <c r="M282" s="767"/>
      <c r="N282" s="768"/>
      <c r="O282" s="781">
        <v>1</v>
      </c>
    </row>
    <row r="283" ht="13.15" customHeight="1">
      <c r="A283" s="828"/>
      <c r="B283" s="766" t="s">
        <v>282</v>
      </c>
      <c r="C283" s="767"/>
      <c r="D283" s="767"/>
      <c r="E283" s="767"/>
      <c r="F283" s="768"/>
      <c r="G283" s="779"/>
      <c r="H283" s="780"/>
      <c r="I283" s="766" t="s">
        <v>283</v>
      </c>
      <c r="J283" s="767"/>
      <c r="K283" s="767"/>
      <c r="L283" s="767"/>
      <c r="M283" s="767"/>
      <c r="N283" s="768"/>
      <c r="O283" s="781"/>
    </row>
    <row r="284" ht="13.15" customHeight="1">
      <c r="A284" s="828"/>
      <c r="B284" s="766" t="s">
        <v>284</v>
      </c>
      <c r="C284" s="767"/>
      <c r="D284" s="767"/>
      <c r="E284" s="767"/>
      <c r="F284" s="768"/>
      <c r="G284" s="779"/>
      <c r="H284" s="780"/>
      <c r="I284" s="766" t="s">
        <v>285</v>
      </c>
      <c r="J284" s="767"/>
      <c r="K284" s="767"/>
      <c r="L284" s="767"/>
      <c r="M284" s="767"/>
      <c r="N284" s="768"/>
      <c r="O284" s="790">
        <v>1</v>
      </c>
    </row>
    <row r="285" ht="13.9" customHeight="1">
      <c r="A285" s="829"/>
      <c r="B285" s="766" t="s">
        <v>286</v>
      </c>
      <c r="C285" s="767"/>
      <c r="D285" s="767"/>
      <c r="E285" s="767"/>
      <c r="F285" s="768"/>
      <c r="G285" s="791">
        <v>2</v>
      </c>
      <c r="H285" s="792"/>
      <c r="I285" s="793" t="s">
        <v>287</v>
      </c>
      <c r="J285" s="794"/>
      <c r="K285" s="794"/>
      <c r="L285" s="794"/>
      <c r="M285" s="794"/>
      <c r="N285" s="795"/>
      <c r="O285" s="796">
        <f>SUM(G275:H285,O275:O284)</f>
        <v>5</v>
      </c>
    </row>
    <row r="286">
      <c r="A286" s="837" t="s">
        <v>288</v>
      </c>
      <c r="B286" s="838" t="s">
        <v>43</v>
      </c>
      <c r="C286" s="839"/>
      <c r="D286" s="839"/>
      <c r="E286" s="839"/>
      <c r="F286" s="839"/>
      <c r="G286" s="839"/>
      <c r="H286" s="839"/>
      <c r="I286" s="839"/>
      <c r="J286" s="839"/>
      <c r="K286" s="839"/>
      <c r="L286" s="839"/>
      <c r="M286" s="839"/>
      <c r="N286" s="839"/>
      <c r="O286" s="840"/>
    </row>
    <row r="287">
      <c r="A287" s="841"/>
      <c r="B287" s="758"/>
      <c r="C287" s="759"/>
      <c r="D287" s="759"/>
      <c r="E287" s="759"/>
      <c r="F287" s="759"/>
      <c r="G287" s="759"/>
      <c r="H287" s="759"/>
      <c r="I287" s="759"/>
      <c r="J287" s="759"/>
      <c r="K287" s="759"/>
      <c r="L287" s="759"/>
      <c r="M287" s="759"/>
      <c r="N287" s="759"/>
      <c r="O287" s="764"/>
    </row>
    <row r="288">
      <c r="A288" s="841"/>
      <c r="B288" s="758"/>
      <c r="C288" s="759"/>
      <c r="D288" s="759"/>
      <c r="E288" s="759"/>
      <c r="F288" s="759"/>
      <c r="G288" s="759"/>
      <c r="H288" s="759"/>
      <c r="I288" s="759"/>
      <c r="J288" s="759"/>
      <c r="K288" s="759"/>
      <c r="L288" s="759"/>
      <c r="M288" s="759"/>
      <c r="N288" s="759"/>
      <c r="O288" s="764"/>
    </row>
    <row r="289">
      <c r="A289" s="841"/>
      <c r="B289" s="758"/>
      <c r="C289" s="759"/>
      <c r="D289" s="759"/>
      <c r="E289" s="759"/>
      <c r="F289" s="759"/>
      <c r="G289" s="759"/>
      <c r="H289" s="759"/>
      <c r="I289" s="759"/>
      <c r="J289" s="759"/>
      <c r="K289" s="759"/>
      <c r="L289" s="759"/>
      <c r="M289" s="759"/>
      <c r="N289" s="759"/>
      <c r="O289" s="764"/>
    </row>
    <row r="290">
      <c r="A290" s="841"/>
      <c r="B290" s="758"/>
      <c r="C290" s="759"/>
      <c r="D290" s="759"/>
      <c r="E290" s="759"/>
      <c r="F290" s="759"/>
      <c r="G290" s="759"/>
      <c r="H290" s="759"/>
      <c r="I290" s="759"/>
      <c r="J290" s="759"/>
      <c r="K290" s="759"/>
      <c r="L290" s="759"/>
      <c r="M290" s="759"/>
      <c r="N290" s="759"/>
      <c r="O290" s="764"/>
    </row>
    <row r="291">
      <c r="A291" s="841"/>
      <c r="B291" s="758"/>
      <c r="C291" s="759"/>
      <c r="D291" s="759"/>
      <c r="E291" s="759"/>
      <c r="F291" s="759"/>
      <c r="G291" s="759"/>
      <c r="H291" s="759"/>
      <c r="I291" s="759"/>
      <c r="J291" s="759"/>
      <c r="K291" s="759"/>
      <c r="L291" s="759"/>
      <c r="M291" s="759"/>
      <c r="N291" s="759"/>
      <c r="O291" s="764"/>
    </row>
    <row r="292">
      <c r="A292" s="841"/>
      <c r="B292" s="758"/>
      <c r="C292" s="759"/>
      <c r="D292" s="759"/>
      <c r="E292" s="759"/>
      <c r="F292" s="759"/>
      <c r="G292" s="759"/>
      <c r="H292" s="759"/>
      <c r="I292" s="759"/>
      <c r="J292" s="759"/>
      <c r="K292" s="759"/>
      <c r="L292" s="759"/>
      <c r="M292" s="759"/>
      <c r="N292" s="759"/>
      <c r="O292" s="764"/>
    </row>
    <row r="293">
      <c r="A293" s="841"/>
      <c r="B293" s="758"/>
      <c r="C293" s="759"/>
      <c r="D293" s="759"/>
      <c r="E293" s="759"/>
      <c r="F293" s="759"/>
      <c r="G293" s="759"/>
      <c r="H293" s="759"/>
      <c r="I293" s="759"/>
      <c r="J293" s="759"/>
      <c r="K293" s="759"/>
      <c r="L293" s="759"/>
      <c r="M293" s="759"/>
      <c r="N293" s="759"/>
      <c r="O293" s="764"/>
    </row>
    <row r="294">
      <c r="A294" s="841"/>
      <c r="B294" s="758"/>
      <c r="C294" s="759"/>
      <c r="D294" s="759"/>
      <c r="E294" s="759"/>
      <c r="F294" s="759"/>
      <c r="G294" s="759"/>
      <c r="H294" s="759"/>
      <c r="I294" s="759"/>
      <c r="J294" s="759"/>
      <c r="K294" s="759"/>
      <c r="L294" s="759"/>
      <c r="M294" s="759"/>
      <c r="N294" s="759"/>
      <c r="O294" s="764"/>
    </row>
    <row r="295">
      <c r="A295" s="841"/>
      <c r="B295" s="758"/>
      <c r="C295" s="759"/>
      <c r="D295" s="759"/>
      <c r="E295" s="759"/>
      <c r="F295" s="759"/>
      <c r="G295" s="759"/>
      <c r="H295" s="759"/>
      <c r="I295" s="759"/>
      <c r="J295" s="759"/>
      <c r="K295" s="759"/>
      <c r="L295" s="759"/>
      <c r="M295" s="759"/>
      <c r="N295" s="759"/>
      <c r="O295" s="764"/>
    </row>
    <row r="296">
      <c r="A296" s="841"/>
      <c r="B296" s="758"/>
      <c r="C296" s="759"/>
      <c r="D296" s="759"/>
      <c r="E296" s="759"/>
      <c r="F296" s="759"/>
      <c r="G296" s="759"/>
      <c r="H296" s="759"/>
      <c r="I296" s="759"/>
      <c r="J296" s="759"/>
      <c r="K296" s="759"/>
      <c r="L296" s="759"/>
      <c r="M296" s="759"/>
      <c r="N296" s="759"/>
      <c r="O296" s="764"/>
    </row>
    <row r="297">
      <c r="A297" s="841"/>
      <c r="B297" s="758"/>
      <c r="C297" s="759"/>
      <c r="D297" s="759"/>
      <c r="E297" s="759"/>
      <c r="F297" s="759"/>
      <c r="G297" s="759"/>
      <c r="H297" s="759"/>
      <c r="I297" s="3" t="s">
        <v>0</v>
      </c>
      <c r="J297" s="3"/>
      <c r="K297" s="3"/>
      <c r="L297" s="3"/>
      <c r="M297" s="3"/>
      <c r="N297" s="3"/>
      <c r="O297" s="3"/>
    </row>
    <row r="298">
      <c r="A298" s="841"/>
      <c r="B298" s="758"/>
      <c r="C298" s="759"/>
      <c r="D298" s="759"/>
      <c r="E298" s="759"/>
      <c r="F298" s="759"/>
      <c r="G298" s="759"/>
      <c r="H298" s="759"/>
      <c r="I298" s="3"/>
      <c r="J298" s="3"/>
      <c r="K298" s="3"/>
      <c r="L298" s="3"/>
      <c r="M298" s="3"/>
      <c r="N298" s="3"/>
      <c r="O298" s="3"/>
    </row>
    <row r="299">
      <c r="A299" s="841"/>
      <c r="B299" s="758"/>
      <c r="C299" s="759"/>
      <c r="D299" s="759"/>
      <c r="E299" s="759"/>
      <c r="F299" s="759"/>
      <c r="G299" s="759"/>
      <c r="H299" s="759"/>
      <c r="I299" s="3"/>
      <c r="J299" s="3"/>
      <c r="K299" s="3"/>
      <c r="L299" s="3"/>
      <c r="M299" s="3"/>
      <c r="N299" s="3"/>
      <c r="O299" s="3"/>
    </row>
    <row r="300">
      <c r="A300" s="842"/>
      <c r="B300" s="803"/>
      <c r="C300" s="804"/>
      <c r="D300" s="804"/>
      <c r="E300" s="804"/>
      <c r="F300" s="804"/>
      <c r="G300" s="804"/>
      <c r="H300" s="804"/>
      <c r="I300" s="3"/>
      <c r="J300" s="3"/>
      <c r="K300" s="3"/>
      <c r="L300" s="3"/>
      <c r="M300" s="3"/>
      <c r="N300" s="3"/>
      <c r="O300" s="3"/>
    </row>
    <row r="301">
      <c r="A301" s="837" t="s">
        <v>291</v>
      </c>
      <c r="B301" s="752"/>
      <c r="C301" s="753"/>
      <c r="D301" s="753"/>
      <c r="E301" s="753"/>
      <c r="F301" s="753"/>
      <c r="G301" s="753"/>
      <c r="H301" s="753"/>
      <c r="I301" s="753"/>
      <c r="J301" s="753"/>
      <c r="K301" s="753"/>
      <c r="L301" s="753"/>
      <c r="M301" s="753"/>
      <c r="N301" s="753"/>
      <c r="O301" s="754"/>
    </row>
    <row r="302">
      <c r="A302" s="841"/>
      <c r="B302" s="760"/>
      <c r="C302" s="761"/>
      <c r="D302" s="761"/>
      <c r="E302" s="761"/>
      <c r="F302" s="761"/>
      <c r="G302" s="761"/>
      <c r="H302" s="761"/>
      <c r="I302" s="761"/>
      <c r="J302" s="761"/>
      <c r="K302" s="761"/>
      <c r="L302" s="761"/>
      <c r="M302" s="761"/>
      <c r="N302" s="761"/>
      <c r="O302" s="762"/>
    </row>
    <row r="303">
      <c r="A303" s="841"/>
      <c r="B303" s="760"/>
      <c r="C303" s="761"/>
      <c r="D303" s="761"/>
      <c r="E303" s="761"/>
      <c r="F303" s="761"/>
      <c r="G303" s="761"/>
      <c r="H303" s="761"/>
      <c r="I303" s="761"/>
      <c r="J303" s="761"/>
      <c r="K303" s="761"/>
      <c r="L303" s="761"/>
      <c r="M303" s="761"/>
      <c r="N303" s="761"/>
      <c r="O303" s="762"/>
    </row>
    <row r="304">
      <c r="A304" s="841"/>
      <c r="B304" s="760"/>
      <c r="C304" s="761"/>
      <c r="D304" s="761"/>
      <c r="E304" s="761"/>
      <c r="F304" s="761"/>
      <c r="G304" s="761"/>
      <c r="H304" s="761"/>
      <c r="I304" s="761"/>
      <c r="J304" s="761"/>
      <c r="K304" s="761"/>
      <c r="L304" s="761"/>
      <c r="M304" s="761"/>
      <c r="N304" s="761"/>
      <c r="O304" s="762"/>
    </row>
    <row r="305">
      <c r="A305" s="841"/>
      <c r="B305" s="760"/>
      <c r="C305" s="761"/>
      <c r="D305" s="761"/>
      <c r="E305" s="761"/>
      <c r="F305" s="761"/>
      <c r="G305" s="761"/>
      <c r="H305" s="761"/>
      <c r="I305" s="761"/>
      <c r="J305" s="761"/>
      <c r="K305" s="761"/>
      <c r="L305" s="761"/>
      <c r="M305" s="761"/>
      <c r="N305" s="761"/>
      <c r="O305" s="762"/>
    </row>
    <row r="306">
      <c r="A306" s="841"/>
      <c r="B306" s="760"/>
      <c r="C306" s="761"/>
      <c r="D306" s="761"/>
      <c r="E306" s="761"/>
      <c r="F306" s="761"/>
      <c r="G306" s="761"/>
      <c r="H306" s="761"/>
      <c r="I306" s="761"/>
      <c r="J306" s="761"/>
      <c r="K306" s="761"/>
      <c r="L306" s="761"/>
      <c r="M306" s="761"/>
      <c r="N306" s="761"/>
      <c r="O306" s="762"/>
    </row>
    <row r="307">
      <c r="A307" s="841"/>
      <c r="B307" s="760"/>
      <c r="C307" s="761"/>
      <c r="D307" s="761"/>
      <c r="E307" s="761"/>
      <c r="F307" s="761"/>
      <c r="G307" s="761"/>
      <c r="H307" s="761"/>
      <c r="I307" s="761"/>
      <c r="J307" s="761"/>
      <c r="K307" s="761"/>
      <c r="L307" s="761"/>
      <c r="M307" s="761"/>
      <c r="N307" s="761"/>
      <c r="O307" s="762"/>
    </row>
    <row r="308">
      <c r="A308" s="841"/>
      <c r="B308" s="760"/>
      <c r="C308" s="761"/>
      <c r="D308" s="761"/>
      <c r="E308" s="761"/>
      <c r="F308" s="761"/>
      <c r="G308" s="761"/>
      <c r="H308" s="761"/>
      <c r="I308" s="761"/>
      <c r="J308" s="761"/>
      <c r="K308" s="761"/>
      <c r="L308" s="761"/>
      <c r="M308" s="761"/>
      <c r="N308" s="761"/>
      <c r="O308" s="762"/>
    </row>
    <row r="309">
      <c r="A309" s="841"/>
      <c r="B309" s="758"/>
      <c r="C309" s="759"/>
      <c r="D309" s="759"/>
      <c r="E309" s="759"/>
      <c r="F309" s="759"/>
      <c r="G309" s="759"/>
      <c r="H309" s="759"/>
      <c r="I309" s="3" t="s">
        <v>292</v>
      </c>
      <c r="J309" s="3"/>
      <c r="K309" s="3"/>
      <c r="L309" s="3"/>
      <c r="M309" s="3"/>
      <c r="N309" s="3"/>
      <c r="O309" s="3"/>
    </row>
    <row r="310">
      <c r="A310" s="841"/>
      <c r="B310" s="758"/>
      <c r="C310" s="759"/>
      <c r="D310" s="759"/>
      <c r="E310" s="759"/>
      <c r="F310" s="759"/>
      <c r="G310" s="759"/>
      <c r="H310" s="759"/>
      <c r="I310" s="3"/>
      <c r="J310" s="3"/>
      <c r="K310" s="3"/>
      <c r="L310" s="3"/>
      <c r="M310" s="3"/>
      <c r="N310" s="3"/>
      <c r="O310" s="3"/>
    </row>
    <row r="311">
      <c r="A311" s="841"/>
      <c r="B311" s="758"/>
      <c r="C311" s="759"/>
      <c r="D311" s="759"/>
      <c r="E311" s="759"/>
      <c r="F311" s="759"/>
      <c r="G311" s="759"/>
      <c r="H311" s="759"/>
      <c r="I311" s="3"/>
      <c r="J311" s="3"/>
      <c r="K311" s="3"/>
      <c r="L311" s="3"/>
      <c r="M311" s="3"/>
      <c r="N311" s="3"/>
      <c r="O311" s="3"/>
    </row>
    <row r="312">
      <c r="A312" s="842"/>
      <c r="B312" s="803"/>
      <c r="C312" s="804"/>
      <c r="D312" s="804"/>
      <c r="E312" s="804"/>
      <c r="F312" s="804"/>
      <c r="G312" s="804"/>
      <c r="H312" s="804"/>
      <c r="I312" s="3"/>
      <c r="J312" s="3"/>
      <c r="K312" s="3"/>
      <c r="L312" s="3"/>
      <c r="M312" s="3"/>
      <c r="N312" s="3"/>
      <c r="O312" s="3"/>
    </row>
    <row r="313">
      <c r="A313" s="805" t="s">
        <v>240</v>
      </c>
      <c r="B313" s="806" t="s">
        <v>1</v>
      </c>
      <c r="C313" s="807"/>
      <c r="D313" s="807"/>
      <c r="E313" s="807"/>
      <c r="F313" s="807"/>
      <c r="G313" s="807"/>
      <c r="H313" s="807"/>
      <c r="I313" s="807"/>
      <c r="J313" s="807"/>
      <c r="K313" s="807"/>
      <c r="L313" s="807"/>
      <c r="M313" s="807"/>
      <c r="N313" s="807"/>
      <c r="O313" s="843"/>
    </row>
    <row r="314">
      <c r="A314" s="810" t="s">
        <v>3</v>
      </c>
      <c r="B314" s="811" t="s">
        <v>4</v>
      </c>
      <c r="C314" s="812"/>
      <c r="D314" s="812"/>
      <c r="E314" s="812"/>
      <c r="F314" s="812"/>
      <c r="G314" s="812"/>
      <c r="H314" s="812"/>
      <c r="I314" s="812"/>
      <c r="J314" s="812"/>
      <c r="K314" s="812"/>
      <c r="L314" s="812"/>
      <c r="M314" s="812"/>
      <c r="N314" s="812"/>
      <c r="O314" s="813"/>
    </row>
    <row r="315">
      <c r="A315" s="814" t="s">
        <v>241</v>
      </c>
      <c r="B315" s="694"/>
      <c r="C315" s="694"/>
      <c r="D315" s="694"/>
      <c r="E315" s="694"/>
      <c r="F315" s="694"/>
      <c r="G315" s="694"/>
      <c r="H315" s="694"/>
      <c r="I315" s="694"/>
      <c r="J315" s="694"/>
      <c r="K315" s="694"/>
      <c r="L315" s="694"/>
      <c r="M315" s="694"/>
      <c r="N315" s="694"/>
      <c r="O315" s="815"/>
    </row>
    <row r="316" ht="25.5">
      <c r="A316" s="718" t="s">
        <v>7</v>
      </c>
      <c r="B316" s="720" t="s">
        <v>312</v>
      </c>
      <c r="C316" s="720" t="s">
        <v>216</v>
      </c>
      <c r="D316" s="816" t="s">
        <v>301</v>
      </c>
      <c r="E316" s="817"/>
      <c r="F316" s="818"/>
      <c r="G316" s="819" t="s">
        <v>242</v>
      </c>
      <c r="H316" s="820"/>
      <c r="I316" s="723">
        <f>I264+1</f>
        <v>45972</v>
      </c>
      <c r="J316" s="724"/>
      <c r="K316" s="724"/>
      <c r="L316" s="724"/>
      <c r="M316" s="725"/>
      <c r="N316" s="726" t="s">
        <v>243</v>
      </c>
      <c r="O316" s="727">
        <f>O264+1</f>
        <v>7</v>
      </c>
    </row>
    <row r="317">
      <c r="A317" s="728" t="s">
        <v>244</v>
      </c>
      <c r="B317" s="729" t="s">
        <v>6</v>
      </c>
      <c r="C317" s="730"/>
      <c r="D317" s="730"/>
      <c r="E317" s="730"/>
      <c r="F317" s="730"/>
      <c r="G317" s="730"/>
      <c r="H317" s="730"/>
      <c r="I317" s="730"/>
      <c r="J317" s="731"/>
      <c r="K317" s="732" t="s">
        <v>245</v>
      </c>
      <c r="L317" s="732" t="s">
        <v>246</v>
      </c>
      <c r="M317" s="821" t="s">
        <v>247</v>
      </c>
      <c r="N317" s="822"/>
      <c r="O317" s="733" t="s">
        <v>248</v>
      </c>
    </row>
    <row r="318">
      <c r="A318" s="734"/>
      <c r="B318" s="735"/>
      <c r="C318" s="736"/>
      <c r="D318" s="736"/>
      <c r="E318" s="736"/>
      <c r="F318" s="736"/>
      <c r="G318" s="736"/>
      <c r="H318" s="736"/>
      <c r="I318" s="736"/>
      <c r="J318" s="737"/>
      <c r="K318" s="732" t="s">
        <v>249</v>
      </c>
      <c r="L318" s="732" t="s">
        <v>203</v>
      </c>
      <c r="M318" s="823"/>
      <c r="N318" s="824"/>
      <c r="O318" s="739"/>
    </row>
    <row r="319" ht="25.5">
      <c r="A319" s="740" t="s">
        <v>250</v>
      </c>
      <c r="B319" s="741"/>
      <c r="C319" s="742" t="s">
        <v>251</v>
      </c>
      <c r="D319" s="742">
        <f>D267</f>
        <v>180</v>
      </c>
      <c r="E319" s="742" t="s">
        <v>252</v>
      </c>
      <c r="F319" s="825" t="s">
        <v>253</v>
      </c>
      <c r="G319" s="826"/>
      <c r="H319" s="741">
        <f>H267+1</f>
        <v>37</v>
      </c>
      <c r="I319" s="742" t="s">
        <v>254</v>
      </c>
      <c r="J319" s="741">
        <f>D319-H319</f>
        <v>143</v>
      </c>
      <c r="K319" s="744" t="s">
        <v>255</v>
      </c>
      <c r="L319" s="744" t="s">
        <v>203</v>
      </c>
      <c r="M319" s="811"/>
      <c r="N319" s="827"/>
      <c r="O319" s="745"/>
    </row>
    <row r="320">
      <c r="A320" s="828" t="s">
        <v>256</v>
      </c>
      <c r="B320" s="747" t="s">
        <v>257</v>
      </c>
      <c r="C320" s="748"/>
      <c r="D320" s="748"/>
      <c r="E320" s="748"/>
      <c r="F320" s="749"/>
      <c r="G320" s="750"/>
      <c r="H320" s="751"/>
      <c r="I320" s="752"/>
      <c r="J320" s="753"/>
      <c r="K320" s="753"/>
      <c r="L320" s="753"/>
      <c r="M320" s="753"/>
      <c r="N320" s="753"/>
      <c r="O320" s="754"/>
    </row>
    <row r="321">
      <c r="A321" s="828"/>
      <c r="B321" s="755" t="s">
        <v>258</v>
      </c>
      <c r="C321" s="756"/>
      <c r="D321" s="756"/>
      <c r="E321" s="756"/>
      <c r="F321" s="757"/>
      <c r="G321" s="758"/>
      <c r="H321" s="759"/>
      <c r="I321" s="760"/>
      <c r="J321" s="761"/>
      <c r="K321" s="761"/>
      <c r="L321" s="761"/>
      <c r="M321" s="761"/>
      <c r="N321" s="761"/>
      <c r="O321" s="762"/>
    </row>
    <row r="322">
      <c r="A322" s="828"/>
      <c r="B322" s="755" t="s">
        <v>259</v>
      </c>
      <c r="C322" s="756"/>
      <c r="D322" s="756"/>
      <c r="E322" s="756"/>
      <c r="F322" s="757"/>
      <c r="G322" s="758"/>
      <c r="H322" s="759"/>
      <c r="I322" s="760"/>
      <c r="J322" s="761"/>
      <c r="K322" s="761"/>
      <c r="L322" s="761"/>
      <c r="M322" s="761"/>
      <c r="N322" s="761"/>
      <c r="O322" s="762"/>
    </row>
    <row r="323">
      <c r="A323" s="828"/>
      <c r="B323" s="755" t="s">
        <v>260</v>
      </c>
      <c r="C323" s="756"/>
      <c r="D323" s="756"/>
      <c r="E323" s="756"/>
      <c r="F323" s="757"/>
      <c r="G323" s="758"/>
      <c r="H323" s="763"/>
      <c r="I323" s="760"/>
      <c r="J323" s="761"/>
      <c r="K323" s="761"/>
      <c r="L323" s="761"/>
      <c r="M323" s="761"/>
      <c r="N323" s="761"/>
      <c r="O323" s="762"/>
    </row>
    <row r="324">
      <c r="A324" s="828"/>
      <c r="B324" s="755" t="s">
        <v>261</v>
      </c>
      <c r="C324" s="756"/>
      <c r="D324" s="756"/>
      <c r="E324" s="756"/>
      <c r="F324" s="757"/>
      <c r="G324" s="758"/>
      <c r="H324" s="763"/>
      <c r="I324" s="758"/>
      <c r="J324" s="759"/>
      <c r="K324" s="759"/>
      <c r="L324" s="759"/>
      <c r="M324" s="759"/>
      <c r="N324" s="759"/>
      <c r="O324" s="764"/>
    </row>
    <row r="325">
      <c r="A325" s="829"/>
      <c r="B325" s="755" t="s">
        <v>262</v>
      </c>
      <c r="C325" s="756"/>
      <c r="D325" s="756"/>
      <c r="E325" s="756"/>
      <c r="F325" s="757"/>
      <c r="G325" s="758"/>
      <c r="H325" s="763"/>
      <c r="I325" s="769"/>
      <c r="J325" s="770"/>
      <c r="K325" s="770"/>
      <c r="L325" s="770"/>
      <c r="M325" s="770"/>
      <c r="N325" s="770"/>
      <c r="O325" s="771"/>
    </row>
    <row r="326">
      <c r="A326" s="830" t="s">
        <v>263</v>
      </c>
      <c r="B326" s="773" t="s">
        <v>264</v>
      </c>
      <c r="C326" s="774"/>
      <c r="D326" s="774"/>
      <c r="E326" s="774"/>
      <c r="F326" s="775"/>
      <c r="G326" s="776" t="s">
        <v>265</v>
      </c>
      <c r="H326" s="777"/>
      <c r="I326" s="773" t="s">
        <v>264</v>
      </c>
      <c r="J326" s="774"/>
      <c r="K326" s="774"/>
      <c r="L326" s="774"/>
      <c r="M326" s="774"/>
      <c r="N326" s="775"/>
      <c r="O326" s="778" t="s">
        <v>265</v>
      </c>
    </row>
    <row r="327">
      <c r="A327" s="828"/>
      <c r="B327" s="766" t="s">
        <v>266</v>
      </c>
      <c r="C327" s="767"/>
      <c r="D327" s="767"/>
      <c r="E327" s="767"/>
      <c r="F327" s="768"/>
      <c r="G327" s="779"/>
      <c r="H327" s="780"/>
      <c r="I327" s="766" t="s">
        <v>267</v>
      </c>
      <c r="J327" s="767"/>
      <c r="K327" s="767"/>
      <c r="L327" s="767"/>
      <c r="M327" s="767"/>
      <c r="N327" s="768"/>
      <c r="O327" s="781"/>
    </row>
    <row r="328" ht="13.15" customHeight="1">
      <c r="A328" s="828"/>
      <c r="B328" s="766" t="s">
        <v>268</v>
      </c>
      <c r="C328" s="767"/>
      <c r="D328" s="767"/>
      <c r="E328" s="767"/>
      <c r="F328" s="768"/>
      <c r="G328" s="779"/>
      <c r="H328" s="782"/>
      <c r="I328" s="783" t="s">
        <v>269</v>
      </c>
      <c r="J328" s="784"/>
      <c r="K328" s="784"/>
      <c r="L328" s="784"/>
      <c r="M328" s="784"/>
      <c r="N328" s="785"/>
      <c r="O328" s="786"/>
    </row>
    <row r="329" ht="13.15" customHeight="1">
      <c r="A329" s="828"/>
      <c r="B329" s="766" t="s">
        <v>270</v>
      </c>
      <c r="C329" s="767"/>
      <c r="D329" s="767"/>
      <c r="E329" s="767"/>
      <c r="F329" s="768"/>
      <c r="G329" s="779"/>
      <c r="H329" s="782"/>
      <c r="I329" s="766" t="s">
        <v>271</v>
      </c>
      <c r="J329" s="767"/>
      <c r="K329" s="767"/>
      <c r="L329" s="767"/>
      <c r="M329" s="767"/>
      <c r="N329" s="768"/>
      <c r="O329" s="786"/>
    </row>
    <row r="330" ht="13.15" customHeight="1">
      <c r="A330" s="828"/>
      <c r="B330" s="766" t="s">
        <v>272</v>
      </c>
      <c r="C330" s="767"/>
      <c r="D330" s="767"/>
      <c r="E330" s="767"/>
      <c r="F330" s="768"/>
      <c r="G330" s="779"/>
      <c r="H330" s="780"/>
      <c r="I330" s="787" t="s">
        <v>273</v>
      </c>
      <c r="J330" s="788"/>
      <c r="K330" s="788"/>
      <c r="L330" s="788"/>
      <c r="M330" s="788"/>
      <c r="N330" s="789"/>
      <c r="O330" s="781"/>
    </row>
    <row r="331" ht="13.15" customHeight="1">
      <c r="A331" s="828"/>
      <c r="B331" s="766" t="s">
        <v>274</v>
      </c>
      <c r="C331" s="767"/>
      <c r="D331" s="767"/>
      <c r="E331" s="767"/>
      <c r="F331" s="768"/>
      <c r="G331" s="779"/>
      <c r="H331" s="780"/>
      <c r="I331" s="766" t="s">
        <v>275</v>
      </c>
      <c r="J331" s="767"/>
      <c r="K331" s="767"/>
      <c r="L331" s="767"/>
      <c r="M331" s="767"/>
      <c r="N331" s="768"/>
      <c r="O331" s="781">
        <v>1</v>
      </c>
    </row>
    <row r="332">
      <c r="A332" s="828"/>
      <c r="B332" s="766" t="s">
        <v>276</v>
      </c>
      <c r="C332" s="767"/>
      <c r="D332" s="767"/>
      <c r="E332" s="767"/>
      <c r="F332" s="768"/>
      <c r="G332" s="779"/>
      <c r="H332" s="780"/>
      <c r="I332" s="766" t="s">
        <v>277</v>
      </c>
      <c r="J332" s="767"/>
      <c r="K332" s="767"/>
      <c r="L332" s="767"/>
      <c r="M332" s="767"/>
      <c r="N332" s="768"/>
      <c r="O332" s="781"/>
    </row>
    <row r="333" ht="13.15" customHeight="1">
      <c r="A333" s="828"/>
      <c r="B333" s="766" t="s">
        <v>278</v>
      </c>
      <c r="C333" s="767"/>
      <c r="D333" s="767"/>
      <c r="E333" s="767"/>
      <c r="F333" s="768"/>
      <c r="G333" s="779"/>
      <c r="H333" s="780"/>
      <c r="I333" s="766" t="s">
        <v>279</v>
      </c>
      <c r="J333" s="767"/>
      <c r="K333" s="767"/>
      <c r="L333" s="767"/>
      <c r="M333" s="767"/>
      <c r="N333" s="768"/>
      <c r="O333" s="781"/>
    </row>
    <row r="334">
      <c r="A334" s="828"/>
      <c r="B334" s="766" t="s">
        <v>280</v>
      </c>
      <c r="C334" s="767"/>
      <c r="D334" s="767"/>
      <c r="E334" s="767"/>
      <c r="F334" s="768"/>
      <c r="G334" s="779"/>
      <c r="H334" s="780"/>
      <c r="I334" s="766" t="s">
        <v>281</v>
      </c>
      <c r="J334" s="767"/>
      <c r="K334" s="767"/>
      <c r="L334" s="767"/>
      <c r="M334" s="767"/>
      <c r="N334" s="768"/>
      <c r="O334" s="781">
        <v>1</v>
      </c>
    </row>
    <row r="335" ht="13.15" customHeight="1">
      <c r="A335" s="828"/>
      <c r="B335" s="766" t="s">
        <v>282</v>
      </c>
      <c r="C335" s="767"/>
      <c r="D335" s="767"/>
      <c r="E335" s="767"/>
      <c r="F335" s="768"/>
      <c r="G335" s="779"/>
      <c r="H335" s="780"/>
      <c r="I335" s="766" t="s">
        <v>283</v>
      </c>
      <c r="J335" s="767"/>
      <c r="K335" s="767"/>
      <c r="L335" s="767"/>
      <c r="M335" s="767"/>
      <c r="N335" s="768"/>
      <c r="O335" s="781"/>
    </row>
    <row r="336" ht="13.15" customHeight="1">
      <c r="A336" s="828"/>
      <c r="B336" s="766" t="s">
        <v>284</v>
      </c>
      <c r="C336" s="767"/>
      <c r="D336" s="767"/>
      <c r="E336" s="767"/>
      <c r="F336" s="768"/>
      <c r="G336" s="779"/>
      <c r="H336" s="780"/>
      <c r="I336" s="766" t="s">
        <v>285</v>
      </c>
      <c r="J336" s="767"/>
      <c r="K336" s="767"/>
      <c r="L336" s="767"/>
      <c r="M336" s="767"/>
      <c r="N336" s="768"/>
      <c r="O336" s="790">
        <v>1</v>
      </c>
    </row>
    <row r="337" ht="13.9" customHeight="1">
      <c r="A337" s="829"/>
      <c r="B337" s="766" t="s">
        <v>286</v>
      </c>
      <c r="C337" s="767"/>
      <c r="D337" s="767"/>
      <c r="E337" s="767"/>
      <c r="F337" s="768"/>
      <c r="G337" s="791">
        <v>2</v>
      </c>
      <c r="H337" s="792"/>
      <c r="I337" s="793" t="s">
        <v>287</v>
      </c>
      <c r="J337" s="794"/>
      <c r="K337" s="794"/>
      <c r="L337" s="794"/>
      <c r="M337" s="794"/>
      <c r="N337" s="795"/>
      <c r="O337" s="796">
        <f>SUM(G327:H337,O327:O336)</f>
        <v>5</v>
      </c>
    </row>
    <row r="338">
      <c r="A338" s="837" t="s">
        <v>288</v>
      </c>
      <c r="B338" s="838" t="s">
        <v>43</v>
      </c>
      <c r="C338" s="839"/>
      <c r="D338" s="839"/>
      <c r="E338" s="839"/>
      <c r="F338" s="839"/>
      <c r="G338" s="839"/>
      <c r="H338" s="839"/>
      <c r="I338" s="839"/>
      <c r="J338" s="839"/>
      <c r="K338" s="839"/>
      <c r="L338" s="839"/>
      <c r="M338" s="839"/>
      <c r="N338" s="839"/>
      <c r="O338" s="840"/>
    </row>
    <row r="339">
      <c r="A339" s="841"/>
      <c r="B339" s="758"/>
      <c r="C339" s="759"/>
      <c r="D339" s="759"/>
      <c r="E339" s="759"/>
      <c r="F339" s="759"/>
      <c r="G339" s="759"/>
      <c r="H339" s="759"/>
      <c r="I339" s="759"/>
      <c r="J339" s="759"/>
      <c r="K339" s="759"/>
      <c r="L339" s="759"/>
      <c r="M339" s="759"/>
      <c r="N339" s="759"/>
      <c r="O339" s="764"/>
    </row>
    <row r="340">
      <c r="A340" s="841"/>
      <c r="B340" s="758"/>
      <c r="C340" s="759"/>
      <c r="D340" s="759"/>
      <c r="E340" s="759"/>
      <c r="F340" s="759"/>
      <c r="G340" s="759"/>
      <c r="H340" s="759"/>
      <c r="I340" s="759"/>
      <c r="J340" s="759"/>
      <c r="K340" s="759"/>
      <c r="L340" s="759"/>
      <c r="M340" s="759"/>
      <c r="N340" s="759"/>
      <c r="O340" s="764"/>
    </row>
    <row r="341">
      <c r="A341" s="841"/>
      <c r="B341" s="758"/>
      <c r="C341" s="759"/>
      <c r="D341" s="759"/>
      <c r="E341" s="759"/>
      <c r="F341" s="759"/>
      <c r="G341" s="759"/>
      <c r="H341" s="759"/>
      <c r="I341" s="759"/>
      <c r="J341" s="759"/>
      <c r="K341" s="759"/>
      <c r="L341" s="759"/>
      <c r="M341" s="759"/>
      <c r="N341" s="759"/>
      <c r="O341" s="764"/>
    </row>
    <row r="342">
      <c r="A342" s="841"/>
      <c r="B342" s="758"/>
      <c r="C342" s="759"/>
      <c r="D342" s="759"/>
      <c r="E342" s="759"/>
      <c r="F342" s="759"/>
      <c r="G342" s="759"/>
      <c r="H342" s="759"/>
      <c r="I342" s="759"/>
      <c r="J342" s="759"/>
      <c r="K342" s="759"/>
      <c r="L342" s="759"/>
      <c r="M342" s="759"/>
      <c r="N342" s="759"/>
      <c r="O342" s="764"/>
    </row>
    <row r="343">
      <c r="A343" s="841"/>
      <c r="B343" s="758"/>
      <c r="C343" s="759"/>
      <c r="D343" s="759"/>
      <c r="E343" s="759"/>
      <c r="F343" s="759"/>
      <c r="G343" s="759"/>
      <c r="H343" s="759"/>
      <c r="I343" s="759"/>
      <c r="J343" s="759"/>
      <c r="K343" s="759"/>
      <c r="L343" s="759"/>
      <c r="M343" s="759"/>
      <c r="N343" s="759"/>
      <c r="O343" s="764"/>
    </row>
    <row r="344">
      <c r="A344" s="841"/>
      <c r="B344" s="758"/>
      <c r="C344" s="759"/>
      <c r="D344" s="759"/>
      <c r="E344" s="759"/>
      <c r="F344" s="759"/>
      <c r="G344" s="759"/>
      <c r="H344" s="759"/>
      <c r="I344" s="759"/>
      <c r="J344" s="759"/>
      <c r="K344" s="759"/>
      <c r="L344" s="759"/>
      <c r="M344" s="759"/>
      <c r="N344" s="759"/>
      <c r="O344" s="764"/>
    </row>
    <row r="345">
      <c r="A345" s="841"/>
      <c r="B345" s="758"/>
      <c r="C345" s="759"/>
      <c r="D345" s="759"/>
      <c r="E345" s="759"/>
      <c r="F345" s="759"/>
      <c r="G345" s="759"/>
      <c r="H345" s="759"/>
      <c r="I345" s="759"/>
      <c r="J345" s="759"/>
      <c r="K345" s="759"/>
      <c r="L345" s="759"/>
      <c r="M345" s="759"/>
      <c r="N345" s="759"/>
      <c r="O345" s="764"/>
    </row>
    <row r="346">
      <c r="A346" s="841"/>
      <c r="B346" s="758"/>
      <c r="C346" s="759"/>
      <c r="D346" s="759"/>
      <c r="E346" s="759"/>
      <c r="F346" s="759"/>
      <c r="G346" s="759"/>
      <c r="H346" s="759"/>
      <c r="I346" s="759"/>
      <c r="J346" s="759"/>
      <c r="K346" s="759"/>
      <c r="L346" s="759"/>
      <c r="M346" s="759"/>
      <c r="N346" s="759"/>
      <c r="O346" s="764"/>
    </row>
    <row r="347">
      <c r="A347" s="841"/>
      <c r="B347" s="758"/>
      <c r="C347" s="759"/>
      <c r="D347" s="759"/>
      <c r="E347" s="759"/>
      <c r="F347" s="759"/>
      <c r="G347" s="759"/>
      <c r="H347" s="759"/>
      <c r="I347" s="759"/>
      <c r="J347" s="759"/>
      <c r="K347" s="759"/>
      <c r="L347" s="759"/>
      <c r="M347" s="759"/>
      <c r="N347" s="759"/>
      <c r="O347" s="764"/>
    </row>
    <row r="348">
      <c r="A348" s="841"/>
      <c r="B348" s="758"/>
      <c r="C348" s="759"/>
      <c r="D348" s="759"/>
      <c r="E348" s="759"/>
      <c r="F348" s="759"/>
      <c r="G348" s="759"/>
      <c r="H348" s="759"/>
      <c r="I348" s="759"/>
      <c r="J348" s="759"/>
      <c r="K348" s="759"/>
      <c r="L348" s="759"/>
      <c r="M348" s="759"/>
      <c r="N348" s="759"/>
      <c r="O348" s="764"/>
    </row>
    <row r="349">
      <c r="A349" s="841"/>
      <c r="B349" s="758"/>
      <c r="C349" s="759"/>
      <c r="D349" s="759"/>
      <c r="E349" s="759"/>
      <c r="F349" s="759"/>
      <c r="G349" s="759"/>
      <c r="H349" s="759"/>
      <c r="I349" s="3" t="s">
        <v>0</v>
      </c>
      <c r="J349" s="3"/>
      <c r="K349" s="3"/>
      <c r="L349" s="3"/>
      <c r="M349" s="3"/>
      <c r="N349" s="3"/>
      <c r="O349" s="3"/>
    </row>
    <row r="350">
      <c r="A350" s="841"/>
      <c r="B350" s="758"/>
      <c r="C350" s="759"/>
      <c r="D350" s="759"/>
      <c r="E350" s="759"/>
      <c r="F350" s="759"/>
      <c r="G350" s="759"/>
      <c r="H350" s="759"/>
      <c r="I350" s="3"/>
      <c r="J350" s="3"/>
      <c r="K350" s="3"/>
      <c r="L350" s="3"/>
      <c r="M350" s="3"/>
      <c r="N350" s="3"/>
      <c r="O350" s="3"/>
    </row>
    <row r="351">
      <c r="A351" s="841"/>
      <c r="B351" s="758"/>
      <c r="C351" s="759"/>
      <c r="D351" s="759"/>
      <c r="E351" s="759"/>
      <c r="F351" s="759"/>
      <c r="G351" s="759"/>
      <c r="H351" s="759"/>
      <c r="I351" s="3"/>
      <c r="J351" s="3"/>
      <c r="K351" s="3"/>
      <c r="L351" s="3"/>
      <c r="M351" s="3"/>
      <c r="N351" s="3"/>
      <c r="O351" s="3"/>
    </row>
    <row r="352">
      <c r="A352" s="842"/>
      <c r="B352" s="803"/>
      <c r="C352" s="804"/>
      <c r="D352" s="804"/>
      <c r="E352" s="804"/>
      <c r="F352" s="804"/>
      <c r="G352" s="804"/>
      <c r="H352" s="804"/>
      <c r="I352" s="3"/>
      <c r="J352" s="3"/>
      <c r="K352" s="3"/>
      <c r="L352" s="3"/>
      <c r="M352" s="3"/>
      <c r="N352" s="3"/>
      <c r="O352" s="3"/>
    </row>
    <row r="353">
      <c r="A353" s="837" t="s">
        <v>291</v>
      </c>
      <c r="B353" s="752"/>
      <c r="C353" s="753"/>
      <c r="D353" s="753"/>
      <c r="E353" s="753"/>
      <c r="F353" s="753"/>
      <c r="G353" s="753"/>
      <c r="H353" s="753"/>
      <c r="I353" s="753"/>
      <c r="J353" s="753"/>
      <c r="K353" s="753"/>
      <c r="L353" s="753"/>
      <c r="M353" s="753"/>
      <c r="N353" s="753"/>
      <c r="O353" s="754"/>
    </row>
    <row r="354">
      <c r="A354" s="841"/>
      <c r="B354" s="760"/>
      <c r="C354" s="761"/>
      <c r="D354" s="761"/>
      <c r="E354" s="761"/>
      <c r="F354" s="761"/>
      <c r="G354" s="761"/>
      <c r="H354" s="761"/>
      <c r="I354" s="761"/>
      <c r="J354" s="761"/>
      <c r="K354" s="761"/>
      <c r="L354" s="761"/>
      <c r="M354" s="761"/>
      <c r="N354" s="761"/>
      <c r="O354" s="762"/>
    </row>
    <row r="355">
      <c r="A355" s="841"/>
      <c r="B355" s="760"/>
      <c r="C355" s="761"/>
      <c r="D355" s="761"/>
      <c r="E355" s="761"/>
      <c r="F355" s="761"/>
      <c r="G355" s="761"/>
      <c r="H355" s="761"/>
      <c r="I355" s="761"/>
      <c r="J355" s="761"/>
      <c r="K355" s="761"/>
      <c r="L355" s="761"/>
      <c r="M355" s="761"/>
      <c r="N355" s="761"/>
      <c r="O355" s="762"/>
    </row>
    <row r="356">
      <c r="A356" s="841"/>
      <c r="B356" s="760"/>
      <c r="C356" s="761"/>
      <c r="D356" s="761"/>
      <c r="E356" s="761"/>
      <c r="F356" s="761"/>
      <c r="G356" s="761"/>
      <c r="H356" s="761"/>
      <c r="I356" s="761"/>
      <c r="J356" s="761"/>
      <c r="K356" s="761"/>
      <c r="L356" s="761"/>
      <c r="M356" s="761"/>
      <c r="N356" s="761"/>
      <c r="O356" s="762"/>
    </row>
    <row r="357">
      <c r="A357" s="841"/>
      <c r="B357" s="760"/>
      <c r="C357" s="761"/>
      <c r="D357" s="761"/>
      <c r="E357" s="761"/>
      <c r="F357" s="761"/>
      <c r="G357" s="761"/>
      <c r="H357" s="761"/>
      <c r="I357" s="761"/>
      <c r="J357" s="761"/>
      <c r="K357" s="761"/>
      <c r="L357" s="761"/>
      <c r="M357" s="761"/>
      <c r="N357" s="761"/>
      <c r="O357" s="762"/>
    </row>
    <row r="358">
      <c r="A358" s="841"/>
      <c r="B358" s="760"/>
      <c r="C358" s="761"/>
      <c r="D358" s="761"/>
      <c r="E358" s="761"/>
      <c r="F358" s="761"/>
      <c r="G358" s="761"/>
      <c r="H358" s="761"/>
      <c r="I358" s="761"/>
      <c r="J358" s="761"/>
      <c r="K358" s="761"/>
      <c r="L358" s="761"/>
      <c r="M358" s="761"/>
      <c r="N358" s="761"/>
      <c r="O358" s="762"/>
    </row>
    <row r="359">
      <c r="A359" s="841"/>
      <c r="B359" s="760"/>
      <c r="C359" s="761"/>
      <c r="D359" s="761"/>
      <c r="E359" s="761"/>
      <c r="F359" s="761"/>
      <c r="G359" s="761"/>
      <c r="H359" s="761"/>
      <c r="I359" s="761"/>
      <c r="J359" s="761"/>
      <c r="K359" s="761"/>
      <c r="L359" s="761"/>
      <c r="M359" s="761"/>
      <c r="N359" s="761"/>
      <c r="O359" s="762"/>
    </row>
    <row r="360">
      <c r="A360" s="841"/>
      <c r="B360" s="760"/>
      <c r="C360" s="761"/>
      <c r="D360" s="761"/>
      <c r="E360" s="761"/>
      <c r="F360" s="761"/>
      <c r="G360" s="761"/>
      <c r="H360" s="761"/>
      <c r="I360" s="761"/>
      <c r="J360" s="761"/>
      <c r="K360" s="761"/>
      <c r="L360" s="761"/>
      <c r="M360" s="761"/>
      <c r="N360" s="761"/>
      <c r="O360" s="762"/>
    </row>
    <row r="361">
      <c r="A361" s="841"/>
      <c r="B361" s="758"/>
      <c r="C361" s="759"/>
      <c r="D361" s="759"/>
      <c r="E361" s="759"/>
      <c r="F361" s="759"/>
      <c r="G361" s="759"/>
      <c r="H361" s="759"/>
      <c r="I361" s="3" t="s">
        <v>292</v>
      </c>
      <c r="J361" s="3"/>
      <c r="K361" s="3"/>
      <c r="L361" s="3"/>
      <c r="M361" s="3"/>
      <c r="N361" s="3"/>
      <c r="O361" s="3"/>
    </row>
    <row r="362">
      <c r="A362" s="841"/>
      <c r="B362" s="758"/>
      <c r="C362" s="759"/>
      <c r="D362" s="759"/>
      <c r="E362" s="759"/>
      <c r="F362" s="759"/>
      <c r="G362" s="759"/>
      <c r="H362" s="759"/>
      <c r="I362" s="3"/>
      <c r="J362" s="3"/>
      <c r="K362" s="3"/>
      <c r="L362" s="3"/>
      <c r="M362" s="3"/>
      <c r="N362" s="3"/>
      <c r="O362" s="3"/>
    </row>
    <row r="363">
      <c r="A363" s="841"/>
      <c r="B363" s="758"/>
      <c r="C363" s="759"/>
      <c r="D363" s="759"/>
      <c r="E363" s="759"/>
      <c r="F363" s="759"/>
      <c r="G363" s="759"/>
      <c r="H363" s="759"/>
      <c r="I363" s="3"/>
      <c r="J363" s="3"/>
      <c r="K363" s="3"/>
      <c r="L363" s="3"/>
      <c r="M363" s="3"/>
      <c r="N363" s="3"/>
      <c r="O363" s="3"/>
    </row>
    <row r="364">
      <c r="A364" s="842"/>
      <c r="B364" s="803"/>
      <c r="C364" s="804"/>
      <c r="D364" s="804"/>
      <c r="E364" s="804"/>
      <c r="F364" s="804"/>
      <c r="G364" s="804"/>
      <c r="H364" s="804"/>
      <c r="I364" s="3"/>
      <c r="J364" s="3"/>
      <c r="K364" s="3"/>
      <c r="L364" s="3"/>
      <c r="M364" s="3"/>
      <c r="N364" s="3"/>
      <c r="O364" s="3"/>
    </row>
    <row r="365">
      <c r="A365" s="805" t="s">
        <v>240</v>
      </c>
      <c r="B365" s="806" t="s">
        <v>1</v>
      </c>
      <c r="C365" s="807"/>
      <c r="D365" s="807"/>
      <c r="E365" s="807"/>
      <c r="F365" s="807"/>
      <c r="G365" s="807"/>
      <c r="H365" s="807"/>
      <c r="I365" s="807"/>
      <c r="J365" s="807"/>
      <c r="K365" s="807"/>
      <c r="L365" s="807"/>
      <c r="M365" s="807"/>
      <c r="N365" s="807"/>
      <c r="O365" s="843"/>
    </row>
    <row r="366">
      <c r="A366" s="810" t="s">
        <v>3</v>
      </c>
      <c r="B366" s="811" t="s">
        <v>4</v>
      </c>
      <c r="C366" s="812"/>
      <c r="D366" s="812"/>
      <c r="E366" s="812"/>
      <c r="F366" s="812"/>
      <c r="G366" s="812"/>
      <c r="H366" s="812"/>
      <c r="I366" s="812"/>
      <c r="J366" s="812"/>
      <c r="K366" s="812"/>
      <c r="L366" s="812"/>
      <c r="M366" s="812"/>
      <c r="N366" s="812"/>
      <c r="O366" s="813"/>
    </row>
    <row r="367">
      <c r="A367" s="814" t="s">
        <v>241</v>
      </c>
      <c r="B367" s="694"/>
      <c r="C367" s="694"/>
      <c r="D367" s="694"/>
      <c r="E367" s="694"/>
      <c r="F367" s="694"/>
      <c r="G367" s="694"/>
      <c r="H367" s="694"/>
      <c r="I367" s="694"/>
      <c r="J367" s="694"/>
      <c r="K367" s="694"/>
      <c r="L367" s="694"/>
      <c r="M367" s="694"/>
      <c r="N367" s="694"/>
      <c r="O367" s="815"/>
    </row>
    <row r="368" ht="25.5">
      <c r="A368" s="718" t="s">
        <v>7</v>
      </c>
      <c r="B368" s="720" t="s">
        <v>312</v>
      </c>
      <c r="C368" s="720" t="s">
        <v>216</v>
      </c>
      <c r="D368" s="816" t="s">
        <v>301</v>
      </c>
      <c r="E368" s="817"/>
      <c r="F368" s="818"/>
      <c r="G368" s="819" t="s">
        <v>242</v>
      </c>
      <c r="H368" s="820"/>
      <c r="I368" s="723">
        <f>I316+1</f>
        <v>45973</v>
      </c>
      <c r="J368" s="724"/>
      <c r="K368" s="724"/>
      <c r="L368" s="724"/>
      <c r="M368" s="725"/>
      <c r="N368" s="726" t="s">
        <v>243</v>
      </c>
      <c r="O368" s="727">
        <f>O316+1</f>
        <v>8</v>
      </c>
    </row>
    <row r="369">
      <c r="A369" s="728" t="s">
        <v>244</v>
      </c>
      <c r="B369" s="729" t="s">
        <v>6</v>
      </c>
      <c r="C369" s="730"/>
      <c r="D369" s="730"/>
      <c r="E369" s="730"/>
      <c r="F369" s="730"/>
      <c r="G369" s="730"/>
      <c r="H369" s="730"/>
      <c r="I369" s="730"/>
      <c r="J369" s="731"/>
      <c r="K369" s="732" t="s">
        <v>245</v>
      </c>
      <c r="L369" s="732" t="s">
        <v>246</v>
      </c>
      <c r="M369" s="821" t="s">
        <v>247</v>
      </c>
      <c r="N369" s="822"/>
      <c r="O369" s="733" t="s">
        <v>248</v>
      </c>
    </row>
    <row r="370">
      <c r="A370" s="734"/>
      <c r="B370" s="735"/>
      <c r="C370" s="736"/>
      <c r="D370" s="736"/>
      <c r="E370" s="736"/>
      <c r="F370" s="736"/>
      <c r="G370" s="736"/>
      <c r="H370" s="736"/>
      <c r="I370" s="736"/>
      <c r="J370" s="737"/>
      <c r="K370" s="732" t="s">
        <v>249</v>
      </c>
      <c r="L370" s="732" t="s">
        <v>203</v>
      </c>
      <c r="M370" s="823"/>
      <c r="N370" s="824"/>
      <c r="O370" s="739"/>
    </row>
    <row r="371" ht="25.5">
      <c r="A371" s="740" t="s">
        <v>250</v>
      </c>
      <c r="B371" s="741"/>
      <c r="C371" s="742" t="s">
        <v>251</v>
      </c>
      <c r="D371" s="742">
        <f>D319</f>
        <v>180</v>
      </c>
      <c r="E371" s="742" t="s">
        <v>252</v>
      </c>
      <c r="F371" s="825" t="s">
        <v>253</v>
      </c>
      <c r="G371" s="826"/>
      <c r="H371" s="741">
        <f>H319+1</f>
        <v>38</v>
      </c>
      <c r="I371" s="742" t="s">
        <v>254</v>
      </c>
      <c r="J371" s="741">
        <f>D371-H371</f>
        <v>142</v>
      </c>
      <c r="K371" s="744" t="s">
        <v>255</v>
      </c>
      <c r="L371" s="744" t="s">
        <v>203</v>
      </c>
      <c r="M371" s="811"/>
      <c r="N371" s="827"/>
      <c r="O371" s="745"/>
    </row>
    <row r="372">
      <c r="A372" s="828" t="s">
        <v>256</v>
      </c>
      <c r="B372" s="747" t="s">
        <v>257</v>
      </c>
      <c r="C372" s="748"/>
      <c r="D372" s="748"/>
      <c r="E372" s="748"/>
      <c r="F372" s="749"/>
      <c r="G372" s="750"/>
      <c r="H372" s="751"/>
      <c r="I372" s="752"/>
      <c r="J372" s="753"/>
      <c r="K372" s="753"/>
      <c r="L372" s="753"/>
      <c r="M372" s="753"/>
      <c r="N372" s="753"/>
      <c r="O372" s="754"/>
    </row>
    <row r="373">
      <c r="A373" s="828"/>
      <c r="B373" s="755" t="s">
        <v>258</v>
      </c>
      <c r="C373" s="756"/>
      <c r="D373" s="756"/>
      <c r="E373" s="756"/>
      <c r="F373" s="757"/>
      <c r="G373" s="758"/>
      <c r="H373" s="759"/>
      <c r="I373" s="760"/>
      <c r="J373" s="761"/>
      <c r="K373" s="761"/>
      <c r="L373" s="761"/>
      <c r="M373" s="761"/>
      <c r="N373" s="761"/>
      <c r="O373" s="762"/>
    </row>
    <row r="374">
      <c r="A374" s="828"/>
      <c r="B374" s="755" t="s">
        <v>259</v>
      </c>
      <c r="C374" s="756"/>
      <c r="D374" s="756"/>
      <c r="E374" s="756"/>
      <c r="F374" s="757"/>
      <c r="G374" s="758"/>
      <c r="H374" s="759"/>
      <c r="I374" s="760"/>
      <c r="J374" s="761"/>
      <c r="K374" s="761"/>
      <c r="L374" s="761"/>
      <c r="M374" s="761"/>
      <c r="N374" s="761"/>
      <c r="O374" s="762"/>
    </row>
    <row r="375">
      <c r="A375" s="828"/>
      <c r="B375" s="755" t="s">
        <v>260</v>
      </c>
      <c r="C375" s="756"/>
      <c r="D375" s="756"/>
      <c r="E375" s="756"/>
      <c r="F375" s="757"/>
      <c r="G375" s="758"/>
      <c r="H375" s="763"/>
      <c r="I375" s="760"/>
      <c r="J375" s="761"/>
      <c r="K375" s="761"/>
      <c r="L375" s="761"/>
      <c r="M375" s="761"/>
      <c r="N375" s="761"/>
      <c r="O375" s="762"/>
    </row>
    <row r="376">
      <c r="A376" s="828"/>
      <c r="B376" s="755" t="s">
        <v>261</v>
      </c>
      <c r="C376" s="756"/>
      <c r="D376" s="756"/>
      <c r="E376" s="756"/>
      <c r="F376" s="757"/>
      <c r="G376" s="758"/>
      <c r="H376" s="763"/>
      <c r="I376" s="758"/>
      <c r="J376" s="759"/>
      <c r="K376" s="759"/>
      <c r="L376" s="759"/>
      <c r="M376" s="759"/>
      <c r="N376" s="759"/>
      <c r="O376" s="764"/>
    </row>
    <row r="377">
      <c r="A377" s="829"/>
      <c r="B377" s="755" t="s">
        <v>262</v>
      </c>
      <c r="C377" s="756"/>
      <c r="D377" s="756"/>
      <c r="E377" s="756"/>
      <c r="F377" s="757"/>
      <c r="G377" s="758"/>
      <c r="H377" s="763"/>
      <c r="I377" s="769"/>
      <c r="J377" s="770"/>
      <c r="K377" s="770"/>
      <c r="L377" s="770"/>
      <c r="M377" s="770"/>
      <c r="N377" s="770"/>
      <c r="O377" s="771"/>
    </row>
    <row r="378">
      <c r="A378" s="830" t="s">
        <v>263</v>
      </c>
      <c r="B378" s="773" t="s">
        <v>264</v>
      </c>
      <c r="C378" s="774"/>
      <c r="D378" s="774"/>
      <c r="E378" s="774"/>
      <c r="F378" s="775"/>
      <c r="G378" s="776" t="s">
        <v>265</v>
      </c>
      <c r="H378" s="777"/>
      <c r="I378" s="773" t="s">
        <v>264</v>
      </c>
      <c r="J378" s="774"/>
      <c r="K378" s="774"/>
      <c r="L378" s="774"/>
      <c r="M378" s="774"/>
      <c r="N378" s="775"/>
      <c r="O378" s="778" t="s">
        <v>265</v>
      </c>
    </row>
    <row r="379">
      <c r="A379" s="828"/>
      <c r="B379" s="766" t="s">
        <v>266</v>
      </c>
      <c r="C379" s="767"/>
      <c r="D379" s="767"/>
      <c r="E379" s="767"/>
      <c r="F379" s="768"/>
      <c r="G379" s="779"/>
      <c r="H379" s="780"/>
      <c r="I379" s="766" t="s">
        <v>267</v>
      </c>
      <c r="J379" s="767"/>
      <c r="K379" s="767"/>
      <c r="L379" s="767"/>
      <c r="M379" s="767"/>
      <c r="N379" s="768"/>
      <c r="O379" s="781"/>
    </row>
    <row r="380" ht="13.15" customHeight="1">
      <c r="A380" s="828"/>
      <c r="B380" s="766" t="s">
        <v>268</v>
      </c>
      <c r="C380" s="767"/>
      <c r="D380" s="767"/>
      <c r="E380" s="767"/>
      <c r="F380" s="768"/>
      <c r="G380" s="779"/>
      <c r="H380" s="782"/>
      <c r="I380" s="783" t="s">
        <v>269</v>
      </c>
      <c r="J380" s="784"/>
      <c r="K380" s="784"/>
      <c r="L380" s="784"/>
      <c r="M380" s="784"/>
      <c r="N380" s="785"/>
      <c r="O380" s="786"/>
    </row>
    <row r="381" ht="13.15" customHeight="1">
      <c r="A381" s="828"/>
      <c r="B381" s="766" t="s">
        <v>270</v>
      </c>
      <c r="C381" s="767"/>
      <c r="D381" s="767"/>
      <c r="E381" s="767"/>
      <c r="F381" s="768"/>
      <c r="G381" s="779"/>
      <c r="H381" s="782"/>
      <c r="I381" s="766" t="s">
        <v>271</v>
      </c>
      <c r="J381" s="767"/>
      <c r="K381" s="767"/>
      <c r="L381" s="767"/>
      <c r="M381" s="767"/>
      <c r="N381" s="768"/>
      <c r="O381" s="786"/>
    </row>
    <row r="382" ht="13.15" customHeight="1">
      <c r="A382" s="828"/>
      <c r="B382" s="766" t="s">
        <v>272</v>
      </c>
      <c r="C382" s="767"/>
      <c r="D382" s="767"/>
      <c r="E382" s="767"/>
      <c r="F382" s="768"/>
      <c r="G382" s="779"/>
      <c r="H382" s="780"/>
      <c r="I382" s="787" t="s">
        <v>273</v>
      </c>
      <c r="J382" s="788"/>
      <c r="K382" s="788"/>
      <c r="L382" s="788"/>
      <c r="M382" s="788"/>
      <c r="N382" s="789"/>
      <c r="O382" s="781"/>
    </row>
    <row r="383" ht="13.15" customHeight="1">
      <c r="A383" s="828"/>
      <c r="B383" s="766" t="s">
        <v>274</v>
      </c>
      <c r="C383" s="767"/>
      <c r="D383" s="767"/>
      <c r="E383" s="767"/>
      <c r="F383" s="768"/>
      <c r="G383" s="779"/>
      <c r="H383" s="780"/>
      <c r="I383" s="766" t="s">
        <v>275</v>
      </c>
      <c r="J383" s="767"/>
      <c r="K383" s="767"/>
      <c r="L383" s="767"/>
      <c r="M383" s="767"/>
      <c r="N383" s="768"/>
      <c r="O383" s="781">
        <v>1</v>
      </c>
    </row>
    <row r="384">
      <c r="A384" s="828"/>
      <c r="B384" s="766" t="s">
        <v>276</v>
      </c>
      <c r="C384" s="767"/>
      <c r="D384" s="767"/>
      <c r="E384" s="767"/>
      <c r="F384" s="768"/>
      <c r="G384" s="779"/>
      <c r="H384" s="780"/>
      <c r="I384" s="766" t="s">
        <v>277</v>
      </c>
      <c r="J384" s="767"/>
      <c r="K384" s="767"/>
      <c r="L384" s="767"/>
      <c r="M384" s="767"/>
      <c r="N384" s="768"/>
      <c r="O384" s="781"/>
    </row>
    <row r="385" ht="13.15" customHeight="1">
      <c r="A385" s="828"/>
      <c r="B385" s="766" t="s">
        <v>278</v>
      </c>
      <c r="C385" s="767"/>
      <c r="D385" s="767"/>
      <c r="E385" s="767"/>
      <c r="F385" s="768"/>
      <c r="G385" s="779"/>
      <c r="H385" s="780"/>
      <c r="I385" s="766" t="s">
        <v>279</v>
      </c>
      <c r="J385" s="767"/>
      <c r="K385" s="767"/>
      <c r="L385" s="767"/>
      <c r="M385" s="767"/>
      <c r="N385" s="768"/>
      <c r="O385" s="781"/>
    </row>
    <row r="386">
      <c r="A386" s="828"/>
      <c r="B386" s="766" t="s">
        <v>280</v>
      </c>
      <c r="C386" s="767"/>
      <c r="D386" s="767"/>
      <c r="E386" s="767"/>
      <c r="F386" s="768"/>
      <c r="G386" s="779"/>
      <c r="H386" s="780"/>
      <c r="I386" s="766" t="s">
        <v>281</v>
      </c>
      <c r="J386" s="767"/>
      <c r="K386" s="767"/>
      <c r="L386" s="767"/>
      <c r="M386" s="767"/>
      <c r="N386" s="768"/>
      <c r="O386" s="781">
        <v>1</v>
      </c>
    </row>
    <row r="387" ht="13.15" customHeight="1">
      <c r="A387" s="828"/>
      <c r="B387" s="766" t="s">
        <v>282</v>
      </c>
      <c r="C387" s="767"/>
      <c r="D387" s="767"/>
      <c r="E387" s="767"/>
      <c r="F387" s="768"/>
      <c r="G387" s="779"/>
      <c r="H387" s="780"/>
      <c r="I387" s="766" t="s">
        <v>283</v>
      </c>
      <c r="J387" s="767"/>
      <c r="K387" s="767"/>
      <c r="L387" s="767"/>
      <c r="M387" s="767"/>
      <c r="N387" s="768"/>
      <c r="O387" s="781"/>
    </row>
    <row r="388" ht="13.15" customHeight="1">
      <c r="A388" s="828"/>
      <c r="B388" s="766" t="s">
        <v>284</v>
      </c>
      <c r="C388" s="767"/>
      <c r="D388" s="767"/>
      <c r="E388" s="767"/>
      <c r="F388" s="768"/>
      <c r="G388" s="779"/>
      <c r="H388" s="780"/>
      <c r="I388" s="766" t="s">
        <v>285</v>
      </c>
      <c r="J388" s="767"/>
      <c r="K388" s="767"/>
      <c r="L388" s="767"/>
      <c r="M388" s="767"/>
      <c r="N388" s="768"/>
      <c r="O388" s="790">
        <v>1</v>
      </c>
    </row>
    <row r="389" ht="13.9" customHeight="1">
      <c r="A389" s="829"/>
      <c r="B389" s="766" t="s">
        <v>286</v>
      </c>
      <c r="C389" s="767"/>
      <c r="D389" s="767"/>
      <c r="E389" s="767"/>
      <c r="F389" s="768"/>
      <c r="G389" s="791">
        <v>2</v>
      </c>
      <c r="H389" s="792"/>
      <c r="I389" s="793" t="s">
        <v>287</v>
      </c>
      <c r="J389" s="794"/>
      <c r="K389" s="794"/>
      <c r="L389" s="794"/>
      <c r="M389" s="794"/>
      <c r="N389" s="795"/>
      <c r="O389" s="796">
        <f>SUM(G379:H389,O379:O388)</f>
        <v>5</v>
      </c>
    </row>
    <row r="390">
      <c r="A390" s="837" t="s">
        <v>288</v>
      </c>
      <c r="B390" s="838" t="s">
        <v>43</v>
      </c>
      <c r="C390" s="839"/>
      <c r="D390" s="839"/>
      <c r="E390" s="839"/>
      <c r="F390" s="839"/>
      <c r="G390" s="839"/>
      <c r="H390" s="839"/>
      <c r="I390" s="839"/>
      <c r="J390" s="839"/>
      <c r="K390" s="839"/>
      <c r="L390" s="839"/>
      <c r="M390" s="839"/>
      <c r="N390" s="839"/>
      <c r="O390" s="840"/>
    </row>
    <row r="391">
      <c r="A391" s="841"/>
      <c r="B391" s="758"/>
      <c r="C391" s="759"/>
      <c r="D391" s="759"/>
      <c r="E391" s="759"/>
      <c r="F391" s="759"/>
      <c r="G391" s="759"/>
      <c r="H391" s="759"/>
      <c r="I391" s="759"/>
      <c r="J391" s="759"/>
      <c r="K391" s="759"/>
      <c r="L391" s="759"/>
      <c r="M391" s="759"/>
      <c r="N391" s="759"/>
      <c r="O391" s="764"/>
    </row>
    <row r="392">
      <c r="A392" s="841"/>
      <c r="B392" s="758"/>
      <c r="C392" s="759"/>
      <c r="D392" s="759"/>
      <c r="E392" s="759"/>
      <c r="F392" s="759"/>
      <c r="G392" s="759"/>
      <c r="H392" s="759"/>
      <c r="I392" s="759"/>
      <c r="J392" s="759"/>
      <c r="K392" s="759"/>
      <c r="L392" s="759"/>
      <c r="M392" s="759"/>
      <c r="N392" s="759"/>
      <c r="O392" s="764"/>
    </row>
    <row r="393">
      <c r="A393" s="841"/>
      <c r="B393" s="758"/>
      <c r="C393" s="759"/>
      <c r="D393" s="759"/>
      <c r="E393" s="759"/>
      <c r="F393" s="759"/>
      <c r="G393" s="759"/>
      <c r="H393" s="759"/>
      <c r="I393" s="759"/>
      <c r="J393" s="759"/>
      <c r="K393" s="759"/>
      <c r="L393" s="759"/>
      <c r="M393" s="759"/>
      <c r="N393" s="759"/>
      <c r="O393" s="764"/>
    </row>
    <row r="394">
      <c r="A394" s="841"/>
      <c r="B394" s="758"/>
      <c r="C394" s="759"/>
      <c r="D394" s="759"/>
      <c r="E394" s="759"/>
      <c r="F394" s="759"/>
      <c r="G394" s="759"/>
      <c r="H394" s="759"/>
      <c r="I394" s="759"/>
      <c r="J394" s="759"/>
      <c r="K394" s="759"/>
      <c r="L394" s="759"/>
      <c r="M394" s="759"/>
      <c r="N394" s="759"/>
      <c r="O394" s="764"/>
    </row>
    <row r="395">
      <c r="A395" s="841"/>
      <c r="B395" s="758"/>
      <c r="C395" s="759"/>
      <c r="D395" s="759"/>
      <c r="E395" s="759"/>
      <c r="F395" s="759"/>
      <c r="G395" s="759"/>
      <c r="H395" s="759"/>
      <c r="I395" s="759"/>
      <c r="J395" s="759"/>
      <c r="K395" s="759"/>
      <c r="L395" s="759"/>
      <c r="M395" s="759"/>
      <c r="N395" s="759"/>
      <c r="O395" s="764"/>
    </row>
    <row r="396">
      <c r="A396" s="841"/>
      <c r="B396" s="758"/>
      <c r="C396" s="759"/>
      <c r="D396" s="759"/>
      <c r="E396" s="759"/>
      <c r="F396" s="759"/>
      <c r="G396" s="759"/>
      <c r="H396" s="759"/>
      <c r="I396" s="759"/>
      <c r="J396" s="759"/>
      <c r="K396" s="759"/>
      <c r="L396" s="759"/>
      <c r="M396" s="759"/>
      <c r="N396" s="759"/>
      <c r="O396" s="764"/>
    </row>
    <row r="397">
      <c r="A397" s="841"/>
      <c r="B397" s="758"/>
      <c r="C397" s="759"/>
      <c r="D397" s="759"/>
      <c r="E397" s="759"/>
      <c r="F397" s="759"/>
      <c r="G397" s="759"/>
      <c r="H397" s="759"/>
      <c r="I397" s="759"/>
      <c r="J397" s="759"/>
      <c r="K397" s="759"/>
      <c r="L397" s="759"/>
      <c r="M397" s="759"/>
      <c r="N397" s="759"/>
      <c r="O397" s="764"/>
    </row>
    <row r="398">
      <c r="A398" s="841"/>
      <c r="B398" s="758"/>
      <c r="C398" s="759"/>
      <c r="D398" s="759"/>
      <c r="E398" s="759"/>
      <c r="F398" s="759"/>
      <c r="G398" s="759"/>
      <c r="H398" s="759"/>
      <c r="I398" s="759"/>
      <c r="J398" s="759"/>
      <c r="K398" s="759"/>
      <c r="L398" s="759"/>
      <c r="M398" s="759"/>
      <c r="N398" s="759"/>
      <c r="O398" s="764"/>
    </row>
    <row r="399">
      <c r="A399" s="841"/>
      <c r="B399" s="758"/>
      <c r="C399" s="759"/>
      <c r="D399" s="759"/>
      <c r="E399" s="759"/>
      <c r="F399" s="759"/>
      <c r="G399" s="759"/>
      <c r="H399" s="759"/>
      <c r="I399" s="759"/>
      <c r="J399" s="759"/>
      <c r="K399" s="759"/>
      <c r="L399" s="759"/>
      <c r="M399" s="759"/>
      <c r="N399" s="759"/>
      <c r="O399" s="764"/>
    </row>
    <row r="400">
      <c r="A400" s="841"/>
      <c r="B400" s="758"/>
      <c r="C400" s="759"/>
      <c r="D400" s="759"/>
      <c r="E400" s="759"/>
      <c r="F400" s="759"/>
      <c r="G400" s="759"/>
      <c r="H400" s="759"/>
      <c r="I400" s="759"/>
      <c r="J400" s="759"/>
      <c r="K400" s="759"/>
      <c r="L400" s="759"/>
      <c r="M400" s="759"/>
      <c r="N400" s="759"/>
      <c r="O400" s="764"/>
    </row>
    <row r="401">
      <c r="A401" s="841"/>
      <c r="B401" s="758"/>
      <c r="C401" s="759"/>
      <c r="D401" s="759"/>
      <c r="E401" s="759"/>
      <c r="F401" s="759"/>
      <c r="G401" s="759"/>
      <c r="H401" s="759"/>
      <c r="I401" s="3" t="s">
        <v>0</v>
      </c>
      <c r="J401" s="3"/>
      <c r="K401" s="3"/>
      <c r="L401" s="3"/>
      <c r="M401" s="3"/>
      <c r="N401" s="3"/>
      <c r="O401" s="3"/>
    </row>
    <row r="402">
      <c r="A402" s="841"/>
      <c r="B402" s="758"/>
      <c r="C402" s="759"/>
      <c r="D402" s="759"/>
      <c r="E402" s="759"/>
      <c r="F402" s="759"/>
      <c r="G402" s="759"/>
      <c r="H402" s="759"/>
      <c r="I402" s="3"/>
      <c r="J402" s="3"/>
      <c r="K402" s="3"/>
      <c r="L402" s="3"/>
      <c r="M402" s="3"/>
      <c r="N402" s="3"/>
      <c r="O402" s="3"/>
    </row>
    <row r="403">
      <c r="A403" s="841"/>
      <c r="B403" s="758"/>
      <c r="C403" s="759"/>
      <c r="D403" s="759"/>
      <c r="E403" s="759"/>
      <c r="F403" s="759"/>
      <c r="G403" s="759"/>
      <c r="H403" s="759"/>
      <c r="I403" s="3"/>
      <c r="J403" s="3"/>
      <c r="K403" s="3"/>
      <c r="L403" s="3"/>
      <c r="M403" s="3"/>
      <c r="N403" s="3"/>
      <c r="O403" s="3"/>
    </row>
    <row r="404">
      <c r="A404" s="842"/>
      <c r="B404" s="803"/>
      <c r="C404" s="804"/>
      <c r="D404" s="804"/>
      <c r="E404" s="804"/>
      <c r="F404" s="804"/>
      <c r="G404" s="804"/>
      <c r="H404" s="804"/>
      <c r="I404" s="3"/>
      <c r="J404" s="3"/>
      <c r="K404" s="3"/>
      <c r="L404" s="3"/>
      <c r="M404" s="3"/>
      <c r="N404" s="3"/>
      <c r="O404" s="3"/>
    </row>
    <row r="405">
      <c r="A405" s="837" t="s">
        <v>291</v>
      </c>
      <c r="B405" s="752"/>
      <c r="C405" s="753"/>
      <c r="D405" s="753"/>
      <c r="E405" s="753"/>
      <c r="F405" s="753"/>
      <c r="G405" s="753"/>
      <c r="H405" s="753"/>
      <c r="I405" s="753"/>
      <c r="J405" s="753"/>
      <c r="K405" s="753"/>
      <c r="L405" s="753"/>
      <c r="M405" s="753"/>
      <c r="N405" s="753"/>
      <c r="O405" s="754"/>
    </row>
    <row r="406">
      <c r="A406" s="841"/>
      <c r="B406" s="760"/>
      <c r="C406" s="761"/>
      <c r="D406" s="761"/>
      <c r="E406" s="761"/>
      <c r="F406" s="761"/>
      <c r="G406" s="761"/>
      <c r="H406" s="761"/>
      <c r="I406" s="761"/>
      <c r="J406" s="761"/>
      <c r="K406" s="761"/>
      <c r="L406" s="761"/>
      <c r="M406" s="761"/>
      <c r="N406" s="761"/>
      <c r="O406" s="762"/>
    </row>
    <row r="407">
      <c r="A407" s="841"/>
      <c r="B407" s="760"/>
      <c r="C407" s="761"/>
      <c r="D407" s="761"/>
      <c r="E407" s="761"/>
      <c r="F407" s="761"/>
      <c r="G407" s="761"/>
      <c r="H407" s="761"/>
      <c r="I407" s="761"/>
      <c r="J407" s="761"/>
      <c r="K407" s="761"/>
      <c r="L407" s="761"/>
      <c r="M407" s="761"/>
      <c r="N407" s="761"/>
      <c r="O407" s="762"/>
    </row>
    <row r="408">
      <c r="A408" s="841"/>
      <c r="B408" s="760"/>
      <c r="C408" s="761"/>
      <c r="D408" s="761"/>
      <c r="E408" s="761"/>
      <c r="F408" s="761"/>
      <c r="G408" s="761"/>
      <c r="H408" s="761"/>
      <c r="I408" s="761"/>
      <c r="J408" s="761"/>
      <c r="K408" s="761"/>
      <c r="L408" s="761"/>
      <c r="M408" s="761"/>
      <c r="N408" s="761"/>
      <c r="O408" s="762"/>
    </row>
    <row r="409">
      <c r="A409" s="841"/>
      <c r="B409" s="760"/>
      <c r="C409" s="761"/>
      <c r="D409" s="761"/>
      <c r="E409" s="761"/>
      <c r="F409" s="761"/>
      <c r="G409" s="761"/>
      <c r="H409" s="761"/>
      <c r="I409" s="761"/>
      <c r="J409" s="761"/>
      <c r="K409" s="761"/>
      <c r="L409" s="761"/>
      <c r="M409" s="761"/>
      <c r="N409" s="761"/>
      <c r="O409" s="762"/>
    </row>
    <row r="410">
      <c r="A410" s="841"/>
      <c r="B410" s="760"/>
      <c r="C410" s="761"/>
      <c r="D410" s="761"/>
      <c r="E410" s="761"/>
      <c r="F410" s="761"/>
      <c r="G410" s="761"/>
      <c r="H410" s="761"/>
      <c r="I410" s="761"/>
      <c r="J410" s="761"/>
      <c r="K410" s="761"/>
      <c r="L410" s="761"/>
      <c r="M410" s="761"/>
      <c r="N410" s="761"/>
      <c r="O410" s="762"/>
    </row>
    <row r="411">
      <c r="A411" s="841"/>
      <c r="B411" s="760"/>
      <c r="C411" s="761"/>
      <c r="D411" s="761"/>
      <c r="E411" s="761"/>
      <c r="F411" s="761"/>
      <c r="G411" s="761"/>
      <c r="H411" s="761"/>
      <c r="I411" s="761"/>
      <c r="J411" s="761"/>
      <c r="K411" s="761"/>
      <c r="L411" s="761"/>
      <c r="M411" s="761"/>
      <c r="N411" s="761"/>
      <c r="O411" s="762"/>
    </row>
    <row r="412">
      <c r="A412" s="841"/>
      <c r="B412" s="760"/>
      <c r="C412" s="761"/>
      <c r="D412" s="761"/>
      <c r="E412" s="761"/>
      <c r="F412" s="761"/>
      <c r="G412" s="761"/>
      <c r="H412" s="761"/>
      <c r="I412" s="761"/>
      <c r="J412" s="761"/>
      <c r="K412" s="761"/>
      <c r="L412" s="761"/>
      <c r="M412" s="761"/>
      <c r="N412" s="761"/>
      <c r="O412" s="762"/>
    </row>
    <row r="413">
      <c r="A413" s="841"/>
      <c r="B413" s="758"/>
      <c r="C413" s="759"/>
      <c r="D413" s="759"/>
      <c r="E413" s="759"/>
      <c r="F413" s="759"/>
      <c r="G413" s="759"/>
      <c r="H413" s="759"/>
      <c r="I413" s="3" t="s">
        <v>292</v>
      </c>
      <c r="J413" s="3"/>
      <c r="K413" s="3"/>
      <c r="L413" s="3"/>
      <c r="M413" s="3"/>
      <c r="N413" s="3"/>
      <c r="O413" s="3"/>
    </row>
    <row r="414">
      <c r="A414" s="841"/>
      <c r="B414" s="758"/>
      <c r="C414" s="759"/>
      <c r="D414" s="759"/>
      <c r="E414" s="759"/>
      <c r="F414" s="759"/>
      <c r="G414" s="759"/>
      <c r="H414" s="759"/>
      <c r="I414" s="3"/>
      <c r="J414" s="3"/>
      <c r="K414" s="3"/>
      <c r="L414" s="3"/>
      <c r="M414" s="3"/>
      <c r="N414" s="3"/>
      <c r="O414" s="3"/>
    </row>
    <row r="415">
      <c r="A415" s="841"/>
      <c r="B415" s="758"/>
      <c r="C415" s="759"/>
      <c r="D415" s="759"/>
      <c r="E415" s="759"/>
      <c r="F415" s="759"/>
      <c r="G415" s="759"/>
      <c r="H415" s="759"/>
      <c r="I415" s="3"/>
      <c r="J415" s="3"/>
      <c r="K415" s="3"/>
      <c r="L415" s="3"/>
      <c r="M415" s="3"/>
      <c r="N415" s="3"/>
      <c r="O415" s="3"/>
    </row>
    <row r="416">
      <c r="A416" s="842"/>
      <c r="B416" s="803"/>
      <c r="C416" s="804"/>
      <c r="D416" s="804"/>
      <c r="E416" s="804"/>
      <c r="F416" s="804"/>
      <c r="G416" s="804"/>
      <c r="H416" s="804"/>
      <c r="I416" s="3"/>
      <c r="J416" s="3"/>
      <c r="K416" s="3"/>
      <c r="L416" s="3"/>
      <c r="M416" s="3"/>
      <c r="N416" s="3"/>
      <c r="O416" s="3"/>
    </row>
    <row r="417">
      <c r="A417" s="805" t="s">
        <v>240</v>
      </c>
      <c r="B417" s="806" t="s">
        <v>1</v>
      </c>
      <c r="C417" s="807"/>
      <c r="D417" s="807"/>
      <c r="E417" s="807"/>
      <c r="F417" s="807"/>
      <c r="G417" s="807"/>
      <c r="H417" s="807"/>
      <c r="I417" s="807"/>
      <c r="J417" s="807"/>
      <c r="K417" s="807"/>
      <c r="L417" s="807"/>
      <c r="M417" s="807"/>
      <c r="N417" s="807"/>
      <c r="O417" s="843"/>
    </row>
    <row r="418">
      <c r="A418" s="810" t="s">
        <v>3</v>
      </c>
      <c r="B418" s="811" t="s">
        <v>4</v>
      </c>
      <c r="C418" s="812"/>
      <c r="D418" s="812"/>
      <c r="E418" s="812"/>
      <c r="F418" s="812"/>
      <c r="G418" s="812"/>
      <c r="H418" s="812"/>
      <c r="I418" s="812"/>
      <c r="J418" s="812"/>
      <c r="K418" s="812"/>
      <c r="L418" s="812"/>
      <c r="M418" s="812"/>
      <c r="N418" s="812"/>
      <c r="O418" s="813"/>
    </row>
    <row r="419">
      <c r="A419" s="814" t="s">
        <v>241</v>
      </c>
      <c r="B419" s="694"/>
      <c r="C419" s="694"/>
      <c r="D419" s="694"/>
      <c r="E419" s="694"/>
      <c r="F419" s="694"/>
      <c r="G419" s="694"/>
      <c r="H419" s="694"/>
      <c r="I419" s="694"/>
      <c r="J419" s="694"/>
      <c r="K419" s="694"/>
      <c r="L419" s="694"/>
      <c r="M419" s="694"/>
      <c r="N419" s="694"/>
      <c r="O419" s="815"/>
    </row>
    <row r="420" ht="25.5">
      <c r="A420" s="718" t="s">
        <v>7</v>
      </c>
      <c r="B420" s="720" t="s">
        <v>312</v>
      </c>
      <c r="C420" s="720" t="s">
        <v>216</v>
      </c>
      <c r="D420" s="816" t="s">
        <v>301</v>
      </c>
      <c r="E420" s="817"/>
      <c r="F420" s="818"/>
      <c r="G420" s="819" t="s">
        <v>242</v>
      </c>
      <c r="H420" s="820"/>
      <c r="I420" s="723">
        <f>I368+1</f>
        <v>45974</v>
      </c>
      <c r="J420" s="724"/>
      <c r="K420" s="724"/>
      <c r="L420" s="724"/>
      <c r="M420" s="725"/>
      <c r="N420" s="726" t="s">
        <v>243</v>
      </c>
      <c r="O420" s="727">
        <f>O368+1</f>
        <v>9</v>
      </c>
    </row>
    <row r="421">
      <c r="A421" s="728" t="s">
        <v>244</v>
      </c>
      <c r="B421" s="729" t="s">
        <v>6</v>
      </c>
      <c r="C421" s="730"/>
      <c r="D421" s="730"/>
      <c r="E421" s="730"/>
      <c r="F421" s="730"/>
      <c r="G421" s="730"/>
      <c r="H421" s="730"/>
      <c r="I421" s="730"/>
      <c r="J421" s="731"/>
      <c r="K421" s="732" t="s">
        <v>245</v>
      </c>
      <c r="L421" s="732" t="s">
        <v>246</v>
      </c>
      <c r="M421" s="821" t="s">
        <v>247</v>
      </c>
      <c r="N421" s="822"/>
      <c r="O421" s="733" t="s">
        <v>248</v>
      </c>
    </row>
    <row r="422">
      <c r="A422" s="734"/>
      <c r="B422" s="735"/>
      <c r="C422" s="736"/>
      <c r="D422" s="736"/>
      <c r="E422" s="736"/>
      <c r="F422" s="736"/>
      <c r="G422" s="736"/>
      <c r="H422" s="736"/>
      <c r="I422" s="736"/>
      <c r="J422" s="737"/>
      <c r="K422" s="732" t="s">
        <v>249</v>
      </c>
      <c r="L422" s="732" t="s">
        <v>203</v>
      </c>
      <c r="M422" s="823"/>
      <c r="N422" s="824"/>
      <c r="O422" s="739"/>
    </row>
    <row r="423" ht="25.5">
      <c r="A423" s="740" t="s">
        <v>250</v>
      </c>
      <c r="B423" s="741"/>
      <c r="C423" s="742" t="s">
        <v>251</v>
      </c>
      <c r="D423" s="742">
        <f>D371</f>
        <v>180</v>
      </c>
      <c r="E423" s="742" t="s">
        <v>252</v>
      </c>
      <c r="F423" s="825" t="s">
        <v>253</v>
      </c>
      <c r="G423" s="826"/>
      <c r="H423" s="741">
        <f>H371+1</f>
        <v>39</v>
      </c>
      <c r="I423" s="742" t="s">
        <v>254</v>
      </c>
      <c r="J423" s="741">
        <f>D423-H423</f>
        <v>141</v>
      </c>
      <c r="K423" s="744" t="s">
        <v>255</v>
      </c>
      <c r="L423" s="744" t="s">
        <v>203</v>
      </c>
      <c r="M423" s="811"/>
      <c r="N423" s="827"/>
      <c r="O423" s="745"/>
    </row>
    <row r="424">
      <c r="A424" s="828" t="s">
        <v>256</v>
      </c>
      <c r="B424" s="747" t="s">
        <v>257</v>
      </c>
      <c r="C424" s="748"/>
      <c r="D424" s="748"/>
      <c r="E424" s="748"/>
      <c r="F424" s="749"/>
      <c r="G424" s="750"/>
      <c r="H424" s="751"/>
      <c r="I424" s="752"/>
      <c r="J424" s="753"/>
      <c r="K424" s="753"/>
      <c r="L424" s="753"/>
      <c r="M424" s="753"/>
      <c r="N424" s="753"/>
      <c r="O424" s="754"/>
    </row>
    <row r="425">
      <c r="A425" s="828"/>
      <c r="B425" s="755" t="s">
        <v>258</v>
      </c>
      <c r="C425" s="756"/>
      <c r="D425" s="756"/>
      <c r="E425" s="756"/>
      <c r="F425" s="757"/>
      <c r="G425" s="758"/>
      <c r="H425" s="759"/>
      <c r="I425" s="760"/>
      <c r="J425" s="761"/>
      <c r="K425" s="761"/>
      <c r="L425" s="761"/>
      <c r="M425" s="761"/>
      <c r="N425" s="761"/>
      <c r="O425" s="762"/>
    </row>
    <row r="426">
      <c r="A426" s="828"/>
      <c r="B426" s="755" t="s">
        <v>259</v>
      </c>
      <c r="C426" s="756"/>
      <c r="D426" s="756"/>
      <c r="E426" s="756"/>
      <c r="F426" s="757"/>
      <c r="G426" s="758"/>
      <c r="H426" s="759"/>
      <c r="I426" s="760"/>
      <c r="J426" s="761"/>
      <c r="K426" s="761"/>
      <c r="L426" s="761"/>
      <c r="M426" s="761"/>
      <c r="N426" s="761"/>
      <c r="O426" s="762"/>
    </row>
    <row r="427">
      <c r="A427" s="828"/>
      <c r="B427" s="755" t="s">
        <v>260</v>
      </c>
      <c r="C427" s="756"/>
      <c r="D427" s="756"/>
      <c r="E427" s="756"/>
      <c r="F427" s="757"/>
      <c r="G427" s="758"/>
      <c r="H427" s="763"/>
      <c r="I427" s="760"/>
      <c r="J427" s="761"/>
      <c r="K427" s="761"/>
      <c r="L427" s="761"/>
      <c r="M427" s="761"/>
      <c r="N427" s="761"/>
      <c r="O427" s="762"/>
    </row>
    <row r="428">
      <c r="A428" s="828"/>
      <c r="B428" s="755" t="s">
        <v>261</v>
      </c>
      <c r="C428" s="756"/>
      <c r="D428" s="756"/>
      <c r="E428" s="756"/>
      <c r="F428" s="757"/>
      <c r="G428" s="758"/>
      <c r="H428" s="763"/>
      <c r="I428" s="758"/>
      <c r="J428" s="759"/>
      <c r="K428" s="759"/>
      <c r="L428" s="759"/>
      <c r="M428" s="759"/>
      <c r="N428" s="759"/>
      <c r="O428" s="764"/>
    </row>
    <row r="429">
      <c r="A429" s="829"/>
      <c r="B429" s="755" t="s">
        <v>262</v>
      </c>
      <c r="C429" s="756"/>
      <c r="D429" s="756"/>
      <c r="E429" s="756"/>
      <c r="F429" s="757"/>
      <c r="G429" s="758"/>
      <c r="H429" s="763"/>
      <c r="I429" s="769"/>
      <c r="J429" s="770"/>
      <c r="K429" s="770"/>
      <c r="L429" s="770"/>
      <c r="M429" s="770"/>
      <c r="N429" s="770"/>
      <c r="O429" s="771"/>
    </row>
    <row r="430">
      <c r="A430" s="830" t="s">
        <v>263</v>
      </c>
      <c r="B430" s="773" t="s">
        <v>264</v>
      </c>
      <c r="C430" s="774"/>
      <c r="D430" s="774"/>
      <c r="E430" s="774"/>
      <c r="F430" s="775"/>
      <c r="G430" s="776" t="s">
        <v>265</v>
      </c>
      <c r="H430" s="777"/>
      <c r="I430" s="773" t="s">
        <v>264</v>
      </c>
      <c r="J430" s="774"/>
      <c r="K430" s="774"/>
      <c r="L430" s="774"/>
      <c r="M430" s="774"/>
      <c r="N430" s="775"/>
      <c r="O430" s="778" t="s">
        <v>265</v>
      </c>
    </row>
    <row r="431">
      <c r="A431" s="828"/>
      <c r="B431" s="766" t="s">
        <v>266</v>
      </c>
      <c r="C431" s="767"/>
      <c r="D431" s="767"/>
      <c r="E431" s="767"/>
      <c r="F431" s="768"/>
      <c r="G431" s="779"/>
      <c r="H431" s="780"/>
      <c r="I431" s="766" t="s">
        <v>267</v>
      </c>
      <c r="J431" s="767"/>
      <c r="K431" s="767"/>
      <c r="L431" s="767"/>
      <c r="M431" s="767"/>
      <c r="N431" s="768"/>
      <c r="O431" s="781"/>
    </row>
    <row r="432" ht="13.15" customHeight="1">
      <c r="A432" s="828"/>
      <c r="B432" s="766" t="s">
        <v>268</v>
      </c>
      <c r="C432" s="767"/>
      <c r="D432" s="767"/>
      <c r="E432" s="767"/>
      <c r="F432" s="768"/>
      <c r="G432" s="779"/>
      <c r="H432" s="782"/>
      <c r="I432" s="783" t="s">
        <v>269</v>
      </c>
      <c r="J432" s="784"/>
      <c r="K432" s="784"/>
      <c r="L432" s="784"/>
      <c r="M432" s="784"/>
      <c r="N432" s="785"/>
      <c r="O432" s="786"/>
    </row>
    <row r="433" ht="13.15" customHeight="1">
      <c r="A433" s="828"/>
      <c r="B433" s="766" t="s">
        <v>270</v>
      </c>
      <c r="C433" s="767"/>
      <c r="D433" s="767"/>
      <c r="E433" s="767"/>
      <c r="F433" s="768"/>
      <c r="G433" s="779"/>
      <c r="H433" s="782"/>
      <c r="I433" s="766" t="s">
        <v>271</v>
      </c>
      <c r="J433" s="767"/>
      <c r="K433" s="767"/>
      <c r="L433" s="767"/>
      <c r="M433" s="767"/>
      <c r="N433" s="768"/>
      <c r="O433" s="786"/>
    </row>
    <row r="434" ht="13.15" customHeight="1">
      <c r="A434" s="828"/>
      <c r="B434" s="766" t="s">
        <v>272</v>
      </c>
      <c r="C434" s="767"/>
      <c r="D434" s="767"/>
      <c r="E434" s="767"/>
      <c r="F434" s="768"/>
      <c r="G434" s="779"/>
      <c r="H434" s="780"/>
      <c r="I434" s="787" t="s">
        <v>273</v>
      </c>
      <c r="J434" s="788"/>
      <c r="K434" s="788"/>
      <c r="L434" s="788"/>
      <c r="M434" s="788"/>
      <c r="N434" s="789"/>
      <c r="O434" s="781"/>
    </row>
    <row r="435" ht="13.15" customHeight="1">
      <c r="A435" s="828"/>
      <c r="B435" s="766" t="s">
        <v>274</v>
      </c>
      <c r="C435" s="767"/>
      <c r="D435" s="767"/>
      <c r="E435" s="767"/>
      <c r="F435" s="768"/>
      <c r="G435" s="779"/>
      <c r="H435" s="780"/>
      <c r="I435" s="766" t="s">
        <v>275</v>
      </c>
      <c r="J435" s="767"/>
      <c r="K435" s="767"/>
      <c r="L435" s="767"/>
      <c r="M435" s="767"/>
      <c r="N435" s="768"/>
      <c r="O435" s="781">
        <v>1</v>
      </c>
    </row>
    <row r="436">
      <c r="A436" s="828"/>
      <c r="B436" s="766" t="s">
        <v>276</v>
      </c>
      <c r="C436" s="767"/>
      <c r="D436" s="767"/>
      <c r="E436" s="767"/>
      <c r="F436" s="768"/>
      <c r="G436" s="779"/>
      <c r="H436" s="780"/>
      <c r="I436" s="766" t="s">
        <v>277</v>
      </c>
      <c r="J436" s="767"/>
      <c r="K436" s="767"/>
      <c r="L436" s="767"/>
      <c r="M436" s="767"/>
      <c r="N436" s="768"/>
      <c r="O436" s="781"/>
    </row>
    <row r="437" ht="13.15" customHeight="1">
      <c r="A437" s="828"/>
      <c r="B437" s="766" t="s">
        <v>278</v>
      </c>
      <c r="C437" s="767"/>
      <c r="D437" s="767"/>
      <c r="E437" s="767"/>
      <c r="F437" s="768"/>
      <c r="G437" s="779"/>
      <c r="H437" s="780"/>
      <c r="I437" s="766" t="s">
        <v>279</v>
      </c>
      <c r="J437" s="767"/>
      <c r="K437" s="767"/>
      <c r="L437" s="767"/>
      <c r="M437" s="767"/>
      <c r="N437" s="768"/>
      <c r="O437" s="781"/>
    </row>
    <row r="438">
      <c r="A438" s="828"/>
      <c r="B438" s="766" t="s">
        <v>280</v>
      </c>
      <c r="C438" s="767"/>
      <c r="D438" s="767"/>
      <c r="E438" s="767"/>
      <c r="F438" s="768"/>
      <c r="G438" s="779"/>
      <c r="H438" s="780"/>
      <c r="I438" s="766" t="s">
        <v>281</v>
      </c>
      <c r="J438" s="767"/>
      <c r="K438" s="767"/>
      <c r="L438" s="767"/>
      <c r="M438" s="767"/>
      <c r="N438" s="768"/>
      <c r="O438" s="781">
        <v>1</v>
      </c>
    </row>
    <row r="439" ht="13.15" customHeight="1">
      <c r="A439" s="828"/>
      <c r="B439" s="766" t="s">
        <v>282</v>
      </c>
      <c r="C439" s="767"/>
      <c r="D439" s="767"/>
      <c r="E439" s="767"/>
      <c r="F439" s="768"/>
      <c r="G439" s="779"/>
      <c r="H439" s="780"/>
      <c r="I439" s="766" t="s">
        <v>283</v>
      </c>
      <c r="J439" s="767"/>
      <c r="K439" s="767"/>
      <c r="L439" s="767"/>
      <c r="M439" s="767"/>
      <c r="N439" s="768"/>
      <c r="O439" s="781"/>
    </row>
    <row r="440" ht="13.15" customHeight="1">
      <c r="A440" s="828"/>
      <c r="B440" s="766" t="s">
        <v>284</v>
      </c>
      <c r="C440" s="767"/>
      <c r="D440" s="767"/>
      <c r="E440" s="767"/>
      <c r="F440" s="768"/>
      <c r="G440" s="779"/>
      <c r="H440" s="780"/>
      <c r="I440" s="766" t="s">
        <v>285</v>
      </c>
      <c r="J440" s="767"/>
      <c r="K440" s="767"/>
      <c r="L440" s="767"/>
      <c r="M440" s="767"/>
      <c r="N440" s="768"/>
      <c r="O440" s="790">
        <v>1</v>
      </c>
    </row>
    <row r="441" ht="13.9" customHeight="1">
      <c r="A441" s="829"/>
      <c r="B441" s="766" t="s">
        <v>286</v>
      </c>
      <c r="C441" s="767"/>
      <c r="D441" s="767"/>
      <c r="E441" s="767"/>
      <c r="F441" s="768"/>
      <c r="G441" s="791">
        <v>2</v>
      </c>
      <c r="H441" s="792"/>
      <c r="I441" s="793" t="s">
        <v>287</v>
      </c>
      <c r="J441" s="794"/>
      <c r="K441" s="794"/>
      <c r="L441" s="794"/>
      <c r="M441" s="794"/>
      <c r="N441" s="795"/>
      <c r="O441" s="796">
        <f>SUM(G431:H441,O431:O440)</f>
        <v>5</v>
      </c>
    </row>
    <row r="442">
      <c r="A442" s="837" t="s">
        <v>288</v>
      </c>
      <c r="B442" s="838" t="s">
        <v>43</v>
      </c>
      <c r="C442" s="839"/>
      <c r="D442" s="839"/>
      <c r="E442" s="839"/>
      <c r="F442" s="839"/>
      <c r="G442" s="839"/>
      <c r="H442" s="839"/>
      <c r="I442" s="839"/>
      <c r="J442" s="839"/>
      <c r="K442" s="839"/>
      <c r="L442" s="839"/>
      <c r="M442" s="839"/>
      <c r="N442" s="839"/>
      <c r="O442" s="840"/>
    </row>
    <row r="443">
      <c r="A443" s="841"/>
      <c r="B443" s="758"/>
      <c r="C443" s="759"/>
      <c r="D443" s="759"/>
      <c r="E443" s="759"/>
      <c r="F443" s="759"/>
      <c r="G443" s="759"/>
      <c r="H443" s="759"/>
      <c r="I443" s="759"/>
      <c r="J443" s="759"/>
      <c r="K443" s="759"/>
      <c r="L443" s="759"/>
      <c r="M443" s="759"/>
      <c r="N443" s="759"/>
      <c r="O443" s="764"/>
    </row>
    <row r="444">
      <c r="A444" s="841"/>
      <c r="B444" s="758"/>
      <c r="C444" s="759"/>
      <c r="D444" s="759"/>
      <c r="E444" s="759"/>
      <c r="F444" s="759"/>
      <c r="G444" s="759"/>
      <c r="H444" s="759"/>
      <c r="I444" s="759"/>
      <c r="J444" s="759"/>
      <c r="K444" s="759"/>
      <c r="L444" s="759"/>
      <c r="M444" s="759"/>
      <c r="N444" s="759"/>
      <c r="O444" s="764"/>
    </row>
    <row r="445">
      <c r="A445" s="841"/>
      <c r="B445" s="758"/>
      <c r="C445" s="759"/>
      <c r="D445" s="759"/>
      <c r="E445" s="759"/>
      <c r="F445" s="759"/>
      <c r="G445" s="759"/>
      <c r="H445" s="759"/>
      <c r="I445" s="759"/>
      <c r="J445" s="759"/>
      <c r="K445" s="759"/>
      <c r="L445" s="759"/>
      <c r="M445" s="759"/>
      <c r="N445" s="759"/>
      <c r="O445" s="764"/>
    </row>
    <row r="446">
      <c r="A446" s="841"/>
      <c r="B446" s="758"/>
      <c r="C446" s="759"/>
      <c r="D446" s="759"/>
      <c r="E446" s="759"/>
      <c r="F446" s="759"/>
      <c r="G446" s="759"/>
      <c r="H446" s="759"/>
      <c r="I446" s="759"/>
      <c r="J446" s="759"/>
      <c r="K446" s="759"/>
      <c r="L446" s="759"/>
      <c r="M446" s="759"/>
      <c r="N446" s="759"/>
      <c r="O446" s="764"/>
    </row>
    <row r="447">
      <c r="A447" s="841"/>
      <c r="B447" s="758"/>
      <c r="C447" s="759"/>
      <c r="D447" s="759"/>
      <c r="E447" s="759"/>
      <c r="F447" s="759"/>
      <c r="G447" s="759"/>
      <c r="H447" s="759"/>
      <c r="I447" s="759"/>
      <c r="J447" s="759"/>
      <c r="K447" s="759"/>
      <c r="L447" s="759"/>
      <c r="M447" s="759"/>
      <c r="N447" s="759"/>
      <c r="O447" s="764"/>
    </row>
    <row r="448">
      <c r="A448" s="841"/>
      <c r="B448" s="758"/>
      <c r="C448" s="759"/>
      <c r="D448" s="759"/>
      <c r="E448" s="759"/>
      <c r="F448" s="759"/>
      <c r="G448" s="759"/>
      <c r="H448" s="759"/>
      <c r="I448" s="759"/>
      <c r="J448" s="759"/>
      <c r="K448" s="759"/>
      <c r="L448" s="759"/>
      <c r="M448" s="759"/>
      <c r="N448" s="759"/>
      <c r="O448" s="764"/>
    </row>
    <row r="449">
      <c r="A449" s="841"/>
      <c r="B449" s="758"/>
      <c r="C449" s="759"/>
      <c r="D449" s="759"/>
      <c r="E449" s="759"/>
      <c r="F449" s="759"/>
      <c r="G449" s="759"/>
      <c r="H449" s="759"/>
      <c r="I449" s="759"/>
      <c r="J449" s="759"/>
      <c r="K449" s="759"/>
      <c r="L449" s="759"/>
      <c r="M449" s="759"/>
      <c r="N449" s="759"/>
      <c r="O449" s="764"/>
    </row>
    <row r="450">
      <c r="A450" s="841"/>
      <c r="B450" s="758"/>
      <c r="C450" s="759"/>
      <c r="D450" s="759"/>
      <c r="E450" s="759"/>
      <c r="F450" s="759"/>
      <c r="G450" s="759"/>
      <c r="H450" s="759"/>
      <c r="I450" s="759"/>
      <c r="J450" s="759"/>
      <c r="K450" s="759"/>
      <c r="L450" s="759"/>
      <c r="M450" s="759"/>
      <c r="N450" s="759"/>
      <c r="O450" s="764"/>
    </row>
    <row r="451">
      <c r="A451" s="841"/>
      <c r="B451" s="758"/>
      <c r="C451" s="759"/>
      <c r="D451" s="759"/>
      <c r="E451" s="759"/>
      <c r="F451" s="759"/>
      <c r="G451" s="759"/>
      <c r="H451" s="759"/>
      <c r="I451" s="759"/>
      <c r="J451" s="759"/>
      <c r="K451" s="759"/>
      <c r="L451" s="759"/>
      <c r="M451" s="759"/>
      <c r="N451" s="759"/>
      <c r="O451" s="764"/>
    </row>
    <row r="452">
      <c r="A452" s="841"/>
      <c r="B452" s="758"/>
      <c r="C452" s="759"/>
      <c r="D452" s="759"/>
      <c r="E452" s="759"/>
      <c r="F452" s="759"/>
      <c r="G452" s="759"/>
      <c r="H452" s="759"/>
      <c r="I452" s="759"/>
      <c r="J452" s="759"/>
      <c r="K452" s="759"/>
      <c r="L452" s="759"/>
      <c r="M452" s="759"/>
      <c r="N452" s="759"/>
      <c r="O452" s="764"/>
    </row>
    <row r="453">
      <c r="A453" s="841"/>
      <c r="B453" s="758"/>
      <c r="C453" s="759"/>
      <c r="D453" s="759"/>
      <c r="E453" s="759"/>
      <c r="F453" s="759"/>
      <c r="G453" s="759"/>
      <c r="H453" s="759"/>
      <c r="I453" s="3" t="s">
        <v>0</v>
      </c>
      <c r="J453" s="3"/>
      <c r="K453" s="3"/>
      <c r="L453" s="3"/>
      <c r="M453" s="3"/>
      <c r="N453" s="3"/>
      <c r="O453" s="3"/>
    </row>
    <row r="454">
      <c r="A454" s="841"/>
      <c r="B454" s="758"/>
      <c r="C454" s="759"/>
      <c r="D454" s="759"/>
      <c r="E454" s="759"/>
      <c r="F454" s="759"/>
      <c r="G454" s="759"/>
      <c r="H454" s="759"/>
      <c r="I454" s="3"/>
      <c r="J454" s="3"/>
      <c r="K454" s="3"/>
      <c r="L454" s="3"/>
      <c r="M454" s="3"/>
      <c r="N454" s="3"/>
      <c r="O454" s="3"/>
    </row>
    <row r="455">
      <c r="A455" s="841"/>
      <c r="B455" s="758"/>
      <c r="C455" s="759"/>
      <c r="D455" s="759"/>
      <c r="E455" s="759"/>
      <c r="F455" s="759"/>
      <c r="G455" s="759"/>
      <c r="H455" s="759"/>
      <c r="I455" s="3"/>
      <c r="J455" s="3"/>
      <c r="K455" s="3"/>
      <c r="L455" s="3"/>
      <c r="M455" s="3"/>
      <c r="N455" s="3"/>
      <c r="O455" s="3"/>
    </row>
    <row r="456">
      <c r="A456" s="842"/>
      <c r="B456" s="803"/>
      <c r="C456" s="804"/>
      <c r="D456" s="804"/>
      <c r="E456" s="804"/>
      <c r="F456" s="804"/>
      <c r="G456" s="804"/>
      <c r="H456" s="804"/>
      <c r="I456" s="3"/>
      <c r="J456" s="3"/>
      <c r="K456" s="3"/>
      <c r="L456" s="3"/>
      <c r="M456" s="3"/>
      <c r="N456" s="3"/>
      <c r="O456" s="3"/>
    </row>
    <row r="457">
      <c r="A457" s="837" t="s">
        <v>291</v>
      </c>
      <c r="B457" s="752"/>
      <c r="C457" s="753"/>
      <c r="D457" s="753"/>
      <c r="E457" s="753"/>
      <c r="F457" s="753"/>
      <c r="G457" s="753"/>
      <c r="H457" s="753"/>
      <c r="I457" s="753"/>
      <c r="J457" s="753"/>
      <c r="K457" s="753"/>
      <c r="L457" s="753"/>
      <c r="M457" s="753"/>
      <c r="N457" s="753"/>
      <c r="O457" s="754"/>
    </row>
    <row r="458">
      <c r="A458" s="841"/>
      <c r="B458" s="760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2"/>
    </row>
    <row r="459">
      <c r="A459" s="841"/>
      <c r="B459" s="760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2"/>
    </row>
    <row r="460">
      <c r="A460" s="841"/>
      <c r="B460" s="760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2"/>
    </row>
    <row r="461">
      <c r="A461" s="841"/>
      <c r="B461" s="760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2"/>
    </row>
    <row r="462">
      <c r="A462" s="841"/>
      <c r="B462" s="760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2"/>
    </row>
    <row r="463">
      <c r="A463" s="841"/>
      <c r="B463" s="760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2"/>
    </row>
    <row r="464">
      <c r="A464" s="841"/>
      <c r="B464" s="760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2"/>
    </row>
    <row r="465">
      <c r="A465" s="841"/>
      <c r="B465" s="758"/>
      <c r="C465" s="759"/>
      <c r="D465" s="759"/>
      <c r="E465" s="759"/>
      <c r="F465" s="759"/>
      <c r="G465" s="759"/>
      <c r="H465" s="759"/>
      <c r="I465" s="3" t="s">
        <v>292</v>
      </c>
      <c r="J465" s="3"/>
      <c r="K465" s="3"/>
      <c r="L465" s="3"/>
      <c r="M465" s="3"/>
      <c r="N465" s="3"/>
      <c r="O465" s="3"/>
    </row>
    <row r="466">
      <c r="A466" s="841"/>
      <c r="B466" s="758"/>
      <c r="C466" s="759"/>
      <c r="D466" s="759"/>
      <c r="E466" s="759"/>
      <c r="F466" s="759"/>
      <c r="G466" s="759"/>
      <c r="H466" s="759"/>
      <c r="I466" s="3"/>
      <c r="J466" s="3"/>
      <c r="K466" s="3"/>
      <c r="L466" s="3"/>
      <c r="M466" s="3"/>
      <c r="N466" s="3"/>
      <c r="O466" s="3"/>
    </row>
    <row r="467">
      <c r="A467" s="841"/>
      <c r="B467" s="758"/>
      <c r="C467" s="759"/>
      <c r="D467" s="759"/>
      <c r="E467" s="759"/>
      <c r="F467" s="759"/>
      <c r="G467" s="759"/>
      <c r="H467" s="759"/>
      <c r="I467" s="3"/>
      <c r="J467" s="3"/>
      <c r="K467" s="3"/>
      <c r="L467" s="3"/>
      <c r="M467" s="3"/>
      <c r="N467" s="3"/>
      <c r="O467" s="3"/>
    </row>
    <row r="468">
      <c r="A468" s="842"/>
      <c r="B468" s="803"/>
      <c r="C468" s="804"/>
      <c r="D468" s="804"/>
      <c r="E468" s="804"/>
      <c r="F468" s="804"/>
      <c r="G468" s="804"/>
      <c r="H468" s="804"/>
      <c r="I468" s="3"/>
      <c r="J468" s="3"/>
      <c r="K468" s="3"/>
      <c r="L468" s="3"/>
      <c r="M468" s="3"/>
      <c r="N468" s="3"/>
      <c r="O468" s="3"/>
    </row>
    <row r="469">
      <c r="A469" s="805" t="s">
        <v>240</v>
      </c>
      <c r="B469" s="806" t="s">
        <v>1</v>
      </c>
      <c r="C469" s="807"/>
      <c r="D469" s="807"/>
      <c r="E469" s="807"/>
      <c r="F469" s="807"/>
      <c r="G469" s="807"/>
      <c r="H469" s="807"/>
      <c r="I469" s="807"/>
      <c r="J469" s="807"/>
      <c r="K469" s="807"/>
      <c r="L469" s="807"/>
      <c r="M469" s="807"/>
      <c r="N469" s="807"/>
      <c r="O469" s="843"/>
    </row>
    <row r="470">
      <c r="A470" s="810" t="s">
        <v>3</v>
      </c>
      <c r="B470" s="811" t="s">
        <v>4</v>
      </c>
      <c r="C470" s="812"/>
      <c r="D470" s="812"/>
      <c r="E470" s="812"/>
      <c r="F470" s="812"/>
      <c r="G470" s="812"/>
      <c r="H470" s="812"/>
      <c r="I470" s="812"/>
      <c r="J470" s="812"/>
      <c r="K470" s="812"/>
      <c r="L470" s="812"/>
      <c r="M470" s="812"/>
      <c r="N470" s="812"/>
      <c r="O470" s="813"/>
    </row>
    <row r="471">
      <c r="A471" s="814" t="s">
        <v>241</v>
      </c>
      <c r="B471" s="694"/>
      <c r="C471" s="694"/>
      <c r="D471" s="694"/>
      <c r="E471" s="694"/>
      <c r="F471" s="694"/>
      <c r="G471" s="694"/>
      <c r="H471" s="694"/>
      <c r="I471" s="694"/>
      <c r="J471" s="694"/>
      <c r="K471" s="694"/>
      <c r="L471" s="694"/>
      <c r="M471" s="694"/>
      <c r="N471" s="694"/>
      <c r="O471" s="815"/>
    </row>
    <row r="472" ht="25.5">
      <c r="A472" s="718" t="s">
        <v>7</v>
      </c>
      <c r="B472" s="720" t="s">
        <v>312</v>
      </c>
      <c r="C472" s="720" t="s">
        <v>216</v>
      </c>
      <c r="D472" s="816" t="s">
        <v>301</v>
      </c>
      <c r="E472" s="817"/>
      <c r="F472" s="818"/>
      <c r="G472" s="819" t="s">
        <v>242</v>
      </c>
      <c r="H472" s="820"/>
      <c r="I472" s="723">
        <f>I420+1</f>
        <v>45975</v>
      </c>
      <c r="J472" s="724"/>
      <c r="K472" s="724"/>
      <c r="L472" s="724"/>
      <c r="M472" s="725"/>
      <c r="N472" s="726" t="s">
        <v>243</v>
      </c>
      <c r="O472" s="727">
        <f>O420+1</f>
        <v>10</v>
      </c>
    </row>
    <row r="473">
      <c r="A473" s="728" t="s">
        <v>244</v>
      </c>
      <c r="B473" s="729" t="s">
        <v>6</v>
      </c>
      <c r="C473" s="730"/>
      <c r="D473" s="730"/>
      <c r="E473" s="730"/>
      <c r="F473" s="730"/>
      <c r="G473" s="730"/>
      <c r="H473" s="730"/>
      <c r="I473" s="730"/>
      <c r="J473" s="731"/>
      <c r="K473" s="732" t="s">
        <v>245</v>
      </c>
      <c r="L473" s="732" t="s">
        <v>246</v>
      </c>
      <c r="M473" s="821" t="s">
        <v>247</v>
      </c>
      <c r="N473" s="822"/>
      <c r="O473" s="733" t="s">
        <v>248</v>
      </c>
    </row>
    <row r="474">
      <c r="A474" s="734"/>
      <c r="B474" s="735"/>
      <c r="C474" s="736"/>
      <c r="D474" s="736"/>
      <c r="E474" s="736"/>
      <c r="F474" s="736"/>
      <c r="G474" s="736"/>
      <c r="H474" s="736"/>
      <c r="I474" s="736"/>
      <c r="J474" s="737"/>
      <c r="K474" s="732" t="s">
        <v>249</v>
      </c>
      <c r="L474" s="732" t="s">
        <v>203</v>
      </c>
      <c r="M474" s="823"/>
      <c r="N474" s="824"/>
      <c r="O474" s="739"/>
    </row>
    <row r="475" ht="25.5">
      <c r="A475" s="740" t="s">
        <v>250</v>
      </c>
      <c r="B475" s="741"/>
      <c r="C475" s="742" t="s">
        <v>251</v>
      </c>
      <c r="D475" s="742">
        <f>D423</f>
        <v>180</v>
      </c>
      <c r="E475" s="742" t="s">
        <v>252</v>
      </c>
      <c r="F475" s="825" t="s">
        <v>253</v>
      </c>
      <c r="G475" s="826"/>
      <c r="H475" s="741">
        <f>H423+1</f>
        <v>40</v>
      </c>
      <c r="I475" s="742" t="s">
        <v>254</v>
      </c>
      <c r="J475" s="741">
        <f>D475-H475</f>
        <v>140</v>
      </c>
      <c r="K475" s="744" t="s">
        <v>255</v>
      </c>
      <c r="L475" s="744" t="s">
        <v>203</v>
      </c>
      <c r="M475" s="811"/>
      <c r="N475" s="827"/>
      <c r="O475" s="745"/>
    </row>
    <row r="476">
      <c r="A476" s="828" t="s">
        <v>256</v>
      </c>
      <c r="B476" s="747" t="s">
        <v>257</v>
      </c>
      <c r="C476" s="748"/>
      <c r="D476" s="748"/>
      <c r="E476" s="748"/>
      <c r="F476" s="749"/>
      <c r="G476" s="750"/>
      <c r="H476" s="751"/>
      <c r="I476" s="752"/>
      <c r="J476" s="753"/>
      <c r="K476" s="753"/>
      <c r="L476" s="753"/>
      <c r="M476" s="753"/>
      <c r="N476" s="753"/>
      <c r="O476" s="754"/>
    </row>
    <row r="477">
      <c r="A477" s="828"/>
      <c r="B477" s="755" t="s">
        <v>258</v>
      </c>
      <c r="C477" s="756"/>
      <c r="D477" s="756"/>
      <c r="E477" s="756"/>
      <c r="F477" s="757"/>
      <c r="G477" s="758"/>
      <c r="H477" s="759"/>
      <c r="I477" s="760"/>
      <c r="J477" s="761"/>
      <c r="K477" s="761"/>
      <c r="L477" s="761"/>
      <c r="M477" s="761"/>
      <c r="N477" s="761"/>
      <c r="O477" s="762"/>
    </row>
    <row r="478">
      <c r="A478" s="828"/>
      <c r="B478" s="755" t="s">
        <v>259</v>
      </c>
      <c r="C478" s="756"/>
      <c r="D478" s="756"/>
      <c r="E478" s="756"/>
      <c r="F478" s="757"/>
      <c r="G478" s="758"/>
      <c r="H478" s="759"/>
      <c r="I478" s="760"/>
      <c r="J478" s="761"/>
      <c r="K478" s="761"/>
      <c r="L478" s="761"/>
      <c r="M478" s="761"/>
      <c r="N478" s="761"/>
      <c r="O478" s="762"/>
    </row>
    <row r="479">
      <c r="A479" s="828"/>
      <c r="B479" s="755" t="s">
        <v>260</v>
      </c>
      <c r="C479" s="756"/>
      <c r="D479" s="756"/>
      <c r="E479" s="756"/>
      <c r="F479" s="757"/>
      <c r="G479" s="758"/>
      <c r="H479" s="763"/>
      <c r="I479" s="760"/>
      <c r="J479" s="761"/>
      <c r="K479" s="761"/>
      <c r="L479" s="761"/>
      <c r="M479" s="761"/>
      <c r="N479" s="761"/>
      <c r="O479" s="762"/>
    </row>
    <row r="480">
      <c r="A480" s="828"/>
      <c r="B480" s="755" t="s">
        <v>261</v>
      </c>
      <c r="C480" s="756"/>
      <c r="D480" s="756"/>
      <c r="E480" s="756"/>
      <c r="F480" s="757"/>
      <c r="G480" s="758"/>
      <c r="H480" s="763"/>
      <c r="I480" s="758"/>
      <c r="J480" s="759"/>
      <c r="K480" s="759"/>
      <c r="L480" s="759"/>
      <c r="M480" s="759"/>
      <c r="N480" s="759"/>
      <c r="O480" s="764"/>
    </row>
    <row r="481">
      <c r="A481" s="829"/>
      <c r="B481" s="755" t="s">
        <v>262</v>
      </c>
      <c r="C481" s="756"/>
      <c r="D481" s="756"/>
      <c r="E481" s="756"/>
      <c r="F481" s="757"/>
      <c r="G481" s="758"/>
      <c r="H481" s="763"/>
      <c r="I481" s="769"/>
      <c r="J481" s="770"/>
      <c r="K481" s="770"/>
      <c r="L481" s="770"/>
      <c r="M481" s="770"/>
      <c r="N481" s="770"/>
      <c r="O481" s="771"/>
    </row>
    <row r="482">
      <c r="A482" s="830" t="s">
        <v>263</v>
      </c>
      <c r="B482" s="773" t="s">
        <v>264</v>
      </c>
      <c r="C482" s="774"/>
      <c r="D482" s="774"/>
      <c r="E482" s="774"/>
      <c r="F482" s="775"/>
      <c r="G482" s="776" t="s">
        <v>265</v>
      </c>
      <c r="H482" s="777"/>
      <c r="I482" s="773" t="s">
        <v>264</v>
      </c>
      <c r="J482" s="774"/>
      <c r="K482" s="774"/>
      <c r="L482" s="774"/>
      <c r="M482" s="774"/>
      <c r="N482" s="775"/>
      <c r="O482" s="778" t="s">
        <v>265</v>
      </c>
    </row>
    <row r="483">
      <c r="A483" s="828"/>
      <c r="B483" s="766" t="s">
        <v>266</v>
      </c>
      <c r="C483" s="767"/>
      <c r="D483" s="767"/>
      <c r="E483" s="767"/>
      <c r="F483" s="768"/>
      <c r="G483" s="779"/>
      <c r="H483" s="780"/>
      <c r="I483" s="766" t="s">
        <v>267</v>
      </c>
      <c r="J483" s="767"/>
      <c r="K483" s="767"/>
      <c r="L483" s="767"/>
      <c r="M483" s="767"/>
      <c r="N483" s="768"/>
      <c r="O483" s="781"/>
    </row>
    <row r="484" ht="13.15" customHeight="1">
      <c r="A484" s="828"/>
      <c r="B484" s="766" t="s">
        <v>268</v>
      </c>
      <c r="C484" s="767"/>
      <c r="D484" s="767"/>
      <c r="E484" s="767"/>
      <c r="F484" s="768"/>
      <c r="G484" s="779"/>
      <c r="H484" s="782"/>
      <c r="I484" s="783" t="s">
        <v>269</v>
      </c>
      <c r="J484" s="784"/>
      <c r="K484" s="784"/>
      <c r="L484" s="784"/>
      <c r="M484" s="784"/>
      <c r="N484" s="785"/>
      <c r="O484" s="786"/>
    </row>
    <row r="485" ht="13.15" customHeight="1">
      <c r="A485" s="828"/>
      <c r="B485" s="766" t="s">
        <v>270</v>
      </c>
      <c r="C485" s="767"/>
      <c r="D485" s="767"/>
      <c r="E485" s="767"/>
      <c r="F485" s="768"/>
      <c r="G485" s="779"/>
      <c r="H485" s="782"/>
      <c r="I485" s="766" t="s">
        <v>271</v>
      </c>
      <c r="J485" s="767"/>
      <c r="K485" s="767"/>
      <c r="L485" s="767"/>
      <c r="M485" s="767"/>
      <c r="N485" s="768"/>
      <c r="O485" s="786"/>
    </row>
    <row r="486" ht="13.15" customHeight="1">
      <c r="A486" s="828"/>
      <c r="B486" s="766" t="s">
        <v>272</v>
      </c>
      <c r="C486" s="767"/>
      <c r="D486" s="767"/>
      <c r="E486" s="767"/>
      <c r="F486" s="768"/>
      <c r="G486" s="779"/>
      <c r="H486" s="780"/>
      <c r="I486" s="787" t="s">
        <v>273</v>
      </c>
      <c r="J486" s="788"/>
      <c r="K486" s="788"/>
      <c r="L486" s="788"/>
      <c r="M486" s="788"/>
      <c r="N486" s="789"/>
      <c r="O486" s="781"/>
    </row>
    <row r="487" ht="13.15" customHeight="1">
      <c r="A487" s="828"/>
      <c r="B487" s="766" t="s">
        <v>274</v>
      </c>
      <c r="C487" s="767"/>
      <c r="D487" s="767"/>
      <c r="E487" s="767"/>
      <c r="F487" s="768"/>
      <c r="G487" s="779"/>
      <c r="H487" s="780"/>
      <c r="I487" s="766" t="s">
        <v>275</v>
      </c>
      <c r="J487" s="767"/>
      <c r="K487" s="767"/>
      <c r="L487" s="767"/>
      <c r="M487" s="767"/>
      <c r="N487" s="768"/>
      <c r="O487" s="781">
        <v>1</v>
      </c>
    </row>
    <row r="488">
      <c r="A488" s="828"/>
      <c r="B488" s="766" t="s">
        <v>276</v>
      </c>
      <c r="C488" s="767"/>
      <c r="D488" s="767"/>
      <c r="E488" s="767"/>
      <c r="F488" s="768"/>
      <c r="G488" s="779"/>
      <c r="H488" s="780"/>
      <c r="I488" s="766" t="s">
        <v>277</v>
      </c>
      <c r="J488" s="767"/>
      <c r="K488" s="767"/>
      <c r="L488" s="767"/>
      <c r="M488" s="767"/>
      <c r="N488" s="768"/>
      <c r="O488" s="781"/>
    </row>
    <row r="489" ht="13.15" customHeight="1">
      <c r="A489" s="828"/>
      <c r="B489" s="766" t="s">
        <v>278</v>
      </c>
      <c r="C489" s="767"/>
      <c r="D489" s="767"/>
      <c r="E489" s="767"/>
      <c r="F489" s="768"/>
      <c r="G489" s="779"/>
      <c r="H489" s="780"/>
      <c r="I489" s="766" t="s">
        <v>279</v>
      </c>
      <c r="J489" s="767"/>
      <c r="K489" s="767"/>
      <c r="L489" s="767"/>
      <c r="M489" s="767"/>
      <c r="N489" s="768"/>
      <c r="O489" s="781"/>
    </row>
    <row r="490">
      <c r="A490" s="828"/>
      <c r="B490" s="766" t="s">
        <v>280</v>
      </c>
      <c r="C490" s="767"/>
      <c r="D490" s="767"/>
      <c r="E490" s="767"/>
      <c r="F490" s="768"/>
      <c r="G490" s="779"/>
      <c r="H490" s="780"/>
      <c r="I490" s="766" t="s">
        <v>281</v>
      </c>
      <c r="J490" s="767"/>
      <c r="K490" s="767"/>
      <c r="L490" s="767"/>
      <c r="M490" s="767"/>
      <c r="N490" s="768"/>
      <c r="O490" s="781">
        <v>1</v>
      </c>
    </row>
    <row r="491" ht="13.15" customHeight="1">
      <c r="A491" s="828"/>
      <c r="B491" s="766" t="s">
        <v>282</v>
      </c>
      <c r="C491" s="767"/>
      <c r="D491" s="767"/>
      <c r="E491" s="767"/>
      <c r="F491" s="768"/>
      <c r="G491" s="779"/>
      <c r="H491" s="780"/>
      <c r="I491" s="766" t="s">
        <v>283</v>
      </c>
      <c r="J491" s="767"/>
      <c r="K491" s="767"/>
      <c r="L491" s="767"/>
      <c r="M491" s="767"/>
      <c r="N491" s="768"/>
      <c r="O491" s="781"/>
    </row>
    <row r="492" ht="13.15" customHeight="1">
      <c r="A492" s="828"/>
      <c r="B492" s="766" t="s">
        <v>284</v>
      </c>
      <c r="C492" s="767"/>
      <c r="D492" s="767"/>
      <c r="E492" s="767"/>
      <c r="F492" s="768"/>
      <c r="G492" s="779"/>
      <c r="H492" s="780"/>
      <c r="I492" s="766" t="s">
        <v>285</v>
      </c>
      <c r="J492" s="767"/>
      <c r="K492" s="767"/>
      <c r="L492" s="767"/>
      <c r="M492" s="767"/>
      <c r="N492" s="768"/>
      <c r="O492" s="790">
        <v>1</v>
      </c>
    </row>
    <row r="493" ht="13.9" customHeight="1">
      <c r="A493" s="829"/>
      <c r="B493" s="766" t="s">
        <v>286</v>
      </c>
      <c r="C493" s="767"/>
      <c r="D493" s="767"/>
      <c r="E493" s="767"/>
      <c r="F493" s="768"/>
      <c r="G493" s="791">
        <v>2</v>
      </c>
      <c r="H493" s="792"/>
      <c r="I493" s="793" t="s">
        <v>287</v>
      </c>
      <c r="J493" s="794"/>
      <c r="K493" s="794"/>
      <c r="L493" s="794"/>
      <c r="M493" s="794"/>
      <c r="N493" s="795"/>
      <c r="O493" s="796">
        <f>SUM(G483:H493,O483:O492)</f>
        <v>5</v>
      </c>
    </row>
    <row r="494">
      <c r="A494" s="837" t="s">
        <v>288</v>
      </c>
      <c r="B494" s="838" t="s">
        <v>43</v>
      </c>
      <c r="C494" s="839"/>
      <c r="D494" s="839"/>
      <c r="E494" s="839"/>
      <c r="F494" s="839"/>
      <c r="G494" s="839"/>
      <c r="H494" s="839"/>
      <c r="I494" s="839"/>
      <c r="J494" s="839"/>
      <c r="K494" s="839"/>
      <c r="L494" s="839"/>
      <c r="M494" s="839"/>
      <c r="N494" s="839"/>
      <c r="O494" s="840"/>
    </row>
    <row r="495">
      <c r="A495" s="841"/>
      <c r="B495" s="758"/>
      <c r="C495" s="759"/>
      <c r="D495" s="759"/>
      <c r="E495" s="759"/>
      <c r="F495" s="759"/>
      <c r="G495" s="759"/>
      <c r="H495" s="759"/>
      <c r="I495" s="759"/>
      <c r="J495" s="759"/>
      <c r="K495" s="759"/>
      <c r="L495" s="759"/>
      <c r="M495" s="759"/>
      <c r="N495" s="759"/>
      <c r="O495" s="764"/>
    </row>
    <row r="496">
      <c r="A496" s="841"/>
      <c r="B496" s="758"/>
      <c r="C496" s="759"/>
      <c r="D496" s="759"/>
      <c r="E496" s="759"/>
      <c r="F496" s="759"/>
      <c r="G496" s="759"/>
      <c r="H496" s="759"/>
      <c r="I496" s="759"/>
      <c r="J496" s="759"/>
      <c r="K496" s="759"/>
      <c r="L496" s="759"/>
      <c r="M496" s="759"/>
      <c r="N496" s="759"/>
      <c r="O496" s="764"/>
    </row>
    <row r="497">
      <c r="A497" s="841"/>
      <c r="B497" s="758"/>
      <c r="C497" s="759"/>
      <c r="D497" s="759"/>
      <c r="E497" s="759"/>
      <c r="F497" s="759"/>
      <c r="G497" s="759"/>
      <c r="H497" s="759"/>
      <c r="I497" s="759"/>
      <c r="J497" s="759"/>
      <c r="K497" s="759"/>
      <c r="L497" s="759"/>
      <c r="M497" s="759"/>
      <c r="N497" s="759"/>
      <c r="O497" s="764"/>
    </row>
    <row r="498">
      <c r="A498" s="841"/>
      <c r="B498" s="758"/>
      <c r="C498" s="759"/>
      <c r="D498" s="759"/>
      <c r="E498" s="759"/>
      <c r="F498" s="759"/>
      <c r="G498" s="759"/>
      <c r="H498" s="759"/>
      <c r="I498" s="759"/>
      <c r="J498" s="759"/>
      <c r="K498" s="759"/>
      <c r="L498" s="759"/>
      <c r="M498" s="759"/>
      <c r="N498" s="759"/>
      <c r="O498" s="764"/>
    </row>
    <row r="499">
      <c r="A499" s="841"/>
      <c r="B499" s="758"/>
      <c r="C499" s="759"/>
      <c r="D499" s="759"/>
      <c r="E499" s="759"/>
      <c r="F499" s="759"/>
      <c r="G499" s="759"/>
      <c r="H499" s="759"/>
      <c r="I499" s="759"/>
      <c r="J499" s="759"/>
      <c r="K499" s="759"/>
      <c r="L499" s="759"/>
      <c r="M499" s="759"/>
      <c r="N499" s="759"/>
      <c r="O499" s="764"/>
    </row>
    <row r="500">
      <c r="A500" s="841"/>
      <c r="B500" s="758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64"/>
    </row>
    <row r="501">
      <c r="A501" s="841"/>
      <c r="B501" s="758"/>
      <c r="C501" s="759"/>
      <c r="D501" s="759"/>
      <c r="E501" s="759"/>
      <c r="F501" s="759"/>
      <c r="G501" s="759"/>
      <c r="H501" s="759"/>
      <c r="I501" s="759"/>
      <c r="J501" s="759"/>
      <c r="K501" s="759"/>
      <c r="L501" s="759"/>
      <c r="M501" s="759"/>
      <c r="N501" s="759"/>
      <c r="O501" s="764"/>
    </row>
    <row r="502">
      <c r="A502" s="841"/>
      <c r="B502" s="758"/>
      <c r="C502" s="759"/>
      <c r="D502" s="759"/>
      <c r="E502" s="759"/>
      <c r="F502" s="759"/>
      <c r="G502" s="759"/>
      <c r="H502" s="759"/>
      <c r="I502" s="759"/>
      <c r="J502" s="759"/>
      <c r="K502" s="759"/>
      <c r="L502" s="759"/>
      <c r="M502" s="759"/>
      <c r="N502" s="759"/>
      <c r="O502" s="764"/>
    </row>
    <row r="503">
      <c r="A503" s="841"/>
      <c r="B503" s="758"/>
      <c r="C503" s="759"/>
      <c r="D503" s="759"/>
      <c r="E503" s="759"/>
      <c r="F503" s="759"/>
      <c r="G503" s="759"/>
      <c r="H503" s="759"/>
      <c r="I503" s="759"/>
      <c r="J503" s="759"/>
      <c r="K503" s="759"/>
      <c r="L503" s="759"/>
      <c r="M503" s="759"/>
      <c r="N503" s="759"/>
      <c r="O503" s="764"/>
    </row>
    <row r="504">
      <c r="A504" s="841"/>
      <c r="B504" s="758"/>
      <c r="C504" s="759"/>
      <c r="D504" s="759"/>
      <c r="E504" s="759"/>
      <c r="F504" s="759"/>
      <c r="G504" s="759"/>
      <c r="H504" s="759"/>
      <c r="I504" s="759"/>
      <c r="J504" s="759"/>
      <c r="K504" s="759"/>
      <c r="L504" s="759"/>
      <c r="M504" s="759"/>
      <c r="N504" s="759"/>
      <c r="O504" s="764"/>
    </row>
    <row r="505">
      <c r="A505" s="841"/>
      <c r="B505" s="758"/>
      <c r="C505" s="759"/>
      <c r="D505" s="759"/>
      <c r="E505" s="759"/>
      <c r="F505" s="759"/>
      <c r="G505" s="759"/>
      <c r="H505" s="759"/>
      <c r="I505" s="3" t="s">
        <v>0</v>
      </c>
      <c r="J505" s="3"/>
      <c r="K505" s="3"/>
      <c r="L505" s="3"/>
      <c r="M505" s="3"/>
      <c r="N505" s="3"/>
      <c r="O505" s="3"/>
    </row>
    <row r="506">
      <c r="A506" s="841"/>
      <c r="B506" s="758"/>
      <c r="C506" s="759"/>
      <c r="D506" s="759"/>
      <c r="E506" s="759"/>
      <c r="F506" s="759"/>
      <c r="G506" s="759"/>
      <c r="H506" s="759"/>
      <c r="I506" s="3"/>
      <c r="J506" s="3"/>
      <c r="K506" s="3"/>
      <c r="L506" s="3"/>
      <c r="M506" s="3"/>
      <c r="N506" s="3"/>
      <c r="O506" s="3"/>
    </row>
    <row r="507">
      <c r="A507" s="841"/>
      <c r="B507" s="758"/>
      <c r="C507" s="759"/>
      <c r="D507" s="759"/>
      <c r="E507" s="759"/>
      <c r="F507" s="759"/>
      <c r="G507" s="759"/>
      <c r="H507" s="759"/>
      <c r="I507" s="3"/>
      <c r="J507" s="3"/>
      <c r="K507" s="3"/>
      <c r="L507" s="3"/>
      <c r="M507" s="3"/>
      <c r="N507" s="3"/>
      <c r="O507" s="3"/>
    </row>
    <row r="508">
      <c r="A508" s="842"/>
      <c r="B508" s="803"/>
      <c r="C508" s="804"/>
      <c r="D508" s="804"/>
      <c r="E508" s="804"/>
      <c r="F508" s="804"/>
      <c r="G508" s="804"/>
      <c r="H508" s="804"/>
      <c r="I508" s="3"/>
      <c r="J508" s="3"/>
      <c r="K508" s="3"/>
      <c r="L508" s="3"/>
      <c r="M508" s="3"/>
      <c r="N508" s="3"/>
      <c r="O508" s="3"/>
    </row>
    <row r="509">
      <c r="A509" s="837" t="s">
        <v>291</v>
      </c>
      <c r="B509" s="752"/>
      <c r="C509" s="753"/>
      <c r="D509" s="753"/>
      <c r="E509" s="753"/>
      <c r="F509" s="753"/>
      <c r="G509" s="753"/>
      <c r="H509" s="753"/>
      <c r="I509" s="753"/>
      <c r="J509" s="753"/>
      <c r="K509" s="753"/>
      <c r="L509" s="753"/>
      <c r="M509" s="753"/>
      <c r="N509" s="753"/>
      <c r="O509" s="754"/>
    </row>
    <row r="510">
      <c r="A510" s="841"/>
      <c r="B510" s="760"/>
      <c r="C510" s="761"/>
      <c r="D510" s="761"/>
      <c r="E510" s="761"/>
      <c r="F510" s="761"/>
      <c r="G510" s="761"/>
      <c r="H510" s="761"/>
      <c r="I510" s="761"/>
      <c r="J510" s="761"/>
      <c r="K510" s="761"/>
      <c r="L510" s="761"/>
      <c r="M510" s="761"/>
      <c r="N510" s="761"/>
      <c r="O510" s="762"/>
    </row>
    <row r="511">
      <c r="A511" s="841"/>
      <c r="B511" s="760"/>
      <c r="C511" s="761"/>
      <c r="D511" s="761"/>
      <c r="E511" s="761"/>
      <c r="F511" s="761"/>
      <c r="G511" s="761"/>
      <c r="H511" s="761"/>
      <c r="I511" s="761"/>
      <c r="J511" s="761"/>
      <c r="K511" s="761"/>
      <c r="L511" s="761"/>
      <c r="M511" s="761"/>
      <c r="N511" s="761"/>
      <c r="O511" s="762"/>
    </row>
    <row r="512">
      <c r="A512" s="841"/>
      <c r="B512" s="760"/>
      <c r="C512" s="761"/>
      <c r="D512" s="761"/>
      <c r="E512" s="761"/>
      <c r="F512" s="761"/>
      <c r="G512" s="761"/>
      <c r="H512" s="761"/>
      <c r="I512" s="761"/>
      <c r="J512" s="761"/>
      <c r="K512" s="761"/>
      <c r="L512" s="761"/>
      <c r="M512" s="761"/>
      <c r="N512" s="761"/>
      <c r="O512" s="762"/>
    </row>
    <row r="513">
      <c r="A513" s="841"/>
      <c r="B513" s="760"/>
      <c r="C513" s="761"/>
      <c r="D513" s="761"/>
      <c r="E513" s="761"/>
      <c r="F513" s="761"/>
      <c r="G513" s="761"/>
      <c r="H513" s="761"/>
      <c r="I513" s="761"/>
      <c r="J513" s="761"/>
      <c r="K513" s="761"/>
      <c r="L513" s="761"/>
      <c r="M513" s="761"/>
      <c r="N513" s="761"/>
      <c r="O513" s="762"/>
    </row>
    <row r="514">
      <c r="A514" s="841"/>
      <c r="B514" s="760"/>
      <c r="C514" s="761"/>
      <c r="D514" s="761"/>
      <c r="E514" s="761"/>
      <c r="F514" s="761"/>
      <c r="G514" s="761"/>
      <c r="H514" s="761"/>
      <c r="I514" s="761"/>
      <c r="J514" s="761"/>
      <c r="K514" s="761"/>
      <c r="L514" s="761"/>
      <c r="M514" s="761"/>
      <c r="N514" s="761"/>
      <c r="O514" s="762"/>
    </row>
    <row r="515">
      <c r="A515" s="841"/>
      <c r="B515" s="760"/>
      <c r="C515" s="761"/>
      <c r="D515" s="761"/>
      <c r="E515" s="761"/>
      <c r="F515" s="761"/>
      <c r="G515" s="761"/>
      <c r="H515" s="761"/>
      <c r="I515" s="761"/>
      <c r="J515" s="761"/>
      <c r="K515" s="761"/>
      <c r="L515" s="761"/>
      <c r="M515" s="761"/>
      <c r="N515" s="761"/>
      <c r="O515" s="762"/>
    </row>
    <row r="516">
      <c r="A516" s="841"/>
      <c r="B516" s="760"/>
      <c r="C516" s="761"/>
      <c r="D516" s="761"/>
      <c r="E516" s="761"/>
      <c r="F516" s="761"/>
      <c r="G516" s="761"/>
      <c r="H516" s="761"/>
      <c r="I516" s="761"/>
      <c r="J516" s="761"/>
      <c r="K516" s="761"/>
      <c r="L516" s="761"/>
      <c r="M516" s="761"/>
      <c r="N516" s="761"/>
      <c r="O516" s="762"/>
    </row>
    <row r="517">
      <c r="A517" s="841"/>
      <c r="B517" s="758"/>
      <c r="C517" s="759"/>
      <c r="D517" s="759"/>
      <c r="E517" s="759"/>
      <c r="F517" s="759"/>
      <c r="G517" s="759"/>
      <c r="H517" s="759"/>
      <c r="I517" s="3" t="s">
        <v>292</v>
      </c>
      <c r="J517" s="3"/>
      <c r="K517" s="3"/>
      <c r="L517" s="3"/>
      <c r="M517" s="3"/>
      <c r="N517" s="3"/>
      <c r="O517" s="3"/>
    </row>
    <row r="518">
      <c r="A518" s="841"/>
      <c r="B518" s="758"/>
      <c r="C518" s="759"/>
      <c r="D518" s="759"/>
      <c r="E518" s="759"/>
      <c r="F518" s="759"/>
      <c r="G518" s="759"/>
      <c r="H518" s="759"/>
      <c r="I518" s="3"/>
      <c r="J518" s="3"/>
      <c r="K518" s="3"/>
      <c r="L518" s="3"/>
      <c r="M518" s="3"/>
      <c r="N518" s="3"/>
      <c r="O518" s="3"/>
    </row>
    <row r="519">
      <c r="A519" s="841"/>
      <c r="B519" s="758"/>
      <c r="C519" s="759"/>
      <c r="D519" s="759"/>
      <c r="E519" s="759"/>
      <c r="F519" s="759"/>
      <c r="G519" s="759"/>
      <c r="H519" s="759"/>
      <c r="I519" s="3"/>
      <c r="J519" s="3"/>
      <c r="K519" s="3"/>
      <c r="L519" s="3"/>
      <c r="M519" s="3"/>
      <c r="N519" s="3"/>
      <c r="O519" s="3"/>
    </row>
    <row r="520">
      <c r="A520" s="842"/>
      <c r="B520" s="803"/>
      <c r="C520" s="804"/>
      <c r="D520" s="804"/>
      <c r="E520" s="804"/>
      <c r="F520" s="804"/>
      <c r="G520" s="804"/>
      <c r="H520" s="804"/>
      <c r="I520" s="3"/>
      <c r="J520" s="3"/>
      <c r="K520" s="3"/>
      <c r="L520" s="3"/>
      <c r="M520" s="3"/>
      <c r="N520" s="3"/>
      <c r="O520" s="3"/>
    </row>
    <row r="521">
      <c r="A521" s="805" t="s">
        <v>240</v>
      </c>
      <c r="B521" s="806" t="s">
        <v>1</v>
      </c>
      <c r="C521" s="807"/>
      <c r="D521" s="807"/>
      <c r="E521" s="807"/>
      <c r="F521" s="807"/>
      <c r="G521" s="807"/>
      <c r="H521" s="807"/>
      <c r="I521" s="807"/>
      <c r="J521" s="807"/>
      <c r="K521" s="807"/>
      <c r="L521" s="807"/>
      <c r="M521" s="807"/>
      <c r="N521" s="807"/>
      <c r="O521" s="843"/>
    </row>
    <row r="522">
      <c r="A522" s="810" t="s">
        <v>3</v>
      </c>
      <c r="B522" s="811" t="s">
        <v>4</v>
      </c>
      <c r="C522" s="812"/>
      <c r="D522" s="812"/>
      <c r="E522" s="812"/>
      <c r="F522" s="812"/>
      <c r="G522" s="812"/>
      <c r="H522" s="812"/>
      <c r="I522" s="812"/>
      <c r="J522" s="812"/>
      <c r="K522" s="812"/>
      <c r="L522" s="812"/>
      <c r="M522" s="812"/>
      <c r="N522" s="812"/>
      <c r="O522" s="813"/>
    </row>
    <row r="523">
      <c r="A523" s="814" t="s">
        <v>241</v>
      </c>
      <c r="B523" s="694"/>
      <c r="C523" s="694"/>
      <c r="D523" s="694"/>
      <c r="E523" s="694"/>
      <c r="F523" s="694"/>
      <c r="G523" s="694"/>
      <c r="H523" s="694"/>
      <c r="I523" s="694"/>
      <c r="J523" s="694"/>
      <c r="K523" s="694"/>
      <c r="L523" s="694"/>
      <c r="M523" s="694"/>
      <c r="N523" s="694"/>
      <c r="O523" s="815"/>
    </row>
    <row r="524" ht="25.5">
      <c r="A524" s="718" t="s">
        <v>7</v>
      </c>
      <c r="B524" s="720" t="s">
        <v>312</v>
      </c>
      <c r="C524" s="720" t="s">
        <v>216</v>
      </c>
      <c r="D524" s="816" t="s">
        <v>301</v>
      </c>
      <c r="E524" s="817"/>
      <c r="F524" s="818"/>
      <c r="G524" s="819" t="s">
        <v>242</v>
      </c>
      <c r="H524" s="820"/>
      <c r="I524" s="723">
        <f>I472+1</f>
        <v>45976</v>
      </c>
      <c r="J524" s="724"/>
      <c r="K524" s="724"/>
      <c r="L524" s="724"/>
      <c r="M524" s="725"/>
      <c r="N524" s="726" t="s">
        <v>243</v>
      </c>
      <c r="O524" s="727">
        <f>O472+1</f>
        <v>11</v>
      </c>
    </row>
    <row r="525">
      <c r="A525" s="728" t="s">
        <v>244</v>
      </c>
      <c r="B525" s="729" t="s">
        <v>6</v>
      </c>
      <c r="C525" s="730"/>
      <c r="D525" s="730"/>
      <c r="E525" s="730"/>
      <c r="F525" s="730"/>
      <c r="G525" s="730"/>
      <c r="H525" s="730"/>
      <c r="I525" s="730"/>
      <c r="J525" s="731"/>
      <c r="K525" s="732" t="s">
        <v>245</v>
      </c>
      <c r="L525" s="732" t="s">
        <v>246</v>
      </c>
      <c r="M525" s="821" t="s">
        <v>247</v>
      </c>
      <c r="N525" s="822"/>
      <c r="O525" s="733" t="s">
        <v>248</v>
      </c>
    </row>
    <row r="526">
      <c r="A526" s="734"/>
      <c r="B526" s="735"/>
      <c r="C526" s="736"/>
      <c r="D526" s="736"/>
      <c r="E526" s="736"/>
      <c r="F526" s="736"/>
      <c r="G526" s="736"/>
      <c r="H526" s="736"/>
      <c r="I526" s="736"/>
      <c r="J526" s="737"/>
      <c r="K526" s="732" t="s">
        <v>249</v>
      </c>
      <c r="L526" s="732" t="s">
        <v>203</v>
      </c>
      <c r="M526" s="823"/>
      <c r="N526" s="824"/>
      <c r="O526" s="739"/>
    </row>
    <row r="527" ht="25.5">
      <c r="A527" s="740" t="s">
        <v>250</v>
      </c>
      <c r="B527" s="741"/>
      <c r="C527" s="742" t="s">
        <v>251</v>
      </c>
      <c r="D527" s="742">
        <f>D475</f>
        <v>180</v>
      </c>
      <c r="E527" s="742" t="s">
        <v>252</v>
      </c>
      <c r="F527" s="825" t="s">
        <v>253</v>
      </c>
      <c r="G527" s="826"/>
      <c r="H527" s="741">
        <f>H475+1</f>
        <v>41</v>
      </c>
      <c r="I527" s="742" t="s">
        <v>254</v>
      </c>
      <c r="J527" s="741">
        <f>D527-H527</f>
        <v>139</v>
      </c>
      <c r="K527" s="744" t="s">
        <v>255</v>
      </c>
      <c r="L527" s="744" t="s">
        <v>203</v>
      </c>
      <c r="M527" s="811"/>
      <c r="N527" s="827"/>
      <c r="O527" s="745"/>
    </row>
    <row r="528">
      <c r="A528" s="828" t="s">
        <v>256</v>
      </c>
      <c r="B528" s="747" t="s">
        <v>257</v>
      </c>
      <c r="C528" s="748"/>
      <c r="D528" s="748"/>
      <c r="E528" s="748"/>
      <c r="F528" s="749"/>
      <c r="G528" s="750"/>
      <c r="H528" s="751"/>
      <c r="I528" s="752"/>
      <c r="J528" s="753"/>
      <c r="K528" s="753"/>
      <c r="L528" s="753"/>
      <c r="M528" s="753"/>
      <c r="N528" s="753"/>
      <c r="O528" s="754"/>
    </row>
    <row r="529">
      <c r="A529" s="828"/>
      <c r="B529" s="755" t="s">
        <v>258</v>
      </c>
      <c r="C529" s="756"/>
      <c r="D529" s="756"/>
      <c r="E529" s="756"/>
      <c r="F529" s="757"/>
      <c r="G529" s="758"/>
      <c r="H529" s="759"/>
      <c r="I529" s="760"/>
      <c r="J529" s="761"/>
      <c r="K529" s="761"/>
      <c r="L529" s="761"/>
      <c r="M529" s="761"/>
      <c r="N529" s="761"/>
      <c r="O529" s="762"/>
    </row>
    <row r="530">
      <c r="A530" s="828"/>
      <c r="B530" s="755" t="s">
        <v>259</v>
      </c>
      <c r="C530" s="756"/>
      <c r="D530" s="756"/>
      <c r="E530" s="756"/>
      <c r="F530" s="757"/>
      <c r="G530" s="758"/>
      <c r="H530" s="759"/>
      <c r="I530" s="760"/>
      <c r="J530" s="761"/>
      <c r="K530" s="761"/>
      <c r="L530" s="761"/>
      <c r="M530" s="761"/>
      <c r="N530" s="761"/>
      <c r="O530" s="762"/>
    </row>
    <row r="531">
      <c r="A531" s="828"/>
      <c r="B531" s="755" t="s">
        <v>260</v>
      </c>
      <c r="C531" s="756"/>
      <c r="D531" s="756"/>
      <c r="E531" s="756"/>
      <c r="F531" s="757"/>
      <c r="G531" s="758"/>
      <c r="H531" s="763"/>
      <c r="I531" s="760"/>
      <c r="J531" s="761"/>
      <c r="K531" s="761"/>
      <c r="L531" s="761"/>
      <c r="M531" s="761"/>
      <c r="N531" s="761"/>
      <c r="O531" s="762"/>
    </row>
    <row r="532">
      <c r="A532" s="828"/>
      <c r="B532" s="755" t="s">
        <v>261</v>
      </c>
      <c r="C532" s="756"/>
      <c r="D532" s="756"/>
      <c r="E532" s="756"/>
      <c r="F532" s="757"/>
      <c r="G532" s="758"/>
      <c r="H532" s="763"/>
      <c r="I532" s="758"/>
      <c r="J532" s="759"/>
      <c r="K532" s="759"/>
      <c r="L532" s="759"/>
      <c r="M532" s="759"/>
      <c r="N532" s="759"/>
      <c r="O532" s="764"/>
    </row>
    <row r="533">
      <c r="A533" s="829"/>
      <c r="B533" s="755" t="s">
        <v>262</v>
      </c>
      <c r="C533" s="756"/>
      <c r="D533" s="756"/>
      <c r="E533" s="756"/>
      <c r="F533" s="757"/>
      <c r="G533" s="758"/>
      <c r="H533" s="763"/>
      <c r="I533" s="769"/>
      <c r="J533" s="770"/>
      <c r="K533" s="770"/>
      <c r="L533" s="770"/>
      <c r="M533" s="770"/>
      <c r="N533" s="770"/>
      <c r="O533" s="771"/>
    </row>
    <row r="534">
      <c r="A534" s="830" t="s">
        <v>263</v>
      </c>
      <c r="B534" s="773" t="s">
        <v>264</v>
      </c>
      <c r="C534" s="774"/>
      <c r="D534" s="774"/>
      <c r="E534" s="774"/>
      <c r="F534" s="775"/>
      <c r="G534" s="776" t="s">
        <v>265</v>
      </c>
      <c r="H534" s="777"/>
      <c r="I534" s="773" t="s">
        <v>264</v>
      </c>
      <c r="J534" s="774"/>
      <c r="K534" s="774"/>
      <c r="L534" s="774"/>
      <c r="M534" s="774"/>
      <c r="N534" s="775"/>
      <c r="O534" s="778" t="s">
        <v>265</v>
      </c>
    </row>
    <row r="535">
      <c r="A535" s="828"/>
      <c r="B535" s="766" t="s">
        <v>266</v>
      </c>
      <c r="C535" s="767"/>
      <c r="D535" s="767"/>
      <c r="E535" s="767"/>
      <c r="F535" s="768"/>
      <c r="G535" s="779"/>
      <c r="H535" s="780"/>
      <c r="I535" s="766" t="s">
        <v>267</v>
      </c>
      <c r="J535" s="767"/>
      <c r="K535" s="767"/>
      <c r="L535" s="767"/>
      <c r="M535" s="767"/>
      <c r="N535" s="768"/>
      <c r="O535" s="781"/>
    </row>
    <row r="536" ht="13.15" customHeight="1">
      <c r="A536" s="828"/>
      <c r="B536" s="766" t="s">
        <v>268</v>
      </c>
      <c r="C536" s="767"/>
      <c r="D536" s="767"/>
      <c r="E536" s="767"/>
      <c r="F536" s="768"/>
      <c r="G536" s="779"/>
      <c r="H536" s="782"/>
      <c r="I536" s="783" t="s">
        <v>269</v>
      </c>
      <c r="J536" s="784"/>
      <c r="K536" s="784"/>
      <c r="L536" s="784"/>
      <c r="M536" s="784"/>
      <c r="N536" s="785"/>
      <c r="O536" s="786"/>
    </row>
    <row r="537" ht="13.15" customHeight="1">
      <c r="A537" s="828"/>
      <c r="B537" s="766" t="s">
        <v>270</v>
      </c>
      <c r="C537" s="767"/>
      <c r="D537" s="767"/>
      <c r="E537" s="767"/>
      <c r="F537" s="768"/>
      <c r="G537" s="779"/>
      <c r="H537" s="782"/>
      <c r="I537" s="766" t="s">
        <v>271</v>
      </c>
      <c r="J537" s="767"/>
      <c r="K537" s="767"/>
      <c r="L537" s="767"/>
      <c r="M537" s="767"/>
      <c r="N537" s="768"/>
      <c r="O537" s="786"/>
    </row>
    <row r="538" ht="13.15" customHeight="1">
      <c r="A538" s="828"/>
      <c r="B538" s="766" t="s">
        <v>272</v>
      </c>
      <c r="C538" s="767"/>
      <c r="D538" s="767"/>
      <c r="E538" s="767"/>
      <c r="F538" s="768"/>
      <c r="G538" s="779"/>
      <c r="H538" s="780"/>
      <c r="I538" s="787" t="s">
        <v>273</v>
      </c>
      <c r="J538" s="788"/>
      <c r="K538" s="788"/>
      <c r="L538" s="788"/>
      <c r="M538" s="788"/>
      <c r="N538" s="789"/>
      <c r="O538" s="781"/>
    </row>
    <row r="539" ht="13.15" customHeight="1">
      <c r="A539" s="828"/>
      <c r="B539" s="766" t="s">
        <v>274</v>
      </c>
      <c r="C539" s="767"/>
      <c r="D539" s="767"/>
      <c r="E539" s="767"/>
      <c r="F539" s="768"/>
      <c r="G539" s="779"/>
      <c r="H539" s="780"/>
      <c r="I539" s="766" t="s">
        <v>275</v>
      </c>
      <c r="J539" s="767"/>
      <c r="K539" s="767"/>
      <c r="L539" s="767"/>
      <c r="M539" s="767"/>
      <c r="N539" s="768"/>
      <c r="O539" s="781"/>
    </row>
    <row r="540">
      <c r="A540" s="828"/>
      <c r="B540" s="766" t="s">
        <v>276</v>
      </c>
      <c r="C540" s="767"/>
      <c r="D540" s="767"/>
      <c r="E540" s="767"/>
      <c r="F540" s="768"/>
      <c r="G540" s="779"/>
      <c r="H540" s="780"/>
      <c r="I540" s="766" t="s">
        <v>277</v>
      </c>
      <c r="J540" s="767"/>
      <c r="K540" s="767"/>
      <c r="L540" s="767"/>
      <c r="M540" s="767"/>
      <c r="N540" s="768"/>
      <c r="O540" s="781"/>
    </row>
    <row r="541" ht="13.15" customHeight="1">
      <c r="A541" s="828"/>
      <c r="B541" s="766" t="s">
        <v>278</v>
      </c>
      <c r="C541" s="767"/>
      <c r="D541" s="767"/>
      <c r="E541" s="767"/>
      <c r="F541" s="768"/>
      <c r="G541" s="779"/>
      <c r="H541" s="780"/>
      <c r="I541" s="766" t="s">
        <v>279</v>
      </c>
      <c r="J541" s="767"/>
      <c r="K541" s="767"/>
      <c r="L541" s="767"/>
      <c r="M541" s="767"/>
      <c r="N541" s="768"/>
      <c r="O541" s="781"/>
    </row>
    <row r="542">
      <c r="A542" s="828"/>
      <c r="B542" s="766" t="s">
        <v>280</v>
      </c>
      <c r="C542" s="767"/>
      <c r="D542" s="767"/>
      <c r="E542" s="767"/>
      <c r="F542" s="768"/>
      <c r="G542" s="779"/>
      <c r="H542" s="780"/>
      <c r="I542" s="766" t="s">
        <v>281</v>
      </c>
      <c r="J542" s="767"/>
      <c r="K542" s="767"/>
      <c r="L542" s="767"/>
      <c r="M542" s="767"/>
      <c r="N542" s="768"/>
      <c r="O542" s="781"/>
    </row>
    <row r="543" ht="13.15" customHeight="1">
      <c r="A543" s="828"/>
      <c r="B543" s="766" t="s">
        <v>282</v>
      </c>
      <c r="C543" s="767"/>
      <c r="D543" s="767"/>
      <c r="E543" s="767"/>
      <c r="F543" s="768"/>
      <c r="G543" s="779"/>
      <c r="H543" s="780"/>
      <c r="I543" s="766" t="s">
        <v>283</v>
      </c>
      <c r="J543" s="767"/>
      <c r="K543" s="767"/>
      <c r="L543" s="767"/>
      <c r="M543" s="767"/>
      <c r="N543" s="768"/>
      <c r="O543" s="781"/>
    </row>
    <row r="544" ht="13.15" customHeight="1">
      <c r="A544" s="828"/>
      <c r="B544" s="766" t="s">
        <v>284</v>
      </c>
      <c r="C544" s="767"/>
      <c r="D544" s="767"/>
      <c r="E544" s="767"/>
      <c r="F544" s="768"/>
      <c r="G544" s="779"/>
      <c r="H544" s="780"/>
      <c r="I544" s="766" t="s">
        <v>285</v>
      </c>
      <c r="J544" s="767"/>
      <c r="K544" s="767"/>
      <c r="L544" s="767"/>
      <c r="M544" s="767"/>
      <c r="N544" s="768"/>
      <c r="O544" s="790"/>
    </row>
    <row r="545" ht="13.9" customHeight="1">
      <c r="A545" s="829"/>
      <c r="B545" s="766" t="s">
        <v>286</v>
      </c>
      <c r="C545" s="767"/>
      <c r="D545" s="767"/>
      <c r="E545" s="767"/>
      <c r="F545" s="768"/>
      <c r="G545" s="791"/>
      <c r="H545" s="792"/>
      <c r="I545" s="793" t="s">
        <v>287</v>
      </c>
      <c r="J545" s="794"/>
      <c r="K545" s="794"/>
      <c r="L545" s="794"/>
      <c r="M545" s="794"/>
      <c r="N545" s="795"/>
      <c r="O545" s="796">
        <f>SUM(G535:H545,O535:O544)</f>
        <v>0</v>
      </c>
    </row>
    <row r="546">
      <c r="A546" s="837" t="s">
        <v>288</v>
      </c>
      <c r="B546" s="838" t="s">
        <v>293</v>
      </c>
      <c r="C546" s="839"/>
      <c r="D546" s="839"/>
      <c r="E546" s="839"/>
      <c r="F546" s="839"/>
      <c r="G546" s="839"/>
      <c r="H546" s="839"/>
      <c r="I546" s="839"/>
      <c r="J546" s="839"/>
      <c r="K546" s="839"/>
      <c r="L546" s="839"/>
      <c r="M546" s="839"/>
      <c r="N546" s="839"/>
      <c r="O546" s="840"/>
    </row>
    <row r="547">
      <c r="A547" s="841"/>
      <c r="B547" s="758"/>
      <c r="C547" s="759"/>
      <c r="D547" s="759"/>
      <c r="E547" s="759"/>
      <c r="F547" s="759"/>
      <c r="G547" s="759"/>
      <c r="H547" s="759"/>
      <c r="I547" s="759"/>
      <c r="J547" s="759"/>
      <c r="K547" s="759"/>
      <c r="L547" s="759"/>
      <c r="M547" s="759"/>
      <c r="N547" s="759"/>
      <c r="O547" s="764"/>
    </row>
    <row r="548">
      <c r="A548" s="841"/>
      <c r="B548" s="758"/>
      <c r="C548" s="759"/>
      <c r="D548" s="759"/>
      <c r="E548" s="759"/>
      <c r="F548" s="759"/>
      <c r="G548" s="759"/>
      <c r="H548" s="759"/>
      <c r="I548" s="759"/>
      <c r="J548" s="759"/>
      <c r="K548" s="759"/>
      <c r="L548" s="759"/>
      <c r="M548" s="759"/>
      <c r="N548" s="759"/>
      <c r="O548" s="764"/>
    </row>
    <row r="549">
      <c r="A549" s="841"/>
      <c r="B549" s="758"/>
      <c r="C549" s="759"/>
      <c r="D549" s="759"/>
      <c r="E549" s="759"/>
      <c r="F549" s="759"/>
      <c r="G549" s="759"/>
      <c r="H549" s="759"/>
      <c r="I549" s="759"/>
      <c r="J549" s="759"/>
      <c r="K549" s="759"/>
      <c r="L549" s="759"/>
      <c r="M549" s="759"/>
      <c r="N549" s="759"/>
      <c r="O549" s="764"/>
    </row>
    <row r="550">
      <c r="A550" s="841"/>
      <c r="B550" s="758"/>
      <c r="C550" s="759"/>
      <c r="D550" s="759"/>
      <c r="E550" s="759"/>
      <c r="F550" s="759"/>
      <c r="G550" s="759"/>
      <c r="H550" s="759"/>
      <c r="I550" s="759"/>
      <c r="J550" s="759"/>
      <c r="K550" s="759"/>
      <c r="L550" s="759"/>
      <c r="M550" s="759"/>
      <c r="N550" s="759"/>
      <c r="O550" s="764"/>
    </row>
    <row r="551">
      <c r="A551" s="841"/>
      <c r="B551" s="758"/>
      <c r="C551" s="759"/>
      <c r="D551" s="759"/>
      <c r="E551" s="759"/>
      <c r="F551" s="759"/>
      <c r="G551" s="759"/>
      <c r="H551" s="759"/>
      <c r="I551" s="759"/>
      <c r="J551" s="759"/>
      <c r="K551" s="759"/>
      <c r="L551" s="759"/>
      <c r="M551" s="759"/>
      <c r="N551" s="759"/>
      <c r="O551" s="764"/>
    </row>
    <row r="552">
      <c r="A552" s="841"/>
      <c r="B552" s="758"/>
      <c r="C552" s="759"/>
      <c r="D552" s="759"/>
      <c r="E552" s="759"/>
      <c r="F552" s="759"/>
      <c r="G552" s="759"/>
      <c r="H552" s="759"/>
      <c r="I552" s="759"/>
      <c r="J552" s="759"/>
      <c r="K552" s="759"/>
      <c r="L552" s="759"/>
      <c r="M552" s="759"/>
      <c r="N552" s="759"/>
      <c r="O552" s="764"/>
    </row>
    <row r="553">
      <c r="A553" s="841"/>
      <c r="B553" s="758"/>
      <c r="C553" s="759"/>
      <c r="D553" s="759"/>
      <c r="E553" s="759"/>
      <c r="F553" s="759"/>
      <c r="G553" s="759"/>
      <c r="H553" s="759"/>
      <c r="I553" s="759"/>
      <c r="J553" s="759"/>
      <c r="K553" s="759"/>
      <c r="L553" s="759"/>
      <c r="M553" s="759"/>
      <c r="N553" s="759"/>
      <c r="O553" s="764"/>
    </row>
    <row r="554">
      <c r="A554" s="841"/>
      <c r="B554" s="758"/>
      <c r="C554" s="759"/>
      <c r="D554" s="759"/>
      <c r="E554" s="759"/>
      <c r="F554" s="759"/>
      <c r="G554" s="759"/>
      <c r="H554" s="759"/>
      <c r="I554" s="759"/>
      <c r="J554" s="759"/>
      <c r="K554" s="759"/>
      <c r="L554" s="759"/>
      <c r="M554" s="759"/>
      <c r="N554" s="759"/>
      <c r="O554" s="764"/>
    </row>
    <row r="555">
      <c r="A555" s="841"/>
      <c r="B555" s="758"/>
      <c r="C555" s="759"/>
      <c r="D555" s="759"/>
      <c r="E555" s="759"/>
      <c r="F555" s="759"/>
      <c r="G555" s="759"/>
      <c r="H555" s="759"/>
      <c r="I555" s="759"/>
      <c r="J555" s="759"/>
      <c r="K555" s="759"/>
      <c r="L555" s="759"/>
      <c r="M555" s="759"/>
      <c r="N555" s="759"/>
      <c r="O555" s="764"/>
    </row>
    <row r="556">
      <c r="A556" s="841"/>
      <c r="B556" s="758"/>
      <c r="C556" s="759"/>
      <c r="D556" s="759"/>
      <c r="E556" s="759"/>
      <c r="F556" s="759"/>
      <c r="G556" s="759"/>
      <c r="H556" s="759"/>
      <c r="I556" s="759"/>
      <c r="J556" s="759"/>
      <c r="K556" s="759"/>
      <c r="L556" s="759"/>
      <c r="M556" s="759"/>
      <c r="N556" s="759"/>
      <c r="O556" s="764"/>
    </row>
    <row r="557">
      <c r="A557" s="841"/>
      <c r="B557" s="758"/>
      <c r="C557" s="759"/>
      <c r="D557" s="759"/>
      <c r="E557" s="759"/>
      <c r="F557" s="759"/>
      <c r="G557" s="759"/>
      <c r="H557" s="759"/>
      <c r="I557" s="3" t="s">
        <v>0</v>
      </c>
      <c r="J557" s="3"/>
      <c r="K557" s="3"/>
      <c r="L557" s="3"/>
      <c r="M557" s="3"/>
      <c r="N557" s="3"/>
      <c r="O557" s="3"/>
    </row>
    <row r="558">
      <c r="A558" s="841"/>
      <c r="B558" s="758"/>
      <c r="C558" s="759"/>
      <c r="D558" s="759"/>
      <c r="E558" s="759"/>
      <c r="F558" s="759"/>
      <c r="G558" s="759"/>
      <c r="H558" s="759"/>
      <c r="I558" s="3"/>
      <c r="J558" s="3"/>
      <c r="K558" s="3"/>
      <c r="L558" s="3"/>
      <c r="M558" s="3"/>
      <c r="N558" s="3"/>
      <c r="O558" s="3"/>
    </row>
    <row r="559">
      <c r="A559" s="841"/>
      <c r="B559" s="758"/>
      <c r="C559" s="759"/>
      <c r="D559" s="759"/>
      <c r="E559" s="759"/>
      <c r="F559" s="759"/>
      <c r="G559" s="759"/>
      <c r="H559" s="759"/>
      <c r="I559" s="3"/>
      <c r="J559" s="3"/>
      <c r="K559" s="3"/>
      <c r="L559" s="3"/>
      <c r="M559" s="3"/>
      <c r="N559" s="3"/>
      <c r="O559" s="3"/>
    </row>
    <row r="560">
      <c r="A560" s="842"/>
      <c r="B560" s="803"/>
      <c r="C560" s="804"/>
      <c r="D560" s="804"/>
      <c r="E560" s="804"/>
      <c r="F560" s="804"/>
      <c r="G560" s="804"/>
      <c r="H560" s="804"/>
      <c r="I560" s="3"/>
      <c r="J560" s="3"/>
      <c r="K560" s="3"/>
      <c r="L560" s="3"/>
      <c r="M560" s="3"/>
      <c r="N560" s="3"/>
      <c r="O560" s="3"/>
    </row>
    <row r="561">
      <c r="A561" s="837" t="s">
        <v>291</v>
      </c>
      <c r="B561" s="752"/>
      <c r="C561" s="753"/>
      <c r="D561" s="753"/>
      <c r="E561" s="753"/>
      <c r="F561" s="753"/>
      <c r="G561" s="753"/>
      <c r="H561" s="753"/>
      <c r="I561" s="753"/>
      <c r="J561" s="753"/>
      <c r="K561" s="753"/>
      <c r="L561" s="753"/>
      <c r="M561" s="753"/>
      <c r="N561" s="753"/>
      <c r="O561" s="754"/>
    </row>
    <row r="562">
      <c r="A562" s="841"/>
      <c r="B562" s="760"/>
      <c r="C562" s="761"/>
      <c r="D562" s="761"/>
      <c r="E562" s="761"/>
      <c r="F562" s="761"/>
      <c r="G562" s="761"/>
      <c r="H562" s="761"/>
      <c r="I562" s="761"/>
      <c r="J562" s="761"/>
      <c r="K562" s="761"/>
      <c r="L562" s="761"/>
      <c r="M562" s="761"/>
      <c r="N562" s="761"/>
      <c r="O562" s="762"/>
    </row>
    <row r="563">
      <c r="A563" s="841"/>
      <c r="B563" s="760"/>
      <c r="C563" s="761"/>
      <c r="D563" s="761"/>
      <c r="E563" s="761"/>
      <c r="F563" s="761"/>
      <c r="G563" s="761"/>
      <c r="H563" s="761"/>
      <c r="I563" s="761"/>
      <c r="J563" s="761"/>
      <c r="K563" s="761"/>
      <c r="L563" s="761"/>
      <c r="M563" s="761"/>
      <c r="N563" s="761"/>
      <c r="O563" s="762"/>
    </row>
    <row r="564">
      <c r="A564" s="841"/>
      <c r="B564" s="760"/>
      <c r="C564" s="761"/>
      <c r="D564" s="761"/>
      <c r="E564" s="761"/>
      <c r="F564" s="761"/>
      <c r="G564" s="761"/>
      <c r="H564" s="761"/>
      <c r="I564" s="761"/>
      <c r="J564" s="761"/>
      <c r="K564" s="761"/>
      <c r="L564" s="761"/>
      <c r="M564" s="761"/>
      <c r="N564" s="761"/>
      <c r="O564" s="762"/>
    </row>
    <row r="565">
      <c r="A565" s="841"/>
      <c r="B565" s="760"/>
      <c r="C565" s="761"/>
      <c r="D565" s="761"/>
      <c r="E565" s="761"/>
      <c r="F565" s="761"/>
      <c r="G565" s="761"/>
      <c r="H565" s="761"/>
      <c r="I565" s="761"/>
      <c r="J565" s="761"/>
      <c r="K565" s="761"/>
      <c r="L565" s="761"/>
      <c r="M565" s="761"/>
      <c r="N565" s="761"/>
      <c r="O565" s="762"/>
    </row>
    <row r="566">
      <c r="A566" s="841"/>
      <c r="B566" s="760"/>
      <c r="C566" s="761"/>
      <c r="D566" s="761"/>
      <c r="E566" s="761"/>
      <c r="F566" s="761"/>
      <c r="G566" s="761"/>
      <c r="H566" s="761"/>
      <c r="I566" s="761"/>
      <c r="J566" s="761"/>
      <c r="K566" s="761"/>
      <c r="L566" s="761"/>
      <c r="M566" s="761"/>
      <c r="N566" s="761"/>
      <c r="O566" s="762"/>
    </row>
    <row r="567">
      <c r="A567" s="841"/>
      <c r="B567" s="760"/>
      <c r="C567" s="761"/>
      <c r="D567" s="761"/>
      <c r="E567" s="761"/>
      <c r="F567" s="761"/>
      <c r="G567" s="761"/>
      <c r="H567" s="761"/>
      <c r="I567" s="761"/>
      <c r="J567" s="761"/>
      <c r="K567" s="761"/>
      <c r="L567" s="761"/>
      <c r="M567" s="761"/>
      <c r="N567" s="761"/>
      <c r="O567" s="762"/>
    </row>
    <row r="568">
      <c r="A568" s="841"/>
      <c r="B568" s="760"/>
      <c r="C568" s="761"/>
      <c r="D568" s="761"/>
      <c r="E568" s="761"/>
      <c r="F568" s="761"/>
      <c r="G568" s="761"/>
      <c r="H568" s="761"/>
      <c r="I568" s="761"/>
      <c r="J568" s="761"/>
      <c r="K568" s="761"/>
      <c r="L568" s="761"/>
      <c r="M568" s="761"/>
      <c r="N568" s="761"/>
      <c r="O568" s="762"/>
    </row>
    <row r="569">
      <c r="A569" s="841"/>
      <c r="B569" s="758"/>
      <c r="C569" s="759"/>
      <c r="D569" s="759"/>
      <c r="E569" s="759"/>
      <c r="F569" s="759"/>
      <c r="G569" s="759"/>
      <c r="H569" s="759"/>
      <c r="I569" s="3" t="s">
        <v>292</v>
      </c>
      <c r="J569" s="3"/>
      <c r="K569" s="3"/>
      <c r="L569" s="3"/>
      <c r="M569" s="3"/>
      <c r="N569" s="3"/>
      <c r="O569" s="3"/>
    </row>
    <row r="570">
      <c r="A570" s="841"/>
      <c r="B570" s="758"/>
      <c r="C570" s="759"/>
      <c r="D570" s="759"/>
      <c r="E570" s="759"/>
      <c r="F570" s="759"/>
      <c r="G570" s="759"/>
      <c r="H570" s="759"/>
      <c r="I570" s="3"/>
      <c r="J570" s="3"/>
      <c r="K570" s="3"/>
      <c r="L570" s="3"/>
      <c r="M570" s="3"/>
      <c r="N570" s="3"/>
      <c r="O570" s="3"/>
    </row>
    <row r="571">
      <c r="A571" s="841"/>
      <c r="B571" s="758"/>
      <c r="C571" s="759"/>
      <c r="D571" s="759"/>
      <c r="E571" s="759"/>
      <c r="F571" s="759"/>
      <c r="G571" s="759"/>
      <c r="H571" s="759"/>
      <c r="I571" s="3"/>
      <c r="J571" s="3"/>
      <c r="K571" s="3"/>
      <c r="L571" s="3"/>
      <c r="M571" s="3"/>
      <c r="N571" s="3"/>
      <c r="O571" s="3"/>
    </row>
    <row r="572">
      <c r="A572" s="842"/>
      <c r="B572" s="803"/>
      <c r="C572" s="804"/>
      <c r="D572" s="804"/>
      <c r="E572" s="804"/>
      <c r="F572" s="804"/>
      <c r="G572" s="804"/>
      <c r="H572" s="804"/>
      <c r="I572" s="3"/>
      <c r="J572" s="3"/>
      <c r="K572" s="3"/>
      <c r="L572" s="3"/>
      <c r="M572" s="3"/>
      <c r="N572" s="3"/>
      <c r="O572" s="3"/>
    </row>
    <row r="573">
      <c r="A573" s="805" t="s">
        <v>240</v>
      </c>
      <c r="B573" s="806" t="s">
        <v>1</v>
      </c>
      <c r="C573" s="807"/>
      <c r="D573" s="807"/>
      <c r="E573" s="807"/>
      <c r="F573" s="807"/>
      <c r="G573" s="807"/>
      <c r="H573" s="807"/>
      <c r="I573" s="807"/>
      <c r="J573" s="807"/>
      <c r="K573" s="807"/>
      <c r="L573" s="807"/>
      <c r="M573" s="807"/>
      <c r="N573" s="807"/>
      <c r="O573" s="843"/>
    </row>
    <row r="574">
      <c r="A574" s="810" t="s">
        <v>3</v>
      </c>
      <c r="B574" s="811" t="s">
        <v>4</v>
      </c>
      <c r="C574" s="812"/>
      <c r="D574" s="812"/>
      <c r="E574" s="812"/>
      <c r="F574" s="812"/>
      <c r="G574" s="812"/>
      <c r="H574" s="812"/>
      <c r="I574" s="812"/>
      <c r="J574" s="812"/>
      <c r="K574" s="812"/>
      <c r="L574" s="812"/>
      <c r="M574" s="812"/>
      <c r="N574" s="812"/>
      <c r="O574" s="813"/>
    </row>
    <row r="575">
      <c r="A575" s="814" t="s">
        <v>241</v>
      </c>
      <c r="B575" s="694"/>
      <c r="C575" s="694"/>
      <c r="D575" s="694"/>
      <c r="E575" s="694"/>
      <c r="F575" s="694"/>
      <c r="G575" s="694"/>
      <c r="H575" s="694"/>
      <c r="I575" s="694"/>
      <c r="J575" s="694"/>
      <c r="K575" s="694"/>
      <c r="L575" s="694"/>
      <c r="M575" s="694"/>
      <c r="N575" s="694"/>
      <c r="O575" s="815"/>
    </row>
    <row r="576" ht="25.5">
      <c r="A576" s="718" t="s">
        <v>7</v>
      </c>
      <c r="B576" s="720" t="s">
        <v>312</v>
      </c>
      <c r="C576" s="720" t="s">
        <v>216</v>
      </c>
      <c r="D576" s="816" t="s">
        <v>301</v>
      </c>
      <c r="E576" s="817"/>
      <c r="F576" s="818"/>
      <c r="G576" s="819" t="s">
        <v>242</v>
      </c>
      <c r="H576" s="820"/>
      <c r="I576" s="723">
        <f>I524+1</f>
        <v>45977</v>
      </c>
      <c r="J576" s="724"/>
      <c r="K576" s="724"/>
      <c r="L576" s="724"/>
      <c r="M576" s="725"/>
      <c r="N576" s="726" t="s">
        <v>243</v>
      </c>
      <c r="O576" s="727">
        <f>O524+1</f>
        <v>12</v>
      </c>
    </row>
    <row r="577">
      <c r="A577" s="728" t="s">
        <v>244</v>
      </c>
      <c r="B577" s="729" t="s">
        <v>6</v>
      </c>
      <c r="C577" s="730"/>
      <c r="D577" s="730"/>
      <c r="E577" s="730"/>
      <c r="F577" s="730"/>
      <c r="G577" s="730"/>
      <c r="H577" s="730"/>
      <c r="I577" s="730"/>
      <c r="J577" s="731"/>
      <c r="K577" s="732" t="s">
        <v>245</v>
      </c>
      <c r="L577" s="732" t="s">
        <v>246</v>
      </c>
      <c r="M577" s="821" t="s">
        <v>247</v>
      </c>
      <c r="N577" s="822"/>
      <c r="O577" s="733" t="s">
        <v>248</v>
      </c>
    </row>
    <row r="578">
      <c r="A578" s="734"/>
      <c r="B578" s="735"/>
      <c r="C578" s="736"/>
      <c r="D578" s="736"/>
      <c r="E578" s="736"/>
      <c r="F578" s="736"/>
      <c r="G578" s="736"/>
      <c r="H578" s="736"/>
      <c r="I578" s="736"/>
      <c r="J578" s="737"/>
      <c r="K578" s="732" t="s">
        <v>249</v>
      </c>
      <c r="L578" s="732" t="s">
        <v>203</v>
      </c>
      <c r="M578" s="823"/>
      <c r="N578" s="824"/>
      <c r="O578" s="739"/>
    </row>
    <row r="579" ht="25.5">
      <c r="A579" s="740" t="s">
        <v>250</v>
      </c>
      <c r="B579" s="741"/>
      <c r="C579" s="742" t="s">
        <v>251</v>
      </c>
      <c r="D579" s="742">
        <f>D527</f>
        <v>180</v>
      </c>
      <c r="E579" s="742" t="s">
        <v>252</v>
      </c>
      <c r="F579" s="825" t="s">
        <v>253</v>
      </c>
      <c r="G579" s="826"/>
      <c r="H579" s="741">
        <f>H527+1</f>
        <v>42</v>
      </c>
      <c r="I579" s="742" t="s">
        <v>254</v>
      </c>
      <c r="J579" s="741">
        <f>D579-H579</f>
        <v>138</v>
      </c>
      <c r="K579" s="744" t="s">
        <v>255</v>
      </c>
      <c r="L579" s="744" t="s">
        <v>203</v>
      </c>
      <c r="M579" s="811"/>
      <c r="N579" s="827"/>
      <c r="O579" s="745"/>
    </row>
    <row r="580">
      <c r="A580" s="828" t="s">
        <v>256</v>
      </c>
      <c r="B580" s="747" t="s">
        <v>257</v>
      </c>
      <c r="C580" s="748"/>
      <c r="D580" s="748"/>
      <c r="E580" s="748"/>
      <c r="F580" s="749"/>
      <c r="G580" s="750"/>
      <c r="H580" s="751"/>
      <c r="I580" s="752"/>
      <c r="J580" s="753"/>
      <c r="K580" s="753"/>
      <c r="L580" s="753"/>
      <c r="M580" s="753"/>
      <c r="N580" s="753"/>
      <c r="O580" s="754"/>
    </row>
    <row r="581">
      <c r="A581" s="828"/>
      <c r="B581" s="755" t="s">
        <v>258</v>
      </c>
      <c r="C581" s="756"/>
      <c r="D581" s="756"/>
      <c r="E581" s="756"/>
      <c r="F581" s="757"/>
      <c r="G581" s="758"/>
      <c r="H581" s="759"/>
      <c r="I581" s="760"/>
      <c r="J581" s="761"/>
      <c r="K581" s="761"/>
      <c r="L581" s="761"/>
      <c r="M581" s="761"/>
      <c r="N581" s="761"/>
      <c r="O581" s="762"/>
    </row>
    <row r="582">
      <c r="A582" s="828"/>
      <c r="B582" s="755" t="s">
        <v>259</v>
      </c>
      <c r="C582" s="756"/>
      <c r="D582" s="756"/>
      <c r="E582" s="756"/>
      <c r="F582" s="757"/>
      <c r="G582" s="758"/>
      <c r="H582" s="759"/>
      <c r="I582" s="760"/>
      <c r="J582" s="761"/>
      <c r="K582" s="761"/>
      <c r="L582" s="761"/>
      <c r="M582" s="761"/>
      <c r="N582" s="761"/>
      <c r="O582" s="762"/>
    </row>
    <row r="583">
      <c r="A583" s="828"/>
      <c r="B583" s="755" t="s">
        <v>260</v>
      </c>
      <c r="C583" s="756"/>
      <c r="D583" s="756"/>
      <c r="E583" s="756"/>
      <c r="F583" s="757"/>
      <c r="G583" s="758"/>
      <c r="H583" s="763"/>
      <c r="I583" s="760"/>
      <c r="J583" s="761"/>
      <c r="K583" s="761"/>
      <c r="L583" s="761"/>
      <c r="M583" s="761"/>
      <c r="N583" s="761"/>
      <c r="O583" s="762"/>
    </row>
    <row r="584">
      <c r="A584" s="828"/>
      <c r="B584" s="755" t="s">
        <v>261</v>
      </c>
      <c r="C584" s="756"/>
      <c r="D584" s="756"/>
      <c r="E584" s="756"/>
      <c r="F584" s="757"/>
      <c r="G584" s="758"/>
      <c r="H584" s="763"/>
      <c r="I584" s="758"/>
      <c r="J584" s="759"/>
      <c r="K584" s="759"/>
      <c r="L584" s="759"/>
      <c r="M584" s="759"/>
      <c r="N584" s="759"/>
      <c r="O584" s="764"/>
    </row>
    <row r="585">
      <c r="A585" s="829"/>
      <c r="B585" s="755" t="s">
        <v>262</v>
      </c>
      <c r="C585" s="756"/>
      <c r="D585" s="756"/>
      <c r="E585" s="756"/>
      <c r="F585" s="757"/>
      <c r="G585" s="758"/>
      <c r="H585" s="763"/>
      <c r="I585" s="769"/>
      <c r="J585" s="770"/>
      <c r="K585" s="770"/>
      <c r="L585" s="770"/>
      <c r="M585" s="770"/>
      <c r="N585" s="770"/>
      <c r="O585" s="771"/>
    </row>
    <row r="586">
      <c r="A586" s="830" t="s">
        <v>263</v>
      </c>
      <c r="B586" s="773" t="s">
        <v>264</v>
      </c>
      <c r="C586" s="774"/>
      <c r="D586" s="774"/>
      <c r="E586" s="774"/>
      <c r="F586" s="775"/>
      <c r="G586" s="776" t="s">
        <v>265</v>
      </c>
      <c r="H586" s="777"/>
      <c r="I586" s="773" t="s">
        <v>264</v>
      </c>
      <c r="J586" s="774"/>
      <c r="K586" s="774"/>
      <c r="L586" s="774"/>
      <c r="M586" s="774"/>
      <c r="N586" s="775"/>
      <c r="O586" s="778" t="s">
        <v>265</v>
      </c>
    </row>
    <row r="587">
      <c r="A587" s="828"/>
      <c r="B587" s="766" t="s">
        <v>266</v>
      </c>
      <c r="C587" s="767"/>
      <c r="D587" s="767"/>
      <c r="E587" s="767"/>
      <c r="F587" s="768"/>
      <c r="G587" s="779"/>
      <c r="H587" s="780"/>
      <c r="I587" s="766" t="s">
        <v>267</v>
      </c>
      <c r="J587" s="767"/>
      <c r="K587" s="767"/>
      <c r="L587" s="767"/>
      <c r="M587" s="767"/>
      <c r="N587" s="768"/>
      <c r="O587" s="781"/>
    </row>
    <row r="588" ht="13.15" customHeight="1">
      <c r="A588" s="828"/>
      <c r="B588" s="766" t="s">
        <v>268</v>
      </c>
      <c r="C588" s="767"/>
      <c r="D588" s="767"/>
      <c r="E588" s="767"/>
      <c r="F588" s="768"/>
      <c r="G588" s="779"/>
      <c r="H588" s="782"/>
      <c r="I588" s="783" t="s">
        <v>269</v>
      </c>
      <c r="J588" s="784"/>
      <c r="K588" s="784"/>
      <c r="L588" s="784"/>
      <c r="M588" s="784"/>
      <c r="N588" s="785"/>
      <c r="O588" s="786"/>
    </row>
    <row r="589" ht="13.15" customHeight="1">
      <c r="A589" s="828"/>
      <c r="B589" s="766" t="s">
        <v>270</v>
      </c>
      <c r="C589" s="767"/>
      <c r="D589" s="767"/>
      <c r="E589" s="767"/>
      <c r="F589" s="768"/>
      <c r="G589" s="779"/>
      <c r="H589" s="782"/>
      <c r="I589" s="766" t="s">
        <v>271</v>
      </c>
      <c r="J589" s="767"/>
      <c r="K589" s="767"/>
      <c r="L589" s="767"/>
      <c r="M589" s="767"/>
      <c r="N589" s="768"/>
      <c r="O589" s="786"/>
    </row>
    <row r="590" ht="13.15" customHeight="1">
      <c r="A590" s="828"/>
      <c r="B590" s="766" t="s">
        <v>272</v>
      </c>
      <c r="C590" s="767"/>
      <c r="D590" s="767"/>
      <c r="E590" s="767"/>
      <c r="F590" s="768"/>
      <c r="G590" s="779"/>
      <c r="H590" s="780"/>
      <c r="I590" s="787" t="s">
        <v>273</v>
      </c>
      <c r="J590" s="788"/>
      <c r="K590" s="788"/>
      <c r="L590" s="788"/>
      <c r="M590" s="788"/>
      <c r="N590" s="789"/>
      <c r="O590" s="781"/>
    </row>
    <row r="591" ht="13.15" customHeight="1">
      <c r="A591" s="828"/>
      <c r="B591" s="766" t="s">
        <v>274</v>
      </c>
      <c r="C591" s="767"/>
      <c r="D591" s="767"/>
      <c r="E591" s="767"/>
      <c r="F591" s="768"/>
      <c r="G591" s="779"/>
      <c r="H591" s="780"/>
      <c r="I591" s="766" t="s">
        <v>275</v>
      </c>
      <c r="J591" s="767"/>
      <c r="K591" s="767"/>
      <c r="L591" s="767"/>
      <c r="M591" s="767"/>
      <c r="N591" s="768"/>
      <c r="O591" s="781"/>
    </row>
    <row r="592">
      <c r="A592" s="828"/>
      <c r="B592" s="766" t="s">
        <v>276</v>
      </c>
      <c r="C592" s="767"/>
      <c r="D592" s="767"/>
      <c r="E592" s="767"/>
      <c r="F592" s="768"/>
      <c r="G592" s="779"/>
      <c r="H592" s="780"/>
      <c r="I592" s="766" t="s">
        <v>277</v>
      </c>
      <c r="J592" s="767"/>
      <c r="K592" s="767"/>
      <c r="L592" s="767"/>
      <c r="M592" s="767"/>
      <c r="N592" s="768"/>
      <c r="O592" s="781"/>
    </row>
    <row r="593" ht="13.15" customHeight="1">
      <c r="A593" s="828"/>
      <c r="B593" s="766" t="s">
        <v>278</v>
      </c>
      <c r="C593" s="767"/>
      <c r="D593" s="767"/>
      <c r="E593" s="767"/>
      <c r="F593" s="768"/>
      <c r="G593" s="779"/>
      <c r="H593" s="780"/>
      <c r="I593" s="766" t="s">
        <v>279</v>
      </c>
      <c r="J593" s="767"/>
      <c r="K593" s="767"/>
      <c r="L593" s="767"/>
      <c r="M593" s="767"/>
      <c r="N593" s="768"/>
      <c r="O593" s="781"/>
    </row>
    <row r="594">
      <c r="A594" s="828"/>
      <c r="B594" s="766" t="s">
        <v>280</v>
      </c>
      <c r="C594" s="767"/>
      <c r="D594" s="767"/>
      <c r="E594" s="767"/>
      <c r="F594" s="768"/>
      <c r="G594" s="779"/>
      <c r="H594" s="780"/>
      <c r="I594" s="766" t="s">
        <v>281</v>
      </c>
      <c r="J594" s="767"/>
      <c r="K594" s="767"/>
      <c r="L594" s="767"/>
      <c r="M594" s="767"/>
      <c r="N594" s="768"/>
      <c r="O594" s="781"/>
    </row>
    <row r="595" ht="13.15" customHeight="1">
      <c r="A595" s="828"/>
      <c r="B595" s="766" t="s">
        <v>282</v>
      </c>
      <c r="C595" s="767"/>
      <c r="D595" s="767"/>
      <c r="E595" s="767"/>
      <c r="F595" s="768"/>
      <c r="G595" s="779"/>
      <c r="H595" s="780"/>
      <c r="I595" s="766" t="s">
        <v>283</v>
      </c>
      <c r="J595" s="767"/>
      <c r="K595" s="767"/>
      <c r="L595" s="767"/>
      <c r="M595" s="767"/>
      <c r="N595" s="768"/>
      <c r="O595" s="781"/>
    </row>
    <row r="596" ht="13.15" customHeight="1">
      <c r="A596" s="828"/>
      <c r="B596" s="766" t="s">
        <v>284</v>
      </c>
      <c r="C596" s="767"/>
      <c r="D596" s="767"/>
      <c r="E596" s="767"/>
      <c r="F596" s="768"/>
      <c r="G596" s="779"/>
      <c r="H596" s="780"/>
      <c r="I596" s="766" t="s">
        <v>285</v>
      </c>
      <c r="J596" s="767"/>
      <c r="K596" s="767"/>
      <c r="L596" s="767"/>
      <c r="M596" s="767"/>
      <c r="N596" s="768"/>
      <c r="O596" s="790"/>
    </row>
    <row r="597" ht="13.9" customHeight="1">
      <c r="A597" s="829"/>
      <c r="B597" s="766" t="s">
        <v>286</v>
      </c>
      <c r="C597" s="767"/>
      <c r="D597" s="767"/>
      <c r="E597" s="767"/>
      <c r="F597" s="768"/>
      <c r="G597" s="791"/>
      <c r="H597" s="792"/>
      <c r="I597" s="793" t="s">
        <v>287</v>
      </c>
      <c r="J597" s="794"/>
      <c r="K597" s="794"/>
      <c r="L597" s="794"/>
      <c r="M597" s="794"/>
      <c r="N597" s="795"/>
      <c r="O597" s="796">
        <f>SUM(G587:H597,O587:O596)</f>
        <v>0</v>
      </c>
    </row>
    <row r="598">
      <c r="A598" s="837" t="s">
        <v>288</v>
      </c>
      <c r="B598" s="838" t="s">
        <v>293</v>
      </c>
      <c r="C598" s="839"/>
      <c r="D598" s="839"/>
      <c r="E598" s="839"/>
      <c r="F598" s="839"/>
      <c r="G598" s="839"/>
      <c r="H598" s="839"/>
      <c r="I598" s="839"/>
      <c r="J598" s="839"/>
      <c r="K598" s="839"/>
      <c r="L598" s="839"/>
      <c r="M598" s="839"/>
      <c r="N598" s="839"/>
      <c r="O598" s="840"/>
    </row>
    <row r="599">
      <c r="A599" s="841"/>
      <c r="B599" s="758"/>
      <c r="C599" s="759"/>
      <c r="D599" s="759"/>
      <c r="E599" s="759"/>
      <c r="F599" s="759"/>
      <c r="G599" s="759"/>
      <c r="H599" s="759"/>
      <c r="I599" s="759"/>
      <c r="J599" s="759"/>
      <c r="K599" s="759"/>
      <c r="L599" s="759"/>
      <c r="M599" s="759"/>
      <c r="N599" s="759"/>
      <c r="O599" s="764"/>
    </row>
    <row r="600">
      <c r="A600" s="841"/>
      <c r="B600" s="758"/>
      <c r="C600" s="759"/>
      <c r="D600" s="759"/>
      <c r="E600" s="759"/>
      <c r="F600" s="759"/>
      <c r="G600" s="759"/>
      <c r="H600" s="759"/>
      <c r="I600" s="759"/>
      <c r="J600" s="759"/>
      <c r="K600" s="759"/>
      <c r="L600" s="759"/>
      <c r="M600" s="759"/>
      <c r="N600" s="759"/>
      <c r="O600" s="764"/>
    </row>
    <row r="601">
      <c r="A601" s="841"/>
      <c r="B601" s="758"/>
      <c r="C601" s="759"/>
      <c r="D601" s="759"/>
      <c r="E601" s="759"/>
      <c r="F601" s="759"/>
      <c r="G601" s="759"/>
      <c r="H601" s="759"/>
      <c r="I601" s="759"/>
      <c r="J601" s="759"/>
      <c r="K601" s="759"/>
      <c r="L601" s="759"/>
      <c r="M601" s="759"/>
      <c r="N601" s="759"/>
      <c r="O601" s="764"/>
    </row>
    <row r="602">
      <c r="A602" s="841"/>
      <c r="B602" s="758"/>
      <c r="C602" s="759"/>
      <c r="D602" s="759"/>
      <c r="E602" s="759"/>
      <c r="F602" s="759"/>
      <c r="G602" s="759"/>
      <c r="H602" s="759"/>
      <c r="I602" s="759"/>
      <c r="J602" s="759"/>
      <c r="K602" s="759"/>
      <c r="L602" s="759"/>
      <c r="M602" s="759"/>
      <c r="N602" s="759"/>
      <c r="O602" s="764"/>
    </row>
    <row r="603">
      <c r="A603" s="841"/>
      <c r="B603" s="758"/>
      <c r="C603" s="759"/>
      <c r="D603" s="759"/>
      <c r="E603" s="759"/>
      <c r="F603" s="759"/>
      <c r="G603" s="759"/>
      <c r="H603" s="759"/>
      <c r="I603" s="759"/>
      <c r="J603" s="759"/>
      <c r="K603" s="759"/>
      <c r="L603" s="759"/>
      <c r="M603" s="759"/>
      <c r="N603" s="759"/>
      <c r="O603" s="764"/>
    </row>
    <row r="604">
      <c r="A604" s="841"/>
      <c r="B604" s="758"/>
      <c r="C604" s="759"/>
      <c r="D604" s="759"/>
      <c r="E604" s="759"/>
      <c r="F604" s="759"/>
      <c r="G604" s="759"/>
      <c r="H604" s="759"/>
      <c r="I604" s="759"/>
      <c r="J604" s="759"/>
      <c r="K604" s="759"/>
      <c r="L604" s="759"/>
      <c r="M604" s="759"/>
      <c r="N604" s="759"/>
      <c r="O604" s="764"/>
    </row>
    <row r="605">
      <c r="A605" s="841"/>
      <c r="B605" s="758"/>
      <c r="C605" s="759"/>
      <c r="D605" s="759"/>
      <c r="E605" s="759"/>
      <c r="F605" s="759"/>
      <c r="G605" s="759"/>
      <c r="H605" s="759"/>
      <c r="I605" s="759"/>
      <c r="J605" s="759"/>
      <c r="K605" s="759"/>
      <c r="L605" s="759"/>
      <c r="M605" s="759"/>
      <c r="N605" s="759"/>
      <c r="O605" s="764"/>
    </row>
    <row r="606">
      <c r="A606" s="841"/>
      <c r="B606" s="758"/>
      <c r="C606" s="759"/>
      <c r="D606" s="759"/>
      <c r="E606" s="759"/>
      <c r="F606" s="759"/>
      <c r="G606" s="759"/>
      <c r="H606" s="759"/>
      <c r="I606" s="759"/>
      <c r="J606" s="759"/>
      <c r="K606" s="759"/>
      <c r="L606" s="759"/>
      <c r="M606" s="759"/>
      <c r="N606" s="759"/>
      <c r="O606" s="764"/>
    </row>
    <row r="607">
      <c r="A607" s="841"/>
      <c r="B607" s="758"/>
      <c r="C607" s="759"/>
      <c r="D607" s="759"/>
      <c r="E607" s="759"/>
      <c r="F607" s="759"/>
      <c r="G607" s="759"/>
      <c r="H607" s="759"/>
      <c r="I607" s="759"/>
      <c r="J607" s="759"/>
      <c r="K607" s="759"/>
      <c r="L607" s="759"/>
      <c r="M607" s="759"/>
      <c r="N607" s="759"/>
      <c r="O607" s="764"/>
    </row>
    <row r="608">
      <c r="A608" s="841"/>
      <c r="B608" s="758"/>
      <c r="C608" s="759"/>
      <c r="D608" s="759"/>
      <c r="E608" s="759"/>
      <c r="F608" s="759"/>
      <c r="G608" s="759"/>
      <c r="H608" s="759"/>
      <c r="I608" s="759"/>
      <c r="J608" s="759"/>
      <c r="K608" s="759"/>
      <c r="L608" s="759"/>
      <c r="M608" s="759"/>
      <c r="N608" s="759"/>
      <c r="O608" s="764"/>
    </row>
    <row r="609">
      <c r="A609" s="841"/>
      <c r="B609" s="758"/>
      <c r="C609" s="759"/>
      <c r="D609" s="759"/>
      <c r="E609" s="759"/>
      <c r="F609" s="759"/>
      <c r="G609" s="759"/>
      <c r="H609" s="759"/>
      <c r="I609" s="3" t="s">
        <v>0</v>
      </c>
      <c r="J609" s="3"/>
      <c r="K609" s="3"/>
      <c r="L609" s="3"/>
      <c r="M609" s="3"/>
      <c r="N609" s="3"/>
      <c r="O609" s="3"/>
    </row>
    <row r="610">
      <c r="A610" s="841"/>
      <c r="B610" s="758"/>
      <c r="C610" s="759"/>
      <c r="D610" s="759"/>
      <c r="E610" s="759"/>
      <c r="F610" s="759"/>
      <c r="G610" s="759"/>
      <c r="H610" s="759"/>
      <c r="I610" s="3"/>
      <c r="J610" s="3"/>
      <c r="K610" s="3"/>
      <c r="L610" s="3"/>
      <c r="M610" s="3"/>
      <c r="N610" s="3"/>
      <c r="O610" s="3"/>
    </row>
    <row r="611">
      <c r="A611" s="841"/>
      <c r="B611" s="758"/>
      <c r="C611" s="759"/>
      <c r="D611" s="759"/>
      <c r="E611" s="759"/>
      <c r="F611" s="759"/>
      <c r="G611" s="759"/>
      <c r="H611" s="759"/>
      <c r="I611" s="3"/>
      <c r="J611" s="3"/>
      <c r="K611" s="3"/>
      <c r="L611" s="3"/>
      <c r="M611" s="3"/>
      <c r="N611" s="3"/>
      <c r="O611" s="3"/>
    </row>
    <row r="612">
      <c r="A612" s="842"/>
      <c r="B612" s="803"/>
      <c r="C612" s="804"/>
      <c r="D612" s="804"/>
      <c r="E612" s="804"/>
      <c r="F612" s="804"/>
      <c r="G612" s="804"/>
      <c r="H612" s="804"/>
      <c r="I612" s="3"/>
      <c r="J612" s="3"/>
      <c r="K612" s="3"/>
      <c r="L612" s="3"/>
      <c r="M612" s="3"/>
      <c r="N612" s="3"/>
      <c r="O612" s="3"/>
    </row>
    <row r="613">
      <c r="A613" s="837" t="s">
        <v>291</v>
      </c>
      <c r="B613" s="752"/>
      <c r="C613" s="753"/>
      <c r="D613" s="753"/>
      <c r="E613" s="753"/>
      <c r="F613" s="753"/>
      <c r="G613" s="753"/>
      <c r="H613" s="753"/>
      <c r="I613" s="753"/>
      <c r="J613" s="753"/>
      <c r="K613" s="753"/>
      <c r="L613" s="753"/>
      <c r="M613" s="753"/>
      <c r="N613" s="753"/>
      <c r="O613" s="754"/>
    </row>
    <row r="614">
      <c r="A614" s="841"/>
      <c r="B614" s="760"/>
      <c r="C614" s="761"/>
      <c r="D614" s="761"/>
      <c r="E614" s="761"/>
      <c r="F614" s="761"/>
      <c r="G614" s="761"/>
      <c r="H614" s="761"/>
      <c r="I614" s="761"/>
      <c r="J614" s="761"/>
      <c r="K614" s="761"/>
      <c r="L614" s="761"/>
      <c r="M614" s="761"/>
      <c r="N614" s="761"/>
      <c r="O614" s="762"/>
    </row>
    <row r="615">
      <c r="A615" s="841"/>
      <c r="B615" s="760"/>
      <c r="C615" s="761"/>
      <c r="D615" s="761"/>
      <c r="E615" s="761"/>
      <c r="F615" s="761"/>
      <c r="G615" s="761"/>
      <c r="H615" s="761"/>
      <c r="I615" s="761"/>
      <c r="J615" s="761"/>
      <c r="K615" s="761"/>
      <c r="L615" s="761"/>
      <c r="M615" s="761"/>
      <c r="N615" s="761"/>
      <c r="O615" s="762"/>
    </row>
    <row r="616">
      <c r="A616" s="841"/>
      <c r="B616" s="760"/>
      <c r="C616" s="761"/>
      <c r="D616" s="761"/>
      <c r="E616" s="761"/>
      <c r="F616" s="761"/>
      <c r="G616" s="761"/>
      <c r="H616" s="761"/>
      <c r="I616" s="761"/>
      <c r="J616" s="761"/>
      <c r="K616" s="761"/>
      <c r="L616" s="761"/>
      <c r="M616" s="761"/>
      <c r="N616" s="761"/>
      <c r="O616" s="762"/>
    </row>
    <row r="617">
      <c r="A617" s="841"/>
      <c r="B617" s="760"/>
      <c r="C617" s="761"/>
      <c r="D617" s="761"/>
      <c r="E617" s="761"/>
      <c r="F617" s="761"/>
      <c r="G617" s="761"/>
      <c r="H617" s="761"/>
      <c r="I617" s="761"/>
      <c r="J617" s="761"/>
      <c r="K617" s="761"/>
      <c r="L617" s="761"/>
      <c r="M617" s="761"/>
      <c r="N617" s="761"/>
      <c r="O617" s="762"/>
    </row>
    <row r="618">
      <c r="A618" s="841"/>
      <c r="B618" s="760"/>
      <c r="C618" s="761"/>
      <c r="D618" s="761"/>
      <c r="E618" s="761"/>
      <c r="F618" s="761"/>
      <c r="G618" s="761"/>
      <c r="H618" s="761"/>
      <c r="I618" s="761"/>
      <c r="J618" s="761"/>
      <c r="K618" s="761"/>
      <c r="L618" s="761"/>
      <c r="M618" s="761"/>
      <c r="N618" s="761"/>
      <c r="O618" s="762"/>
    </row>
    <row r="619">
      <c r="A619" s="841"/>
      <c r="B619" s="760"/>
      <c r="C619" s="761"/>
      <c r="D619" s="761"/>
      <c r="E619" s="761"/>
      <c r="F619" s="761"/>
      <c r="G619" s="761"/>
      <c r="H619" s="761"/>
      <c r="I619" s="761"/>
      <c r="J619" s="761"/>
      <c r="K619" s="761"/>
      <c r="L619" s="761"/>
      <c r="M619" s="761"/>
      <c r="N619" s="761"/>
      <c r="O619" s="762"/>
    </row>
    <row r="620">
      <c r="A620" s="841"/>
      <c r="B620" s="760"/>
      <c r="C620" s="761"/>
      <c r="D620" s="761"/>
      <c r="E620" s="761"/>
      <c r="F620" s="761"/>
      <c r="G620" s="761"/>
      <c r="H620" s="761"/>
      <c r="I620" s="761"/>
      <c r="J620" s="761"/>
      <c r="K620" s="761"/>
      <c r="L620" s="761"/>
      <c r="M620" s="761"/>
      <c r="N620" s="761"/>
      <c r="O620" s="762"/>
    </row>
    <row r="621">
      <c r="A621" s="841"/>
      <c r="B621" s="758"/>
      <c r="C621" s="759"/>
      <c r="D621" s="759"/>
      <c r="E621" s="759"/>
      <c r="F621" s="759"/>
      <c r="G621" s="759"/>
      <c r="H621" s="759"/>
      <c r="I621" s="3" t="s">
        <v>292</v>
      </c>
      <c r="J621" s="3"/>
      <c r="K621" s="3"/>
      <c r="L621" s="3"/>
      <c r="M621" s="3"/>
      <c r="N621" s="3"/>
      <c r="O621" s="3"/>
    </row>
    <row r="622">
      <c r="A622" s="841"/>
      <c r="B622" s="758"/>
      <c r="C622" s="759"/>
      <c r="D622" s="759"/>
      <c r="E622" s="759"/>
      <c r="F622" s="759"/>
      <c r="G622" s="759"/>
      <c r="H622" s="759"/>
      <c r="I622" s="3"/>
      <c r="J622" s="3"/>
      <c r="K622" s="3"/>
      <c r="L622" s="3"/>
      <c r="M622" s="3"/>
      <c r="N622" s="3"/>
      <c r="O622" s="3"/>
    </row>
    <row r="623">
      <c r="A623" s="841"/>
      <c r="B623" s="758"/>
      <c r="C623" s="759"/>
      <c r="D623" s="759"/>
      <c r="E623" s="759"/>
      <c r="F623" s="759"/>
      <c r="G623" s="759"/>
      <c r="H623" s="759"/>
      <c r="I623" s="3"/>
      <c r="J623" s="3"/>
      <c r="K623" s="3"/>
      <c r="L623" s="3"/>
      <c r="M623" s="3"/>
      <c r="N623" s="3"/>
      <c r="O623" s="3"/>
    </row>
    <row r="624">
      <c r="A624" s="842"/>
      <c r="B624" s="803"/>
      <c r="C624" s="804"/>
      <c r="D624" s="804"/>
      <c r="E624" s="804"/>
      <c r="F624" s="804"/>
      <c r="G624" s="804"/>
      <c r="H624" s="804"/>
      <c r="I624" s="3"/>
      <c r="J624" s="3"/>
      <c r="K624" s="3"/>
      <c r="L624" s="3"/>
      <c r="M624" s="3"/>
      <c r="N624" s="3"/>
      <c r="O624" s="3"/>
    </row>
    <row r="625">
      <c r="A625" s="805" t="s">
        <v>240</v>
      </c>
      <c r="B625" s="806" t="s">
        <v>1</v>
      </c>
      <c r="C625" s="807"/>
      <c r="D625" s="807"/>
      <c r="E625" s="807"/>
      <c r="F625" s="807"/>
      <c r="G625" s="807"/>
      <c r="H625" s="807"/>
      <c r="I625" s="807"/>
      <c r="J625" s="807"/>
      <c r="K625" s="807"/>
      <c r="L625" s="807"/>
      <c r="M625" s="807"/>
      <c r="N625" s="807"/>
      <c r="O625" s="843"/>
    </row>
    <row r="626">
      <c r="A626" s="810" t="s">
        <v>3</v>
      </c>
      <c r="B626" s="811" t="s">
        <v>4</v>
      </c>
      <c r="C626" s="812"/>
      <c r="D626" s="812"/>
      <c r="E626" s="812"/>
      <c r="F626" s="812"/>
      <c r="G626" s="812"/>
      <c r="H626" s="812"/>
      <c r="I626" s="812"/>
      <c r="J626" s="812"/>
      <c r="K626" s="812"/>
      <c r="L626" s="812"/>
      <c r="M626" s="812"/>
      <c r="N626" s="812"/>
      <c r="O626" s="813"/>
    </row>
    <row r="627">
      <c r="A627" s="814" t="s">
        <v>241</v>
      </c>
      <c r="B627" s="694"/>
      <c r="C627" s="694"/>
      <c r="D627" s="694"/>
      <c r="E627" s="694"/>
      <c r="F627" s="694"/>
      <c r="G627" s="694"/>
      <c r="H627" s="694"/>
      <c r="I627" s="694"/>
      <c r="J627" s="694"/>
      <c r="K627" s="694"/>
      <c r="L627" s="694"/>
      <c r="M627" s="694"/>
      <c r="N627" s="694"/>
      <c r="O627" s="815"/>
    </row>
    <row r="628" ht="25.5">
      <c r="A628" s="718" t="s">
        <v>7</v>
      </c>
      <c r="B628" s="720" t="s">
        <v>312</v>
      </c>
      <c r="C628" s="720" t="s">
        <v>216</v>
      </c>
      <c r="D628" s="816" t="s">
        <v>301</v>
      </c>
      <c r="E628" s="817"/>
      <c r="F628" s="818"/>
      <c r="G628" s="819" t="s">
        <v>242</v>
      </c>
      <c r="H628" s="820"/>
      <c r="I628" s="723">
        <f>I576+1</f>
        <v>45978</v>
      </c>
      <c r="J628" s="724"/>
      <c r="K628" s="724"/>
      <c r="L628" s="724"/>
      <c r="M628" s="725"/>
      <c r="N628" s="726" t="s">
        <v>243</v>
      </c>
      <c r="O628" s="727">
        <f>O576+1</f>
        <v>13</v>
      </c>
    </row>
    <row r="629">
      <c r="A629" s="728" t="s">
        <v>244</v>
      </c>
      <c r="B629" s="729" t="s">
        <v>6</v>
      </c>
      <c r="C629" s="730"/>
      <c r="D629" s="730"/>
      <c r="E629" s="730"/>
      <c r="F629" s="730"/>
      <c r="G629" s="730"/>
      <c r="H629" s="730"/>
      <c r="I629" s="730"/>
      <c r="J629" s="731"/>
      <c r="K629" s="732" t="s">
        <v>245</v>
      </c>
      <c r="L629" s="732" t="s">
        <v>246</v>
      </c>
      <c r="M629" s="821" t="s">
        <v>247</v>
      </c>
      <c r="N629" s="822"/>
      <c r="O629" s="733" t="s">
        <v>248</v>
      </c>
    </row>
    <row r="630">
      <c r="A630" s="734"/>
      <c r="B630" s="735"/>
      <c r="C630" s="736"/>
      <c r="D630" s="736"/>
      <c r="E630" s="736"/>
      <c r="F630" s="736"/>
      <c r="G630" s="736"/>
      <c r="H630" s="736"/>
      <c r="I630" s="736"/>
      <c r="J630" s="737"/>
      <c r="K630" s="732" t="s">
        <v>249</v>
      </c>
      <c r="L630" s="732" t="s">
        <v>203</v>
      </c>
      <c r="M630" s="823"/>
      <c r="N630" s="824"/>
      <c r="O630" s="739"/>
    </row>
    <row r="631" ht="25.5">
      <c r="A631" s="740" t="s">
        <v>250</v>
      </c>
      <c r="B631" s="741"/>
      <c r="C631" s="742" t="s">
        <v>251</v>
      </c>
      <c r="D631" s="742">
        <f>D579</f>
        <v>180</v>
      </c>
      <c r="E631" s="742" t="s">
        <v>252</v>
      </c>
      <c r="F631" s="825" t="s">
        <v>253</v>
      </c>
      <c r="G631" s="826"/>
      <c r="H631" s="741">
        <f>H579+1</f>
        <v>43</v>
      </c>
      <c r="I631" s="742" t="s">
        <v>254</v>
      </c>
      <c r="J631" s="741">
        <f>D631-H631</f>
        <v>137</v>
      </c>
      <c r="K631" s="744" t="s">
        <v>255</v>
      </c>
      <c r="L631" s="744" t="s">
        <v>203</v>
      </c>
      <c r="M631" s="811"/>
      <c r="N631" s="827"/>
      <c r="O631" s="745"/>
    </row>
    <row r="632">
      <c r="A632" s="828" t="s">
        <v>256</v>
      </c>
      <c r="B632" s="747" t="s">
        <v>257</v>
      </c>
      <c r="C632" s="748"/>
      <c r="D632" s="748"/>
      <c r="E632" s="748"/>
      <c r="F632" s="749"/>
      <c r="G632" s="750"/>
      <c r="H632" s="751"/>
      <c r="I632" s="752"/>
      <c r="J632" s="753"/>
      <c r="K632" s="753"/>
      <c r="L632" s="753"/>
      <c r="M632" s="753"/>
      <c r="N632" s="753"/>
      <c r="O632" s="754"/>
    </row>
    <row r="633">
      <c r="A633" s="828"/>
      <c r="B633" s="755" t="s">
        <v>258</v>
      </c>
      <c r="C633" s="756"/>
      <c r="D633" s="756"/>
      <c r="E633" s="756"/>
      <c r="F633" s="757"/>
      <c r="G633" s="758"/>
      <c r="H633" s="759"/>
      <c r="I633" s="760"/>
      <c r="J633" s="761"/>
      <c r="K633" s="761"/>
      <c r="L633" s="761"/>
      <c r="M633" s="761"/>
      <c r="N633" s="761"/>
      <c r="O633" s="762"/>
    </row>
    <row r="634">
      <c r="A634" s="828"/>
      <c r="B634" s="755" t="s">
        <v>259</v>
      </c>
      <c r="C634" s="756"/>
      <c r="D634" s="756"/>
      <c r="E634" s="756"/>
      <c r="F634" s="757"/>
      <c r="G634" s="758"/>
      <c r="H634" s="759"/>
      <c r="I634" s="760"/>
      <c r="J634" s="761"/>
      <c r="K634" s="761"/>
      <c r="L634" s="761"/>
      <c r="M634" s="761"/>
      <c r="N634" s="761"/>
      <c r="O634" s="762"/>
    </row>
    <row r="635">
      <c r="A635" s="828"/>
      <c r="B635" s="755" t="s">
        <v>260</v>
      </c>
      <c r="C635" s="756"/>
      <c r="D635" s="756"/>
      <c r="E635" s="756"/>
      <c r="F635" s="757"/>
      <c r="G635" s="758"/>
      <c r="H635" s="763"/>
      <c r="I635" s="760"/>
      <c r="J635" s="761"/>
      <c r="K635" s="761"/>
      <c r="L635" s="761"/>
      <c r="M635" s="761"/>
      <c r="N635" s="761"/>
      <c r="O635" s="762"/>
    </row>
    <row r="636">
      <c r="A636" s="828"/>
      <c r="B636" s="755" t="s">
        <v>261</v>
      </c>
      <c r="C636" s="756"/>
      <c r="D636" s="756"/>
      <c r="E636" s="756"/>
      <c r="F636" s="757"/>
      <c r="G636" s="758"/>
      <c r="H636" s="763"/>
      <c r="I636" s="758"/>
      <c r="J636" s="759"/>
      <c r="K636" s="759"/>
      <c r="L636" s="759"/>
      <c r="M636" s="759"/>
      <c r="N636" s="759"/>
      <c r="O636" s="764"/>
    </row>
    <row r="637">
      <c r="A637" s="829"/>
      <c r="B637" s="755" t="s">
        <v>262</v>
      </c>
      <c r="C637" s="756"/>
      <c r="D637" s="756"/>
      <c r="E637" s="756"/>
      <c r="F637" s="757"/>
      <c r="G637" s="758"/>
      <c r="H637" s="763"/>
      <c r="I637" s="769"/>
      <c r="J637" s="770"/>
      <c r="K637" s="770"/>
      <c r="L637" s="770"/>
      <c r="M637" s="770"/>
      <c r="N637" s="770"/>
      <c r="O637" s="771"/>
    </row>
    <row r="638">
      <c r="A638" s="830" t="s">
        <v>263</v>
      </c>
      <c r="B638" s="773" t="s">
        <v>264</v>
      </c>
      <c r="C638" s="774"/>
      <c r="D638" s="774"/>
      <c r="E638" s="774"/>
      <c r="F638" s="775"/>
      <c r="G638" s="776" t="s">
        <v>265</v>
      </c>
      <c r="H638" s="777"/>
      <c r="I638" s="773" t="s">
        <v>264</v>
      </c>
      <c r="J638" s="774"/>
      <c r="K638" s="774"/>
      <c r="L638" s="774"/>
      <c r="M638" s="774"/>
      <c r="N638" s="775"/>
      <c r="O638" s="778" t="s">
        <v>265</v>
      </c>
    </row>
    <row r="639">
      <c r="A639" s="828"/>
      <c r="B639" s="766" t="s">
        <v>266</v>
      </c>
      <c r="C639" s="767"/>
      <c r="D639" s="767"/>
      <c r="E639" s="767"/>
      <c r="F639" s="768"/>
      <c r="G639" s="779"/>
      <c r="H639" s="780"/>
      <c r="I639" s="766" t="s">
        <v>267</v>
      </c>
      <c r="J639" s="767"/>
      <c r="K639" s="767"/>
      <c r="L639" s="767"/>
      <c r="M639" s="767"/>
      <c r="N639" s="768"/>
      <c r="O639" s="781"/>
    </row>
    <row r="640" ht="13.15" customHeight="1">
      <c r="A640" s="828"/>
      <c r="B640" s="766" t="s">
        <v>268</v>
      </c>
      <c r="C640" s="767"/>
      <c r="D640" s="767"/>
      <c r="E640" s="767"/>
      <c r="F640" s="768"/>
      <c r="G640" s="779"/>
      <c r="H640" s="782"/>
      <c r="I640" s="783" t="s">
        <v>269</v>
      </c>
      <c r="J640" s="784"/>
      <c r="K640" s="784"/>
      <c r="L640" s="784"/>
      <c r="M640" s="784"/>
      <c r="N640" s="785"/>
      <c r="O640" s="786"/>
    </row>
    <row r="641" ht="13.15" customHeight="1">
      <c r="A641" s="828"/>
      <c r="B641" s="766" t="s">
        <v>270</v>
      </c>
      <c r="C641" s="767"/>
      <c r="D641" s="767"/>
      <c r="E641" s="767"/>
      <c r="F641" s="768"/>
      <c r="G641" s="779"/>
      <c r="H641" s="782"/>
      <c r="I641" s="766" t="s">
        <v>271</v>
      </c>
      <c r="J641" s="767"/>
      <c r="K641" s="767"/>
      <c r="L641" s="767"/>
      <c r="M641" s="767"/>
      <c r="N641" s="768"/>
      <c r="O641" s="786"/>
    </row>
    <row r="642" ht="13.15" customHeight="1">
      <c r="A642" s="828"/>
      <c r="B642" s="766" t="s">
        <v>272</v>
      </c>
      <c r="C642" s="767"/>
      <c r="D642" s="767"/>
      <c r="E642" s="767"/>
      <c r="F642" s="768"/>
      <c r="G642" s="779"/>
      <c r="H642" s="780"/>
      <c r="I642" s="787" t="s">
        <v>273</v>
      </c>
      <c r="J642" s="788"/>
      <c r="K642" s="788"/>
      <c r="L642" s="788"/>
      <c r="M642" s="788"/>
      <c r="N642" s="789"/>
      <c r="O642" s="781"/>
    </row>
    <row r="643" ht="13.15" customHeight="1">
      <c r="A643" s="828"/>
      <c r="B643" s="766" t="s">
        <v>274</v>
      </c>
      <c r="C643" s="767"/>
      <c r="D643" s="767"/>
      <c r="E643" s="767"/>
      <c r="F643" s="768"/>
      <c r="G643" s="779"/>
      <c r="H643" s="780"/>
      <c r="I643" s="766" t="s">
        <v>275</v>
      </c>
      <c r="J643" s="767"/>
      <c r="K643" s="767"/>
      <c r="L643" s="767"/>
      <c r="M643" s="767"/>
      <c r="N643" s="768"/>
      <c r="O643" s="781">
        <v>1</v>
      </c>
    </row>
    <row r="644">
      <c r="A644" s="828"/>
      <c r="B644" s="766" t="s">
        <v>276</v>
      </c>
      <c r="C644" s="767"/>
      <c r="D644" s="767"/>
      <c r="E644" s="767"/>
      <c r="F644" s="768"/>
      <c r="G644" s="779"/>
      <c r="H644" s="780"/>
      <c r="I644" s="766" t="s">
        <v>277</v>
      </c>
      <c r="J644" s="767"/>
      <c r="K644" s="767"/>
      <c r="L644" s="767"/>
      <c r="M644" s="767"/>
      <c r="N644" s="768"/>
      <c r="O644" s="781"/>
    </row>
    <row r="645" ht="13.15" customHeight="1">
      <c r="A645" s="828"/>
      <c r="B645" s="766" t="s">
        <v>278</v>
      </c>
      <c r="C645" s="767"/>
      <c r="D645" s="767"/>
      <c r="E645" s="767"/>
      <c r="F645" s="768"/>
      <c r="G645" s="779"/>
      <c r="H645" s="780"/>
      <c r="I645" s="766" t="s">
        <v>279</v>
      </c>
      <c r="J645" s="767"/>
      <c r="K645" s="767"/>
      <c r="L645" s="767"/>
      <c r="M645" s="767"/>
      <c r="N645" s="768"/>
      <c r="O645" s="781"/>
    </row>
    <row r="646">
      <c r="A646" s="828"/>
      <c r="B646" s="766" t="s">
        <v>280</v>
      </c>
      <c r="C646" s="767"/>
      <c r="D646" s="767"/>
      <c r="E646" s="767"/>
      <c r="F646" s="768"/>
      <c r="G646" s="779"/>
      <c r="H646" s="780"/>
      <c r="I646" s="766" t="s">
        <v>281</v>
      </c>
      <c r="J646" s="767"/>
      <c r="K646" s="767"/>
      <c r="L646" s="767"/>
      <c r="M646" s="767"/>
      <c r="N646" s="768"/>
      <c r="O646" s="781">
        <v>1</v>
      </c>
    </row>
    <row r="647" ht="13.15" customHeight="1">
      <c r="A647" s="828"/>
      <c r="B647" s="766" t="s">
        <v>282</v>
      </c>
      <c r="C647" s="767"/>
      <c r="D647" s="767"/>
      <c r="E647" s="767"/>
      <c r="F647" s="768"/>
      <c r="G647" s="779"/>
      <c r="H647" s="780"/>
      <c r="I647" s="766" t="s">
        <v>283</v>
      </c>
      <c r="J647" s="767"/>
      <c r="K647" s="767"/>
      <c r="L647" s="767"/>
      <c r="M647" s="767"/>
      <c r="N647" s="768"/>
      <c r="O647" s="781"/>
    </row>
    <row r="648" ht="13.15" customHeight="1">
      <c r="A648" s="828"/>
      <c r="B648" s="766" t="s">
        <v>284</v>
      </c>
      <c r="C648" s="767"/>
      <c r="D648" s="767"/>
      <c r="E648" s="767"/>
      <c r="F648" s="768"/>
      <c r="G648" s="779"/>
      <c r="H648" s="780"/>
      <c r="I648" s="766" t="s">
        <v>285</v>
      </c>
      <c r="J648" s="767"/>
      <c r="K648" s="767"/>
      <c r="L648" s="767"/>
      <c r="M648" s="767"/>
      <c r="N648" s="768"/>
      <c r="O648" s="790">
        <v>1</v>
      </c>
    </row>
    <row r="649" ht="13.9" customHeight="1">
      <c r="A649" s="829"/>
      <c r="B649" s="766" t="s">
        <v>286</v>
      </c>
      <c r="C649" s="767"/>
      <c r="D649" s="767"/>
      <c r="E649" s="767"/>
      <c r="F649" s="768"/>
      <c r="G649" s="791">
        <v>2</v>
      </c>
      <c r="H649" s="792"/>
      <c r="I649" s="793" t="s">
        <v>287</v>
      </c>
      <c r="J649" s="794"/>
      <c r="K649" s="794"/>
      <c r="L649" s="794"/>
      <c r="M649" s="794"/>
      <c r="N649" s="795"/>
      <c r="O649" s="796">
        <f>SUM(G639:H649,O639:O648)</f>
        <v>5</v>
      </c>
    </row>
    <row r="650">
      <c r="A650" s="837" t="s">
        <v>288</v>
      </c>
      <c r="B650" s="838" t="s">
        <v>43</v>
      </c>
      <c r="C650" s="839"/>
      <c r="D650" s="839"/>
      <c r="E650" s="839"/>
      <c r="F650" s="839"/>
      <c r="G650" s="839"/>
      <c r="H650" s="839"/>
      <c r="I650" s="839"/>
      <c r="J650" s="839"/>
      <c r="K650" s="839"/>
      <c r="L650" s="839"/>
      <c r="M650" s="839"/>
      <c r="N650" s="839"/>
      <c r="O650" s="840"/>
    </row>
    <row r="651">
      <c r="A651" s="841"/>
      <c r="B651" s="758"/>
      <c r="C651" s="759"/>
      <c r="D651" s="759"/>
      <c r="E651" s="759"/>
      <c r="F651" s="759"/>
      <c r="G651" s="759"/>
      <c r="H651" s="759"/>
      <c r="I651" s="759"/>
      <c r="J651" s="759"/>
      <c r="K651" s="759"/>
      <c r="L651" s="759"/>
      <c r="M651" s="759"/>
      <c r="N651" s="759"/>
      <c r="O651" s="764"/>
    </row>
    <row r="652">
      <c r="A652" s="841"/>
      <c r="B652" s="758"/>
      <c r="C652" s="759"/>
      <c r="D652" s="759"/>
      <c r="E652" s="759"/>
      <c r="F652" s="759"/>
      <c r="G652" s="759"/>
      <c r="H652" s="759"/>
      <c r="I652" s="759"/>
      <c r="J652" s="759"/>
      <c r="K652" s="759"/>
      <c r="L652" s="759"/>
      <c r="M652" s="759"/>
      <c r="N652" s="759"/>
      <c r="O652" s="764"/>
    </row>
    <row r="653">
      <c r="A653" s="841"/>
      <c r="B653" s="758"/>
      <c r="C653" s="759"/>
      <c r="D653" s="759"/>
      <c r="E653" s="759"/>
      <c r="F653" s="759"/>
      <c r="G653" s="759"/>
      <c r="H653" s="759"/>
      <c r="I653" s="759"/>
      <c r="J653" s="759"/>
      <c r="K653" s="759"/>
      <c r="L653" s="759"/>
      <c r="M653" s="759"/>
      <c r="N653" s="759"/>
      <c r="O653" s="764"/>
    </row>
    <row r="654">
      <c r="A654" s="841"/>
      <c r="B654" s="758"/>
      <c r="C654" s="759"/>
      <c r="D654" s="759"/>
      <c r="E654" s="759"/>
      <c r="F654" s="759"/>
      <c r="G654" s="759"/>
      <c r="H654" s="759"/>
      <c r="I654" s="759"/>
      <c r="J654" s="759"/>
      <c r="K654" s="759"/>
      <c r="L654" s="759"/>
      <c r="M654" s="759"/>
      <c r="N654" s="759"/>
      <c r="O654" s="764"/>
    </row>
    <row r="655">
      <c r="A655" s="841"/>
      <c r="B655" s="758"/>
      <c r="C655" s="759"/>
      <c r="D655" s="759"/>
      <c r="E655" s="759"/>
      <c r="F655" s="759"/>
      <c r="G655" s="759"/>
      <c r="H655" s="759"/>
      <c r="I655" s="759"/>
      <c r="J655" s="759"/>
      <c r="K655" s="759"/>
      <c r="L655" s="759"/>
      <c r="M655" s="759"/>
      <c r="N655" s="759"/>
      <c r="O655" s="764"/>
    </row>
    <row r="656">
      <c r="A656" s="841"/>
      <c r="B656" s="758"/>
      <c r="C656" s="759"/>
      <c r="D656" s="759"/>
      <c r="E656" s="759"/>
      <c r="F656" s="759"/>
      <c r="G656" s="759"/>
      <c r="H656" s="759"/>
      <c r="I656" s="759"/>
      <c r="J656" s="759"/>
      <c r="K656" s="759"/>
      <c r="L656" s="759"/>
      <c r="M656" s="759"/>
      <c r="N656" s="759"/>
      <c r="O656" s="764"/>
    </row>
    <row r="657">
      <c r="A657" s="841"/>
      <c r="B657" s="758"/>
      <c r="C657" s="759"/>
      <c r="D657" s="759"/>
      <c r="E657" s="759"/>
      <c r="F657" s="759"/>
      <c r="G657" s="759"/>
      <c r="H657" s="759"/>
      <c r="I657" s="759"/>
      <c r="J657" s="759"/>
      <c r="K657" s="759"/>
      <c r="L657" s="759"/>
      <c r="M657" s="759"/>
      <c r="N657" s="759"/>
      <c r="O657" s="764"/>
    </row>
    <row r="658">
      <c r="A658" s="841"/>
      <c r="B658" s="758"/>
      <c r="C658" s="759"/>
      <c r="D658" s="759"/>
      <c r="E658" s="759"/>
      <c r="F658" s="759"/>
      <c r="G658" s="759"/>
      <c r="H658" s="759"/>
      <c r="I658" s="759"/>
      <c r="J658" s="759"/>
      <c r="K658" s="759"/>
      <c r="L658" s="759"/>
      <c r="M658" s="759"/>
      <c r="N658" s="759"/>
      <c r="O658" s="764"/>
    </row>
    <row r="659">
      <c r="A659" s="841"/>
      <c r="B659" s="758"/>
      <c r="C659" s="759"/>
      <c r="D659" s="759"/>
      <c r="E659" s="759"/>
      <c r="F659" s="759"/>
      <c r="G659" s="759"/>
      <c r="H659" s="759"/>
      <c r="I659" s="759"/>
      <c r="J659" s="759"/>
      <c r="K659" s="759"/>
      <c r="L659" s="759"/>
      <c r="M659" s="759"/>
      <c r="N659" s="759"/>
      <c r="O659" s="764"/>
    </row>
    <row r="660">
      <c r="A660" s="841"/>
      <c r="B660" s="758"/>
      <c r="C660" s="759"/>
      <c r="D660" s="759"/>
      <c r="E660" s="759"/>
      <c r="F660" s="759"/>
      <c r="G660" s="759"/>
      <c r="H660" s="759"/>
      <c r="I660" s="759"/>
      <c r="J660" s="759"/>
      <c r="K660" s="759"/>
      <c r="L660" s="759"/>
      <c r="M660" s="759"/>
      <c r="N660" s="759"/>
      <c r="O660" s="764"/>
    </row>
    <row r="661">
      <c r="A661" s="841"/>
      <c r="B661" s="758"/>
      <c r="C661" s="759"/>
      <c r="D661" s="759"/>
      <c r="E661" s="759"/>
      <c r="F661" s="759"/>
      <c r="G661" s="759"/>
      <c r="H661" s="759"/>
      <c r="I661" s="3" t="s">
        <v>0</v>
      </c>
      <c r="J661" s="3"/>
      <c r="K661" s="3"/>
      <c r="L661" s="3"/>
      <c r="M661" s="3"/>
      <c r="N661" s="3"/>
      <c r="O661" s="3"/>
    </row>
    <row r="662">
      <c r="A662" s="841"/>
      <c r="B662" s="758"/>
      <c r="C662" s="759"/>
      <c r="D662" s="759"/>
      <c r="E662" s="759"/>
      <c r="F662" s="759"/>
      <c r="G662" s="759"/>
      <c r="H662" s="759"/>
      <c r="I662" s="3"/>
      <c r="J662" s="3"/>
      <c r="K662" s="3"/>
      <c r="L662" s="3"/>
      <c r="M662" s="3"/>
      <c r="N662" s="3"/>
      <c r="O662" s="3"/>
    </row>
    <row r="663">
      <c r="A663" s="841"/>
      <c r="B663" s="758"/>
      <c r="C663" s="759"/>
      <c r="D663" s="759"/>
      <c r="E663" s="759"/>
      <c r="F663" s="759"/>
      <c r="G663" s="759"/>
      <c r="H663" s="759"/>
      <c r="I663" s="3"/>
      <c r="J663" s="3"/>
      <c r="K663" s="3"/>
      <c r="L663" s="3"/>
      <c r="M663" s="3"/>
      <c r="N663" s="3"/>
      <c r="O663" s="3"/>
    </row>
    <row r="664">
      <c r="A664" s="842"/>
      <c r="B664" s="803"/>
      <c r="C664" s="804"/>
      <c r="D664" s="804"/>
      <c r="E664" s="804"/>
      <c r="F664" s="804"/>
      <c r="G664" s="804"/>
      <c r="H664" s="804"/>
      <c r="I664" s="3"/>
      <c r="J664" s="3"/>
      <c r="K664" s="3"/>
      <c r="L664" s="3"/>
      <c r="M664" s="3"/>
      <c r="N664" s="3"/>
      <c r="O664" s="3"/>
    </row>
    <row r="665">
      <c r="A665" s="837" t="s">
        <v>291</v>
      </c>
      <c r="B665" s="752"/>
      <c r="C665" s="753"/>
      <c r="D665" s="753"/>
      <c r="E665" s="753"/>
      <c r="F665" s="753"/>
      <c r="G665" s="753"/>
      <c r="H665" s="753"/>
      <c r="I665" s="753"/>
      <c r="J665" s="753"/>
      <c r="K665" s="753"/>
      <c r="L665" s="753"/>
      <c r="M665" s="753"/>
      <c r="N665" s="753"/>
      <c r="O665" s="754"/>
    </row>
    <row r="666">
      <c r="A666" s="841"/>
      <c r="B666" s="760"/>
      <c r="C666" s="761"/>
      <c r="D666" s="761"/>
      <c r="E666" s="761"/>
      <c r="F666" s="761"/>
      <c r="G666" s="761"/>
      <c r="H666" s="761"/>
      <c r="I666" s="761"/>
      <c r="J666" s="761"/>
      <c r="K666" s="761"/>
      <c r="L666" s="761"/>
      <c r="M666" s="761"/>
      <c r="N666" s="761"/>
      <c r="O666" s="762"/>
    </row>
    <row r="667">
      <c r="A667" s="841"/>
      <c r="B667" s="760"/>
      <c r="C667" s="761"/>
      <c r="D667" s="761"/>
      <c r="E667" s="761"/>
      <c r="F667" s="761"/>
      <c r="G667" s="761"/>
      <c r="H667" s="761"/>
      <c r="I667" s="761"/>
      <c r="J667" s="761"/>
      <c r="K667" s="761"/>
      <c r="L667" s="761"/>
      <c r="M667" s="761"/>
      <c r="N667" s="761"/>
      <c r="O667" s="762"/>
    </row>
    <row r="668">
      <c r="A668" s="841"/>
      <c r="B668" s="760"/>
      <c r="C668" s="761"/>
      <c r="D668" s="761"/>
      <c r="E668" s="761"/>
      <c r="F668" s="761"/>
      <c r="G668" s="761"/>
      <c r="H668" s="761"/>
      <c r="I668" s="761"/>
      <c r="J668" s="761"/>
      <c r="K668" s="761"/>
      <c r="L668" s="761"/>
      <c r="M668" s="761"/>
      <c r="N668" s="761"/>
      <c r="O668" s="762"/>
    </row>
    <row r="669">
      <c r="A669" s="841"/>
      <c r="B669" s="760"/>
      <c r="C669" s="761"/>
      <c r="D669" s="761"/>
      <c r="E669" s="761"/>
      <c r="F669" s="761"/>
      <c r="G669" s="761"/>
      <c r="H669" s="761"/>
      <c r="I669" s="761"/>
      <c r="J669" s="761"/>
      <c r="K669" s="761"/>
      <c r="L669" s="761"/>
      <c r="M669" s="761"/>
      <c r="N669" s="761"/>
      <c r="O669" s="762"/>
    </row>
    <row r="670">
      <c r="A670" s="841"/>
      <c r="B670" s="760"/>
      <c r="C670" s="761"/>
      <c r="D670" s="761"/>
      <c r="E670" s="761"/>
      <c r="F670" s="761"/>
      <c r="G670" s="761"/>
      <c r="H670" s="761"/>
      <c r="I670" s="761"/>
      <c r="J670" s="761"/>
      <c r="K670" s="761"/>
      <c r="L670" s="761"/>
      <c r="M670" s="761"/>
      <c r="N670" s="761"/>
      <c r="O670" s="762"/>
    </row>
    <row r="671">
      <c r="A671" s="841"/>
      <c r="B671" s="760"/>
      <c r="C671" s="761"/>
      <c r="D671" s="761"/>
      <c r="E671" s="761"/>
      <c r="F671" s="761"/>
      <c r="G671" s="761"/>
      <c r="H671" s="761"/>
      <c r="I671" s="761"/>
      <c r="J671" s="761"/>
      <c r="K671" s="761"/>
      <c r="L671" s="761"/>
      <c r="M671" s="761"/>
      <c r="N671" s="761"/>
      <c r="O671" s="762"/>
    </row>
    <row r="672">
      <c r="A672" s="841"/>
      <c r="B672" s="760"/>
      <c r="C672" s="761"/>
      <c r="D672" s="761"/>
      <c r="E672" s="761"/>
      <c r="F672" s="761"/>
      <c r="G672" s="761"/>
      <c r="H672" s="761"/>
      <c r="I672" s="761"/>
      <c r="J672" s="761"/>
      <c r="K672" s="761"/>
      <c r="L672" s="761"/>
      <c r="M672" s="761"/>
      <c r="N672" s="761"/>
      <c r="O672" s="762"/>
    </row>
    <row r="673">
      <c r="A673" s="841"/>
      <c r="B673" s="758"/>
      <c r="C673" s="759"/>
      <c r="D673" s="759"/>
      <c r="E673" s="759"/>
      <c r="F673" s="759"/>
      <c r="G673" s="759"/>
      <c r="H673" s="759"/>
      <c r="I673" s="3" t="s">
        <v>292</v>
      </c>
      <c r="J673" s="3"/>
      <c r="K673" s="3"/>
      <c r="L673" s="3"/>
      <c r="M673" s="3"/>
      <c r="N673" s="3"/>
      <c r="O673" s="3"/>
    </row>
    <row r="674">
      <c r="A674" s="841"/>
      <c r="B674" s="758"/>
      <c r="C674" s="759"/>
      <c r="D674" s="759"/>
      <c r="E674" s="759"/>
      <c r="F674" s="759"/>
      <c r="G674" s="759"/>
      <c r="H674" s="759"/>
      <c r="I674" s="3"/>
      <c r="J674" s="3"/>
      <c r="K674" s="3"/>
      <c r="L674" s="3"/>
      <c r="M674" s="3"/>
      <c r="N674" s="3"/>
      <c r="O674" s="3"/>
    </row>
    <row r="675">
      <c r="A675" s="841"/>
      <c r="B675" s="758"/>
      <c r="C675" s="759"/>
      <c r="D675" s="759"/>
      <c r="E675" s="759"/>
      <c r="F675" s="759"/>
      <c r="G675" s="759"/>
      <c r="H675" s="759"/>
      <c r="I675" s="3"/>
      <c r="J675" s="3"/>
      <c r="K675" s="3"/>
      <c r="L675" s="3"/>
      <c r="M675" s="3"/>
      <c r="N675" s="3"/>
      <c r="O675" s="3"/>
    </row>
    <row r="676">
      <c r="A676" s="842"/>
      <c r="B676" s="803"/>
      <c r="C676" s="804"/>
      <c r="D676" s="804"/>
      <c r="E676" s="804"/>
      <c r="F676" s="804"/>
      <c r="G676" s="804"/>
      <c r="H676" s="804"/>
      <c r="I676" s="3"/>
      <c r="J676" s="3"/>
      <c r="K676" s="3"/>
      <c r="L676" s="3"/>
      <c r="M676" s="3"/>
      <c r="N676" s="3"/>
      <c r="O676" s="3"/>
    </row>
    <row r="677">
      <c r="A677" s="805" t="s">
        <v>240</v>
      </c>
      <c r="B677" s="806" t="s">
        <v>1</v>
      </c>
      <c r="C677" s="807"/>
      <c r="D677" s="807"/>
      <c r="E677" s="807"/>
      <c r="F677" s="807"/>
      <c r="G677" s="807"/>
      <c r="H677" s="807"/>
      <c r="I677" s="807"/>
      <c r="J677" s="807"/>
      <c r="K677" s="807"/>
      <c r="L677" s="807"/>
      <c r="M677" s="807"/>
      <c r="N677" s="807"/>
      <c r="O677" s="843"/>
    </row>
    <row r="678">
      <c r="A678" s="810" t="s">
        <v>3</v>
      </c>
      <c r="B678" s="811" t="s">
        <v>4</v>
      </c>
      <c r="C678" s="812"/>
      <c r="D678" s="812"/>
      <c r="E678" s="812"/>
      <c r="F678" s="812"/>
      <c r="G678" s="812"/>
      <c r="H678" s="812"/>
      <c r="I678" s="812"/>
      <c r="J678" s="812"/>
      <c r="K678" s="812"/>
      <c r="L678" s="812"/>
      <c r="M678" s="812"/>
      <c r="N678" s="812"/>
      <c r="O678" s="813"/>
    </row>
    <row r="679">
      <c r="A679" s="814" t="s">
        <v>241</v>
      </c>
      <c r="B679" s="694"/>
      <c r="C679" s="694"/>
      <c r="D679" s="694"/>
      <c r="E679" s="694"/>
      <c r="F679" s="694"/>
      <c r="G679" s="694"/>
      <c r="H679" s="694"/>
      <c r="I679" s="694"/>
      <c r="J679" s="694"/>
      <c r="K679" s="694"/>
      <c r="L679" s="694"/>
      <c r="M679" s="694"/>
      <c r="N679" s="694"/>
      <c r="O679" s="815"/>
    </row>
    <row r="680" ht="25.5">
      <c r="A680" s="718" t="s">
        <v>7</v>
      </c>
      <c r="B680" s="720" t="s">
        <v>312</v>
      </c>
      <c r="C680" s="720" t="s">
        <v>216</v>
      </c>
      <c r="D680" s="816" t="s">
        <v>301</v>
      </c>
      <c r="E680" s="817"/>
      <c r="F680" s="818"/>
      <c r="G680" s="819" t="s">
        <v>242</v>
      </c>
      <c r="H680" s="820"/>
      <c r="I680" s="723">
        <f>I628+1</f>
        <v>45979</v>
      </c>
      <c r="J680" s="724"/>
      <c r="K680" s="724"/>
      <c r="L680" s="724"/>
      <c r="M680" s="725"/>
      <c r="N680" s="726" t="s">
        <v>243</v>
      </c>
      <c r="O680" s="727">
        <f>O628+1</f>
        <v>14</v>
      </c>
    </row>
    <row r="681">
      <c r="A681" s="728" t="s">
        <v>244</v>
      </c>
      <c r="B681" s="729" t="s">
        <v>6</v>
      </c>
      <c r="C681" s="730"/>
      <c r="D681" s="730"/>
      <c r="E681" s="730"/>
      <c r="F681" s="730"/>
      <c r="G681" s="730"/>
      <c r="H681" s="730"/>
      <c r="I681" s="730"/>
      <c r="J681" s="731"/>
      <c r="K681" s="732" t="s">
        <v>245</v>
      </c>
      <c r="L681" s="732" t="s">
        <v>246</v>
      </c>
      <c r="M681" s="821" t="s">
        <v>247</v>
      </c>
      <c r="N681" s="822"/>
      <c r="O681" s="733" t="s">
        <v>248</v>
      </c>
    </row>
    <row r="682">
      <c r="A682" s="734"/>
      <c r="B682" s="735"/>
      <c r="C682" s="736"/>
      <c r="D682" s="736"/>
      <c r="E682" s="736"/>
      <c r="F682" s="736"/>
      <c r="G682" s="736"/>
      <c r="H682" s="736"/>
      <c r="I682" s="736"/>
      <c r="J682" s="737"/>
      <c r="K682" s="732" t="s">
        <v>249</v>
      </c>
      <c r="L682" s="732" t="s">
        <v>203</v>
      </c>
      <c r="M682" s="823"/>
      <c r="N682" s="824"/>
      <c r="O682" s="739"/>
    </row>
    <row r="683" ht="25.5">
      <c r="A683" s="740" t="s">
        <v>250</v>
      </c>
      <c r="B683" s="741"/>
      <c r="C683" s="742" t="s">
        <v>251</v>
      </c>
      <c r="D683" s="742">
        <f>D631</f>
        <v>180</v>
      </c>
      <c r="E683" s="742" t="s">
        <v>252</v>
      </c>
      <c r="F683" s="825" t="s">
        <v>253</v>
      </c>
      <c r="G683" s="826"/>
      <c r="H683" s="741">
        <f>H631+1</f>
        <v>44</v>
      </c>
      <c r="I683" s="742" t="s">
        <v>254</v>
      </c>
      <c r="J683" s="741">
        <f>D683-H683</f>
        <v>136</v>
      </c>
      <c r="K683" s="744" t="s">
        <v>255</v>
      </c>
      <c r="L683" s="744" t="s">
        <v>203</v>
      </c>
      <c r="M683" s="811"/>
      <c r="N683" s="827"/>
      <c r="O683" s="745"/>
    </row>
    <row r="684">
      <c r="A684" s="828" t="s">
        <v>256</v>
      </c>
      <c r="B684" s="747" t="s">
        <v>257</v>
      </c>
      <c r="C684" s="748"/>
      <c r="D684" s="748"/>
      <c r="E684" s="748"/>
      <c r="F684" s="749"/>
      <c r="G684" s="750"/>
      <c r="H684" s="751"/>
      <c r="I684" s="752"/>
      <c r="J684" s="753"/>
      <c r="K684" s="753"/>
      <c r="L684" s="753"/>
      <c r="M684" s="753"/>
      <c r="N684" s="753"/>
      <c r="O684" s="754"/>
    </row>
    <row r="685">
      <c r="A685" s="828"/>
      <c r="B685" s="755" t="s">
        <v>258</v>
      </c>
      <c r="C685" s="756"/>
      <c r="D685" s="756"/>
      <c r="E685" s="756"/>
      <c r="F685" s="757"/>
      <c r="G685" s="758"/>
      <c r="H685" s="759"/>
      <c r="I685" s="760"/>
      <c r="J685" s="761"/>
      <c r="K685" s="761"/>
      <c r="L685" s="761"/>
      <c r="M685" s="761"/>
      <c r="N685" s="761"/>
      <c r="O685" s="762"/>
    </row>
    <row r="686">
      <c r="A686" s="828"/>
      <c r="B686" s="755" t="s">
        <v>259</v>
      </c>
      <c r="C686" s="756"/>
      <c r="D686" s="756"/>
      <c r="E686" s="756"/>
      <c r="F686" s="757"/>
      <c r="G686" s="758"/>
      <c r="H686" s="759"/>
      <c r="I686" s="760"/>
      <c r="J686" s="761"/>
      <c r="K686" s="761"/>
      <c r="L686" s="761"/>
      <c r="M686" s="761"/>
      <c r="N686" s="761"/>
      <c r="O686" s="762"/>
    </row>
    <row r="687">
      <c r="A687" s="828"/>
      <c r="B687" s="755" t="s">
        <v>260</v>
      </c>
      <c r="C687" s="756"/>
      <c r="D687" s="756"/>
      <c r="E687" s="756"/>
      <c r="F687" s="757"/>
      <c r="G687" s="758"/>
      <c r="H687" s="763"/>
      <c r="I687" s="760"/>
      <c r="J687" s="761"/>
      <c r="K687" s="761"/>
      <c r="L687" s="761"/>
      <c r="M687" s="761"/>
      <c r="N687" s="761"/>
      <c r="O687" s="762"/>
    </row>
    <row r="688">
      <c r="A688" s="828"/>
      <c r="B688" s="755" t="s">
        <v>261</v>
      </c>
      <c r="C688" s="756"/>
      <c r="D688" s="756"/>
      <c r="E688" s="756"/>
      <c r="F688" s="757"/>
      <c r="G688" s="758"/>
      <c r="H688" s="763"/>
      <c r="I688" s="758"/>
      <c r="J688" s="759"/>
      <c r="K688" s="759"/>
      <c r="L688" s="759"/>
      <c r="M688" s="759"/>
      <c r="N688" s="759"/>
      <c r="O688" s="764"/>
    </row>
    <row r="689">
      <c r="A689" s="829"/>
      <c r="B689" s="755" t="s">
        <v>262</v>
      </c>
      <c r="C689" s="756"/>
      <c r="D689" s="756"/>
      <c r="E689" s="756"/>
      <c r="F689" s="757"/>
      <c r="G689" s="758"/>
      <c r="H689" s="763"/>
      <c r="I689" s="769"/>
      <c r="J689" s="770"/>
      <c r="K689" s="770"/>
      <c r="L689" s="770"/>
      <c r="M689" s="770"/>
      <c r="N689" s="770"/>
      <c r="O689" s="771"/>
    </row>
    <row r="690">
      <c r="A690" s="830" t="s">
        <v>263</v>
      </c>
      <c r="B690" s="773" t="s">
        <v>264</v>
      </c>
      <c r="C690" s="774"/>
      <c r="D690" s="774"/>
      <c r="E690" s="774"/>
      <c r="F690" s="775"/>
      <c r="G690" s="776" t="s">
        <v>265</v>
      </c>
      <c r="H690" s="777"/>
      <c r="I690" s="773" t="s">
        <v>264</v>
      </c>
      <c r="J690" s="774"/>
      <c r="K690" s="774"/>
      <c r="L690" s="774"/>
      <c r="M690" s="774"/>
      <c r="N690" s="775"/>
      <c r="O690" s="778" t="s">
        <v>265</v>
      </c>
    </row>
    <row r="691">
      <c r="A691" s="828"/>
      <c r="B691" s="766" t="s">
        <v>266</v>
      </c>
      <c r="C691" s="767"/>
      <c r="D691" s="767"/>
      <c r="E691" s="767"/>
      <c r="F691" s="768"/>
      <c r="G691" s="779"/>
      <c r="H691" s="780"/>
      <c r="I691" s="766" t="s">
        <v>267</v>
      </c>
      <c r="J691" s="767"/>
      <c r="K691" s="767"/>
      <c r="L691" s="767"/>
      <c r="M691" s="767"/>
      <c r="N691" s="768"/>
      <c r="O691" s="781"/>
    </row>
    <row r="692" ht="13.15" customHeight="1">
      <c r="A692" s="828"/>
      <c r="B692" s="766" t="s">
        <v>268</v>
      </c>
      <c r="C692" s="767"/>
      <c r="D692" s="767"/>
      <c r="E692" s="767"/>
      <c r="F692" s="768"/>
      <c r="G692" s="779"/>
      <c r="H692" s="782"/>
      <c r="I692" s="783" t="s">
        <v>269</v>
      </c>
      <c r="J692" s="784"/>
      <c r="K692" s="784"/>
      <c r="L692" s="784"/>
      <c r="M692" s="784"/>
      <c r="N692" s="785"/>
      <c r="O692" s="786"/>
    </row>
    <row r="693" ht="13.15" customHeight="1">
      <c r="A693" s="828"/>
      <c r="B693" s="766" t="s">
        <v>270</v>
      </c>
      <c r="C693" s="767"/>
      <c r="D693" s="767"/>
      <c r="E693" s="767"/>
      <c r="F693" s="768"/>
      <c r="G693" s="779"/>
      <c r="H693" s="782"/>
      <c r="I693" s="766" t="s">
        <v>271</v>
      </c>
      <c r="J693" s="767"/>
      <c r="K693" s="767"/>
      <c r="L693" s="767"/>
      <c r="M693" s="767"/>
      <c r="N693" s="768"/>
      <c r="O693" s="786"/>
    </row>
    <row r="694" ht="13.15" customHeight="1">
      <c r="A694" s="828"/>
      <c r="B694" s="766" t="s">
        <v>272</v>
      </c>
      <c r="C694" s="767"/>
      <c r="D694" s="767"/>
      <c r="E694" s="767"/>
      <c r="F694" s="768"/>
      <c r="G694" s="779"/>
      <c r="H694" s="780"/>
      <c r="I694" s="787" t="s">
        <v>273</v>
      </c>
      <c r="J694" s="788"/>
      <c r="K694" s="788"/>
      <c r="L694" s="788"/>
      <c r="M694" s="788"/>
      <c r="N694" s="789"/>
      <c r="O694" s="781"/>
    </row>
    <row r="695" ht="13.15" customHeight="1">
      <c r="A695" s="828"/>
      <c r="B695" s="766" t="s">
        <v>274</v>
      </c>
      <c r="C695" s="767"/>
      <c r="D695" s="767"/>
      <c r="E695" s="767"/>
      <c r="F695" s="768"/>
      <c r="G695" s="779"/>
      <c r="H695" s="780"/>
      <c r="I695" s="766" t="s">
        <v>275</v>
      </c>
      <c r="J695" s="767"/>
      <c r="K695" s="767"/>
      <c r="L695" s="767"/>
      <c r="M695" s="767"/>
      <c r="N695" s="768"/>
      <c r="O695" s="781">
        <v>1</v>
      </c>
    </row>
    <row r="696">
      <c r="A696" s="828"/>
      <c r="B696" s="766" t="s">
        <v>276</v>
      </c>
      <c r="C696" s="767"/>
      <c r="D696" s="767"/>
      <c r="E696" s="767"/>
      <c r="F696" s="768"/>
      <c r="G696" s="779"/>
      <c r="H696" s="780"/>
      <c r="I696" s="766" t="s">
        <v>277</v>
      </c>
      <c r="J696" s="767"/>
      <c r="K696" s="767"/>
      <c r="L696" s="767"/>
      <c r="M696" s="767"/>
      <c r="N696" s="768"/>
      <c r="O696" s="781"/>
    </row>
    <row r="697" ht="13.15" customHeight="1">
      <c r="A697" s="828"/>
      <c r="B697" s="766" t="s">
        <v>278</v>
      </c>
      <c r="C697" s="767"/>
      <c r="D697" s="767"/>
      <c r="E697" s="767"/>
      <c r="F697" s="768"/>
      <c r="G697" s="779"/>
      <c r="H697" s="780"/>
      <c r="I697" s="766" t="s">
        <v>279</v>
      </c>
      <c r="J697" s="767"/>
      <c r="K697" s="767"/>
      <c r="L697" s="767"/>
      <c r="M697" s="767"/>
      <c r="N697" s="768"/>
      <c r="O697" s="781"/>
    </row>
    <row r="698">
      <c r="A698" s="828"/>
      <c r="B698" s="766" t="s">
        <v>280</v>
      </c>
      <c r="C698" s="767"/>
      <c r="D698" s="767"/>
      <c r="E698" s="767"/>
      <c r="F698" s="768"/>
      <c r="G698" s="779"/>
      <c r="H698" s="780"/>
      <c r="I698" s="766" t="s">
        <v>281</v>
      </c>
      <c r="J698" s="767"/>
      <c r="K698" s="767"/>
      <c r="L698" s="767"/>
      <c r="M698" s="767"/>
      <c r="N698" s="768"/>
      <c r="O698" s="781">
        <v>1</v>
      </c>
    </row>
    <row r="699" ht="13.15" customHeight="1">
      <c r="A699" s="828"/>
      <c r="B699" s="766" t="s">
        <v>282</v>
      </c>
      <c r="C699" s="767"/>
      <c r="D699" s="767"/>
      <c r="E699" s="767"/>
      <c r="F699" s="768"/>
      <c r="G699" s="779"/>
      <c r="H699" s="780"/>
      <c r="I699" s="766" t="s">
        <v>283</v>
      </c>
      <c r="J699" s="767"/>
      <c r="K699" s="767"/>
      <c r="L699" s="767"/>
      <c r="M699" s="767"/>
      <c r="N699" s="768"/>
      <c r="O699" s="781"/>
    </row>
    <row r="700" ht="13.15" customHeight="1">
      <c r="A700" s="828"/>
      <c r="B700" s="766" t="s">
        <v>284</v>
      </c>
      <c r="C700" s="767"/>
      <c r="D700" s="767"/>
      <c r="E700" s="767"/>
      <c r="F700" s="768"/>
      <c r="G700" s="779"/>
      <c r="H700" s="780"/>
      <c r="I700" s="766" t="s">
        <v>285</v>
      </c>
      <c r="J700" s="767"/>
      <c r="K700" s="767"/>
      <c r="L700" s="767"/>
      <c r="M700" s="767"/>
      <c r="N700" s="768"/>
      <c r="O700" s="790">
        <v>1</v>
      </c>
    </row>
    <row r="701" ht="13.9" customHeight="1">
      <c r="A701" s="829"/>
      <c r="B701" s="766" t="s">
        <v>286</v>
      </c>
      <c r="C701" s="767"/>
      <c r="D701" s="767"/>
      <c r="E701" s="767"/>
      <c r="F701" s="768"/>
      <c r="G701" s="791">
        <v>2</v>
      </c>
      <c r="H701" s="792"/>
      <c r="I701" s="793" t="s">
        <v>287</v>
      </c>
      <c r="J701" s="794"/>
      <c r="K701" s="794"/>
      <c r="L701" s="794"/>
      <c r="M701" s="794"/>
      <c r="N701" s="795"/>
      <c r="O701" s="796">
        <f>SUM(G691:H701,O691:O700)</f>
        <v>5</v>
      </c>
    </row>
    <row r="702">
      <c r="A702" s="837" t="s">
        <v>288</v>
      </c>
      <c r="B702" s="838" t="s">
        <v>43</v>
      </c>
      <c r="C702" s="839"/>
      <c r="D702" s="839"/>
      <c r="E702" s="839"/>
      <c r="F702" s="839"/>
      <c r="G702" s="839"/>
      <c r="H702" s="839"/>
      <c r="I702" s="839"/>
      <c r="J702" s="839"/>
      <c r="K702" s="839"/>
      <c r="L702" s="839"/>
      <c r="M702" s="839"/>
      <c r="N702" s="839"/>
      <c r="O702" s="840"/>
    </row>
    <row r="703">
      <c r="A703" s="841"/>
      <c r="B703" s="758"/>
      <c r="C703" s="759"/>
      <c r="D703" s="759"/>
      <c r="E703" s="759"/>
      <c r="F703" s="759"/>
      <c r="G703" s="759"/>
      <c r="H703" s="759"/>
      <c r="I703" s="759"/>
      <c r="J703" s="759"/>
      <c r="K703" s="759"/>
      <c r="L703" s="759"/>
      <c r="M703" s="759"/>
      <c r="N703" s="759"/>
      <c r="O703" s="764"/>
    </row>
    <row r="704">
      <c r="A704" s="841"/>
      <c r="B704" s="758"/>
      <c r="C704" s="759"/>
      <c r="D704" s="759"/>
      <c r="E704" s="759"/>
      <c r="F704" s="759"/>
      <c r="G704" s="759"/>
      <c r="H704" s="759"/>
      <c r="I704" s="759"/>
      <c r="J704" s="759"/>
      <c r="K704" s="759"/>
      <c r="L704" s="759"/>
      <c r="M704" s="759"/>
      <c r="N704" s="759"/>
      <c r="O704" s="764"/>
    </row>
    <row r="705">
      <c r="A705" s="841"/>
      <c r="B705" s="758"/>
      <c r="C705" s="759"/>
      <c r="D705" s="759"/>
      <c r="E705" s="759"/>
      <c r="F705" s="759"/>
      <c r="G705" s="759"/>
      <c r="H705" s="759"/>
      <c r="I705" s="759"/>
      <c r="J705" s="759"/>
      <c r="K705" s="759"/>
      <c r="L705" s="759"/>
      <c r="M705" s="759"/>
      <c r="N705" s="759"/>
      <c r="O705" s="764"/>
    </row>
    <row r="706">
      <c r="A706" s="841"/>
      <c r="B706" s="758"/>
      <c r="C706" s="759"/>
      <c r="D706" s="759"/>
      <c r="E706" s="759"/>
      <c r="F706" s="759"/>
      <c r="G706" s="759"/>
      <c r="H706" s="759"/>
      <c r="I706" s="759"/>
      <c r="J706" s="759"/>
      <c r="K706" s="759"/>
      <c r="L706" s="759"/>
      <c r="M706" s="759"/>
      <c r="N706" s="759"/>
      <c r="O706" s="764"/>
    </row>
    <row r="707">
      <c r="A707" s="841"/>
      <c r="B707" s="758"/>
      <c r="C707" s="759"/>
      <c r="D707" s="759"/>
      <c r="E707" s="759"/>
      <c r="F707" s="759"/>
      <c r="G707" s="759"/>
      <c r="H707" s="759"/>
      <c r="I707" s="759"/>
      <c r="J707" s="759"/>
      <c r="K707" s="759"/>
      <c r="L707" s="759"/>
      <c r="M707" s="759"/>
      <c r="N707" s="759"/>
      <c r="O707" s="764"/>
    </row>
    <row r="708">
      <c r="A708" s="841"/>
      <c r="B708" s="758"/>
      <c r="C708" s="759"/>
      <c r="D708" s="759"/>
      <c r="E708" s="759"/>
      <c r="F708" s="759"/>
      <c r="G708" s="759"/>
      <c r="H708" s="759"/>
      <c r="I708" s="759"/>
      <c r="J708" s="759"/>
      <c r="K708" s="759"/>
      <c r="L708" s="759"/>
      <c r="M708" s="759"/>
      <c r="N708" s="759"/>
      <c r="O708" s="764"/>
    </row>
    <row r="709">
      <c r="A709" s="841"/>
      <c r="B709" s="758"/>
      <c r="C709" s="759"/>
      <c r="D709" s="759"/>
      <c r="E709" s="759"/>
      <c r="F709" s="759"/>
      <c r="G709" s="759"/>
      <c r="H709" s="759"/>
      <c r="I709" s="759"/>
      <c r="J709" s="759"/>
      <c r="K709" s="759"/>
      <c r="L709" s="759"/>
      <c r="M709" s="759"/>
      <c r="N709" s="759"/>
      <c r="O709" s="764"/>
    </row>
    <row r="710">
      <c r="A710" s="841"/>
      <c r="B710" s="758"/>
      <c r="C710" s="759"/>
      <c r="D710" s="759"/>
      <c r="E710" s="759"/>
      <c r="F710" s="759"/>
      <c r="G710" s="759"/>
      <c r="H710" s="759"/>
      <c r="I710" s="759"/>
      <c r="J710" s="759"/>
      <c r="K710" s="759"/>
      <c r="L710" s="759"/>
      <c r="M710" s="759"/>
      <c r="N710" s="759"/>
      <c r="O710" s="764"/>
    </row>
    <row r="711">
      <c r="A711" s="841"/>
      <c r="B711" s="758"/>
      <c r="C711" s="759"/>
      <c r="D711" s="759"/>
      <c r="E711" s="759"/>
      <c r="F711" s="759"/>
      <c r="G711" s="759"/>
      <c r="H711" s="759"/>
      <c r="I711" s="759"/>
      <c r="J711" s="759"/>
      <c r="K711" s="759"/>
      <c r="L711" s="759"/>
      <c r="M711" s="759"/>
      <c r="N711" s="759"/>
      <c r="O711" s="764"/>
    </row>
    <row r="712">
      <c r="A712" s="841"/>
      <c r="B712" s="758"/>
      <c r="C712" s="759"/>
      <c r="D712" s="759"/>
      <c r="E712" s="759"/>
      <c r="F712" s="759"/>
      <c r="G712" s="759"/>
      <c r="H712" s="759"/>
      <c r="I712" s="759"/>
      <c r="J712" s="759"/>
      <c r="K712" s="759"/>
      <c r="L712" s="759"/>
      <c r="M712" s="759"/>
      <c r="N712" s="759"/>
      <c r="O712" s="764"/>
    </row>
    <row r="713">
      <c r="A713" s="841"/>
      <c r="B713" s="758"/>
      <c r="C713" s="759"/>
      <c r="D713" s="759"/>
      <c r="E713" s="759"/>
      <c r="F713" s="759"/>
      <c r="G713" s="759"/>
      <c r="H713" s="759"/>
      <c r="I713" s="3" t="s">
        <v>0</v>
      </c>
      <c r="J713" s="3"/>
      <c r="K713" s="3"/>
      <c r="L713" s="3"/>
      <c r="M713" s="3"/>
      <c r="N713" s="3"/>
      <c r="O713" s="3"/>
    </row>
    <row r="714">
      <c r="A714" s="841"/>
      <c r="B714" s="758"/>
      <c r="C714" s="759"/>
      <c r="D714" s="759"/>
      <c r="E714" s="759"/>
      <c r="F714" s="759"/>
      <c r="G714" s="759"/>
      <c r="H714" s="759"/>
      <c r="I714" s="3"/>
      <c r="J714" s="3"/>
      <c r="K714" s="3"/>
      <c r="L714" s="3"/>
      <c r="M714" s="3"/>
      <c r="N714" s="3"/>
      <c r="O714" s="3"/>
    </row>
    <row r="715">
      <c r="A715" s="841"/>
      <c r="B715" s="758"/>
      <c r="C715" s="759"/>
      <c r="D715" s="759"/>
      <c r="E715" s="759"/>
      <c r="F715" s="759"/>
      <c r="G715" s="759"/>
      <c r="H715" s="759"/>
      <c r="I715" s="3"/>
      <c r="J715" s="3"/>
      <c r="K715" s="3"/>
      <c r="L715" s="3"/>
      <c r="M715" s="3"/>
      <c r="N715" s="3"/>
      <c r="O715" s="3"/>
    </row>
    <row r="716">
      <c r="A716" s="842"/>
      <c r="B716" s="803"/>
      <c r="C716" s="804"/>
      <c r="D716" s="804"/>
      <c r="E716" s="804"/>
      <c r="F716" s="804"/>
      <c r="G716" s="804"/>
      <c r="H716" s="804"/>
      <c r="I716" s="3"/>
      <c r="J716" s="3"/>
      <c r="K716" s="3"/>
      <c r="L716" s="3"/>
      <c r="M716" s="3"/>
      <c r="N716" s="3"/>
      <c r="O716" s="3"/>
    </row>
    <row r="717">
      <c r="A717" s="837" t="s">
        <v>291</v>
      </c>
      <c r="B717" s="752"/>
      <c r="C717" s="753"/>
      <c r="D717" s="753"/>
      <c r="E717" s="753"/>
      <c r="F717" s="753"/>
      <c r="G717" s="753"/>
      <c r="H717" s="753"/>
      <c r="I717" s="753"/>
      <c r="J717" s="753"/>
      <c r="K717" s="753"/>
      <c r="L717" s="753"/>
      <c r="M717" s="753"/>
      <c r="N717" s="753"/>
      <c r="O717" s="754"/>
    </row>
    <row r="718">
      <c r="A718" s="841"/>
      <c r="B718" s="760"/>
      <c r="C718" s="761"/>
      <c r="D718" s="761"/>
      <c r="E718" s="761"/>
      <c r="F718" s="761"/>
      <c r="G718" s="761"/>
      <c r="H718" s="761"/>
      <c r="I718" s="761"/>
      <c r="J718" s="761"/>
      <c r="K718" s="761"/>
      <c r="L718" s="761"/>
      <c r="M718" s="761"/>
      <c r="N718" s="761"/>
      <c r="O718" s="762"/>
    </row>
    <row r="719">
      <c r="A719" s="841"/>
      <c r="B719" s="760"/>
      <c r="C719" s="761"/>
      <c r="D719" s="761"/>
      <c r="E719" s="761"/>
      <c r="F719" s="761"/>
      <c r="G719" s="761"/>
      <c r="H719" s="761"/>
      <c r="I719" s="761"/>
      <c r="J719" s="761"/>
      <c r="K719" s="761"/>
      <c r="L719" s="761"/>
      <c r="M719" s="761"/>
      <c r="N719" s="761"/>
      <c r="O719" s="762"/>
    </row>
    <row r="720">
      <c r="A720" s="841"/>
      <c r="B720" s="760"/>
      <c r="C720" s="761"/>
      <c r="D720" s="761"/>
      <c r="E720" s="761"/>
      <c r="F720" s="761"/>
      <c r="G720" s="761"/>
      <c r="H720" s="761"/>
      <c r="I720" s="761"/>
      <c r="J720" s="761"/>
      <c r="K720" s="761"/>
      <c r="L720" s="761"/>
      <c r="M720" s="761"/>
      <c r="N720" s="761"/>
      <c r="O720" s="762"/>
    </row>
    <row r="721">
      <c r="A721" s="841"/>
      <c r="B721" s="760"/>
      <c r="C721" s="761"/>
      <c r="D721" s="761"/>
      <c r="E721" s="761"/>
      <c r="F721" s="761"/>
      <c r="G721" s="761"/>
      <c r="H721" s="761"/>
      <c r="I721" s="761"/>
      <c r="J721" s="761"/>
      <c r="K721" s="761"/>
      <c r="L721" s="761"/>
      <c r="M721" s="761"/>
      <c r="N721" s="761"/>
      <c r="O721" s="762"/>
    </row>
    <row r="722">
      <c r="A722" s="841"/>
      <c r="B722" s="760"/>
      <c r="C722" s="761"/>
      <c r="D722" s="761"/>
      <c r="E722" s="761"/>
      <c r="F722" s="761"/>
      <c r="G722" s="761"/>
      <c r="H722" s="761"/>
      <c r="I722" s="761"/>
      <c r="J722" s="761"/>
      <c r="K722" s="761"/>
      <c r="L722" s="761"/>
      <c r="M722" s="761"/>
      <c r="N722" s="761"/>
      <c r="O722" s="762"/>
    </row>
    <row r="723">
      <c r="A723" s="841"/>
      <c r="B723" s="760"/>
      <c r="C723" s="761"/>
      <c r="D723" s="761"/>
      <c r="E723" s="761"/>
      <c r="F723" s="761"/>
      <c r="G723" s="761"/>
      <c r="H723" s="761"/>
      <c r="I723" s="761"/>
      <c r="J723" s="761"/>
      <c r="K723" s="761"/>
      <c r="L723" s="761"/>
      <c r="M723" s="761"/>
      <c r="N723" s="761"/>
      <c r="O723" s="762"/>
    </row>
    <row r="724">
      <c r="A724" s="841"/>
      <c r="B724" s="760"/>
      <c r="C724" s="761"/>
      <c r="D724" s="761"/>
      <c r="E724" s="761"/>
      <c r="F724" s="761"/>
      <c r="G724" s="761"/>
      <c r="H724" s="761"/>
      <c r="I724" s="761"/>
      <c r="J724" s="761"/>
      <c r="K724" s="761"/>
      <c r="L724" s="761"/>
      <c r="M724" s="761"/>
      <c r="N724" s="761"/>
      <c r="O724" s="762"/>
    </row>
    <row r="725">
      <c r="A725" s="841"/>
      <c r="B725" s="758"/>
      <c r="C725" s="759"/>
      <c r="D725" s="759"/>
      <c r="E725" s="759"/>
      <c r="F725" s="759"/>
      <c r="G725" s="759"/>
      <c r="H725" s="759"/>
      <c r="I725" s="3" t="s">
        <v>292</v>
      </c>
      <c r="J725" s="3"/>
      <c r="K725" s="3"/>
      <c r="L725" s="3"/>
      <c r="M725" s="3"/>
      <c r="N725" s="3"/>
      <c r="O725" s="3"/>
    </row>
    <row r="726">
      <c r="A726" s="841"/>
      <c r="B726" s="758"/>
      <c r="C726" s="759"/>
      <c r="D726" s="759"/>
      <c r="E726" s="759"/>
      <c r="F726" s="759"/>
      <c r="G726" s="759"/>
      <c r="H726" s="759"/>
      <c r="I726" s="3"/>
      <c r="J726" s="3"/>
      <c r="K726" s="3"/>
      <c r="L726" s="3"/>
      <c r="M726" s="3"/>
      <c r="N726" s="3"/>
      <c r="O726" s="3"/>
    </row>
    <row r="727">
      <c r="A727" s="841"/>
      <c r="B727" s="758"/>
      <c r="C727" s="759"/>
      <c r="D727" s="759"/>
      <c r="E727" s="759"/>
      <c r="F727" s="759"/>
      <c r="G727" s="759"/>
      <c r="H727" s="759"/>
      <c r="I727" s="3"/>
      <c r="J727" s="3"/>
      <c r="K727" s="3"/>
      <c r="L727" s="3"/>
      <c r="M727" s="3"/>
      <c r="N727" s="3"/>
      <c r="O727" s="3"/>
    </row>
    <row r="728">
      <c r="A728" s="842"/>
      <c r="B728" s="803"/>
      <c r="C728" s="804"/>
      <c r="D728" s="804"/>
      <c r="E728" s="804"/>
      <c r="F728" s="804"/>
      <c r="G728" s="804"/>
      <c r="H728" s="804"/>
      <c r="I728" s="3"/>
      <c r="J728" s="3"/>
      <c r="K728" s="3"/>
      <c r="L728" s="3"/>
      <c r="M728" s="3"/>
      <c r="N728" s="3"/>
      <c r="O728" s="3"/>
    </row>
    <row r="729">
      <c r="A729" s="805" t="s">
        <v>240</v>
      </c>
      <c r="B729" s="806" t="s">
        <v>1</v>
      </c>
      <c r="C729" s="807"/>
      <c r="D729" s="807"/>
      <c r="E729" s="807"/>
      <c r="F729" s="807"/>
      <c r="G729" s="807"/>
      <c r="H729" s="807"/>
      <c r="I729" s="807"/>
      <c r="J729" s="807"/>
      <c r="K729" s="807"/>
      <c r="L729" s="807"/>
      <c r="M729" s="807"/>
      <c r="N729" s="807"/>
      <c r="O729" s="843"/>
    </row>
    <row r="730">
      <c r="A730" s="810" t="s">
        <v>3</v>
      </c>
      <c r="B730" s="811" t="s">
        <v>4</v>
      </c>
      <c r="C730" s="812"/>
      <c r="D730" s="812"/>
      <c r="E730" s="812"/>
      <c r="F730" s="812"/>
      <c r="G730" s="812"/>
      <c r="H730" s="812"/>
      <c r="I730" s="812"/>
      <c r="J730" s="812"/>
      <c r="K730" s="812"/>
      <c r="L730" s="812"/>
      <c r="M730" s="812"/>
      <c r="N730" s="812"/>
      <c r="O730" s="813"/>
    </row>
    <row r="731">
      <c r="A731" s="814" t="s">
        <v>241</v>
      </c>
      <c r="B731" s="694"/>
      <c r="C731" s="694"/>
      <c r="D731" s="694"/>
      <c r="E731" s="694"/>
      <c r="F731" s="694"/>
      <c r="G731" s="694"/>
      <c r="H731" s="694"/>
      <c r="I731" s="694"/>
      <c r="J731" s="694"/>
      <c r="K731" s="694"/>
      <c r="L731" s="694"/>
      <c r="M731" s="694"/>
      <c r="N731" s="694"/>
      <c r="O731" s="815"/>
    </row>
    <row r="732" ht="25.5">
      <c r="A732" s="718" t="s">
        <v>7</v>
      </c>
      <c r="B732" s="720" t="s">
        <v>312</v>
      </c>
      <c r="C732" s="720" t="s">
        <v>216</v>
      </c>
      <c r="D732" s="816" t="s">
        <v>301</v>
      </c>
      <c r="E732" s="817"/>
      <c r="F732" s="818"/>
      <c r="G732" s="819" t="s">
        <v>242</v>
      </c>
      <c r="H732" s="820"/>
      <c r="I732" s="723">
        <f>I680+1</f>
        <v>45980</v>
      </c>
      <c r="J732" s="724"/>
      <c r="K732" s="724"/>
      <c r="L732" s="724"/>
      <c r="M732" s="725"/>
      <c r="N732" s="726" t="s">
        <v>243</v>
      </c>
      <c r="O732" s="727">
        <f>O680+1</f>
        <v>15</v>
      </c>
    </row>
    <row r="733">
      <c r="A733" s="728" t="s">
        <v>244</v>
      </c>
      <c r="B733" s="729" t="s">
        <v>6</v>
      </c>
      <c r="C733" s="730"/>
      <c r="D733" s="730"/>
      <c r="E733" s="730"/>
      <c r="F733" s="730"/>
      <c r="G733" s="730"/>
      <c r="H733" s="730"/>
      <c r="I733" s="730"/>
      <c r="J733" s="731"/>
      <c r="K733" s="732" t="s">
        <v>245</v>
      </c>
      <c r="L733" s="732" t="s">
        <v>246</v>
      </c>
      <c r="M733" s="821" t="s">
        <v>247</v>
      </c>
      <c r="N733" s="822"/>
      <c r="O733" s="733" t="s">
        <v>248</v>
      </c>
    </row>
    <row r="734">
      <c r="A734" s="734"/>
      <c r="B734" s="735"/>
      <c r="C734" s="736"/>
      <c r="D734" s="736"/>
      <c r="E734" s="736"/>
      <c r="F734" s="736"/>
      <c r="G734" s="736"/>
      <c r="H734" s="736"/>
      <c r="I734" s="736"/>
      <c r="J734" s="737"/>
      <c r="K734" s="732" t="s">
        <v>249</v>
      </c>
      <c r="L734" s="732" t="s">
        <v>203</v>
      </c>
      <c r="M734" s="823"/>
      <c r="N734" s="824"/>
      <c r="O734" s="739"/>
    </row>
    <row r="735" ht="25.5">
      <c r="A735" s="740" t="s">
        <v>250</v>
      </c>
      <c r="B735" s="741"/>
      <c r="C735" s="742" t="s">
        <v>251</v>
      </c>
      <c r="D735" s="742">
        <f>D683</f>
        <v>180</v>
      </c>
      <c r="E735" s="742" t="s">
        <v>252</v>
      </c>
      <c r="F735" s="825" t="s">
        <v>253</v>
      </c>
      <c r="G735" s="826"/>
      <c r="H735" s="741">
        <f>H683+1</f>
        <v>45</v>
      </c>
      <c r="I735" s="742" t="s">
        <v>254</v>
      </c>
      <c r="J735" s="741">
        <f>D735-H735</f>
        <v>135</v>
      </c>
      <c r="K735" s="744" t="s">
        <v>255</v>
      </c>
      <c r="L735" s="744" t="s">
        <v>203</v>
      </c>
      <c r="M735" s="811"/>
      <c r="N735" s="827"/>
      <c r="O735" s="745"/>
    </row>
    <row r="736">
      <c r="A736" s="828" t="s">
        <v>256</v>
      </c>
      <c r="B736" s="747" t="s">
        <v>257</v>
      </c>
      <c r="C736" s="748"/>
      <c r="D736" s="748"/>
      <c r="E736" s="748"/>
      <c r="F736" s="749"/>
      <c r="G736" s="750"/>
      <c r="H736" s="751"/>
      <c r="I736" s="752"/>
      <c r="J736" s="753"/>
      <c r="K736" s="753"/>
      <c r="L736" s="753"/>
      <c r="M736" s="753"/>
      <c r="N736" s="753"/>
      <c r="O736" s="754"/>
    </row>
    <row r="737">
      <c r="A737" s="828"/>
      <c r="B737" s="755" t="s">
        <v>258</v>
      </c>
      <c r="C737" s="756"/>
      <c r="D737" s="756"/>
      <c r="E737" s="756"/>
      <c r="F737" s="757"/>
      <c r="G737" s="758"/>
      <c r="H737" s="759"/>
      <c r="I737" s="760"/>
      <c r="J737" s="761"/>
      <c r="K737" s="761"/>
      <c r="L737" s="761"/>
      <c r="M737" s="761"/>
      <c r="N737" s="761"/>
      <c r="O737" s="762"/>
    </row>
    <row r="738">
      <c r="A738" s="828"/>
      <c r="B738" s="755" t="s">
        <v>259</v>
      </c>
      <c r="C738" s="756"/>
      <c r="D738" s="756"/>
      <c r="E738" s="756"/>
      <c r="F738" s="757"/>
      <c r="G738" s="758"/>
      <c r="H738" s="759"/>
      <c r="I738" s="760"/>
      <c r="J738" s="761"/>
      <c r="K738" s="761"/>
      <c r="L738" s="761"/>
      <c r="M738" s="761"/>
      <c r="N738" s="761"/>
      <c r="O738" s="762"/>
    </row>
    <row r="739">
      <c r="A739" s="828"/>
      <c r="B739" s="755" t="s">
        <v>260</v>
      </c>
      <c r="C739" s="756"/>
      <c r="D739" s="756"/>
      <c r="E739" s="756"/>
      <c r="F739" s="757"/>
      <c r="G739" s="758"/>
      <c r="H739" s="763"/>
      <c r="I739" s="760"/>
      <c r="J739" s="761"/>
      <c r="K739" s="761"/>
      <c r="L739" s="761"/>
      <c r="M739" s="761"/>
      <c r="N739" s="761"/>
      <c r="O739" s="762"/>
    </row>
    <row r="740">
      <c r="A740" s="828"/>
      <c r="B740" s="755" t="s">
        <v>261</v>
      </c>
      <c r="C740" s="756"/>
      <c r="D740" s="756"/>
      <c r="E740" s="756"/>
      <c r="F740" s="757"/>
      <c r="G740" s="758"/>
      <c r="H740" s="763"/>
      <c r="I740" s="758"/>
      <c r="J740" s="759"/>
      <c r="K740" s="759"/>
      <c r="L740" s="759"/>
      <c r="M740" s="759"/>
      <c r="N740" s="759"/>
      <c r="O740" s="764"/>
    </row>
    <row r="741">
      <c r="A741" s="829"/>
      <c r="B741" s="755" t="s">
        <v>262</v>
      </c>
      <c r="C741" s="756"/>
      <c r="D741" s="756"/>
      <c r="E741" s="756"/>
      <c r="F741" s="757"/>
      <c r="G741" s="758"/>
      <c r="H741" s="763"/>
      <c r="I741" s="769"/>
      <c r="J741" s="770"/>
      <c r="K741" s="770"/>
      <c r="L741" s="770"/>
      <c r="M741" s="770"/>
      <c r="N741" s="770"/>
      <c r="O741" s="771"/>
    </row>
    <row r="742">
      <c r="A742" s="830" t="s">
        <v>263</v>
      </c>
      <c r="B742" s="773" t="s">
        <v>264</v>
      </c>
      <c r="C742" s="774"/>
      <c r="D742" s="774"/>
      <c r="E742" s="774"/>
      <c r="F742" s="775"/>
      <c r="G742" s="776" t="s">
        <v>265</v>
      </c>
      <c r="H742" s="777"/>
      <c r="I742" s="773" t="s">
        <v>264</v>
      </c>
      <c r="J742" s="774"/>
      <c r="K742" s="774"/>
      <c r="L742" s="774"/>
      <c r="M742" s="774"/>
      <c r="N742" s="775"/>
      <c r="O742" s="778" t="s">
        <v>265</v>
      </c>
    </row>
    <row r="743">
      <c r="A743" s="828"/>
      <c r="B743" s="766" t="s">
        <v>266</v>
      </c>
      <c r="C743" s="767"/>
      <c r="D743" s="767"/>
      <c r="E743" s="767"/>
      <c r="F743" s="768"/>
      <c r="G743" s="779"/>
      <c r="H743" s="780"/>
      <c r="I743" s="766" t="s">
        <v>267</v>
      </c>
      <c r="J743" s="767"/>
      <c r="K743" s="767"/>
      <c r="L743" s="767"/>
      <c r="M743" s="767"/>
      <c r="N743" s="768"/>
      <c r="O743" s="781"/>
    </row>
    <row r="744" ht="13.15" customHeight="1">
      <c r="A744" s="828"/>
      <c r="B744" s="766" t="s">
        <v>268</v>
      </c>
      <c r="C744" s="767"/>
      <c r="D744" s="767"/>
      <c r="E744" s="767"/>
      <c r="F744" s="768"/>
      <c r="G744" s="779"/>
      <c r="H744" s="782"/>
      <c r="I744" s="783" t="s">
        <v>269</v>
      </c>
      <c r="J744" s="784"/>
      <c r="K744" s="784"/>
      <c r="L744" s="784"/>
      <c r="M744" s="784"/>
      <c r="N744" s="785"/>
      <c r="O744" s="786"/>
    </row>
    <row r="745" ht="13.15" customHeight="1">
      <c r="A745" s="828"/>
      <c r="B745" s="766" t="s">
        <v>270</v>
      </c>
      <c r="C745" s="767"/>
      <c r="D745" s="767"/>
      <c r="E745" s="767"/>
      <c r="F745" s="768"/>
      <c r="G745" s="779"/>
      <c r="H745" s="782"/>
      <c r="I745" s="766" t="s">
        <v>271</v>
      </c>
      <c r="J745" s="767"/>
      <c r="K745" s="767"/>
      <c r="L745" s="767"/>
      <c r="M745" s="767"/>
      <c r="N745" s="768"/>
      <c r="O745" s="786"/>
    </row>
    <row r="746" ht="13.15" customHeight="1">
      <c r="A746" s="828"/>
      <c r="B746" s="766" t="s">
        <v>272</v>
      </c>
      <c r="C746" s="767"/>
      <c r="D746" s="767"/>
      <c r="E746" s="767"/>
      <c r="F746" s="768"/>
      <c r="G746" s="779"/>
      <c r="H746" s="780"/>
      <c r="I746" s="787" t="s">
        <v>273</v>
      </c>
      <c r="J746" s="788"/>
      <c r="K746" s="788"/>
      <c r="L746" s="788"/>
      <c r="M746" s="788"/>
      <c r="N746" s="789"/>
      <c r="O746" s="781"/>
    </row>
    <row r="747" ht="13.15" customHeight="1">
      <c r="A747" s="828"/>
      <c r="B747" s="766" t="s">
        <v>274</v>
      </c>
      <c r="C747" s="767"/>
      <c r="D747" s="767"/>
      <c r="E747" s="767"/>
      <c r="F747" s="768"/>
      <c r="G747" s="779"/>
      <c r="H747" s="780"/>
      <c r="I747" s="766" t="s">
        <v>275</v>
      </c>
      <c r="J747" s="767"/>
      <c r="K747" s="767"/>
      <c r="L747" s="767"/>
      <c r="M747" s="767"/>
      <c r="N747" s="768"/>
      <c r="O747" s="781">
        <v>1</v>
      </c>
    </row>
    <row r="748">
      <c r="A748" s="828"/>
      <c r="B748" s="766" t="s">
        <v>276</v>
      </c>
      <c r="C748" s="767"/>
      <c r="D748" s="767"/>
      <c r="E748" s="767"/>
      <c r="F748" s="768"/>
      <c r="G748" s="779"/>
      <c r="H748" s="780"/>
      <c r="I748" s="766" t="s">
        <v>277</v>
      </c>
      <c r="J748" s="767"/>
      <c r="K748" s="767"/>
      <c r="L748" s="767"/>
      <c r="M748" s="767"/>
      <c r="N748" s="768"/>
      <c r="O748" s="781"/>
    </row>
    <row r="749" ht="13.15" customHeight="1">
      <c r="A749" s="828"/>
      <c r="B749" s="766" t="s">
        <v>278</v>
      </c>
      <c r="C749" s="767"/>
      <c r="D749" s="767"/>
      <c r="E749" s="767"/>
      <c r="F749" s="768"/>
      <c r="G749" s="779"/>
      <c r="H749" s="780"/>
      <c r="I749" s="766" t="s">
        <v>279</v>
      </c>
      <c r="J749" s="767"/>
      <c r="K749" s="767"/>
      <c r="L749" s="767"/>
      <c r="M749" s="767"/>
      <c r="N749" s="768"/>
      <c r="O749" s="781"/>
    </row>
    <row r="750">
      <c r="A750" s="828"/>
      <c r="B750" s="766" t="s">
        <v>280</v>
      </c>
      <c r="C750" s="767"/>
      <c r="D750" s="767"/>
      <c r="E750" s="767"/>
      <c r="F750" s="768"/>
      <c r="G750" s="779"/>
      <c r="H750" s="780"/>
      <c r="I750" s="766" t="s">
        <v>281</v>
      </c>
      <c r="J750" s="767"/>
      <c r="K750" s="767"/>
      <c r="L750" s="767"/>
      <c r="M750" s="767"/>
      <c r="N750" s="768"/>
      <c r="O750" s="781">
        <v>1</v>
      </c>
    </row>
    <row r="751" ht="13.15" customHeight="1">
      <c r="A751" s="828"/>
      <c r="B751" s="766" t="s">
        <v>282</v>
      </c>
      <c r="C751" s="767"/>
      <c r="D751" s="767"/>
      <c r="E751" s="767"/>
      <c r="F751" s="768"/>
      <c r="G751" s="779"/>
      <c r="H751" s="780"/>
      <c r="I751" s="766" t="s">
        <v>283</v>
      </c>
      <c r="J751" s="767"/>
      <c r="K751" s="767"/>
      <c r="L751" s="767"/>
      <c r="M751" s="767"/>
      <c r="N751" s="768"/>
      <c r="O751" s="781"/>
    </row>
    <row r="752" ht="13.15" customHeight="1">
      <c r="A752" s="828"/>
      <c r="B752" s="766" t="s">
        <v>284</v>
      </c>
      <c r="C752" s="767"/>
      <c r="D752" s="767"/>
      <c r="E752" s="767"/>
      <c r="F752" s="768"/>
      <c r="G752" s="779"/>
      <c r="H752" s="780"/>
      <c r="I752" s="766" t="s">
        <v>285</v>
      </c>
      <c r="J752" s="767"/>
      <c r="K752" s="767"/>
      <c r="L752" s="767"/>
      <c r="M752" s="767"/>
      <c r="N752" s="768"/>
      <c r="O752" s="790">
        <v>1</v>
      </c>
    </row>
    <row r="753" ht="13.9" customHeight="1">
      <c r="A753" s="829"/>
      <c r="B753" s="766" t="s">
        <v>286</v>
      </c>
      <c r="C753" s="767"/>
      <c r="D753" s="767"/>
      <c r="E753" s="767"/>
      <c r="F753" s="768"/>
      <c r="G753" s="791">
        <v>2</v>
      </c>
      <c r="H753" s="792"/>
      <c r="I753" s="793" t="s">
        <v>287</v>
      </c>
      <c r="J753" s="794"/>
      <c r="K753" s="794"/>
      <c r="L753" s="794"/>
      <c r="M753" s="794"/>
      <c r="N753" s="795"/>
      <c r="O753" s="796">
        <f>SUM(G743:H753,O743:O752)</f>
        <v>5</v>
      </c>
    </row>
    <row r="754">
      <c r="A754" s="837" t="s">
        <v>288</v>
      </c>
      <c r="B754" s="838" t="s">
        <v>43</v>
      </c>
      <c r="C754" s="839"/>
      <c r="D754" s="839"/>
      <c r="E754" s="839"/>
      <c r="F754" s="839"/>
      <c r="G754" s="839"/>
      <c r="H754" s="839"/>
      <c r="I754" s="839"/>
      <c r="J754" s="839"/>
      <c r="K754" s="839"/>
      <c r="L754" s="839"/>
      <c r="M754" s="839"/>
      <c r="N754" s="839"/>
      <c r="O754" s="840"/>
    </row>
    <row r="755">
      <c r="A755" s="841"/>
      <c r="B755" s="758"/>
      <c r="C755" s="759"/>
      <c r="D755" s="759"/>
      <c r="E755" s="759"/>
      <c r="F755" s="759"/>
      <c r="G755" s="759"/>
      <c r="H755" s="759"/>
      <c r="I755" s="759"/>
      <c r="J755" s="759"/>
      <c r="K755" s="759"/>
      <c r="L755" s="759"/>
      <c r="M755" s="759"/>
      <c r="N755" s="759"/>
      <c r="O755" s="764"/>
    </row>
    <row r="756">
      <c r="A756" s="841"/>
      <c r="B756" s="758"/>
      <c r="C756" s="759"/>
      <c r="D756" s="759"/>
      <c r="E756" s="759"/>
      <c r="F756" s="759"/>
      <c r="G756" s="759"/>
      <c r="H756" s="759"/>
      <c r="I756" s="759"/>
      <c r="J756" s="759"/>
      <c r="K756" s="759"/>
      <c r="L756" s="759"/>
      <c r="M756" s="759"/>
      <c r="N756" s="759"/>
      <c r="O756" s="764"/>
    </row>
    <row r="757">
      <c r="A757" s="841"/>
      <c r="B757" s="758"/>
      <c r="C757" s="759"/>
      <c r="D757" s="759"/>
      <c r="E757" s="759"/>
      <c r="F757" s="759"/>
      <c r="G757" s="759"/>
      <c r="H757" s="759"/>
      <c r="I757" s="759"/>
      <c r="J757" s="759"/>
      <c r="K757" s="759"/>
      <c r="L757" s="759"/>
      <c r="M757" s="759"/>
      <c r="N757" s="759"/>
      <c r="O757" s="764"/>
    </row>
    <row r="758">
      <c r="A758" s="841"/>
      <c r="B758" s="758"/>
      <c r="C758" s="759"/>
      <c r="D758" s="759"/>
      <c r="E758" s="759"/>
      <c r="F758" s="759"/>
      <c r="G758" s="759"/>
      <c r="H758" s="759"/>
      <c r="I758" s="759"/>
      <c r="J758" s="759"/>
      <c r="K758" s="759"/>
      <c r="L758" s="759"/>
      <c r="M758" s="759"/>
      <c r="N758" s="759"/>
      <c r="O758" s="764"/>
    </row>
    <row r="759">
      <c r="A759" s="841"/>
      <c r="B759" s="758"/>
      <c r="C759" s="759"/>
      <c r="D759" s="759"/>
      <c r="E759" s="759"/>
      <c r="F759" s="759"/>
      <c r="G759" s="759"/>
      <c r="H759" s="759"/>
      <c r="I759" s="759"/>
      <c r="J759" s="759"/>
      <c r="K759" s="759"/>
      <c r="L759" s="759"/>
      <c r="M759" s="759"/>
      <c r="N759" s="759"/>
      <c r="O759" s="764"/>
    </row>
    <row r="760">
      <c r="A760" s="841"/>
      <c r="B760" s="758"/>
      <c r="C760" s="759"/>
      <c r="D760" s="759"/>
      <c r="E760" s="759"/>
      <c r="F760" s="759"/>
      <c r="G760" s="759"/>
      <c r="H760" s="759"/>
      <c r="I760" s="759"/>
      <c r="J760" s="759"/>
      <c r="K760" s="759"/>
      <c r="L760" s="759"/>
      <c r="M760" s="759"/>
      <c r="N760" s="759"/>
      <c r="O760" s="764"/>
    </row>
    <row r="761">
      <c r="A761" s="841"/>
      <c r="B761" s="758"/>
      <c r="C761" s="759"/>
      <c r="D761" s="759"/>
      <c r="E761" s="759"/>
      <c r="F761" s="759"/>
      <c r="G761" s="759"/>
      <c r="H761" s="759"/>
      <c r="I761" s="759"/>
      <c r="J761" s="759"/>
      <c r="K761" s="759"/>
      <c r="L761" s="759"/>
      <c r="M761" s="759"/>
      <c r="N761" s="759"/>
      <c r="O761" s="764"/>
    </row>
    <row r="762">
      <c r="A762" s="841"/>
      <c r="B762" s="758"/>
      <c r="C762" s="759"/>
      <c r="D762" s="759"/>
      <c r="E762" s="759"/>
      <c r="F762" s="759"/>
      <c r="G762" s="759"/>
      <c r="H762" s="759"/>
      <c r="I762" s="759"/>
      <c r="J762" s="759"/>
      <c r="K762" s="759"/>
      <c r="L762" s="759"/>
      <c r="M762" s="759"/>
      <c r="N762" s="759"/>
      <c r="O762" s="764"/>
    </row>
    <row r="763">
      <c r="A763" s="841"/>
      <c r="B763" s="758"/>
      <c r="C763" s="759"/>
      <c r="D763" s="759"/>
      <c r="E763" s="759"/>
      <c r="F763" s="759"/>
      <c r="G763" s="759"/>
      <c r="H763" s="759"/>
      <c r="I763" s="759"/>
      <c r="J763" s="759"/>
      <c r="K763" s="759"/>
      <c r="L763" s="759"/>
      <c r="M763" s="759"/>
      <c r="N763" s="759"/>
      <c r="O763" s="764"/>
    </row>
    <row r="764">
      <c r="A764" s="841"/>
      <c r="B764" s="758"/>
      <c r="C764" s="759"/>
      <c r="D764" s="759"/>
      <c r="E764" s="759"/>
      <c r="F764" s="759"/>
      <c r="G764" s="759"/>
      <c r="H764" s="759"/>
      <c r="I764" s="759"/>
      <c r="J764" s="759"/>
      <c r="K764" s="759"/>
      <c r="L764" s="759"/>
      <c r="M764" s="759"/>
      <c r="N764" s="759"/>
      <c r="O764" s="764"/>
    </row>
    <row r="765">
      <c r="A765" s="841"/>
      <c r="B765" s="758"/>
      <c r="C765" s="759"/>
      <c r="D765" s="759"/>
      <c r="E765" s="759"/>
      <c r="F765" s="759"/>
      <c r="G765" s="759"/>
      <c r="H765" s="759"/>
      <c r="I765" s="3" t="s">
        <v>0</v>
      </c>
      <c r="J765" s="3"/>
      <c r="K765" s="3"/>
      <c r="L765" s="3"/>
      <c r="M765" s="3"/>
      <c r="N765" s="3"/>
      <c r="O765" s="3"/>
    </row>
    <row r="766">
      <c r="A766" s="841"/>
      <c r="B766" s="758"/>
      <c r="C766" s="759"/>
      <c r="D766" s="759"/>
      <c r="E766" s="759"/>
      <c r="F766" s="759"/>
      <c r="G766" s="759"/>
      <c r="H766" s="759"/>
      <c r="I766" s="3"/>
      <c r="J766" s="3"/>
      <c r="K766" s="3"/>
      <c r="L766" s="3"/>
      <c r="M766" s="3"/>
      <c r="N766" s="3"/>
      <c r="O766" s="3"/>
    </row>
    <row r="767">
      <c r="A767" s="841"/>
      <c r="B767" s="758"/>
      <c r="C767" s="759"/>
      <c r="D767" s="759"/>
      <c r="E767" s="759"/>
      <c r="F767" s="759"/>
      <c r="G767" s="759"/>
      <c r="H767" s="759"/>
      <c r="I767" s="3"/>
      <c r="J767" s="3"/>
      <c r="K767" s="3"/>
      <c r="L767" s="3"/>
      <c r="M767" s="3"/>
      <c r="N767" s="3"/>
      <c r="O767" s="3"/>
    </row>
    <row r="768">
      <c r="A768" s="842"/>
      <c r="B768" s="803"/>
      <c r="C768" s="804"/>
      <c r="D768" s="804"/>
      <c r="E768" s="804"/>
      <c r="F768" s="804"/>
      <c r="G768" s="804"/>
      <c r="H768" s="804"/>
      <c r="I768" s="3"/>
      <c r="J768" s="3"/>
      <c r="K768" s="3"/>
      <c r="L768" s="3"/>
      <c r="M768" s="3"/>
      <c r="N768" s="3"/>
      <c r="O768" s="3"/>
    </row>
    <row r="769">
      <c r="A769" s="837" t="s">
        <v>291</v>
      </c>
      <c r="B769" s="752"/>
      <c r="C769" s="753"/>
      <c r="D769" s="753"/>
      <c r="E769" s="753"/>
      <c r="F769" s="753"/>
      <c r="G769" s="753"/>
      <c r="H769" s="753"/>
      <c r="I769" s="753"/>
      <c r="J769" s="753"/>
      <c r="K769" s="753"/>
      <c r="L769" s="753"/>
      <c r="M769" s="753"/>
      <c r="N769" s="753"/>
      <c r="O769" s="754"/>
    </row>
    <row r="770">
      <c r="A770" s="841"/>
      <c r="B770" s="760"/>
      <c r="C770" s="761"/>
      <c r="D770" s="761"/>
      <c r="E770" s="761"/>
      <c r="F770" s="761"/>
      <c r="G770" s="761"/>
      <c r="H770" s="761"/>
      <c r="I770" s="761"/>
      <c r="J770" s="761"/>
      <c r="K770" s="761"/>
      <c r="L770" s="761"/>
      <c r="M770" s="761"/>
      <c r="N770" s="761"/>
      <c r="O770" s="762"/>
    </row>
    <row r="771">
      <c r="A771" s="841"/>
      <c r="B771" s="760"/>
      <c r="C771" s="761"/>
      <c r="D771" s="761"/>
      <c r="E771" s="761"/>
      <c r="F771" s="761"/>
      <c r="G771" s="761"/>
      <c r="H771" s="761"/>
      <c r="I771" s="761"/>
      <c r="J771" s="761"/>
      <c r="K771" s="761"/>
      <c r="L771" s="761"/>
      <c r="M771" s="761"/>
      <c r="N771" s="761"/>
      <c r="O771" s="762"/>
    </row>
    <row r="772">
      <c r="A772" s="841"/>
      <c r="B772" s="760"/>
      <c r="C772" s="761"/>
      <c r="D772" s="761"/>
      <c r="E772" s="761"/>
      <c r="F772" s="761"/>
      <c r="G772" s="761"/>
      <c r="H772" s="761"/>
      <c r="I772" s="761"/>
      <c r="J772" s="761"/>
      <c r="K772" s="761"/>
      <c r="L772" s="761"/>
      <c r="M772" s="761"/>
      <c r="N772" s="761"/>
      <c r="O772" s="762"/>
    </row>
    <row r="773">
      <c r="A773" s="841"/>
      <c r="B773" s="760"/>
      <c r="C773" s="761"/>
      <c r="D773" s="761"/>
      <c r="E773" s="761"/>
      <c r="F773" s="761"/>
      <c r="G773" s="761"/>
      <c r="H773" s="761"/>
      <c r="I773" s="761"/>
      <c r="J773" s="761"/>
      <c r="K773" s="761"/>
      <c r="L773" s="761"/>
      <c r="M773" s="761"/>
      <c r="N773" s="761"/>
      <c r="O773" s="762"/>
    </row>
    <row r="774">
      <c r="A774" s="841"/>
      <c r="B774" s="760"/>
      <c r="C774" s="761"/>
      <c r="D774" s="761"/>
      <c r="E774" s="761"/>
      <c r="F774" s="761"/>
      <c r="G774" s="761"/>
      <c r="H774" s="761"/>
      <c r="I774" s="761"/>
      <c r="J774" s="761"/>
      <c r="K774" s="761"/>
      <c r="L774" s="761"/>
      <c r="M774" s="761"/>
      <c r="N774" s="761"/>
      <c r="O774" s="762"/>
    </row>
    <row r="775">
      <c r="A775" s="841"/>
      <c r="B775" s="760"/>
      <c r="C775" s="761"/>
      <c r="D775" s="761"/>
      <c r="E775" s="761"/>
      <c r="F775" s="761"/>
      <c r="G775" s="761"/>
      <c r="H775" s="761"/>
      <c r="I775" s="761"/>
      <c r="J775" s="761"/>
      <c r="K775" s="761"/>
      <c r="L775" s="761"/>
      <c r="M775" s="761"/>
      <c r="N775" s="761"/>
      <c r="O775" s="762"/>
    </row>
    <row r="776">
      <c r="A776" s="841"/>
      <c r="B776" s="760"/>
      <c r="C776" s="761"/>
      <c r="D776" s="761"/>
      <c r="E776" s="761"/>
      <c r="F776" s="761"/>
      <c r="G776" s="761"/>
      <c r="H776" s="761"/>
      <c r="I776" s="761"/>
      <c r="J776" s="761"/>
      <c r="K776" s="761"/>
      <c r="L776" s="761"/>
      <c r="M776" s="761"/>
      <c r="N776" s="761"/>
      <c r="O776" s="762"/>
    </row>
    <row r="777">
      <c r="A777" s="841"/>
      <c r="B777" s="758"/>
      <c r="C777" s="759"/>
      <c r="D777" s="759"/>
      <c r="E777" s="759"/>
      <c r="F777" s="759"/>
      <c r="G777" s="759"/>
      <c r="H777" s="759"/>
      <c r="I777" s="3" t="s">
        <v>292</v>
      </c>
      <c r="J777" s="3"/>
      <c r="K777" s="3"/>
      <c r="L777" s="3"/>
      <c r="M777" s="3"/>
      <c r="N777" s="3"/>
      <c r="O777" s="3"/>
    </row>
    <row r="778">
      <c r="A778" s="841"/>
      <c r="B778" s="758"/>
      <c r="C778" s="759"/>
      <c r="D778" s="759"/>
      <c r="E778" s="759"/>
      <c r="F778" s="759"/>
      <c r="G778" s="759"/>
      <c r="H778" s="759"/>
      <c r="I778" s="3"/>
      <c r="J778" s="3"/>
      <c r="K778" s="3"/>
      <c r="L778" s="3"/>
      <c r="M778" s="3"/>
      <c r="N778" s="3"/>
      <c r="O778" s="3"/>
    </row>
    <row r="779">
      <c r="A779" s="841"/>
      <c r="B779" s="758"/>
      <c r="C779" s="759"/>
      <c r="D779" s="759"/>
      <c r="E779" s="759"/>
      <c r="F779" s="759"/>
      <c r="G779" s="759"/>
      <c r="H779" s="759"/>
      <c r="I779" s="3"/>
      <c r="J779" s="3"/>
      <c r="K779" s="3"/>
      <c r="L779" s="3"/>
      <c r="M779" s="3"/>
      <c r="N779" s="3"/>
      <c r="O779" s="3"/>
    </row>
    <row r="780">
      <c r="A780" s="842"/>
      <c r="B780" s="803"/>
      <c r="C780" s="804"/>
      <c r="D780" s="804"/>
      <c r="E780" s="804"/>
      <c r="F780" s="804"/>
      <c r="G780" s="804"/>
      <c r="H780" s="804"/>
      <c r="I780" s="3"/>
      <c r="J780" s="3"/>
      <c r="K780" s="3"/>
      <c r="L780" s="3"/>
      <c r="M780" s="3"/>
      <c r="N780" s="3"/>
      <c r="O780" s="3"/>
    </row>
    <row r="781">
      <c r="A781" s="805" t="s">
        <v>240</v>
      </c>
      <c r="B781" s="806" t="s">
        <v>1</v>
      </c>
      <c r="C781" s="807"/>
      <c r="D781" s="807"/>
      <c r="E781" s="807"/>
      <c r="F781" s="807"/>
      <c r="G781" s="807"/>
      <c r="H781" s="807"/>
      <c r="I781" s="807"/>
      <c r="J781" s="807"/>
      <c r="K781" s="807"/>
      <c r="L781" s="807"/>
      <c r="M781" s="807"/>
      <c r="N781" s="807"/>
      <c r="O781" s="843"/>
    </row>
    <row r="782">
      <c r="A782" s="810" t="s">
        <v>3</v>
      </c>
      <c r="B782" s="811" t="s">
        <v>4</v>
      </c>
      <c r="C782" s="812"/>
      <c r="D782" s="812"/>
      <c r="E782" s="812"/>
      <c r="F782" s="812"/>
      <c r="G782" s="812"/>
      <c r="H782" s="812"/>
      <c r="I782" s="812"/>
      <c r="J782" s="812"/>
      <c r="K782" s="812"/>
      <c r="L782" s="812"/>
      <c r="M782" s="812"/>
      <c r="N782" s="812"/>
      <c r="O782" s="813"/>
    </row>
    <row r="783">
      <c r="A783" s="814" t="s">
        <v>241</v>
      </c>
      <c r="B783" s="694"/>
      <c r="C783" s="694"/>
      <c r="D783" s="694"/>
      <c r="E783" s="694"/>
      <c r="F783" s="694"/>
      <c r="G783" s="694"/>
      <c r="H783" s="694"/>
      <c r="I783" s="694"/>
      <c r="J783" s="694"/>
      <c r="K783" s="694"/>
      <c r="L783" s="694"/>
      <c r="M783" s="694"/>
      <c r="N783" s="694"/>
      <c r="O783" s="815"/>
    </row>
    <row r="784" ht="25.5">
      <c r="A784" s="718" t="s">
        <v>7</v>
      </c>
      <c r="B784" s="720" t="s">
        <v>312</v>
      </c>
      <c r="C784" s="720" t="s">
        <v>216</v>
      </c>
      <c r="D784" s="816" t="s">
        <v>301</v>
      </c>
      <c r="E784" s="817"/>
      <c r="F784" s="818"/>
      <c r="G784" s="819" t="s">
        <v>242</v>
      </c>
      <c r="H784" s="820"/>
      <c r="I784" s="723">
        <f>I732+1</f>
        <v>45981</v>
      </c>
      <c r="J784" s="724"/>
      <c r="K784" s="724"/>
      <c r="L784" s="724"/>
      <c r="M784" s="725"/>
      <c r="N784" s="726" t="s">
        <v>243</v>
      </c>
      <c r="O784" s="727">
        <f>O732+1</f>
        <v>16</v>
      </c>
    </row>
    <row r="785">
      <c r="A785" s="728" t="s">
        <v>244</v>
      </c>
      <c r="B785" s="729" t="s">
        <v>6</v>
      </c>
      <c r="C785" s="730"/>
      <c r="D785" s="730"/>
      <c r="E785" s="730"/>
      <c r="F785" s="730"/>
      <c r="G785" s="730"/>
      <c r="H785" s="730"/>
      <c r="I785" s="730"/>
      <c r="J785" s="731"/>
      <c r="K785" s="732" t="s">
        <v>245</v>
      </c>
      <c r="L785" s="732" t="s">
        <v>246</v>
      </c>
      <c r="M785" s="821" t="s">
        <v>247</v>
      </c>
      <c r="N785" s="822"/>
      <c r="O785" s="733" t="s">
        <v>248</v>
      </c>
    </row>
    <row r="786">
      <c r="A786" s="734"/>
      <c r="B786" s="735"/>
      <c r="C786" s="736"/>
      <c r="D786" s="736"/>
      <c r="E786" s="736"/>
      <c r="F786" s="736"/>
      <c r="G786" s="736"/>
      <c r="H786" s="736"/>
      <c r="I786" s="736"/>
      <c r="J786" s="737"/>
      <c r="K786" s="732" t="s">
        <v>249</v>
      </c>
      <c r="L786" s="732" t="s">
        <v>203</v>
      </c>
      <c r="M786" s="823"/>
      <c r="N786" s="824"/>
      <c r="O786" s="739"/>
    </row>
    <row r="787" ht="25.5">
      <c r="A787" s="740" t="s">
        <v>250</v>
      </c>
      <c r="B787" s="741"/>
      <c r="C787" s="742" t="s">
        <v>251</v>
      </c>
      <c r="D787" s="742">
        <f>D735</f>
        <v>180</v>
      </c>
      <c r="E787" s="742" t="s">
        <v>252</v>
      </c>
      <c r="F787" s="825" t="s">
        <v>253</v>
      </c>
      <c r="G787" s="826"/>
      <c r="H787" s="741">
        <f>H735+1</f>
        <v>46</v>
      </c>
      <c r="I787" s="742" t="s">
        <v>254</v>
      </c>
      <c r="J787" s="741">
        <f>D787-H787</f>
        <v>134</v>
      </c>
      <c r="K787" s="744" t="s">
        <v>255</v>
      </c>
      <c r="L787" s="744" t="s">
        <v>203</v>
      </c>
      <c r="M787" s="811"/>
      <c r="N787" s="827"/>
      <c r="O787" s="745"/>
    </row>
    <row r="788">
      <c r="A788" s="828" t="s">
        <v>256</v>
      </c>
      <c r="B788" s="747" t="s">
        <v>257</v>
      </c>
      <c r="C788" s="748"/>
      <c r="D788" s="748"/>
      <c r="E788" s="748"/>
      <c r="F788" s="749"/>
      <c r="G788" s="750"/>
      <c r="H788" s="751"/>
      <c r="I788" s="752"/>
      <c r="J788" s="753"/>
      <c r="K788" s="753"/>
      <c r="L788" s="753"/>
      <c r="M788" s="753"/>
      <c r="N788" s="753"/>
      <c r="O788" s="754"/>
    </row>
    <row r="789">
      <c r="A789" s="828"/>
      <c r="B789" s="755" t="s">
        <v>258</v>
      </c>
      <c r="C789" s="756"/>
      <c r="D789" s="756"/>
      <c r="E789" s="756"/>
      <c r="F789" s="757"/>
      <c r="G789" s="758"/>
      <c r="H789" s="759"/>
      <c r="I789" s="760"/>
      <c r="J789" s="761"/>
      <c r="K789" s="761"/>
      <c r="L789" s="761"/>
      <c r="M789" s="761"/>
      <c r="N789" s="761"/>
      <c r="O789" s="762"/>
    </row>
    <row r="790">
      <c r="A790" s="828"/>
      <c r="B790" s="755" t="s">
        <v>259</v>
      </c>
      <c r="C790" s="756"/>
      <c r="D790" s="756"/>
      <c r="E790" s="756"/>
      <c r="F790" s="757"/>
      <c r="G790" s="758"/>
      <c r="H790" s="759"/>
      <c r="I790" s="760"/>
      <c r="J790" s="761"/>
      <c r="K790" s="761"/>
      <c r="L790" s="761"/>
      <c r="M790" s="761"/>
      <c r="N790" s="761"/>
      <c r="O790" s="762"/>
    </row>
    <row r="791">
      <c r="A791" s="828"/>
      <c r="B791" s="755" t="s">
        <v>260</v>
      </c>
      <c r="C791" s="756"/>
      <c r="D791" s="756"/>
      <c r="E791" s="756"/>
      <c r="F791" s="757"/>
      <c r="G791" s="758"/>
      <c r="H791" s="763"/>
      <c r="I791" s="760"/>
      <c r="J791" s="761"/>
      <c r="K791" s="761"/>
      <c r="L791" s="761"/>
      <c r="M791" s="761"/>
      <c r="N791" s="761"/>
      <c r="O791" s="762"/>
    </row>
    <row r="792">
      <c r="A792" s="828"/>
      <c r="B792" s="755" t="s">
        <v>261</v>
      </c>
      <c r="C792" s="756"/>
      <c r="D792" s="756"/>
      <c r="E792" s="756"/>
      <c r="F792" s="757"/>
      <c r="G792" s="758"/>
      <c r="H792" s="763"/>
      <c r="I792" s="758"/>
      <c r="J792" s="759"/>
      <c r="K792" s="759"/>
      <c r="L792" s="759"/>
      <c r="M792" s="759"/>
      <c r="N792" s="759"/>
      <c r="O792" s="764"/>
    </row>
    <row r="793">
      <c r="A793" s="829"/>
      <c r="B793" s="755" t="s">
        <v>262</v>
      </c>
      <c r="C793" s="756"/>
      <c r="D793" s="756"/>
      <c r="E793" s="756"/>
      <c r="F793" s="757"/>
      <c r="G793" s="758"/>
      <c r="H793" s="763"/>
      <c r="I793" s="769"/>
      <c r="J793" s="770"/>
      <c r="K793" s="770"/>
      <c r="L793" s="770"/>
      <c r="M793" s="770"/>
      <c r="N793" s="770"/>
      <c r="O793" s="771"/>
    </row>
    <row r="794">
      <c r="A794" s="830" t="s">
        <v>263</v>
      </c>
      <c r="B794" s="773" t="s">
        <v>264</v>
      </c>
      <c r="C794" s="774"/>
      <c r="D794" s="774"/>
      <c r="E794" s="774"/>
      <c r="F794" s="775"/>
      <c r="G794" s="776" t="s">
        <v>265</v>
      </c>
      <c r="H794" s="777"/>
      <c r="I794" s="773" t="s">
        <v>264</v>
      </c>
      <c r="J794" s="774"/>
      <c r="K794" s="774"/>
      <c r="L794" s="774"/>
      <c r="M794" s="774"/>
      <c r="N794" s="775"/>
      <c r="O794" s="778" t="s">
        <v>265</v>
      </c>
    </row>
    <row r="795">
      <c r="A795" s="828"/>
      <c r="B795" s="766" t="s">
        <v>266</v>
      </c>
      <c r="C795" s="767"/>
      <c r="D795" s="767"/>
      <c r="E795" s="767"/>
      <c r="F795" s="768"/>
      <c r="G795" s="779"/>
      <c r="H795" s="780"/>
      <c r="I795" s="766" t="s">
        <v>267</v>
      </c>
      <c r="J795" s="767"/>
      <c r="K795" s="767"/>
      <c r="L795" s="767"/>
      <c r="M795" s="767"/>
      <c r="N795" s="768"/>
      <c r="O795" s="781"/>
    </row>
    <row r="796" ht="13.15" customHeight="1">
      <c r="A796" s="828"/>
      <c r="B796" s="766" t="s">
        <v>268</v>
      </c>
      <c r="C796" s="767"/>
      <c r="D796" s="767"/>
      <c r="E796" s="767"/>
      <c r="F796" s="768"/>
      <c r="G796" s="779"/>
      <c r="H796" s="782"/>
      <c r="I796" s="783" t="s">
        <v>269</v>
      </c>
      <c r="J796" s="784"/>
      <c r="K796" s="784"/>
      <c r="L796" s="784"/>
      <c r="M796" s="784"/>
      <c r="N796" s="785"/>
      <c r="O796" s="786"/>
    </row>
    <row r="797" ht="13.15" customHeight="1">
      <c r="A797" s="828"/>
      <c r="B797" s="766" t="s">
        <v>270</v>
      </c>
      <c r="C797" s="767"/>
      <c r="D797" s="767"/>
      <c r="E797" s="767"/>
      <c r="F797" s="768"/>
      <c r="G797" s="779"/>
      <c r="H797" s="782"/>
      <c r="I797" s="766" t="s">
        <v>271</v>
      </c>
      <c r="J797" s="767"/>
      <c r="K797" s="767"/>
      <c r="L797" s="767"/>
      <c r="M797" s="767"/>
      <c r="N797" s="768"/>
      <c r="O797" s="786"/>
    </row>
    <row r="798" ht="13.15" customHeight="1">
      <c r="A798" s="828"/>
      <c r="B798" s="766" t="s">
        <v>272</v>
      </c>
      <c r="C798" s="767"/>
      <c r="D798" s="767"/>
      <c r="E798" s="767"/>
      <c r="F798" s="768"/>
      <c r="G798" s="779"/>
      <c r="H798" s="780"/>
      <c r="I798" s="787" t="s">
        <v>273</v>
      </c>
      <c r="J798" s="788"/>
      <c r="K798" s="788"/>
      <c r="L798" s="788"/>
      <c r="M798" s="788"/>
      <c r="N798" s="789"/>
      <c r="O798" s="781"/>
    </row>
    <row r="799" ht="13.15" customHeight="1">
      <c r="A799" s="828"/>
      <c r="B799" s="766" t="s">
        <v>274</v>
      </c>
      <c r="C799" s="767"/>
      <c r="D799" s="767"/>
      <c r="E799" s="767"/>
      <c r="F799" s="768"/>
      <c r="G799" s="779"/>
      <c r="H799" s="780"/>
      <c r="I799" s="766" t="s">
        <v>275</v>
      </c>
      <c r="J799" s="767"/>
      <c r="K799" s="767"/>
      <c r="L799" s="767"/>
      <c r="M799" s="767"/>
      <c r="N799" s="768"/>
      <c r="O799" s="781">
        <v>1</v>
      </c>
    </row>
    <row r="800">
      <c r="A800" s="828"/>
      <c r="B800" s="766" t="s">
        <v>276</v>
      </c>
      <c r="C800" s="767"/>
      <c r="D800" s="767"/>
      <c r="E800" s="767"/>
      <c r="F800" s="768"/>
      <c r="G800" s="779"/>
      <c r="H800" s="780"/>
      <c r="I800" s="766" t="s">
        <v>277</v>
      </c>
      <c r="J800" s="767"/>
      <c r="K800" s="767"/>
      <c r="L800" s="767"/>
      <c r="M800" s="767"/>
      <c r="N800" s="768"/>
      <c r="O800" s="781"/>
    </row>
    <row r="801" ht="13.15" customHeight="1">
      <c r="A801" s="828"/>
      <c r="B801" s="766" t="s">
        <v>278</v>
      </c>
      <c r="C801" s="767"/>
      <c r="D801" s="767"/>
      <c r="E801" s="767"/>
      <c r="F801" s="768"/>
      <c r="G801" s="779"/>
      <c r="H801" s="780"/>
      <c r="I801" s="766" t="s">
        <v>279</v>
      </c>
      <c r="J801" s="767"/>
      <c r="K801" s="767"/>
      <c r="L801" s="767"/>
      <c r="M801" s="767"/>
      <c r="N801" s="768"/>
      <c r="O801" s="781"/>
    </row>
    <row r="802">
      <c r="A802" s="828"/>
      <c r="B802" s="766" t="s">
        <v>280</v>
      </c>
      <c r="C802" s="767"/>
      <c r="D802" s="767"/>
      <c r="E802" s="767"/>
      <c r="F802" s="768"/>
      <c r="G802" s="779"/>
      <c r="H802" s="780"/>
      <c r="I802" s="766" t="s">
        <v>281</v>
      </c>
      <c r="J802" s="767"/>
      <c r="K802" s="767"/>
      <c r="L802" s="767"/>
      <c r="M802" s="767"/>
      <c r="N802" s="768"/>
      <c r="O802" s="781">
        <v>1</v>
      </c>
    </row>
    <row r="803" ht="13.15" customHeight="1">
      <c r="A803" s="828"/>
      <c r="B803" s="766" t="s">
        <v>282</v>
      </c>
      <c r="C803" s="767"/>
      <c r="D803" s="767"/>
      <c r="E803" s="767"/>
      <c r="F803" s="768"/>
      <c r="G803" s="779"/>
      <c r="H803" s="780"/>
      <c r="I803" s="766" t="s">
        <v>283</v>
      </c>
      <c r="J803" s="767"/>
      <c r="K803" s="767"/>
      <c r="L803" s="767"/>
      <c r="M803" s="767"/>
      <c r="N803" s="768"/>
      <c r="O803" s="781"/>
    </row>
    <row r="804" ht="13.15" customHeight="1">
      <c r="A804" s="828"/>
      <c r="B804" s="766" t="s">
        <v>284</v>
      </c>
      <c r="C804" s="767"/>
      <c r="D804" s="767"/>
      <c r="E804" s="767"/>
      <c r="F804" s="768"/>
      <c r="G804" s="779"/>
      <c r="H804" s="780"/>
      <c r="I804" s="766" t="s">
        <v>285</v>
      </c>
      <c r="J804" s="767"/>
      <c r="K804" s="767"/>
      <c r="L804" s="767"/>
      <c r="M804" s="767"/>
      <c r="N804" s="768"/>
      <c r="O804" s="790">
        <v>1</v>
      </c>
    </row>
    <row r="805" ht="13.9" customHeight="1">
      <c r="A805" s="829"/>
      <c r="B805" s="766" t="s">
        <v>286</v>
      </c>
      <c r="C805" s="767"/>
      <c r="D805" s="767"/>
      <c r="E805" s="767"/>
      <c r="F805" s="768"/>
      <c r="G805" s="791">
        <v>2</v>
      </c>
      <c r="H805" s="792"/>
      <c r="I805" s="793" t="s">
        <v>287</v>
      </c>
      <c r="J805" s="794"/>
      <c r="K805" s="794"/>
      <c r="L805" s="794"/>
      <c r="M805" s="794"/>
      <c r="N805" s="795"/>
      <c r="O805" s="796">
        <f>SUM(G795:H805,O795:O804)</f>
        <v>5</v>
      </c>
    </row>
    <row r="806">
      <c r="A806" s="837" t="s">
        <v>288</v>
      </c>
      <c r="B806" s="838" t="s">
        <v>43</v>
      </c>
      <c r="C806" s="839"/>
      <c r="D806" s="839"/>
      <c r="E806" s="839"/>
      <c r="F806" s="839"/>
      <c r="G806" s="839"/>
      <c r="H806" s="839"/>
      <c r="I806" s="839"/>
      <c r="J806" s="839"/>
      <c r="K806" s="839"/>
      <c r="L806" s="839"/>
      <c r="M806" s="839"/>
      <c r="N806" s="839"/>
      <c r="O806" s="840"/>
    </row>
    <row r="807">
      <c r="A807" s="841"/>
      <c r="B807" s="758"/>
      <c r="C807" s="759"/>
      <c r="D807" s="759"/>
      <c r="E807" s="759"/>
      <c r="F807" s="759"/>
      <c r="G807" s="759"/>
      <c r="H807" s="759"/>
      <c r="I807" s="759"/>
      <c r="J807" s="759"/>
      <c r="K807" s="759"/>
      <c r="L807" s="759"/>
      <c r="M807" s="759"/>
      <c r="N807" s="759"/>
      <c r="O807" s="764"/>
    </row>
    <row r="808">
      <c r="A808" s="841"/>
      <c r="B808" s="758"/>
      <c r="C808" s="759"/>
      <c r="D808" s="759"/>
      <c r="E808" s="759"/>
      <c r="F808" s="759"/>
      <c r="G808" s="759"/>
      <c r="H808" s="759"/>
      <c r="I808" s="759"/>
      <c r="J808" s="759"/>
      <c r="K808" s="759"/>
      <c r="L808" s="759"/>
      <c r="M808" s="759"/>
      <c r="N808" s="759"/>
      <c r="O808" s="764"/>
    </row>
    <row r="809">
      <c r="A809" s="841"/>
      <c r="B809" s="758"/>
      <c r="C809" s="759"/>
      <c r="D809" s="759"/>
      <c r="E809" s="759"/>
      <c r="F809" s="759"/>
      <c r="G809" s="759"/>
      <c r="H809" s="759"/>
      <c r="I809" s="759"/>
      <c r="J809" s="759"/>
      <c r="K809" s="759"/>
      <c r="L809" s="759"/>
      <c r="M809" s="759"/>
      <c r="N809" s="759"/>
      <c r="O809" s="764"/>
    </row>
    <row r="810">
      <c r="A810" s="841"/>
      <c r="B810" s="758"/>
      <c r="C810" s="759"/>
      <c r="D810" s="759"/>
      <c r="E810" s="759"/>
      <c r="F810" s="759"/>
      <c r="G810" s="759"/>
      <c r="H810" s="759"/>
      <c r="I810" s="759"/>
      <c r="J810" s="759"/>
      <c r="K810" s="759"/>
      <c r="L810" s="759"/>
      <c r="M810" s="759"/>
      <c r="N810" s="759"/>
      <c r="O810" s="764"/>
    </row>
    <row r="811">
      <c r="A811" s="841"/>
      <c r="B811" s="758"/>
      <c r="C811" s="759"/>
      <c r="D811" s="759"/>
      <c r="E811" s="759"/>
      <c r="F811" s="759"/>
      <c r="G811" s="759"/>
      <c r="H811" s="759"/>
      <c r="I811" s="759"/>
      <c r="J811" s="759"/>
      <c r="K811" s="759"/>
      <c r="L811" s="759"/>
      <c r="M811" s="759"/>
      <c r="N811" s="759"/>
      <c r="O811" s="764"/>
    </row>
    <row r="812">
      <c r="A812" s="841"/>
      <c r="B812" s="758"/>
      <c r="C812" s="759"/>
      <c r="D812" s="759"/>
      <c r="E812" s="759"/>
      <c r="F812" s="759"/>
      <c r="G812" s="759"/>
      <c r="H812" s="759"/>
      <c r="I812" s="759"/>
      <c r="J812" s="759"/>
      <c r="K812" s="759"/>
      <c r="L812" s="759"/>
      <c r="M812" s="759"/>
      <c r="N812" s="759"/>
      <c r="O812" s="764"/>
    </row>
    <row r="813">
      <c r="A813" s="841"/>
      <c r="B813" s="758"/>
      <c r="C813" s="759"/>
      <c r="D813" s="759"/>
      <c r="E813" s="759"/>
      <c r="F813" s="759"/>
      <c r="G813" s="759"/>
      <c r="H813" s="759"/>
      <c r="I813" s="759"/>
      <c r="J813" s="759"/>
      <c r="K813" s="759"/>
      <c r="L813" s="759"/>
      <c r="M813" s="759"/>
      <c r="N813" s="759"/>
      <c r="O813" s="764"/>
    </row>
    <row r="814">
      <c r="A814" s="841"/>
      <c r="B814" s="758"/>
      <c r="C814" s="759"/>
      <c r="D814" s="759"/>
      <c r="E814" s="759"/>
      <c r="F814" s="759"/>
      <c r="G814" s="759"/>
      <c r="H814" s="759"/>
      <c r="I814" s="759"/>
      <c r="J814" s="759"/>
      <c r="K814" s="759"/>
      <c r="L814" s="759"/>
      <c r="M814" s="759"/>
      <c r="N814" s="759"/>
      <c r="O814" s="764"/>
    </row>
    <row r="815">
      <c r="A815" s="841"/>
      <c r="B815" s="758"/>
      <c r="C815" s="759"/>
      <c r="D815" s="759"/>
      <c r="E815" s="759"/>
      <c r="F815" s="759"/>
      <c r="G815" s="759"/>
      <c r="H815" s="759"/>
      <c r="I815" s="759"/>
      <c r="J815" s="759"/>
      <c r="K815" s="759"/>
      <c r="L815" s="759"/>
      <c r="M815" s="759"/>
      <c r="N815" s="759"/>
      <c r="O815" s="764"/>
    </row>
    <row r="816">
      <c r="A816" s="841"/>
      <c r="B816" s="758"/>
      <c r="C816" s="759"/>
      <c r="D816" s="759"/>
      <c r="E816" s="759"/>
      <c r="F816" s="759"/>
      <c r="G816" s="759"/>
      <c r="H816" s="759"/>
      <c r="I816" s="759"/>
      <c r="J816" s="759"/>
      <c r="K816" s="759"/>
      <c r="L816" s="759"/>
      <c r="M816" s="759"/>
      <c r="N816" s="759"/>
      <c r="O816" s="764"/>
    </row>
    <row r="817">
      <c r="A817" s="841"/>
      <c r="B817" s="758"/>
      <c r="C817" s="759"/>
      <c r="D817" s="759"/>
      <c r="E817" s="759"/>
      <c r="F817" s="759"/>
      <c r="G817" s="759"/>
      <c r="H817" s="759"/>
      <c r="I817" s="3" t="s">
        <v>0</v>
      </c>
      <c r="J817" s="3"/>
      <c r="K817" s="3"/>
      <c r="L817" s="3"/>
      <c r="M817" s="3"/>
      <c r="N817" s="3"/>
      <c r="O817" s="3"/>
    </row>
    <row r="818">
      <c r="A818" s="841"/>
      <c r="B818" s="758"/>
      <c r="C818" s="759"/>
      <c r="D818" s="759"/>
      <c r="E818" s="759"/>
      <c r="F818" s="759"/>
      <c r="G818" s="759"/>
      <c r="H818" s="759"/>
      <c r="I818" s="3"/>
      <c r="J818" s="3"/>
      <c r="K818" s="3"/>
      <c r="L818" s="3"/>
      <c r="M818" s="3"/>
      <c r="N818" s="3"/>
      <c r="O818" s="3"/>
    </row>
    <row r="819">
      <c r="A819" s="841"/>
      <c r="B819" s="758"/>
      <c r="C819" s="759"/>
      <c r="D819" s="759"/>
      <c r="E819" s="759"/>
      <c r="F819" s="759"/>
      <c r="G819" s="759"/>
      <c r="H819" s="759"/>
      <c r="I819" s="3"/>
      <c r="J819" s="3"/>
      <c r="K819" s="3"/>
      <c r="L819" s="3"/>
      <c r="M819" s="3"/>
      <c r="N819" s="3"/>
      <c r="O819" s="3"/>
    </row>
    <row r="820">
      <c r="A820" s="842"/>
      <c r="B820" s="803"/>
      <c r="C820" s="804"/>
      <c r="D820" s="804"/>
      <c r="E820" s="804"/>
      <c r="F820" s="804"/>
      <c r="G820" s="804"/>
      <c r="H820" s="804"/>
      <c r="I820" s="3"/>
      <c r="J820" s="3"/>
      <c r="K820" s="3"/>
      <c r="L820" s="3"/>
      <c r="M820" s="3"/>
      <c r="N820" s="3"/>
      <c r="O820" s="3"/>
    </row>
    <row r="821">
      <c r="A821" s="837" t="s">
        <v>291</v>
      </c>
      <c r="B821" s="752"/>
      <c r="C821" s="753"/>
      <c r="D821" s="753"/>
      <c r="E821" s="753"/>
      <c r="F821" s="753"/>
      <c r="G821" s="753"/>
      <c r="H821" s="753"/>
      <c r="I821" s="753"/>
      <c r="J821" s="753"/>
      <c r="K821" s="753"/>
      <c r="L821" s="753"/>
      <c r="M821" s="753"/>
      <c r="N821" s="753"/>
      <c r="O821" s="754"/>
    </row>
    <row r="822">
      <c r="A822" s="841"/>
      <c r="B822" s="760"/>
      <c r="C822" s="761"/>
      <c r="D822" s="761"/>
      <c r="E822" s="761"/>
      <c r="F822" s="761"/>
      <c r="G822" s="761"/>
      <c r="H822" s="761"/>
      <c r="I822" s="761"/>
      <c r="J822" s="761"/>
      <c r="K822" s="761"/>
      <c r="L822" s="761"/>
      <c r="M822" s="761"/>
      <c r="N822" s="761"/>
      <c r="O822" s="762"/>
    </row>
    <row r="823">
      <c r="A823" s="841"/>
      <c r="B823" s="760"/>
      <c r="C823" s="761"/>
      <c r="D823" s="761"/>
      <c r="E823" s="761"/>
      <c r="F823" s="761"/>
      <c r="G823" s="761"/>
      <c r="H823" s="761"/>
      <c r="I823" s="761"/>
      <c r="J823" s="761"/>
      <c r="K823" s="761"/>
      <c r="L823" s="761"/>
      <c r="M823" s="761"/>
      <c r="N823" s="761"/>
      <c r="O823" s="762"/>
    </row>
    <row r="824">
      <c r="A824" s="841"/>
      <c r="B824" s="760"/>
      <c r="C824" s="761"/>
      <c r="D824" s="761"/>
      <c r="E824" s="761"/>
      <c r="F824" s="761"/>
      <c r="G824" s="761"/>
      <c r="H824" s="761"/>
      <c r="I824" s="761"/>
      <c r="J824" s="761"/>
      <c r="K824" s="761"/>
      <c r="L824" s="761"/>
      <c r="M824" s="761"/>
      <c r="N824" s="761"/>
      <c r="O824" s="762"/>
    </row>
    <row r="825">
      <c r="A825" s="841"/>
      <c r="B825" s="760"/>
      <c r="C825" s="761"/>
      <c r="D825" s="761"/>
      <c r="E825" s="761"/>
      <c r="F825" s="761"/>
      <c r="G825" s="761"/>
      <c r="H825" s="761"/>
      <c r="I825" s="761"/>
      <c r="J825" s="761"/>
      <c r="K825" s="761"/>
      <c r="L825" s="761"/>
      <c r="M825" s="761"/>
      <c r="N825" s="761"/>
      <c r="O825" s="762"/>
    </row>
    <row r="826">
      <c r="A826" s="841"/>
      <c r="B826" s="760"/>
      <c r="C826" s="761"/>
      <c r="D826" s="761"/>
      <c r="E826" s="761"/>
      <c r="F826" s="761"/>
      <c r="G826" s="761"/>
      <c r="H826" s="761"/>
      <c r="I826" s="761"/>
      <c r="J826" s="761"/>
      <c r="K826" s="761"/>
      <c r="L826" s="761"/>
      <c r="M826" s="761"/>
      <c r="N826" s="761"/>
      <c r="O826" s="762"/>
    </row>
    <row r="827">
      <c r="A827" s="841"/>
      <c r="B827" s="760"/>
      <c r="C827" s="761"/>
      <c r="D827" s="761"/>
      <c r="E827" s="761"/>
      <c r="F827" s="761"/>
      <c r="G827" s="761"/>
      <c r="H827" s="761"/>
      <c r="I827" s="761"/>
      <c r="J827" s="761"/>
      <c r="K827" s="761"/>
      <c r="L827" s="761"/>
      <c r="M827" s="761"/>
      <c r="N827" s="761"/>
      <c r="O827" s="762"/>
    </row>
    <row r="828">
      <c r="A828" s="841"/>
      <c r="B828" s="760"/>
      <c r="C828" s="761"/>
      <c r="D828" s="761"/>
      <c r="E828" s="761"/>
      <c r="F828" s="761"/>
      <c r="G828" s="761"/>
      <c r="H828" s="761"/>
      <c r="I828" s="761"/>
      <c r="J828" s="761"/>
      <c r="K828" s="761"/>
      <c r="L828" s="761"/>
      <c r="M828" s="761"/>
      <c r="N828" s="761"/>
      <c r="O828" s="762"/>
    </row>
    <row r="829">
      <c r="A829" s="841"/>
      <c r="B829" s="758"/>
      <c r="C829" s="759"/>
      <c r="D829" s="759"/>
      <c r="E829" s="759"/>
      <c r="F829" s="759"/>
      <c r="G829" s="759"/>
      <c r="H829" s="759"/>
      <c r="I829" s="3" t="s">
        <v>292</v>
      </c>
      <c r="J829" s="3"/>
      <c r="K829" s="3"/>
      <c r="L829" s="3"/>
      <c r="M829" s="3"/>
      <c r="N829" s="3"/>
      <c r="O829" s="3"/>
    </row>
    <row r="830">
      <c r="A830" s="841"/>
      <c r="B830" s="758"/>
      <c r="C830" s="759"/>
      <c r="D830" s="759"/>
      <c r="E830" s="759"/>
      <c r="F830" s="759"/>
      <c r="G830" s="759"/>
      <c r="H830" s="759"/>
      <c r="I830" s="3"/>
      <c r="J830" s="3"/>
      <c r="K830" s="3"/>
      <c r="L830" s="3"/>
      <c r="M830" s="3"/>
      <c r="N830" s="3"/>
      <c r="O830" s="3"/>
    </row>
    <row r="831">
      <c r="A831" s="841"/>
      <c r="B831" s="758"/>
      <c r="C831" s="759"/>
      <c r="D831" s="759"/>
      <c r="E831" s="759"/>
      <c r="F831" s="759"/>
      <c r="G831" s="759"/>
      <c r="H831" s="759"/>
      <c r="I831" s="3"/>
      <c r="J831" s="3"/>
      <c r="K831" s="3"/>
      <c r="L831" s="3"/>
      <c r="M831" s="3"/>
      <c r="N831" s="3"/>
      <c r="O831" s="3"/>
    </row>
    <row r="832">
      <c r="A832" s="842"/>
      <c r="B832" s="803"/>
      <c r="C832" s="804"/>
      <c r="D832" s="804"/>
      <c r="E832" s="804"/>
      <c r="F832" s="804"/>
      <c r="G832" s="804"/>
      <c r="H832" s="804"/>
      <c r="I832" s="3"/>
      <c r="J832" s="3"/>
      <c r="K832" s="3"/>
      <c r="L832" s="3"/>
      <c r="M832" s="3"/>
      <c r="N832" s="3"/>
      <c r="O832" s="3"/>
    </row>
    <row r="833">
      <c r="A833" s="805" t="s">
        <v>240</v>
      </c>
      <c r="B833" s="806" t="s">
        <v>1</v>
      </c>
      <c r="C833" s="807"/>
      <c r="D833" s="807"/>
      <c r="E833" s="807"/>
      <c r="F833" s="807"/>
      <c r="G833" s="807"/>
      <c r="H833" s="807"/>
      <c r="I833" s="807"/>
      <c r="J833" s="807"/>
      <c r="K833" s="807"/>
      <c r="L833" s="807"/>
      <c r="M833" s="807"/>
      <c r="N833" s="807"/>
      <c r="O833" s="843"/>
    </row>
    <row r="834">
      <c r="A834" s="810" t="s">
        <v>3</v>
      </c>
      <c r="B834" s="811" t="s">
        <v>4</v>
      </c>
      <c r="C834" s="812"/>
      <c r="D834" s="812"/>
      <c r="E834" s="812"/>
      <c r="F834" s="812"/>
      <c r="G834" s="812"/>
      <c r="H834" s="812"/>
      <c r="I834" s="812"/>
      <c r="J834" s="812"/>
      <c r="K834" s="812"/>
      <c r="L834" s="812"/>
      <c r="M834" s="812"/>
      <c r="N834" s="812"/>
      <c r="O834" s="813"/>
    </row>
    <row r="835">
      <c r="A835" s="814" t="s">
        <v>241</v>
      </c>
      <c r="B835" s="694"/>
      <c r="C835" s="694"/>
      <c r="D835" s="694"/>
      <c r="E835" s="694"/>
      <c r="F835" s="694"/>
      <c r="G835" s="694"/>
      <c r="H835" s="694"/>
      <c r="I835" s="694"/>
      <c r="J835" s="694"/>
      <c r="K835" s="694"/>
      <c r="L835" s="694"/>
      <c r="M835" s="694"/>
      <c r="N835" s="694"/>
      <c r="O835" s="815"/>
    </row>
    <row r="836" ht="25.5">
      <c r="A836" s="718" t="s">
        <v>7</v>
      </c>
      <c r="B836" s="720" t="s">
        <v>312</v>
      </c>
      <c r="C836" s="720" t="s">
        <v>216</v>
      </c>
      <c r="D836" s="816" t="s">
        <v>301</v>
      </c>
      <c r="E836" s="817"/>
      <c r="F836" s="818"/>
      <c r="G836" s="819" t="s">
        <v>242</v>
      </c>
      <c r="H836" s="820"/>
      <c r="I836" s="723">
        <f>I784+1</f>
        <v>45982</v>
      </c>
      <c r="J836" s="724"/>
      <c r="K836" s="724"/>
      <c r="L836" s="724"/>
      <c r="M836" s="725"/>
      <c r="N836" s="726" t="s">
        <v>243</v>
      </c>
      <c r="O836" s="727">
        <f>O784+1</f>
        <v>17</v>
      </c>
    </row>
    <row r="837">
      <c r="A837" s="728" t="s">
        <v>244</v>
      </c>
      <c r="B837" s="729" t="s">
        <v>6</v>
      </c>
      <c r="C837" s="730"/>
      <c r="D837" s="730"/>
      <c r="E837" s="730"/>
      <c r="F837" s="730"/>
      <c r="G837" s="730"/>
      <c r="H837" s="730"/>
      <c r="I837" s="730"/>
      <c r="J837" s="731"/>
      <c r="K837" s="732" t="s">
        <v>245</v>
      </c>
      <c r="L837" s="732" t="s">
        <v>246</v>
      </c>
      <c r="M837" s="821" t="s">
        <v>247</v>
      </c>
      <c r="N837" s="822"/>
      <c r="O837" s="733" t="s">
        <v>248</v>
      </c>
    </row>
    <row r="838">
      <c r="A838" s="734"/>
      <c r="B838" s="735"/>
      <c r="C838" s="736"/>
      <c r="D838" s="736"/>
      <c r="E838" s="736"/>
      <c r="F838" s="736"/>
      <c r="G838" s="736"/>
      <c r="H838" s="736"/>
      <c r="I838" s="736"/>
      <c r="J838" s="737"/>
      <c r="K838" s="732" t="s">
        <v>249</v>
      </c>
      <c r="L838" s="732" t="s">
        <v>203</v>
      </c>
      <c r="M838" s="823"/>
      <c r="N838" s="824"/>
      <c r="O838" s="739"/>
    </row>
    <row r="839" ht="25.5">
      <c r="A839" s="740" t="s">
        <v>250</v>
      </c>
      <c r="B839" s="741"/>
      <c r="C839" s="742" t="s">
        <v>251</v>
      </c>
      <c r="D839" s="742">
        <f>D787</f>
        <v>180</v>
      </c>
      <c r="E839" s="742" t="s">
        <v>252</v>
      </c>
      <c r="F839" s="825" t="s">
        <v>253</v>
      </c>
      <c r="G839" s="826"/>
      <c r="H839" s="741">
        <f>H787+1</f>
        <v>47</v>
      </c>
      <c r="I839" s="742" t="s">
        <v>254</v>
      </c>
      <c r="J839" s="741">
        <f>D839-H839</f>
        <v>133</v>
      </c>
      <c r="K839" s="744" t="s">
        <v>255</v>
      </c>
      <c r="L839" s="744" t="s">
        <v>203</v>
      </c>
      <c r="M839" s="811"/>
      <c r="N839" s="827"/>
      <c r="O839" s="745"/>
    </row>
    <row r="840">
      <c r="A840" s="828" t="s">
        <v>256</v>
      </c>
      <c r="B840" s="747" t="s">
        <v>257</v>
      </c>
      <c r="C840" s="748"/>
      <c r="D840" s="748"/>
      <c r="E840" s="748"/>
      <c r="F840" s="749"/>
      <c r="G840" s="750"/>
      <c r="H840" s="751"/>
      <c r="I840" s="752"/>
      <c r="J840" s="753"/>
      <c r="K840" s="753"/>
      <c r="L840" s="753"/>
      <c r="M840" s="753"/>
      <c r="N840" s="753"/>
      <c r="O840" s="754"/>
    </row>
    <row r="841">
      <c r="A841" s="828"/>
      <c r="B841" s="755" t="s">
        <v>258</v>
      </c>
      <c r="C841" s="756"/>
      <c r="D841" s="756"/>
      <c r="E841" s="756"/>
      <c r="F841" s="757"/>
      <c r="G841" s="758"/>
      <c r="H841" s="759"/>
      <c r="I841" s="760"/>
      <c r="J841" s="761"/>
      <c r="K841" s="761"/>
      <c r="L841" s="761"/>
      <c r="M841" s="761"/>
      <c r="N841" s="761"/>
      <c r="O841" s="762"/>
    </row>
    <row r="842">
      <c r="A842" s="828"/>
      <c r="B842" s="755" t="s">
        <v>259</v>
      </c>
      <c r="C842" s="756"/>
      <c r="D842" s="756"/>
      <c r="E842" s="756"/>
      <c r="F842" s="757"/>
      <c r="G842" s="758"/>
      <c r="H842" s="759"/>
      <c r="I842" s="760"/>
      <c r="J842" s="761"/>
      <c r="K842" s="761"/>
      <c r="L842" s="761"/>
      <c r="M842" s="761"/>
      <c r="N842" s="761"/>
      <c r="O842" s="762"/>
    </row>
    <row r="843">
      <c r="A843" s="828"/>
      <c r="B843" s="755" t="s">
        <v>260</v>
      </c>
      <c r="C843" s="756"/>
      <c r="D843" s="756"/>
      <c r="E843" s="756"/>
      <c r="F843" s="757"/>
      <c r="G843" s="758"/>
      <c r="H843" s="763"/>
      <c r="I843" s="760"/>
      <c r="J843" s="761"/>
      <c r="K843" s="761"/>
      <c r="L843" s="761"/>
      <c r="M843" s="761"/>
      <c r="N843" s="761"/>
      <c r="O843" s="762"/>
    </row>
    <row r="844">
      <c r="A844" s="828"/>
      <c r="B844" s="755" t="s">
        <v>261</v>
      </c>
      <c r="C844" s="756"/>
      <c r="D844" s="756"/>
      <c r="E844" s="756"/>
      <c r="F844" s="757"/>
      <c r="G844" s="758"/>
      <c r="H844" s="763"/>
      <c r="I844" s="758"/>
      <c r="J844" s="759"/>
      <c r="K844" s="759"/>
      <c r="L844" s="759"/>
      <c r="M844" s="759"/>
      <c r="N844" s="759"/>
      <c r="O844" s="764"/>
    </row>
    <row r="845">
      <c r="A845" s="829"/>
      <c r="B845" s="755" t="s">
        <v>262</v>
      </c>
      <c r="C845" s="756"/>
      <c r="D845" s="756"/>
      <c r="E845" s="756"/>
      <c r="F845" s="757"/>
      <c r="G845" s="758"/>
      <c r="H845" s="763"/>
      <c r="I845" s="769"/>
      <c r="J845" s="770"/>
      <c r="K845" s="770"/>
      <c r="L845" s="770"/>
      <c r="M845" s="770"/>
      <c r="N845" s="770"/>
      <c r="O845" s="771"/>
    </row>
    <row r="846">
      <c r="A846" s="830" t="s">
        <v>263</v>
      </c>
      <c r="B846" s="773" t="s">
        <v>264</v>
      </c>
      <c r="C846" s="774"/>
      <c r="D846" s="774"/>
      <c r="E846" s="774"/>
      <c r="F846" s="775"/>
      <c r="G846" s="776" t="s">
        <v>265</v>
      </c>
      <c r="H846" s="777"/>
      <c r="I846" s="773" t="s">
        <v>264</v>
      </c>
      <c r="J846" s="774"/>
      <c r="K846" s="774"/>
      <c r="L846" s="774"/>
      <c r="M846" s="774"/>
      <c r="N846" s="775"/>
      <c r="O846" s="778" t="s">
        <v>265</v>
      </c>
    </row>
    <row r="847">
      <c r="A847" s="828"/>
      <c r="B847" s="766" t="s">
        <v>266</v>
      </c>
      <c r="C847" s="767"/>
      <c r="D847" s="767"/>
      <c r="E847" s="767"/>
      <c r="F847" s="768"/>
      <c r="G847" s="779"/>
      <c r="H847" s="780"/>
      <c r="I847" s="766" t="s">
        <v>267</v>
      </c>
      <c r="J847" s="767"/>
      <c r="K847" s="767"/>
      <c r="L847" s="767"/>
      <c r="M847" s="767"/>
      <c r="N847" s="768"/>
      <c r="O847" s="781"/>
    </row>
    <row r="848" ht="13.15" customHeight="1">
      <c r="A848" s="828"/>
      <c r="B848" s="766" t="s">
        <v>268</v>
      </c>
      <c r="C848" s="767"/>
      <c r="D848" s="767"/>
      <c r="E848" s="767"/>
      <c r="F848" s="768"/>
      <c r="G848" s="779"/>
      <c r="H848" s="782"/>
      <c r="I848" s="783" t="s">
        <v>269</v>
      </c>
      <c r="J848" s="784"/>
      <c r="K848" s="784"/>
      <c r="L848" s="784"/>
      <c r="M848" s="784"/>
      <c r="N848" s="785"/>
      <c r="O848" s="786"/>
    </row>
    <row r="849" ht="13.15" customHeight="1">
      <c r="A849" s="828"/>
      <c r="B849" s="766" t="s">
        <v>270</v>
      </c>
      <c r="C849" s="767"/>
      <c r="D849" s="767"/>
      <c r="E849" s="767"/>
      <c r="F849" s="768"/>
      <c r="G849" s="779"/>
      <c r="H849" s="782"/>
      <c r="I849" s="766" t="s">
        <v>271</v>
      </c>
      <c r="J849" s="767"/>
      <c r="K849" s="767"/>
      <c r="L849" s="767"/>
      <c r="M849" s="767"/>
      <c r="N849" s="768"/>
      <c r="O849" s="786"/>
    </row>
    <row r="850" ht="13.15" customHeight="1">
      <c r="A850" s="828"/>
      <c r="B850" s="766" t="s">
        <v>272</v>
      </c>
      <c r="C850" s="767"/>
      <c r="D850" s="767"/>
      <c r="E850" s="767"/>
      <c r="F850" s="768"/>
      <c r="G850" s="779"/>
      <c r="H850" s="780"/>
      <c r="I850" s="787" t="s">
        <v>273</v>
      </c>
      <c r="J850" s="788"/>
      <c r="K850" s="788"/>
      <c r="L850" s="788"/>
      <c r="M850" s="788"/>
      <c r="N850" s="789"/>
      <c r="O850" s="781"/>
    </row>
    <row r="851" ht="13.15" customHeight="1">
      <c r="A851" s="828"/>
      <c r="B851" s="766" t="s">
        <v>274</v>
      </c>
      <c r="C851" s="767"/>
      <c r="D851" s="767"/>
      <c r="E851" s="767"/>
      <c r="F851" s="768"/>
      <c r="G851" s="779"/>
      <c r="H851" s="780"/>
      <c r="I851" s="766" t="s">
        <v>275</v>
      </c>
      <c r="J851" s="767"/>
      <c r="K851" s="767"/>
      <c r="L851" s="767"/>
      <c r="M851" s="767"/>
      <c r="N851" s="768"/>
      <c r="O851" s="781">
        <v>1</v>
      </c>
    </row>
    <row r="852">
      <c r="A852" s="828"/>
      <c r="B852" s="766" t="s">
        <v>276</v>
      </c>
      <c r="C852" s="767"/>
      <c r="D852" s="767"/>
      <c r="E852" s="767"/>
      <c r="F852" s="768"/>
      <c r="G852" s="779"/>
      <c r="H852" s="780"/>
      <c r="I852" s="766" t="s">
        <v>277</v>
      </c>
      <c r="J852" s="767"/>
      <c r="K852" s="767"/>
      <c r="L852" s="767"/>
      <c r="M852" s="767"/>
      <c r="N852" s="768"/>
      <c r="O852" s="781"/>
    </row>
    <row r="853" ht="13.15" customHeight="1">
      <c r="A853" s="828"/>
      <c r="B853" s="766" t="s">
        <v>278</v>
      </c>
      <c r="C853" s="767"/>
      <c r="D853" s="767"/>
      <c r="E853" s="767"/>
      <c r="F853" s="768"/>
      <c r="G853" s="779"/>
      <c r="H853" s="780"/>
      <c r="I853" s="766" t="s">
        <v>279</v>
      </c>
      <c r="J853" s="767"/>
      <c r="K853" s="767"/>
      <c r="L853" s="767"/>
      <c r="M853" s="767"/>
      <c r="N853" s="768"/>
      <c r="O853" s="781"/>
    </row>
    <row r="854">
      <c r="A854" s="828"/>
      <c r="B854" s="766" t="s">
        <v>280</v>
      </c>
      <c r="C854" s="767"/>
      <c r="D854" s="767"/>
      <c r="E854" s="767"/>
      <c r="F854" s="768"/>
      <c r="G854" s="779"/>
      <c r="H854" s="780"/>
      <c r="I854" s="766" t="s">
        <v>281</v>
      </c>
      <c r="J854" s="767"/>
      <c r="K854" s="767"/>
      <c r="L854" s="767"/>
      <c r="M854" s="767"/>
      <c r="N854" s="768"/>
      <c r="O854" s="781">
        <v>1</v>
      </c>
    </row>
    <row r="855" ht="13.15" customHeight="1">
      <c r="A855" s="828"/>
      <c r="B855" s="766" t="s">
        <v>282</v>
      </c>
      <c r="C855" s="767"/>
      <c r="D855" s="767"/>
      <c r="E855" s="767"/>
      <c r="F855" s="768"/>
      <c r="G855" s="779"/>
      <c r="H855" s="780"/>
      <c r="I855" s="766" t="s">
        <v>283</v>
      </c>
      <c r="J855" s="767"/>
      <c r="K855" s="767"/>
      <c r="L855" s="767"/>
      <c r="M855" s="767"/>
      <c r="N855" s="768"/>
      <c r="O855" s="781"/>
    </row>
    <row r="856" ht="13.15" customHeight="1">
      <c r="A856" s="828"/>
      <c r="B856" s="766" t="s">
        <v>284</v>
      </c>
      <c r="C856" s="767"/>
      <c r="D856" s="767"/>
      <c r="E856" s="767"/>
      <c r="F856" s="768"/>
      <c r="G856" s="779"/>
      <c r="H856" s="780"/>
      <c r="I856" s="766" t="s">
        <v>285</v>
      </c>
      <c r="J856" s="767"/>
      <c r="K856" s="767"/>
      <c r="L856" s="767"/>
      <c r="M856" s="767"/>
      <c r="N856" s="768"/>
      <c r="O856" s="790">
        <v>1</v>
      </c>
    </row>
    <row r="857" ht="13.9" customHeight="1">
      <c r="A857" s="829"/>
      <c r="B857" s="766" t="s">
        <v>286</v>
      </c>
      <c r="C857" s="767"/>
      <c r="D857" s="767"/>
      <c r="E857" s="767"/>
      <c r="F857" s="768"/>
      <c r="G857" s="791">
        <v>2</v>
      </c>
      <c r="H857" s="792"/>
      <c r="I857" s="793" t="s">
        <v>287</v>
      </c>
      <c r="J857" s="794"/>
      <c r="K857" s="794"/>
      <c r="L857" s="794"/>
      <c r="M857" s="794"/>
      <c r="N857" s="795"/>
      <c r="O857" s="796">
        <f>SUM(G847:H857,O847:O856)</f>
        <v>5</v>
      </c>
    </row>
    <row r="858">
      <c r="A858" s="837" t="s">
        <v>288</v>
      </c>
      <c r="B858" s="838" t="s">
        <v>43</v>
      </c>
      <c r="C858" s="839"/>
      <c r="D858" s="839"/>
      <c r="E858" s="839"/>
      <c r="F858" s="839"/>
      <c r="G858" s="839"/>
      <c r="H858" s="839"/>
      <c r="I858" s="839"/>
      <c r="J858" s="839"/>
      <c r="K858" s="839"/>
      <c r="L858" s="839"/>
      <c r="M858" s="839"/>
      <c r="N858" s="839"/>
      <c r="O858" s="840"/>
    </row>
    <row r="859">
      <c r="A859" s="841"/>
      <c r="B859" s="758"/>
      <c r="C859" s="759"/>
      <c r="D859" s="759"/>
      <c r="E859" s="759"/>
      <c r="F859" s="759"/>
      <c r="G859" s="759"/>
      <c r="H859" s="759"/>
      <c r="I859" s="759"/>
      <c r="J859" s="759"/>
      <c r="K859" s="759"/>
      <c r="L859" s="759"/>
      <c r="M859" s="759"/>
      <c r="N859" s="759"/>
      <c r="O859" s="764"/>
    </row>
    <row r="860">
      <c r="A860" s="841"/>
      <c r="B860" s="758"/>
      <c r="C860" s="759"/>
      <c r="D860" s="759"/>
      <c r="E860" s="759"/>
      <c r="F860" s="759"/>
      <c r="G860" s="759"/>
      <c r="H860" s="759"/>
      <c r="I860" s="759"/>
      <c r="J860" s="759"/>
      <c r="K860" s="759"/>
      <c r="L860" s="759"/>
      <c r="M860" s="759"/>
      <c r="N860" s="759"/>
      <c r="O860" s="764"/>
    </row>
    <row r="861">
      <c r="A861" s="841"/>
      <c r="B861" s="758"/>
      <c r="C861" s="759"/>
      <c r="D861" s="759"/>
      <c r="E861" s="759"/>
      <c r="F861" s="759"/>
      <c r="G861" s="759"/>
      <c r="H861" s="759"/>
      <c r="I861" s="759"/>
      <c r="J861" s="759"/>
      <c r="K861" s="759"/>
      <c r="L861" s="759"/>
      <c r="M861" s="759"/>
      <c r="N861" s="759"/>
      <c r="O861" s="764"/>
    </row>
    <row r="862">
      <c r="A862" s="841"/>
      <c r="B862" s="758"/>
      <c r="C862" s="759"/>
      <c r="D862" s="759"/>
      <c r="E862" s="759"/>
      <c r="F862" s="759"/>
      <c r="G862" s="759"/>
      <c r="H862" s="759"/>
      <c r="I862" s="759"/>
      <c r="J862" s="759"/>
      <c r="K862" s="759"/>
      <c r="L862" s="759"/>
      <c r="M862" s="759"/>
      <c r="N862" s="759"/>
      <c r="O862" s="764"/>
    </row>
    <row r="863">
      <c r="A863" s="841"/>
      <c r="B863" s="758"/>
      <c r="C863" s="759"/>
      <c r="D863" s="759"/>
      <c r="E863" s="759"/>
      <c r="F863" s="759"/>
      <c r="G863" s="759"/>
      <c r="H863" s="759"/>
      <c r="I863" s="759"/>
      <c r="J863" s="759"/>
      <c r="K863" s="759"/>
      <c r="L863" s="759"/>
      <c r="M863" s="759"/>
      <c r="N863" s="759"/>
      <c r="O863" s="764"/>
    </row>
    <row r="864">
      <c r="A864" s="841"/>
      <c r="B864" s="758"/>
      <c r="C864" s="759"/>
      <c r="D864" s="759"/>
      <c r="E864" s="759"/>
      <c r="F864" s="759"/>
      <c r="G864" s="759"/>
      <c r="H864" s="759"/>
      <c r="I864" s="759"/>
      <c r="J864" s="759"/>
      <c r="K864" s="759"/>
      <c r="L864" s="759"/>
      <c r="M864" s="759"/>
      <c r="N864" s="759"/>
      <c r="O864" s="764"/>
    </row>
    <row r="865">
      <c r="A865" s="841"/>
      <c r="B865" s="758"/>
      <c r="C865" s="759"/>
      <c r="D865" s="759"/>
      <c r="E865" s="759"/>
      <c r="F865" s="759"/>
      <c r="G865" s="759"/>
      <c r="H865" s="759"/>
      <c r="I865" s="759"/>
      <c r="J865" s="759"/>
      <c r="K865" s="759"/>
      <c r="L865" s="759"/>
      <c r="M865" s="759"/>
      <c r="N865" s="759"/>
      <c r="O865" s="764"/>
    </row>
    <row r="866">
      <c r="A866" s="841"/>
      <c r="B866" s="758"/>
      <c r="C866" s="759"/>
      <c r="D866" s="759"/>
      <c r="E866" s="759"/>
      <c r="F866" s="759"/>
      <c r="G866" s="759"/>
      <c r="H866" s="759"/>
      <c r="I866" s="759"/>
      <c r="J866" s="759"/>
      <c r="K866" s="759"/>
      <c r="L866" s="759"/>
      <c r="M866" s="759"/>
      <c r="N866" s="759"/>
      <c r="O866" s="764"/>
    </row>
    <row r="867">
      <c r="A867" s="841"/>
      <c r="B867" s="758"/>
      <c r="C867" s="759"/>
      <c r="D867" s="759"/>
      <c r="E867" s="759"/>
      <c r="F867" s="759"/>
      <c r="G867" s="759"/>
      <c r="H867" s="759"/>
      <c r="I867" s="759"/>
      <c r="J867" s="759"/>
      <c r="K867" s="759"/>
      <c r="L867" s="759"/>
      <c r="M867" s="759"/>
      <c r="N867" s="759"/>
      <c r="O867" s="764"/>
    </row>
    <row r="868">
      <c r="A868" s="841"/>
      <c r="B868" s="758"/>
      <c r="C868" s="759"/>
      <c r="D868" s="759"/>
      <c r="E868" s="759"/>
      <c r="F868" s="759"/>
      <c r="G868" s="759"/>
      <c r="H868" s="759"/>
      <c r="I868" s="759"/>
      <c r="J868" s="759"/>
      <c r="K868" s="759"/>
      <c r="L868" s="759"/>
      <c r="M868" s="759"/>
      <c r="N868" s="759"/>
      <c r="O868" s="764"/>
    </row>
    <row r="869">
      <c r="A869" s="841"/>
      <c r="B869" s="758"/>
      <c r="C869" s="759"/>
      <c r="D869" s="759"/>
      <c r="E869" s="759"/>
      <c r="F869" s="759"/>
      <c r="G869" s="759"/>
      <c r="H869" s="759"/>
      <c r="I869" s="3" t="s">
        <v>0</v>
      </c>
      <c r="J869" s="3"/>
      <c r="K869" s="3"/>
      <c r="L869" s="3"/>
      <c r="M869" s="3"/>
      <c r="N869" s="3"/>
      <c r="O869" s="3"/>
    </row>
    <row r="870">
      <c r="A870" s="841"/>
      <c r="B870" s="758"/>
      <c r="C870" s="759"/>
      <c r="D870" s="759"/>
      <c r="E870" s="759"/>
      <c r="F870" s="759"/>
      <c r="G870" s="759"/>
      <c r="H870" s="759"/>
      <c r="I870" s="3"/>
      <c r="J870" s="3"/>
      <c r="K870" s="3"/>
      <c r="L870" s="3"/>
      <c r="M870" s="3"/>
      <c r="N870" s="3"/>
      <c r="O870" s="3"/>
    </row>
    <row r="871">
      <c r="A871" s="841"/>
      <c r="B871" s="758"/>
      <c r="C871" s="759"/>
      <c r="D871" s="759"/>
      <c r="E871" s="759"/>
      <c r="F871" s="759"/>
      <c r="G871" s="759"/>
      <c r="H871" s="759"/>
      <c r="I871" s="3"/>
      <c r="J871" s="3"/>
      <c r="K871" s="3"/>
      <c r="L871" s="3"/>
      <c r="M871" s="3"/>
      <c r="N871" s="3"/>
      <c r="O871" s="3"/>
    </row>
    <row r="872">
      <c r="A872" s="842"/>
      <c r="B872" s="803"/>
      <c r="C872" s="804"/>
      <c r="D872" s="804"/>
      <c r="E872" s="804"/>
      <c r="F872" s="804"/>
      <c r="G872" s="804"/>
      <c r="H872" s="804"/>
      <c r="I872" s="3"/>
      <c r="J872" s="3"/>
      <c r="K872" s="3"/>
      <c r="L872" s="3"/>
      <c r="M872" s="3"/>
      <c r="N872" s="3"/>
      <c r="O872" s="3"/>
    </row>
    <row r="873">
      <c r="A873" s="837" t="s">
        <v>291</v>
      </c>
      <c r="B873" s="752"/>
      <c r="C873" s="753"/>
      <c r="D873" s="753"/>
      <c r="E873" s="753"/>
      <c r="F873" s="753"/>
      <c r="G873" s="753"/>
      <c r="H873" s="753"/>
      <c r="I873" s="753"/>
      <c r="J873" s="753"/>
      <c r="K873" s="753"/>
      <c r="L873" s="753"/>
      <c r="M873" s="753"/>
      <c r="N873" s="753"/>
      <c r="O873" s="754"/>
    </row>
    <row r="874">
      <c r="A874" s="841"/>
      <c r="B874" s="760"/>
      <c r="C874" s="761"/>
      <c r="D874" s="761"/>
      <c r="E874" s="761"/>
      <c r="F874" s="761"/>
      <c r="G874" s="761"/>
      <c r="H874" s="761"/>
      <c r="I874" s="761"/>
      <c r="J874" s="761"/>
      <c r="K874" s="761"/>
      <c r="L874" s="761"/>
      <c r="M874" s="761"/>
      <c r="N874" s="761"/>
      <c r="O874" s="762"/>
    </row>
    <row r="875">
      <c r="A875" s="841"/>
      <c r="B875" s="760"/>
      <c r="C875" s="761"/>
      <c r="D875" s="761"/>
      <c r="E875" s="761"/>
      <c r="F875" s="761"/>
      <c r="G875" s="761"/>
      <c r="H875" s="761"/>
      <c r="I875" s="761"/>
      <c r="J875" s="761"/>
      <c r="K875" s="761"/>
      <c r="L875" s="761"/>
      <c r="M875" s="761"/>
      <c r="N875" s="761"/>
      <c r="O875" s="762"/>
    </row>
    <row r="876">
      <c r="A876" s="841"/>
      <c r="B876" s="760"/>
      <c r="C876" s="761"/>
      <c r="D876" s="761"/>
      <c r="E876" s="761"/>
      <c r="F876" s="761"/>
      <c r="G876" s="761"/>
      <c r="H876" s="761"/>
      <c r="I876" s="761"/>
      <c r="J876" s="761"/>
      <c r="K876" s="761"/>
      <c r="L876" s="761"/>
      <c r="M876" s="761"/>
      <c r="N876" s="761"/>
      <c r="O876" s="762"/>
    </row>
    <row r="877">
      <c r="A877" s="841"/>
      <c r="B877" s="760"/>
      <c r="C877" s="761"/>
      <c r="D877" s="761"/>
      <c r="E877" s="761"/>
      <c r="F877" s="761"/>
      <c r="G877" s="761"/>
      <c r="H877" s="761"/>
      <c r="I877" s="761"/>
      <c r="J877" s="761"/>
      <c r="K877" s="761"/>
      <c r="L877" s="761"/>
      <c r="M877" s="761"/>
      <c r="N877" s="761"/>
      <c r="O877" s="762"/>
    </row>
    <row r="878">
      <c r="A878" s="841"/>
      <c r="B878" s="760"/>
      <c r="C878" s="761"/>
      <c r="D878" s="761"/>
      <c r="E878" s="761"/>
      <c r="F878" s="761"/>
      <c r="G878" s="761"/>
      <c r="H878" s="761"/>
      <c r="I878" s="761"/>
      <c r="J878" s="761"/>
      <c r="K878" s="761"/>
      <c r="L878" s="761"/>
      <c r="M878" s="761"/>
      <c r="N878" s="761"/>
      <c r="O878" s="762"/>
    </row>
    <row r="879">
      <c r="A879" s="841"/>
      <c r="B879" s="760"/>
      <c r="C879" s="761"/>
      <c r="D879" s="761"/>
      <c r="E879" s="761"/>
      <c r="F879" s="761"/>
      <c r="G879" s="761"/>
      <c r="H879" s="761"/>
      <c r="I879" s="761"/>
      <c r="J879" s="761"/>
      <c r="K879" s="761"/>
      <c r="L879" s="761"/>
      <c r="M879" s="761"/>
      <c r="N879" s="761"/>
      <c r="O879" s="762"/>
    </row>
    <row r="880">
      <c r="A880" s="841"/>
      <c r="B880" s="760"/>
      <c r="C880" s="761"/>
      <c r="D880" s="761"/>
      <c r="E880" s="761"/>
      <c r="F880" s="761"/>
      <c r="G880" s="761"/>
      <c r="H880" s="761"/>
      <c r="I880" s="761"/>
      <c r="J880" s="761"/>
      <c r="K880" s="761"/>
      <c r="L880" s="761"/>
      <c r="M880" s="761"/>
      <c r="N880" s="761"/>
      <c r="O880" s="762"/>
    </row>
    <row r="881">
      <c r="A881" s="841"/>
      <c r="B881" s="758"/>
      <c r="C881" s="759"/>
      <c r="D881" s="759"/>
      <c r="E881" s="759"/>
      <c r="F881" s="759"/>
      <c r="G881" s="759"/>
      <c r="H881" s="759"/>
      <c r="I881" s="3" t="s">
        <v>292</v>
      </c>
      <c r="J881" s="3"/>
      <c r="K881" s="3"/>
      <c r="L881" s="3"/>
      <c r="M881" s="3"/>
      <c r="N881" s="3"/>
      <c r="O881" s="3"/>
    </row>
    <row r="882">
      <c r="A882" s="841"/>
      <c r="B882" s="758"/>
      <c r="C882" s="759"/>
      <c r="D882" s="759"/>
      <c r="E882" s="759"/>
      <c r="F882" s="759"/>
      <c r="G882" s="759"/>
      <c r="H882" s="759"/>
      <c r="I882" s="3"/>
      <c r="J882" s="3"/>
      <c r="K882" s="3"/>
      <c r="L882" s="3"/>
      <c r="M882" s="3"/>
      <c r="N882" s="3"/>
      <c r="O882" s="3"/>
    </row>
    <row r="883">
      <c r="A883" s="841"/>
      <c r="B883" s="758"/>
      <c r="C883" s="759"/>
      <c r="D883" s="759"/>
      <c r="E883" s="759"/>
      <c r="F883" s="759"/>
      <c r="G883" s="759"/>
      <c r="H883" s="759"/>
      <c r="I883" s="3"/>
      <c r="J883" s="3"/>
      <c r="K883" s="3"/>
      <c r="L883" s="3"/>
      <c r="M883" s="3"/>
      <c r="N883" s="3"/>
      <c r="O883" s="3"/>
    </row>
    <row r="884">
      <c r="A884" s="842"/>
      <c r="B884" s="803"/>
      <c r="C884" s="804"/>
      <c r="D884" s="804"/>
      <c r="E884" s="804"/>
      <c r="F884" s="804"/>
      <c r="G884" s="804"/>
      <c r="H884" s="804"/>
      <c r="I884" s="3"/>
      <c r="J884" s="3"/>
      <c r="K884" s="3"/>
      <c r="L884" s="3"/>
      <c r="M884" s="3"/>
      <c r="N884" s="3"/>
      <c r="O884" s="3"/>
    </row>
    <row r="885">
      <c r="A885" s="805" t="s">
        <v>240</v>
      </c>
      <c r="B885" s="806" t="s">
        <v>1</v>
      </c>
      <c r="C885" s="807"/>
      <c r="D885" s="807"/>
      <c r="E885" s="807"/>
      <c r="F885" s="807"/>
      <c r="G885" s="807"/>
      <c r="H885" s="807"/>
      <c r="I885" s="807"/>
      <c r="J885" s="807"/>
      <c r="K885" s="807"/>
      <c r="L885" s="807"/>
      <c r="M885" s="807"/>
      <c r="N885" s="807"/>
      <c r="O885" s="843"/>
    </row>
    <row r="886">
      <c r="A886" s="810" t="s">
        <v>3</v>
      </c>
      <c r="B886" s="811" t="s">
        <v>4</v>
      </c>
      <c r="C886" s="812"/>
      <c r="D886" s="812"/>
      <c r="E886" s="812"/>
      <c r="F886" s="812"/>
      <c r="G886" s="812"/>
      <c r="H886" s="812"/>
      <c r="I886" s="812"/>
      <c r="J886" s="812"/>
      <c r="K886" s="812"/>
      <c r="L886" s="812"/>
      <c r="M886" s="812"/>
      <c r="N886" s="812"/>
      <c r="O886" s="813"/>
    </row>
    <row r="887">
      <c r="A887" s="814" t="s">
        <v>241</v>
      </c>
      <c r="B887" s="694"/>
      <c r="C887" s="694"/>
      <c r="D887" s="694"/>
      <c r="E887" s="694"/>
      <c r="F887" s="694"/>
      <c r="G887" s="694"/>
      <c r="H887" s="694"/>
      <c r="I887" s="694"/>
      <c r="J887" s="694"/>
      <c r="K887" s="694"/>
      <c r="L887" s="694"/>
      <c r="M887" s="694"/>
      <c r="N887" s="694"/>
      <c r="O887" s="815"/>
    </row>
    <row r="888" ht="25.5">
      <c r="A888" s="718" t="s">
        <v>7</v>
      </c>
      <c r="B888" s="720" t="s">
        <v>312</v>
      </c>
      <c r="C888" s="720" t="s">
        <v>216</v>
      </c>
      <c r="D888" s="816" t="s">
        <v>301</v>
      </c>
      <c r="E888" s="817"/>
      <c r="F888" s="818"/>
      <c r="G888" s="819" t="s">
        <v>242</v>
      </c>
      <c r="H888" s="820"/>
      <c r="I888" s="723">
        <f>I836+1</f>
        <v>45983</v>
      </c>
      <c r="J888" s="724"/>
      <c r="K888" s="724"/>
      <c r="L888" s="724"/>
      <c r="M888" s="725"/>
      <c r="N888" s="726" t="s">
        <v>243</v>
      </c>
      <c r="O888" s="727">
        <f>O836+1</f>
        <v>18</v>
      </c>
    </row>
    <row r="889">
      <c r="A889" s="728" t="s">
        <v>244</v>
      </c>
      <c r="B889" s="729" t="s">
        <v>6</v>
      </c>
      <c r="C889" s="730"/>
      <c r="D889" s="730"/>
      <c r="E889" s="730"/>
      <c r="F889" s="730"/>
      <c r="G889" s="730"/>
      <c r="H889" s="730"/>
      <c r="I889" s="730"/>
      <c r="J889" s="731"/>
      <c r="K889" s="732" t="s">
        <v>245</v>
      </c>
      <c r="L889" s="732" t="s">
        <v>246</v>
      </c>
      <c r="M889" s="821" t="s">
        <v>247</v>
      </c>
      <c r="N889" s="822"/>
      <c r="O889" s="733" t="s">
        <v>248</v>
      </c>
    </row>
    <row r="890">
      <c r="A890" s="734"/>
      <c r="B890" s="735"/>
      <c r="C890" s="736"/>
      <c r="D890" s="736"/>
      <c r="E890" s="736"/>
      <c r="F890" s="736"/>
      <c r="G890" s="736"/>
      <c r="H890" s="736"/>
      <c r="I890" s="736"/>
      <c r="J890" s="737"/>
      <c r="K890" s="732" t="s">
        <v>249</v>
      </c>
      <c r="L890" s="732" t="s">
        <v>203</v>
      </c>
      <c r="M890" s="823"/>
      <c r="N890" s="824"/>
      <c r="O890" s="739"/>
    </row>
    <row r="891" ht="25.5">
      <c r="A891" s="740" t="s">
        <v>250</v>
      </c>
      <c r="B891" s="741"/>
      <c r="C891" s="742" t="s">
        <v>251</v>
      </c>
      <c r="D891" s="742">
        <f>D839</f>
        <v>180</v>
      </c>
      <c r="E891" s="742" t="s">
        <v>252</v>
      </c>
      <c r="F891" s="825" t="s">
        <v>253</v>
      </c>
      <c r="G891" s="826"/>
      <c r="H891" s="741">
        <f>H839+1</f>
        <v>48</v>
      </c>
      <c r="I891" s="742" t="s">
        <v>254</v>
      </c>
      <c r="J891" s="741">
        <f>D891-H891</f>
        <v>132</v>
      </c>
      <c r="K891" s="744" t="s">
        <v>255</v>
      </c>
      <c r="L891" s="744" t="s">
        <v>203</v>
      </c>
      <c r="M891" s="811"/>
      <c r="N891" s="827"/>
      <c r="O891" s="745"/>
    </row>
    <row r="892">
      <c r="A892" s="828" t="s">
        <v>256</v>
      </c>
      <c r="B892" s="747" t="s">
        <v>257</v>
      </c>
      <c r="C892" s="748"/>
      <c r="D892" s="748"/>
      <c r="E892" s="748"/>
      <c r="F892" s="749"/>
      <c r="G892" s="750"/>
      <c r="H892" s="751"/>
      <c r="I892" s="752"/>
      <c r="J892" s="753"/>
      <c r="K892" s="753"/>
      <c r="L892" s="753"/>
      <c r="M892" s="753"/>
      <c r="N892" s="753"/>
      <c r="O892" s="754"/>
    </row>
    <row r="893">
      <c r="A893" s="828"/>
      <c r="B893" s="755" t="s">
        <v>258</v>
      </c>
      <c r="C893" s="756"/>
      <c r="D893" s="756"/>
      <c r="E893" s="756"/>
      <c r="F893" s="757"/>
      <c r="G893" s="758"/>
      <c r="H893" s="759"/>
      <c r="I893" s="760"/>
      <c r="J893" s="761"/>
      <c r="K893" s="761"/>
      <c r="L893" s="761"/>
      <c r="M893" s="761"/>
      <c r="N893" s="761"/>
      <c r="O893" s="762"/>
    </row>
    <row r="894">
      <c r="A894" s="828"/>
      <c r="B894" s="755" t="s">
        <v>259</v>
      </c>
      <c r="C894" s="756"/>
      <c r="D894" s="756"/>
      <c r="E894" s="756"/>
      <c r="F894" s="757"/>
      <c r="G894" s="758"/>
      <c r="H894" s="759"/>
      <c r="I894" s="760"/>
      <c r="J894" s="761"/>
      <c r="K894" s="761"/>
      <c r="L894" s="761"/>
      <c r="M894" s="761"/>
      <c r="N894" s="761"/>
      <c r="O894" s="762"/>
    </row>
    <row r="895">
      <c r="A895" s="828"/>
      <c r="B895" s="755" t="s">
        <v>260</v>
      </c>
      <c r="C895" s="756"/>
      <c r="D895" s="756"/>
      <c r="E895" s="756"/>
      <c r="F895" s="757"/>
      <c r="G895" s="758"/>
      <c r="H895" s="763"/>
      <c r="I895" s="760"/>
      <c r="J895" s="761"/>
      <c r="K895" s="761"/>
      <c r="L895" s="761"/>
      <c r="M895" s="761"/>
      <c r="N895" s="761"/>
      <c r="O895" s="762"/>
    </row>
    <row r="896">
      <c r="A896" s="828"/>
      <c r="B896" s="755" t="s">
        <v>261</v>
      </c>
      <c r="C896" s="756"/>
      <c r="D896" s="756"/>
      <c r="E896" s="756"/>
      <c r="F896" s="757"/>
      <c r="G896" s="758"/>
      <c r="H896" s="763"/>
      <c r="I896" s="758"/>
      <c r="J896" s="759"/>
      <c r="K896" s="759"/>
      <c r="L896" s="759"/>
      <c r="M896" s="759"/>
      <c r="N896" s="759"/>
      <c r="O896" s="764"/>
    </row>
    <row r="897">
      <c r="A897" s="829"/>
      <c r="B897" s="755" t="s">
        <v>262</v>
      </c>
      <c r="C897" s="756"/>
      <c r="D897" s="756"/>
      <c r="E897" s="756"/>
      <c r="F897" s="757"/>
      <c r="G897" s="758"/>
      <c r="H897" s="763"/>
      <c r="I897" s="769"/>
      <c r="J897" s="770"/>
      <c r="K897" s="770"/>
      <c r="L897" s="770"/>
      <c r="M897" s="770"/>
      <c r="N897" s="770"/>
      <c r="O897" s="771"/>
    </row>
    <row r="898">
      <c r="A898" s="830" t="s">
        <v>263</v>
      </c>
      <c r="B898" s="773" t="s">
        <v>264</v>
      </c>
      <c r="C898" s="774"/>
      <c r="D898" s="774"/>
      <c r="E898" s="774"/>
      <c r="F898" s="775"/>
      <c r="G898" s="776" t="s">
        <v>265</v>
      </c>
      <c r="H898" s="777"/>
      <c r="I898" s="773" t="s">
        <v>264</v>
      </c>
      <c r="J898" s="774"/>
      <c r="K898" s="774"/>
      <c r="L898" s="774"/>
      <c r="M898" s="774"/>
      <c r="N898" s="775"/>
      <c r="O898" s="778" t="s">
        <v>265</v>
      </c>
    </row>
    <row r="899">
      <c r="A899" s="828"/>
      <c r="B899" s="766" t="s">
        <v>266</v>
      </c>
      <c r="C899" s="767"/>
      <c r="D899" s="767"/>
      <c r="E899" s="767"/>
      <c r="F899" s="768"/>
      <c r="G899" s="779"/>
      <c r="H899" s="780"/>
      <c r="I899" s="766" t="s">
        <v>267</v>
      </c>
      <c r="J899" s="767"/>
      <c r="K899" s="767"/>
      <c r="L899" s="767"/>
      <c r="M899" s="767"/>
      <c r="N899" s="768"/>
      <c r="O899" s="781"/>
    </row>
    <row r="900" ht="13.15" customHeight="1">
      <c r="A900" s="828"/>
      <c r="B900" s="766" t="s">
        <v>268</v>
      </c>
      <c r="C900" s="767"/>
      <c r="D900" s="767"/>
      <c r="E900" s="767"/>
      <c r="F900" s="768"/>
      <c r="G900" s="779"/>
      <c r="H900" s="782"/>
      <c r="I900" s="783" t="s">
        <v>269</v>
      </c>
      <c r="J900" s="784"/>
      <c r="K900" s="784"/>
      <c r="L900" s="784"/>
      <c r="M900" s="784"/>
      <c r="N900" s="785"/>
      <c r="O900" s="786"/>
    </row>
    <row r="901" ht="13.15" customHeight="1">
      <c r="A901" s="828"/>
      <c r="B901" s="766" t="s">
        <v>270</v>
      </c>
      <c r="C901" s="767"/>
      <c r="D901" s="767"/>
      <c r="E901" s="767"/>
      <c r="F901" s="768"/>
      <c r="G901" s="779"/>
      <c r="H901" s="782"/>
      <c r="I901" s="766" t="s">
        <v>271</v>
      </c>
      <c r="J901" s="767"/>
      <c r="K901" s="767"/>
      <c r="L901" s="767"/>
      <c r="M901" s="767"/>
      <c r="N901" s="768"/>
      <c r="O901" s="786"/>
    </row>
    <row r="902" ht="13.15" customHeight="1">
      <c r="A902" s="828"/>
      <c r="B902" s="766" t="s">
        <v>272</v>
      </c>
      <c r="C902" s="767"/>
      <c r="D902" s="767"/>
      <c r="E902" s="767"/>
      <c r="F902" s="768"/>
      <c r="G902" s="779"/>
      <c r="H902" s="780"/>
      <c r="I902" s="787" t="s">
        <v>273</v>
      </c>
      <c r="J902" s="788"/>
      <c r="K902" s="788"/>
      <c r="L902" s="788"/>
      <c r="M902" s="788"/>
      <c r="N902" s="789"/>
      <c r="O902" s="781"/>
    </row>
    <row r="903" ht="13.15" customHeight="1">
      <c r="A903" s="828"/>
      <c r="B903" s="766" t="s">
        <v>274</v>
      </c>
      <c r="C903" s="767"/>
      <c r="D903" s="767"/>
      <c r="E903" s="767"/>
      <c r="F903" s="768"/>
      <c r="G903" s="779"/>
      <c r="H903" s="780"/>
      <c r="I903" s="766" t="s">
        <v>275</v>
      </c>
      <c r="J903" s="767"/>
      <c r="K903" s="767"/>
      <c r="L903" s="767"/>
      <c r="M903" s="767"/>
      <c r="N903" s="768"/>
      <c r="O903" s="781"/>
    </row>
    <row r="904">
      <c r="A904" s="828"/>
      <c r="B904" s="766" t="s">
        <v>276</v>
      </c>
      <c r="C904" s="767"/>
      <c r="D904" s="767"/>
      <c r="E904" s="767"/>
      <c r="F904" s="768"/>
      <c r="G904" s="779"/>
      <c r="H904" s="780"/>
      <c r="I904" s="766" t="s">
        <v>277</v>
      </c>
      <c r="J904" s="767"/>
      <c r="K904" s="767"/>
      <c r="L904" s="767"/>
      <c r="M904" s="767"/>
      <c r="N904" s="768"/>
      <c r="O904" s="781"/>
    </row>
    <row r="905" ht="13.15" customHeight="1">
      <c r="A905" s="828"/>
      <c r="B905" s="766" t="s">
        <v>278</v>
      </c>
      <c r="C905" s="767"/>
      <c r="D905" s="767"/>
      <c r="E905" s="767"/>
      <c r="F905" s="768"/>
      <c r="G905" s="779"/>
      <c r="H905" s="780"/>
      <c r="I905" s="766" t="s">
        <v>279</v>
      </c>
      <c r="J905" s="767"/>
      <c r="K905" s="767"/>
      <c r="L905" s="767"/>
      <c r="M905" s="767"/>
      <c r="N905" s="768"/>
      <c r="O905" s="781"/>
    </row>
    <row r="906">
      <c r="A906" s="828"/>
      <c r="B906" s="766" t="s">
        <v>280</v>
      </c>
      <c r="C906" s="767"/>
      <c r="D906" s="767"/>
      <c r="E906" s="767"/>
      <c r="F906" s="768"/>
      <c r="G906" s="779"/>
      <c r="H906" s="780"/>
      <c r="I906" s="766" t="s">
        <v>281</v>
      </c>
      <c r="J906" s="767"/>
      <c r="K906" s="767"/>
      <c r="L906" s="767"/>
      <c r="M906" s="767"/>
      <c r="N906" s="768"/>
      <c r="O906" s="781"/>
    </row>
    <row r="907" ht="13.15" customHeight="1">
      <c r="A907" s="828"/>
      <c r="B907" s="766" t="s">
        <v>282</v>
      </c>
      <c r="C907" s="767"/>
      <c r="D907" s="767"/>
      <c r="E907" s="767"/>
      <c r="F907" s="768"/>
      <c r="G907" s="779"/>
      <c r="H907" s="780"/>
      <c r="I907" s="766" t="s">
        <v>283</v>
      </c>
      <c r="J907" s="767"/>
      <c r="K907" s="767"/>
      <c r="L907" s="767"/>
      <c r="M907" s="767"/>
      <c r="N907" s="768"/>
      <c r="O907" s="781"/>
    </row>
    <row r="908" ht="13.15" customHeight="1">
      <c r="A908" s="828"/>
      <c r="B908" s="766" t="s">
        <v>284</v>
      </c>
      <c r="C908" s="767"/>
      <c r="D908" s="767"/>
      <c r="E908" s="767"/>
      <c r="F908" s="768"/>
      <c r="G908" s="779"/>
      <c r="H908" s="780"/>
      <c r="I908" s="766" t="s">
        <v>285</v>
      </c>
      <c r="J908" s="767"/>
      <c r="K908" s="767"/>
      <c r="L908" s="767"/>
      <c r="M908" s="767"/>
      <c r="N908" s="768"/>
      <c r="O908" s="790"/>
    </row>
    <row r="909" ht="13.9" customHeight="1">
      <c r="A909" s="829"/>
      <c r="B909" s="766" t="s">
        <v>286</v>
      </c>
      <c r="C909" s="767"/>
      <c r="D909" s="767"/>
      <c r="E909" s="767"/>
      <c r="F909" s="768"/>
      <c r="G909" s="791"/>
      <c r="H909" s="792"/>
      <c r="I909" s="793" t="s">
        <v>287</v>
      </c>
      <c r="J909" s="794"/>
      <c r="K909" s="794"/>
      <c r="L909" s="794"/>
      <c r="M909" s="794"/>
      <c r="N909" s="795"/>
      <c r="O909" s="796">
        <f>SUM(G899:H909,O899:O908)</f>
        <v>0</v>
      </c>
    </row>
    <row r="910">
      <c r="A910" s="837" t="s">
        <v>288</v>
      </c>
      <c r="B910" s="838" t="s">
        <v>313</v>
      </c>
      <c r="C910" s="839"/>
      <c r="D910" s="839"/>
      <c r="E910" s="839"/>
      <c r="F910" s="839"/>
      <c r="G910" s="839"/>
      <c r="H910" s="839"/>
      <c r="I910" s="839"/>
      <c r="J910" s="839"/>
      <c r="K910" s="839"/>
      <c r="L910" s="839"/>
      <c r="M910" s="839"/>
      <c r="N910" s="839"/>
      <c r="O910" s="840"/>
    </row>
    <row r="911">
      <c r="A911" s="841"/>
      <c r="B911" s="758"/>
      <c r="C911" s="759"/>
      <c r="D911" s="759"/>
      <c r="E911" s="759"/>
      <c r="F911" s="759"/>
      <c r="G911" s="759"/>
      <c r="H911" s="759"/>
      <c r="I911" s="759"/>
      <c r="J911" s="759"/>
      <c r="K911" s="759"/>
      <c r="L911" s="759"/>
      <c r="M911" s="759"/>
      <c r="N911" s="759"/>
      <c r="O911" s="764"/>
    </row>
    <row r="912">
      <c r="A912" s="841"/>
      <c r="B912" s="758"/>
      <c r="C912" s="759"/>
      <c r="D912" s="759"/>
      <c r="E912" s="759"/>
      <c r="F912" s="759"/>
      <c r="G912" s="759"/>
      <c r="H912" s="759"/>
      <c r="I912" s="759"/>
      <c r="J912" s="759"/>
      <c r="K912" s="759"/>
      <c r="L912" s="759"/>
      <c r="M912" s="759"/>
      <c r="N912" s="759"/>
      <c r="O912" s="764"/>
    </row>
    <row r="913">
      <c r="A913" s="841"/>
      <c r="B913" s="758"/>
      <c r="C913" s="759"/>
      <c r="D913" s="759"/>
      <c r="E913" s="759"/>
      <c r="F913" s="759"/>
      <c r="G913" s="759"/>
      <c r="H913" s="759"/>
      <c r="I913" s="759"/>
      <c r="J913" s="759"/>
      <c r="K913" s="759"/>
      <c r="L913" s="759"/>
      <c r="M913" s="759"/>
      <c r="N913" s="759"/>
      <c r="O913" s="764"/>
    </row>
    <row r="914">
      <c r="A914" s="841"/>
      <c r="B914" s="758"/>
      <c r="C914" s="759"/>
      <c r="D914" s="759"/>
      <c r="E914" s="759"/>
      <c r="F914" s="759"/>
      <c r="G914" s="759"/>
      <c r="H914" s="759"/>
      <c r="I914" s="759"/>
      <c r="J914" s="759"/>
      <c r="K914" s="759"/>
      <c r="L914" s="759"/>
      <c r="M914" s="759"/>
      <c r="N914" s="759"/>
      <c r="O914" s="764"/>
    </row>
    <row r="915">
      <c r="A915" s="841"/>
      <c r="B915" s="758"/>
      <c r="C915" s="759"/>
      <c r="D915" s="759"/>
      <c r="E915" s="759"/>
      <c r="F915" s="759"/>
      <c r="G915" s="759"/>
      <c r="H915" s="759"/>
      <c r="I915" s="759"/>
      <c r="J915" s="759"/>
      <c r="K915" s="759"/>
      <c r="L915" s="759"/>
      <c r="M915" s="759"/>
      <c r="N915" s="759"/>
      <c r="O915" s="764"/>
    </row>
    <row r="916">
      <c r="A916" s="841"/>
      <c r="B916" s="758"/>
      <c r="C916" s="759"/>
      <c r="D916" s="759"/>
      <c r="E916" s="759"/>
      <c r="F916" s="759"/>
      <c r="G916" s="759"/>
      <c r="H916" s="759"/>
      <c r="I916" s="759"/>
      <c r="J916" s="759"/>
      <c r="K916" s="759"/>
      <c r="L916" s="759"/>
      <c r="M916" s="759"/>
      <c r="N916" s="759"/>
      <c r="O916" s="764"/>
    </row>
    <row r="917">
      <c r="A917" s="841"/>
      <c r="B917" s="758"/>
      <c r="C917" s="759"/>
      <c r="D917" s="759"/>
      <c r="E917" s="759"/>
      <c r="F917" s="759"/>
      <c r="G917" s="759"/>
      <c r="H917" s="759"/>
      <c r="I917" s="759"/>
      <c r="J917" s="759"/>
      <c r="K917" s="759"/>
      <c r="L917" s="759"/>
      <c r="M917" s="759"/>
      <c r="N917" s="759"/>
      <c r="O917" s="764"/>
    </row>
    <row r="918">
      <c r="A918" s="841"/>
      <c r="B918" s="758"/>
      <c r="C918" s="759"/>
      <c r="D918" s="759"/>
      <c r="E918" s="759"/>
      <c r="F918" s="759"/>
      <c r="G918" s="759"/>
      <c r="H918" s="759"/>
      <c r="I918" s="759"/>
      <c r="J918" s="759"/>
      <c r="K918" s="759"/>
      <c r="L918" s="759"/>
      <c r="M918" s="759"/>
      <c r="N918" s="759"/>
      <c r="O918" s="764"/>
    </row>
    <row r="919">
      <c r="A919" s="841"/>
      <c r="B919" s="758"/>
      <c r="C919" s="759"/>
      <c r="D919" s="759"/>
      <c r="E919" s="759"/>
      <c r="F919" s="759"/>
      <c r="G919" s="759"/>
      <c r="H919" s="759"/>
      <c r="I919" s="759"/>
      <c r="J919" s="759"/>
      <c r="K919" s="759"/>
      <c r="L919" s="759"/>
      <c r="M919" s="759"/>
      <c r="N919" s="759"/>
      <c r="O919" s="764"/>
    </row>
    <row r="920">
      <c r="A920" s="841"/>
      <c r="B920" s="758"/>
      <c r="C920" s="759"/>
      <c r="D920" s="759"/>
      <c r="E920" s="759"/>
      <c r="F920" s="759"/>
      <c r="G920" s="759"/>
      <c r="H920" s="759"/>
      <c r="I920" s="759"/>
      <c r="J920" s="759"/>
      <c r="K920" s="759"/>
      <c r="L920" s="759"/>
      <c r="M920" s="759"/>
      <c r="N920" s="759"/>
      <c r="O920" s="764"/>
    </row>
    <row r="921">
      <c r="A921" s="841"/>
      <c r="B921" s="758"/>
      <c r="C921" s="759"/>
      <c r="D921" s="759"/>
      <c r="E921" s="759"/>
      <c r="F921" s="759"/>
      <c r="G921" s="759"/>
      <c r="H921" s="759"/>
      <c r="I921" s="3" t="s">
        <v>0</v>
      </c>
      <c r="J921" s="3"/>
      <c r="K921" s="3"/>
      <c r="L921" s="3"/>
      <c r="M921" s="3"/>
      <c r="N921" s="3"/>
      <c r="O921" s="3"/>
    </row>
    <row r="922">
      <c r="A922" s="841"/>
      <c r="B922" s="758"/>
      <c r="C922" s="759"/>
      <c r="D922" s="759"/>
      <c r="E922" s="759"/>
      <c r="F922" s="759"/>
      <c r="G922" s="759"/>
      <c r="H922" s="759"/>
      <c r="I922" s="3"/>
      <c r="J922" s="3"/>
      <c r="K922" s="3"/>
      <c r="L922" s="3"/>
      <c r="M922" s="3"/>
      <c r="N922" s="3"/>
      <c r="O922" s="3"/>
    </row>
    <row r="923">
      <c r="A923" s="841"/>
      <c r="B923" s="758"/>
      <c r="C923" s="759"/>
      <c r="D923" s="759"/>
      <c r="E923" s="759"/>
      <c r="F923" s="759"/>
      <c r="G923" s="759"/>
      <c r="H923" s="759"/>
      <c r="I923" s="3"/>
      <c r="J923" s="3"/>
      <c r="K923" s="3"/>
      <c r="L923" s="3"/>
      <c r="M923" s="3"/>
      <c r="N923" s="3"/>
      <c r="O923" s="3"/>
    </row>
    <row r="924">
      <c r="A924" s="842"/>
      <c r="B924" s="803"/>
      <c r="C924" s="804"/>
      <c r="D924" s="804"/>
      <c r="E924" s="804"/>
      <c r="F924" s="804"/>
      <c r="G924" s="804"/>
      <c r="H924" s="804"/>
      <c r="I924" s="3"/>
      <c r="J924" s="3"/>
      <c r="K924" s="3"/>
      <c r="L924" s="3"/>
      <c r="M924" s="3"/>
      <c r="N924" s="3"/>
      <c r="O924" s="3"/>
    </row>
    <row r="925">
      <c r="A925" s="837" t="s">
        <v>291</v>
      </c>
      <c r="B925" s="752"/>
      <c r="C925" s="753"/>
      <c r="D925" s="753"/>
      <c r="E925" s="753"/>
      <c r="F925" s="753"/>
      <c r="G925" s="753"/>
      <c r="H925" s="753"/>
      <c r="I925" s="753"/>
      <c r="J925" s="753"/>
      <c r="K925" s="753"/>
      <c r="L925" s="753"/>
      <c r="M925" s="753"/>
      <c r="N925" s="753"/>
      <c r="O925" s="754"/>
    </row>
    <row r="926">
      <c r="A926" s="841"/>
      <c r="B926" s="760"/>
      <c r="C926" s="761"/>
      <c r="D926" s="761"/>
      <c r="E926" s="761"/>
      <c r="F926" s="761"/>
      <c r="G926" s="761"/>
      <c r="H926" s="761"/>
      <c r="I926" s="761"/>
      <c r="J926" s="761"/>
      <c r="K926" s="761"/>
      <c r="L926" s="761"/>
      <c r="M926" s="761"/>
      <c r="N926" s="761"/>
      <c r="O926" s="762"/>
    </row>
    <row r="927">
      <c r="A927" s="841"/>
      <c r="B927" s="760"/>
      <c r="C927" s="761"/>
      <c r="D927" s="761"/>
      <c r="E927" s="761"/>
      <c r="F927" s="761"/>
      <c r="G927" s="761"/>
      <c r="H927" s="761"/>
      <c r="I927" s="761"/>
      <c r="J927" s="761"/>
      <c r="K927" s="761"/>
      <c r="L927" s="761"/>
      <c r="M927" s="761"/>
      <c r="N927" s="761"/>
      <c r="O927" s="762"/>
    </row>
    <row r="928">
      <c r="A928" s="841"/>
      <c r="B928" s="760"/>
      <c r="C928" s="761"/>
      <c r="D928" s="761"/>
      <c r="E928" s="761"/>
      <c r="F928" s="761"/>
      <c r="G928" s="761"/>
      <c r="H928" s="761"/>
      <c r="I928" s="761"/>
      <c r="J928" s="761"/>
      <c r="K928" s="761"/>
      <c r="L928" s="761"/>
      <c r="M928" s="761"/>
      <c r="N928" s="761"/>
      <c r="O928" s="762"/>
    </row>
    <row r="929">
      <c r="A929" s="841"/>
      <c r="B929" s="760"/>
      <c r="C929" s="761"/>
      <c r="D929" s="761"/>
      <c r="E929" s="761"/>
      <c r="F929" s="761"/>
      <c r="G929" s="761"/>
      <c r="H929" s="761"/>
      <c r="I929" s="761"/>
      <c r="J929" s="761"/>
      <c r="K929" s="761"/>
      <c r="L929" s="761"/>
      <c r="M929" s="761"/>
      <c r="N929" s="761"/>
      <c r="O929" s="762"/>
    </row>
    <row r="930">
      <c r="A930" s="841"/>
      <c r="B930" s="760"/>
      <c r="C930" s="761"/>
      <c r="D930" s="761"/>
      <c r="E930" s="761"/>
      <c r="F930" s="761"/>
      <c r="G930" s="761"/>
      <c r="H930" s="761"/>
      <c r="I930" s="761"/>
      <c r="J930" s="761"/>
      <c r="K930" s="761"/>
      <c r="L930" s="761"/>
      <c r="M930" s="761"/>
      <c r="N930" s="761"/>
      <c r="O930" s="762"/>
    </row>
    <row r="931">
      <c r="A931" s="841"/>
      <c r="B931" s="760"/>
      <c r="C931" s="761"/>
      <c r="D931" s="761"/>
      <c r="E931" s="761"/>
      <c r="F931" s="761"/>
      <c r="G931" s="761"/>
      <c r="H931" s="761"/>
      <c r="I931" s="761"/>
      <c r="J931" s="761"/>
      <c r="K931" s="761"/>
      <c r="L931" s="761"/>
      <c r="M931" s="761"/>
      <c r="N931" s="761"/>
      <c r="O931" s="762"/>
    </row>
    <row r="932">
      <c r="A932" s="841"/>
      <c r="B932" s="760"/>
      <c r="C932" s="761"/>
      <c r="D932" s="761"/>
      <c r="E932" s="761"/>
      <c r="F932" s="761"/>
      <c r="G932" s="761"/>
      <c r="H932" s="761"/>
      <c r="I932" s="761"/>
      <c r="J932" s="761"/>
      <c r="K932" s="761"/>
      <c r="L932" s="761"/>
      <c r="M932" s="761"/>
      <c r="N932" s="761"/>
      <c r="O932" s="762"/>
    </row>
    <row r="933">
      <c r="A933" s="841"/>
      <c r="B933" s="758"/>
      <c r="C933" s="759"/>
      <c r="D933" s="759"/>
      <c r="E933" s="759"/>
      <c r="F933" s="759"/>
      <c r="G933" s="759"/>
      <c r="H933" s="759"/>
      <c r="I933" s="3" t="s">
        <v>292</v>
      </c>
      <c r="J933" s="3"/>
      <c r="K933" s="3"/>
      <c r="L933" s="3"/>
      <c r="M933" s="3"/>
      <c r="N933" s="3"/>
      <c r="O933" s="3"/>
    </row>
    <row r="934">
      <c r="A934" s="841"/>
      <c r="B934" s="758"/>
      <c r="C934" s="759"/>
      <c r="D934" s="759"/>
      <c r="E934" s="759"/>
      <c r="F934" s="759"/>
      <c r="G934" s="759"/>
      <c r="H934" s="759"/>
      <c r="I934" s="3"/>
      <c r="J934" s="3"/>
      <c r="K934" s="3"/>
      <c r="L934" s="3"/>
      <c r="M934" s="3"/>
      <c r="N934" s="3"/>
      <c r="O934" s="3"/>
    </row>
    <row r="935">
      <c r="A935" s="841"/>
      <c r="B935" s="758"/>
      <c r="C935" s="759"/>
      <c r="D935" s="759"/>
      <c r="E935" s="759"/>
      <c r="F935" s="759"/>
      <c r="G935" s="759"/>
      <c r="H935" s="759"/>
      <c r="I935" s="3"/>
      <c r="J935" s="3"/>
      <c r="K935" s="3"/>
      <c r="L935" s="3"/>
      <c r="M935" s="3"/>
      <c r="N935" s="3"/>
      <c r="O935" s="3"/>
    </row>
    <row r="936">
      <c r="A936" s="842"/>
      <c r="B936" s="803"/>
      <c r="C936" s="804"/>
      <c r="D936" s="804"/>
      <c r="E936" s="804"/>
      <c r="F936" s="804"/>
      <c r="G936" s="804"/>
      <c r="H936" s="804"/>
      <c r="I936" s="3"/>
      <c r="J936" s="3"/>
      <c r="K936" s="3"/>
      <c r="L936" s="3"/>
      <c r="M936" s="3"/>
      <c r="N936" s="3"/>
      <c r="O936" s="3"/>
    </row>
    <row r="937">
      <c r="A937" s="805" t="s">
        <v>240</v>
      </c>
      <c r="B937" s="806" t="s">
        <v>1</v>
      </c>
      <c r="C937" s="807"/>
      <c r="D937" s="807"/>
      <c r="E937" s="807"/>
      <c r="F937" s="807"/>
      <c r="G937" s="807"/>
      <c r="H937" s="807"/>
      <c r="I937" s="807"/>
      <c r="J937" s="807"/>
      <c r="K937" s="807"/>
      <c r="L937" s="807"/>
      <c r="M937" s="807"/>
      <c r="N937" s="807"/>
      <c r="O937" s="843"/>
    </row>
    <row r="938">
      <c r="A938" s="810" t="s">
        <v>3</v>
      </c>
      <c r="B938" s="811" t="s">
        <v>4</v>
      </c>
      <c r="C938" s="812"/>
      <c r="D938" s="812"/>
      <c r="E938" s="812"/>
      <c r="F938" s="812"/>
      <c r="G938" s="812"/>
      <c r="H938" s="812"/>
      <c r="I938" s="812"/>
      <c r="J938" s="812"/>
      <c r="K938" s="812"/>
      <c r="L938" s="812"/>
      <c r="M938" s="812"/>
      <c r="N938" s="812"/>
      <c r="O938" s="813"/>
    </row>
    <row r="939">
      <c r="A939" s="814" t="s">
        <v>241</v>
      </c>
      <c r="B939" s="694"/>
      <c r="C939" s="694"/>
      <c r="D939" s="694"/>
      <c r="E939" s="694"/>
      <c r="F939" s="694"/>
      <c r="G939" s="694"/>
      <c r="H939" s="694"/>
      <c r="I939" s="694"/>
      <c r="J939" s="694"/>
      <c r="K939" s="694"/>
      <c r="L939" s="694"/>
      <c r="M939" s="694"/>
      <c r="N939" s="694"/>
      <c r="O939" s="815"/>
    </row>
    <row r="940" ht="25.5">
      <c r="A940" s="718" t="s">
        <v>7</v>
      </c>
      <c r="B940" s="720" t="s">
        <v>312</v>
      </c>
      <c r="C940" s="720" t="s">
        <v>216</v>
      </c>
      <c r="D940" s="816" t="s">
        <v>301</v>
      </c>
      <c r="E940" s="817"/>
      <c r="F940" s="818"/>
      <c r="G940" s="819" t="s">
        <v>242</v>
      </c>
      <c r="H940" s="820"/>
      <c r="I940" s="723">
        <f>I888+1</f>
        <v>45984</v>
      </c>
      <c r="J940" s="724"/>
      <c r="K940" s="724"/>
      <c r="L940" s="724"/>
      <c r="M940" s="725"/>
      <c r="N940" s="726" t="s">
        <v>243</v>
      </c>
      <c r="O940" s="727">
        <f>O888+1</f>
        <v>19</v>
      </c>
    </row>
    <row r="941">
      <c r="A941" s="728" t="s">
        <v>244</v>
      </c>
      <c r="B941" s="729" t="s">
        <v>6</v>
      </c>
      <c r="C941" s="730"/>
      <c r="D941" s="730"/>
      <c r="E941" s="730"/>
      <c r="F941" s="730"/>
      <c r="G941" s="730"/>
      <c r="H941" s="730"/>
      <c r="I941" s="730"/>
      <c r="J941" s="731"/>
      <c r="K941" s="732" t="s">
        <v>245</v>
      </c>
      <c r="L941" s="732" t="s">
        <v>246</v>
      </c>
      <c r="M941" s="821" t="s">
        <v>247</v>
      </c>
      <c r="N941" s="822"/>
      <c r="O941" s="733" t="s">
        <v>248</v>
      </c>
    </row>
    <row r="942">
      <c r="A942" s="734"/>
      <c r="B942" s="735"/>
      <c r="C942" s="736"/>
      <c r="D942" s="736"/>
      <c r="E942" s="736"/>
      <c r="F942" s="736"/>
      <c r="G942" s="736"/>
      <c r="H942" s="736"/>
      <c r="I942" s="736"/>
      <c r="J942" s="737"/>
      <c r="K942" s="732" t="s">
        <v>249</v>
      </c>
      <c r="L942" s="732" t="s">
        <v>203</v>
      </c>
      <c r="M942" s="823"/>
      <c r="N942" s="824"/>
      <c r="O942" s="739"/>
    </row>
    <row r="943" ht="25.5">
      <c r="A943" s="740" t="s">
        <v>250</v>
      </c>
      <c r="B943" s="741"/>
      <c r="C943" s="742" t="s">
        <v>251</v>
      </c>
      <c r="D943" s="742">
        <f>D891</f>
        <v>180</v>
      </c>
      <c r="E943" s="742" t="s">
        <v>252</v>
      </c>
      <c r="F943" s="825" t="s">
        <v>253</v>
      </c>
      <c r="G943" s="826"/>
      <c r="H943" s="741">
        <f>H891+1</f>
        <v>49</v>
      </c>
      <c r="I943" s="742" t="s">
        <v>254</v>
      </c>
      <c r="J943" s="741">
        <f>D943-H943</f>
        <v>131</v>
      </c>
      <c r="K943" s="744" t="s">
        <v>255</v>
      </c>
      <c r="L943" s="744" t="s">
        <v>203</v>
      </c>
      <c r="M943" s="811"/>
      <c r="N943" s="827"/>
      <c r="O943" s="745"/>
    </row>
    <row r="944">
      <c r="A944" s="828" t="s">
        <v>256</v>
      </c>
      <c r="B944" s="747" t="s">
        <v>257</v>
      </c>
      <c r="C944" s="748"/>
      <c r="D944" s="748"/>
      <c r="E944" s="748"/>
      <c r="F944" s="749"/>
      <c r="G944" s="750"/>
      <c r="H944" s="751"/>
      <c r="I944" s="752"/>
      <c r="J944" s="753"/>
      <c r="K944" s="753"/>
      <c r="L944" s="753"/>
      <c r="M944" s="753"/>
      <c r="N944" s="753"/>
      <c r="O944" s="754"/>
    </row>
    <row r="945">
      <c r="A945" s="828"/>
      <c r="B945" s="755" t="s">
        <v>258</v>
      </c>
      <c r="C945" s="756"/>
      <c r="D945" s="756"/>
      <c r="E945" s="756"/>
      <c r="F945" s="757"/>
      <c r="G945" s="758"/>
      <c r="H945" s="759"/>
      <c r="I945" s="760"/>
      <c r="J945" s="761"/>
      <c r="K945" s="761"/>
      <c r="L945" s="761"/>
      <c r="M945" s="761"/>
      <c r="N945" s="761"/>
      <c r="O945" s="762"/>
    </row>
    <row r="946">
      <c r="A946" s="828"/>
      <c r="B946" s="755" t="s">
        <v>259</v>
      </c>
      <c r="C946" s="756"/>
      <c r="D946" s="756"/>
      <c r="E946" s="756"/>
      <c r="F946" s="757"/>
      <c r="G946" s="758"/>
      <c r="H946" s="759"/>
      <c r="I946" s="760"/>
      <c r="J946" s="761"/>
      <c r="K946" s="761"/>
      <c r="L946" s="761"/>
      <c r="M946" s="761"/>
      <c r="N946" s="761"/>
      <c r="O946" s="762"/>
    </row>
    <row r="947">
      <c r="A947" s="828"/>
      <c r="B947" s="755" t="s">
        <v>260</v>
      </c>
      <c r="C947" s="756"/>
      <c r="D947" s="756"/>
      <c r="E947" s="756"/>
      <c r="F947" s="757"/>
      <c r="G947" s="758"/>
      <c r="H947" s="763"/>
      <c r="I947" s="760"/>
      <c r="J947" s="761"/>
      <c r="K947" s="761"/>
      <c r="L947" s="761"/>
      <c r="M947" s="761"/>
      <c r="N947" s="761"/>
      <c r="O947" s="762"/>
    </row>
    <row r="948">
      <c r="A948" s="828"/>
      <c r="B948" s="755" t="s">
        <v>261</v>
      </c>
      <c r="C948" s="756"/>
      <c r="D948" s="756"/>
      <c r="E948" s="756"/>
      <c r="F948" s="757"/>
      <c r="G948" s="758"/>
      <c r="H948" s="763"/>
      <c r="I948" s="758"/>
      <c r="J948" s="759"/>
      <c r="K948" s="759"/>
      <c r="L948" s="759"/>
      <c r="M948" s="759"/>
      <c r="N948" s="759"/>
      <c r="O948" s="764"/>
    </row>
    <row r="949">
      <c r="A949" s="829"/>
      <c r="B949" s="755" t="s">
        <v>262</v>
      </c>
      <c r="C949" s="756"/>
      <c r="D949" s="756"/>
      <c r="E949" s="756"/>
      <c r="F949" s="757"/>
      <c r="G949" s="758"/>
      <c r="H949" s="763"/>
      <c r="I949" s="769"/>
      <c r="J949" s="770"/>
      <c r="K949" s="770"/>
      <c r="L949" s="770"/>
      <c r="M949" s="770"/>
      <c r="N949" s="770"/>
      <c r="O949" s="771"/>
    </row>
    <row r="950">
      <c r="A950" s="830" t="s">
        <v>263</v>
      </c>
      <c r="B950" s="773" t="s">
        <v>264</v>
      </c>
      <c r="C950" s="774"/>
      <c r="D950" s="774"/>
      <c r="E950" s="774"/>
      <c r="F950" s="775"/>
      <c r="G950" s="776" t="s">
        <v>265</v>
      </c>
      <c r="H950" s="777"/>
      <c r="I950" s="773" t="s">
        <v>264</v>
      </c>
      <c r="J950" s="774"/>
      <c r="K950" s="774"/>
      <c r="L950" s="774"/>
      <c r="M950" s="774"/>
      <c r="N950" s="775"/>
      <c r="O950" s="778" t="s">
        <v>265</v>
      </c>
    </row>
    <row r="951">
      <c r="A951" s="828"/>
      <c r="B951" s="766" t="s">
        <v>266</v>
      </c>
      <c r="C951" s="767"/>
      <c r="D951" s="767"/>
      <c r="E951" s="767"/>
      <c r="F951" s="768"/>
      <c r="G951" s="779"/>
      <c r="H951" s="780"/>
      <c r="I951" s="766" t="s">
        <v>267</v>
      </c>
      <c r="J951" s="767"/>
      <c r="K951" s="767"/>
      <c r="L951" s="767"/>
      <c r="M951" s="767"/>
      <c r="N951" s="768"/>
      <c r="O951" s="781"/>
    </row>
    <row r="952" ht="13.15" customHeight="1">
      <c r="A952" s="828"/>
      <c r="B952" s="766" t="s">
        <v>268</v>
      </c>
      <c r="C952" s="767"/>
      <c r="D952" s="767"/>
      <c r="E952" s="767"/>
      <c r="F952" s="768"/>
      <c r="G952" s="779"/>
      <c r="H952" s="782"/>
      <c r="I952" s="783" t="s">
        <v>269</v>
      </c>
      <c r="J952" s="784"/>
      <c r="K952" s="784"/>
      <c r="L952" s="784"/>
      <c r="M952" s="784"/>
      <c r="N952" s="785"/>
      <c r="O952" s="786"/>
    </row>
    <row r="953" ht="13.15" customHeight="1">
      <c r="A953" s="828"/>
      <c r="B953" s="766" t="s">
        <v>270</v>
      </c>
      <c r="C953" s="767"/>
      <c r="D953" s="767"/>
      <c r="E953" s="767"/>
      <c r="F953" s="768"/>
      <c r="G953" s="779"/>
      <c r="H953" s="782"/>
      <c r="I953" s="766" t="s">
        <v>271</v>
      </c>
      <c r="J953" s="767"/>
      <c r="K953" s="767"/>
      <c r="L953" s="767"/>
      <c r="M953" s="767"/>
      <c r="N953" s="768"/>
      <c r="O953" s="786"/>
    </row>
    <row r="954" ht="13.15" customHeight="1">
      <c r="A954" s="828"/>
      <c r="B954" s="766" t="s">
        <v>272</v>
      </c>
      <c r="C954" s="767"/>
      <c r="D954" s="767"/>
      <c r="E954" s="767"/>
      <c r="F954" s="768"/>
      <c r="G954" s="779"/>
      <c r="H954" s="780"/>
      <c r="I954" s="787" t="s">
        <v>273</v>
      </c>
      <c r="J954" s="788"/>
      <c r="K954" s="788"/>
      <c r="L954" s="788"/>
      <c r="M954" s="788"/>
      <c r="N954" s="789"/>
      <c r="O954" s="781"/>
    </row>
    <row r="955" ht="13.15" customHeight="1">
      <c r="A955" s="828"/>
      <c r="B955" s="766" t="s">
        <v>274</v>
      </c>
      <c r="C955" s="767"/>
      <c r="D955" s="767"/>
      <c r="E955" s="767"/>
      <c r="F955" s="768"/>
      <c r="G955" s="779"/>
      <c r="H955" s="780"/>
      <c r="I955" s="766" t="s">
        <v>275</v>
      </c>
      <c r="J955" s="767"/>
      <c r="K955" s="767"/>
      <c r="L955" s="767"/>
      <c r="M955" s="767"/>
      <c r="N955" s="768"/>
      <c r="O955" s="781"/>
    </row>
    <row r="956">
      <c r="A956" s="828"/>
      <c r="B956" s="766" t="s">
        <v>276</v>
      </c>
      <c r="C956" s="767"/>
      <c r="D956" s="767"/>
      <c r="E956" s="767"/>
      <c r="F956" s="768"/>
      <c r="G956" s="779"/>
      <c r="H956" s="780"/>
      <c r="I956" s="766" t="s">
        <v>277</v>
      </c>
      <c r="J956" s="767"/>
      <c r="K956" s="767"/>
      <c r="L956" s="767"/>
      <c r="M956" s="767"/>
      <c r="N956" s="768"/>
      <c r="O956" s="781"/>
    </row>
    <row r="957" ht="13.15" customHeight="1">
      <c r="A957" s="828"/>
      <c r="B957" s="766" t="s">
        <v>278</v>
      </c>
      <c r="C957" s="767"/>
      <c r="D957" s="767"/>
      <c r="E957" s="767"/>
      <c r="F957" s="768"/>
      <c r="G957" s="779"/>
      <c r="H957" s="780"/>
      <c r="I957" s="766" t="s">
        <v>279</v>
      </c>
      <c r="J957" s="767"/>
      <c r="K957" s="767"/>
      <c r="L957" s="767"/>
      <c r="M957" s="767"/>
      <c r="N957" s="768"/>
      <c r="O957" s="781"/>
    </row>
    <row r="958">
      <c r="A958" s="828"/>
      <c r="B958" s="766" t="s">
        <v>280</v>
      </c>
      <c r="C958" s="767"/>
      <c r="D958" s="767"/>
      <c r="E958" s="767"/>
      <c r="F958" s="768"/>
      <c r="G958" s="779"/>
      <c r="H958" s="780"/>
      <c r="I958" s="766" t="s">
        <v>281</v>
      </c>
      <c r="J958" s="767"/>
      <c r="K958" s="767"/>
      <c r="L958" s="767"/>
      <c r="M958" s="767"/>
      <c r="N958" s="768"/>
      <c r="O958" s="781"/>
    </row>
    <row r="959" ht="13.15" customHeight="1">
      <c r="A959" s="828"/>
      <c r="B959" s="766" t="s">
        <v>282</v>
      </c>
      <c r="C959" s="767"/>
      <c r="D959" s="767"/>
      <c r="E959" s="767"/>
      <c r="F959" s="768"/>
      <c r="G959" s="779"/>
      <c r="H959" s="780"/>
      <c r="I959" s="766" t="s">
        <v>283</v>
      </c>
      <c r="J959" s="767"/>
      <c r="K959" s="767"/>
      <c r="L959" s="767"/>
      <c r="M959" s="767"/>
      <c r="N959" s="768"/>
      <c r="O959" s="781"/>
    </row>
    <row r="960" ht="13.15" customHeight="1">
      <c r="A960" s="828"/>
      <c r="B960" s="766" t="s">
        <v>284</v>
      </c>
      <c r="C960" s="767"/>
      <c r="D960" s="767"/>
      <c r="E960" s="767"/>
      <c r="F960" s="768"/>
      <c r="G960" s="779"/>
      <c r="H960" s="780"/>
      <c r="I960" s="766" t="s">
        <v>285</v>
      </c>
      <c r="J960" s="767"/>
      <c r="K960" s="767"/>
      <c r="L960" s="767"/>
      <c r="M960" s="767"/>
      <c r="N960" s="768"/>
      <c r="O960" s="790"/>
    </row>
    <row r="961" ht="13.9" customHeight="1">
      <c r="A961" s="829"/>
      <c r="B961" s="766" t="s">
        <v>286</v>
      </c>
      <c r="C961" s="767"/>
      <c r="D961" s="767"/>
      <c r="E961" s="767"/>
      <c r="F961" s="768"/>
      <c r="G961" s="791"/>
      <c r="H961" s="792"/>
      <c r="I961" s="793" t="s">
        <v>287</v>
      </c>
      <c r="J961" s="794"/>
      <c r="K961" s="794"/>
      <c r="L961" s="794"/>
      <c r="M961" s="794"/>
      <c r="N961" s="795"/>
      <c r="O961" s="796">
        <f>SUM(G951:H961,O951:O960)</f>
        <v>0</v>
      </c>
    </row>
    <row r="962" ht="13.15" customHeight="1">
      <c r="A962" s="837" t="s">
        <v>288</v>
      </c>
      <c r="B962" s="838" t="s">
        <v>313</v>
      </c>
      <c r="C962" s="839"/>
      <c r="D962" s="839"/>
      <c r="E962" s="839"/>
      <c r="F962" s="839"/>
      <c r="G962" s="839"/>
      <c r="H962" s="839"/>
      <c r="I962" s="839"/>
      <c r="J962" s="839"/>
      <c r="K962" s="839"/>
      <c r="L962" s="839"/>
      <c r="M962" s="839"/>
      <c r="N962" s="839"/>
      <c r="O962" s="840"/>
    </row>
    <row r="963">
      <c r="A963" s="841"/>
      <c r="B963" s="758"/>
      <c r="C963" s="759"/>
      <c r="D963" s="759"/>
      <c r="E963" s="759"/>
      <c r="F963" s="759"/>
      <c r="G963" s="759"/>
      <c r="H963" s="759"/>
      <c r="I963" s="759"/>
      <c r="J963" s="759"/>
      <c r="K963" s="759"/>
      <c r="L963" s="759"/>
      <c r="M963" s="759"/>
      <c r="N963" s="759"/>
      <c r="O963" s="764"/>
    </row>
    <row r="964">
      <c r="A964" s="841"/>
      <c r="B964" s="758"/>
      <c r="C964" s="759"/>
      <c r="D964" s="759"/>
      <c r="E964" s="759"/>
      <c r="F964" s="759"/>
      <c r="G964" s="759"/>
      <c r="H964" s="759"/>
      <c r="I964" s="759"/>
      <c r="J964" s="759"/>
      <c r="K964" s="759"/>
      <c r="L964" s="759"/>
      <c r="M964" s="759"/>
      <c r="N964" s="759"/>
      <c r="O964" s="764"/>
    </row>
    <row r="965">
      <c r="A965" s="841"/>
      <c r="B965" s="758"/>
      <c r="C965" s="759"/>
      <c r="D965" s="759"/>
      <c r="E965" s="759"/>
      <c r="F965" s="759"/>
      <c r="G965" s="759"/>
      <c r="H965" s="759"/>
      <c r="I965" s="759"/>
      <c r="J965" s="759"/>
      <c r="K965" s="759"/>
      <c r="L965" s="759"/>
      <c r="M965" s="759"/>
      <c r="N965" s="759"/>
      <c r="O965" s="764"/>
    </row>
    <row r="966">
      <c r="A966" s="841"/>
      <c r="B966" s="758"/>
      <c r="C966" s="759"/>
      <c r="D966" s="759"/>
      <c r="E966" s="759"/>
      <c r="F966" s="759"/>
      <c r="G966" s="759"/>
      <c r="H966" s="759"/>
      <c r="I966" s="759"/>
      <c r="J966" s="759"/>
      <c r="K966" s="759"/>
      <c r="L966" s="759"/>
      <c r="M966" s="759"/>
      <c r="N966" s="759"/>
      <c r="O966" s="764"/>
    </row>
    <row r="967">
      <c r="A967" s="841"/>
      <c r="B967" s="758"/>
      <c r="C967" s="759"/>
      <c r="D967" s="759"/>
      <c r="E967" s="759"/>
      <c r="F967" s="759"/>
      <c r="G967" s="759"/>
      <c r="H967" s="759"/>
      <c r="I967" s="759"/>
      <c r="J967" s="759"/>
      <c r="K967" s="759"/>
      <c r="L967" s="759"/>
      <c r="M967" s="759"/>
      <c r="N967" s="759"/>
      <c r="O967" s="764"/>
    </row>
    <row r="968">
      <c r="A968" s="841"/>
      <c r="B968" s="758"/>
      <c r="C968" s="759"/>
      <c r="D968" s="759"/>
      <c r="E968" s="759"/>
      <c r="F968" s="759"/>
      <c r="G968" s="759"/>
      <c r="H968" s="759"/>
      <c r="I968" s="759"/>
      <c r="J968" s="759"/>
      <c r="K968" s="759"/>
      <c r="L968" s="759"/>
      <c r="M968" s="759"/>
      <c r="N968" s="759"/>
      <c r="O968" s="764"/>
    </row>
    <row r="969">
      <c r="A969" s="841"/>
      <c r="B969" s="758"/>
      <c r="C969" s="759"/>
      <c r="D969" s="759"/>
      <c r="E969" s="759"/>
      <c r="F969" s="759"/>
      <c r="G969" s="759"/>
      <c r="H969" s="759"/>
      <c r="I969" s="759"/>
      <c r="J969" s="759"/>
      <c r="K969" s="759"/>
      <c r="L969" s="759"/>
      <c r="M969" s="759"/>
      <c r="N969" s="759"/>
      <c r="O969" s="764"/>
    </row>
    <row r="970">
      <c r="A970" s="841"/>
      <c r="B970" s="758"/>
      <c r="C970" s="759"/>
      <c r="D970" s="759"/>
      <c r="E970" s="759"/>
      <c r="F970" s="759"/>
      <c r="G970" s="759"/>
      <c r="H970" s="759"/>
      <c r="I970" s="759"/>
      <c r="J970" s="759"/>
      <c r="K970" s="759"/>
      <c r="L970" s="759"/>
      <c r="M970" s="759"/>
      <c r="N970" s="759"/>
      <c r="O970" s="764"/>
    </row>
    <row r="971">
      <c r="A971" s="841"/>
      <c r="B971" s="758"/>
      <c r="C971" s="759"/>
      <c r="D971" s="759"/>
      <c r="E971" s="759"/>
      <c r="F971" s="759"/>
      <c r="G971" s="759"/>
      <c r="H971" s="759"/>
      <c r="I971" s="759"/>
      <c r="J971" s="759"/>
      <c r="K971" s="759"/>
      <c r="L971" s="759"/>
      <c r="M971" s="759"/>
      <c r="N971" s="759"/>
      <c r="O971" s="764"/>
    </row>
    <row r="972">
      <c r="A972" s="841"/>
      <c r="B972" s="758"/>
      <c r="C972" s="759"/>
      <c r="D972" s="759"/>
      <c r="E972" s="759"/>
      <c r="F972" s="759"/>
      <c r="G972" s="759"/>
      <c r="H972" s="759"/>
      <c r="I972" s="759"/>
      <c r="J972" s="759"/>
      <c r="K972" s="759"/>
      <c r="L972" s="759"/>
      <c r="M972" s="759"/>
      <c r="N972" s="759"/>
      <c r="O972" s="764"/>
    </row>
    <row r="973">
      <c r="A973" s="841"/>
      <c r="B973" s="758"/>
      <c r="C973" s="759"/>
      <c r="D973" s="759"/>
      <c r="E973" s="759"/>
      <c r="F973" s="759"/>
      <c r="G973" s="759"/>
      <c r="H973" s="759"/>
      <c r="I973" s="3" t="s">
        <v>0</v>
      </c>
      <c r="J973" s="3"/>
      <c r="K973" s="3"/>
      <c r="L973" s="3"/>
      <c r="M973" s="3"/>
      <c r="N973" s="3"/>
      <c r="O973" s="3"/>
    </row>
    <row r="974">
      <c r="A974" s="841"/>
      <c r="B974" s="758"/>
      <c r="C974" s="759"/>
      <c r="D974" s="759"/>
      <c r="E974" s="759"/>
      <c r="F974" s="759"/>
      <c r="G974" s="759"/>
      <c r="H974" s="759"/>
      <c r="I974" s="3"/>
      <c r="J974" s="3"/>
      <c r="K974" s="3"/>
      <c r="L974" s="3"/>
      <c r="M974" s="3"/>
      <c r="N974" s="3"/>
      <c r="O974" s="3"/>
    </row>
    <row r="975">
      <c r="A975" s="841"/>
      <c r="B975" s="758"/>
      <c r="C975" s="759"/>
      <c r="D975" s="759"/>
      <c r="E975" s="759"/>
      <c r="F975" s="759"/>
      <c r="G975" s="759"/>
      <c r="H975" s="759"/>
      <c r="I975" s="3"/>
      <c r="J975" s="3"/>
      <c r="K975" s="3"/>
      <c r="L975" s="3"/>
      <c r="M975" s="3"/>
      <c r="N975" s="3"/>
      <c r="O975" s="3"/>
    </row>
    <row r="976">
      <c r="A976" s="842"/>
      <c r="B976" s="803"/>
      <c r="C976" s="804"/>
      <c r="D976" s="804"/>
      <c r="E976" s="804"/>
      <c r="F976" s="804"/>
      <c r="G976" s="804"/>
      <c r="H976" s="804"/>
      <c r="I976" s="3"/>
      <c r="J976" s="3"/>
      <c r="K976" s="3"/>
      <c r="L976" s="3"/>
      <c r="M976" s="3"/>
      <c r="N976" s="3"/>
      <c r="O976" s="3"/>
    </row>
    <row r="977">
      <c r="A977" s="837" t="s">
        <v>291</v>
      </c>
      <c r="B977" s="752"/>
      <c r="C977" s="753"/>
      <c r="D977" s="753"/>
      <c r="E977" s="753"/>
      <c r="F977" s="753"/>
      <c r="G977" s="753"/>
      <c r="H977" s="753"/>
      <c r="I977" s="753"/>
      <c r="J977" s="753"/>
      <c r="K977" s="753"/>
      <c r="L977" s="753"/>
      <c r="M977" s="753"/>
      <c r="N977" s="753"/>
      <c r="O977" s="754"/>
    </row>
    <row r="978">
      <c r="A978" s="841"/>
      <c r="B978" s="760"/>
      <c r="C978" s="761"/>
      <c r="D978" s="761"/>
      <c r="E978" s="761"/>
      <c r="F978" s="761"/>
      <c r="G978" s="761"/>
      <c r="H978" s="761"/>
      <c r="I978" s="761"/>
      <c r="J978" s="761"/>
      <c r="K978" s="761"/>
      <c r="L978" s="761"/>
      <c r="M978" s="761"/>
      <c r="N978" s="761"/>
      <c r="O978" s="762"/>
    </row>
    <row r="979">
      <c r="A979" s="841"/>
      <c r="B979" s="760"/>
      <c r="C979" s="761"/>
      <c r="D979" s="761"/>
      <c r="E979" s="761"/>
      <c r="F979" s="761"/>
      <c r="G979" s="761"/>
      <c r="H979" s="761"/>
      <c r="I979" s="761"/>
      <c r="J979" s="761"/>
      <c r="K979" s="761"/>
      <c r="L979" s="761"/>
      <c r="M979" s="761"/>
      <c r="N979" s="761"/>
      <c r="O979" s="762"/>
    </row>
    <row r="980">
      <c r="A980" s="841"/>
      <c r="B980" s="760"/>
      <c r="C980" s="761"/>
      <c r="D980" s="761"/>
      <c r="E980" s="761"/>
      <c r="F980" s="761"/>
      <c r="G980" s="761"/>
      <c r="H980" s="761"/>
      <c r="I980" s="761"/>
      <c r="J980" s="761"/>
      <c r="K980" s="761"/>
      <c r="L980" s="761"/>
      <c r="M980" s="761"/>
      <c r="N980" s="761"/>
      <c r="O980" s="762"/>
    </row>
    <row r="981">
      <c r="A981" s="841"/>
      <c r="B981" s="760"/>
      <c r="C981" s="761"/>
      <c r="D981" s="761"/>
      <c r="E981" s="761"/>
      <c r="F981" s="761"/>
      <c r="G981" s="761"/>
      <c r="H981" s="761"/>
      <c r="I981" s="761"/>
      <c r="J981" s="761"/>
      <c r="K981" s="761"/>
      <c r="L981" s="761"/>
      <c r="M981" s="761"/>
      <c r="N981" s="761"/>
      <c r="O981" s="762"/>
    </row>
    <row r="982">
      <c r="A982" s="841"/>
      <c r="B982" s="760"/>
      <c r="C982" s="761"/>
      <c r="D982" s="761"/>
      <c r="E982" s="761"/>
      <c r="F982" s="761"/>
      <c r="G982" s="761"/>
      <c r="H982" s="761"/>
      <c r="I982" s="761"/>
      <c r="J982" s="761"/>
      <c r="K982" s="761"/>
      <c r="L982" s="761"/>
      <c r="M982" s="761"/>
      <c r="N982" s="761"/>
      <c r="O982" s="762"/>
    </row>
    <row r="983">
      <c r="A983" s="841"/>
      <c r="B983" s="760"/>
      <c r="C983" s="761"/>
      <c r="D983" s="761"/>
      <c r="E983" s="761"/>
      <c r="F983" s="761"/>
      <c r="G983" s="761"/>
      <c r="H983" s="761"/>
      <c r="I983" s="761"/>
      <c r="J983" s="761"/>
      <c r="K983" s="761"/>
      <c r="L983" s="761"/>
      <c r="M983" s="761"/>
      <c r="N983" s="761"/>
      <c r="O983" s="762"/>
    </row>
    <row r="984">
      <c r="A984" s="841"/>
      <c r="B984" s="760"/>
      <c r="C984" s="761"/>
      <c r="D984" s="761"/>
      <c r="E984" s="761"/>
      <c r="F984" s="761"/>
      <c r="G984" s="761"/>
      <c r="H984" s="761"/>
      <c r="I984" s="761"/>
      <c r="J984" s="761"/>
      <c r="K984" s="761"/>
      <c r="L984" s="761"/>
      <c r="M984" s="761"/>
      <c r="N984" s="761"/>
      <c r="O984" s="762"/>
    </row>
    <row r="985">
      <c r="A985" s="841"/>
      <c r="B985" s="758"/>
      <c r="C985" s="759"/>
      <c r="D985" s="759"/>
      <c r="E985" s="759"/>
      <c r="F985" s="759"/>
      <c r="G985" s="759"/>
      <c r="H985" s="759"/>
      <c r="I985" s="3" t="s">
        <v>292</v>
      </c>
      <c r="J985" s="3"/>
      <c r="K985" s="3"/>
      <c r="L985" s="3"/>
      <c r="M985" s="3"/>
      <c r="N985" s="3"/>
      <c r="O985" s="3"/>
    </row>
    <row r="986">
      <c r="A986" s="841"/>
      <c r="B986" s="758"/>
      <c r="C986" s="759"/>
      <c r="D986" s="759"/>
      <c r="E986" s="759"/>
      <c r="F986" s="759"/>
      <c r="G986" s="759"/>
      <c r="H986" s="759"/>
      <c r="I986" s="3"/>
      <c r="J986" s="3"/>
      <c r="K986" s="3"/>
      <c r="L986" s="3"/>
      <c r="M986" s="3"/>
      <c r="N986" s="3"/>
      <c r="O986" s="3"/>
    </row>
    <row r="987">
      <c r="A987" s="841"/>
      <c r="B987" s="758"/>
      <c r="C987" s="759"/>
      <c r="D987" s="759"/>
      <c r="E987" s="759"/>
      <c r="F987" s="759"/>
      <c r="G987" s="759"/>
      <c r="H987" s="759"/>
      <c r="I987" s="3"/>
      <c r="J987" s="3"/>
      <c r="K987" s="3"/>
      <c r="L987" s="3"/>
      <c r="M987" s="3"/>
      <c r="N987" s="3"/>
      <c r="O987" s="3"/>
    </row>
    <row r="988">
      <c r="A988" s="842"/>
      <c r="B988" s="803"/>
      <c r="C988" s="804"/>
      <c r="D988" s="804"/>
      <c r="E988" s="804"/>
      <c r="F988" s="804"/>
      <c r="G988" s="804"/>
      <c r="H988" s="804"/>
      <c r="I988" s="3"/>
      <c r="J988" s="3"/>
      <c r="K988" s="3"/>
      <c r="L988" s="3"/>
      <c r="M988" s="3"/>
      <c r="N988" s="3"/>
      <c r="O988" s="3"/>
    </row>
    <row r="989">
      <c r="A989" s="805" t="s">
        <v>240</v>
      </c>
      <c r="B989" s="806" t="s">
        <v>1</v>
      </c>
      <c r="C989" s="807"/>
      <c r="D989" s="807"/>
      <c r="E989" s="807"/>
      <c r="F989" s="807"/>
      <c r="G989" s="807"/>
      <c r="H989" s="807"/>
      <c r="I989" s="807"/>
      <c r="J989" s="807"/>
      <c r="K989" s="807"/>
      <c r="L989" s="807"/>
      <c r="M989" s="807"/>
      <c r="N989" s="807"/>
      <c r="O989" s="843"/>
    </row>
    <row r="990">
      <c r="A990" s="810" t="s">
        <v>3</v>
      </c>
      <c r="B990" s="811" t="s">
        <v>4</v>
      </c>
      <c r="C990" s="812"/>
      <c r="D990" s="812"/>
      <c r="E990" s="812"/>
      <c r="F990" s="812"/>
      <c r="G990" s="812"/>
      <c r="H990" s="812"/>
      <c r="I990" s="812"/>
      <c r="J990" s="812"/>
      <c r="K990" s="812"/>
      <c r="L990" s="812"/>
      <c r="M990" s="812"/>
      <c r="N990" s="812"/>
      <c r="O990" s="813"/>
    </row>
    <row r="991">
      <c r="A991" s="814" t="s">
        <v>241</v>
      </c>
      <c r="B991" s="694"/>
      <c r="C991" s="694"/>
      <c r="D991" s="694"/>
      <c r="E991" s="694"/>
      <c r="F991" s="694"/>
      <c r="G991" s="694"/>
      <c r="H991" s="694"/>
      <c r="I991" s="694"/>
      <c r="J991" s="694"/>
      <c r="K991" s="694"/>
      <c r="L991" s="694"/>
      <c r="M991" s="694"/>
      <c r="N991" s="694"/>
      <c r="O991" s="815"/>
    </row>
    <row r="992" ht="25.5">
      <c r="A992" s="718" t="s">
        <v>7</v>
      </c>
      <c r="B992" s="720" t="s">
        <v>312</v>
      </c>
      <c r="C992" s="720" t="s">
        <v>216</v>
      </c>
      <c r="D992" s="816" t="s">
        <v>301</v>
      </c>
      <c r="E992" s="817"/>
      <c r="F992" s="818"/>
      <c r="G992" s="819" t="s">
        <v>242</v>
      </c>
      <c r="H992" s="820"/>
      <c r="I992" s="723">
        <f>I940+1</f>
        <v>45985</v>
      </c>
      <c r="J992" s="724"/>
      <c r="K992" s="724"/>
      <c r="L992" s="724"/>
      <c r="M992" s="725"/>
      <c r="N992" s="726" t="s">
        <v>243</v>
      </c>
      <c r="O992" s="727">
        <f>O940+1</f>
        <v>20</v>
      </c>
    </row>
    <row r="993">
      <c r="A993" s="728" t="s">
        <v>244</v>
      </c>
      <c r="B993" s="729" t="s">
        <v>6</v>
      </c>
      <c r="C993" s="730"/>
      <c r="D993" s="730"/>
      <c r="E993" s="730"/>
      <c r="F993" s="730"/>
      <c r="G993" s="730"/>
      <c r="H993" s="730"/>
      <c r="I993" s="730"/>
      <c r="J993" s="731"/>
      <c r="K993" s="732" t="s">
        <v>245</v>
      </c>
      <c r="L993" s="732" t="s">
        <v>246</v>
      </c>
      <c r="M993" s="821" t="s">
        <v>247</v>
      </c>
      <c r="N993" s="822"/>
      <c r="O993" s="733" t="s">
        <v>248</v>
      </c>
    </row>
    <row r="994">
      <c r="A994" s="734"/>
      <c r="B994" s="735"/>
      <c r="C994" s="736"/>
      <c r="D994" s="736"/>
      <c r="E994" s="736"/>
      <c r="F994" s="736"/>
      <c r="G994" s="736"/>
      <c r="H994" s="736"/>
      <c r="I994" s="736"/>
      <c r="J994" s="737"/>
      <c r="K994" s="732" t="s">
        <v>249</v>
      </c>
      <c r="L994" s="732" t="s">
        <v>203</v>
      </c>
      <c r="M994" s="823"/>
      <c r="N994" s="824"/>
      <c r="O994" s="739"/>
    </row>
    <row r="995" ht="25.5">
      <c r="A995" s="740" t="s">
        <v>250</v>
      </c>
      <c r="B995" s="741"/>
      <c r="C995" s="742" t="s">
        <v>251</v>
      </c>
      <c r="D995" s="742">
        <f>D943</f>
        <v>180</v>
      </c>
      <c r="E995" s="742" t="s">
        <v>252</v>
      </c>
      <c r="F995" s="825" t="s">
        <v>253</v>
      </c>
      <c r="G995" s="826"/>
      <c r="H995" s="741">
        <f>H943+1</f>
        <v>50</v>
      </c>
      <c r="I995" s="742" t="s">
        <v>254</v>
      </c>
      <c r="J995" s="741">
        <f>D995-H995</f>
        <v>130</v>
      </c>
      <c r="K995" s="744" t="s">
        <v>255</v>
      </c>
      <c r="L995" s="744" t="s">
        <v>203</v>
      </c>
      <c r="M995" s="811"/>
      <c r="N995" s="827"/>
      <c r="O995" s="745"/>
    </row>
    <row r="996">
      <c r="A996" s="828" t="s">
        <v>256</v>
      </c>
      <c r="B996" s="747" t="s">
        <v>257</v>
      </c>
      <c r="C996" s="748"/>
      <c r="D996" s="748"/>
      <c r="E996" s="748"/>
      <c r="F996" s="749"/>
      <c r="G996" s="750"/>
      <c r="H996" s="751"/>
      <c r="I996" s="752"/>
      <c r="J996" s="753"/>
      <c r="K996" s="753"/>
      <c r="L996" s="753"/>
      <c r="M996" s="753"/>
      <c r="N996" s="753"/>
      <c r="O996" s="754"/>
    </row>
    <row r="997">
      <c r="A997" s="828"/>
      <c r="B997" s="755" t="s">
        <v>258</v>
      </c>
      <c r="C997" s="756"/>
      <c r="D997" s="756"/>
      <c r="E997" s="756"/>
      <c r="F997" s="757"/>
      <c r="G997" s="758"/>
      <c r="H997" s="759"/>
      <c r="I997" s="760"/>
      <c r="J997" s="761"/>
      <c r="K997" s="761"/>
      <c r="L997" s="761"/>
      <c r="M997" s="761"/>
      <c r="N997" s="761"/>
      <c r="O997" s="762"/>
    </row>
    <row r="998">
      <c r="A998" s="828"/>
      <c r="B998" s="755" t="s">
        <v>259</v>
      </c>
      <c r="C998" s="756"/>
      <c r="D998" s="756"/>
      <c r="E998" s="756"/>
      <c r="F998" s="757"/>
      <c r="G998" s="758"/>
      <c r="H998" s="759"/>
      <c r="I998" s="760"/>
      <c r="J998" s="761"/>
      <c r="K998" s="761"/>
      <c r="L998" s="761"/>
      <c r="M998" s="761"/>
      <c r="N998" s="761"/>
      <c r="O998" s="762"/>
    </row>
    <row r="999">
      <c r="A999" s="828"/>
      <c r="B999" s="755" t="s">
        <v>260</v>
      </c>
      <c r="C999" s="756"/>
      <c r="D999" s="756"/>
      <c r="E999" s="756"/>
      <c r="F999" s="757"/>
      <c r="G999" s="758"/>
      <c r="H999" s="763"/>
      <c r="I999" s="760"/>
      <c r="J999" s="761"/>
      <c r="K999" s="761"/>
      <c r="L999" s="761"/>
      <c r="M999" s="761"/>
      <c r="N999" s="761"/>
      <c r="O999" s="762"/>
    </row>
    <row r="1000">
      <c r="A1000" s="828"/>
      <c r="B1000" s="755" t="s">
        <v>261</v>
      </c>
      <c r="C1000" s="756"/>
      <c r="D1000" s="756"/>
      <c r="E1000" s="756"/>
      <c r="F1000" s="757"/>
      <c r="G1000" s="758"/>
      <c r="H1000" s="763"/>
      <c r="I1000" s="758"/>
      <c r="J1000" s="759"/>
      <c r="K1000" s="759"/>
      <c r="L1000" s="759"/>
      <c r="M1000" s="759"/>
      <c r="N1000" s="759"/>
      <c r="O1000" s="764"/>
    </row>
    <row r="1001">
      <c r="A1001" s="829"/>
      <c r="B1001" s="755" t="s">
        <v>262</v>
      </c>
      <c r="C1001" s="756"/>
      <c r="D1001" s="756"/>
      <c r="E1001" s="756"/>
      <c r="F1001" s="757"/>
      <c r="G1001" s="758"/>
      <c r="H1001" s="763"/>
      <c r="I1001" s="769"/>
      <c r="J1001" s="770"/>
      <c r="K1001" s="770"/>
      <c r="L1001" s="770"/>
      <c r="M1001" s="770"/>
      <c r="N1001" s="770"/>
      <c r="O1001" s="771"/>
    </row>
    <row r="1002">
      <c r="A1002" s="830" t="s">
        <v>263</v>
      </c>
      <c r="B1002" s="773" t="s">
        <v>264</v>
      </c>
      <c r="C1002" s="774"/>
      <c r="D1002" s="774"/>
      <c r="E1002" s="774"/>
      <c r="F1002" s="775"/>
      <c r="G1002" s="776" t="s">
        <v>265</v>
      </c>
      <c r="H1002" s="777"/>
      <c r="I1002" s="773" t="s">
        <v>264</v>
      </c>
      <c r="J1002" s="774"/>
      <c r="K1002" s="774"/>
      <c r="L1002" s="774"/>
      <c r="M1002" s="774"/>
      <c r="N1002" s="775"/>
      <c r="O1002" s="778" t="s">
        <v>265</v>
      </c>
    </row>
    <row r="1003">
      <c r="A1003" s="828"/>
      <c r="B1003" s="766" t="s">
        <v>266</v>
      </c>
      <c r="C1003" s="767"/>
      <c r="D1003" s="767"/>
      <c r="E1003" s="767"/>
      <c r="F1003" s="768"/>
      <c r="G1003" s="779"/>
      <c r="H1003" s="780"/>
      <c r="I1003" s="766" t="s">
        <v>267</v>
      </c>
      <c r="J1003" s="767"/>
      <c r="K1003" s="767"/>
      <c r="L1003" s="767"/>
      <c r="M1003" s="767"/>
      <c r="N1003" s="768"/>
      <c r="O1003" s="781"/>
    </row>
    <row r="1004" ht="13.15" customHeight="1">
      <c r="A1004" s="828"/>
      <c r="B1004" s="766" t="s">
        <v>268</v>
      </c>
      <c r="C1004" s="767"/>
      <c r="D1004" s="767"/>
      <c r="E1004" s="767"/>
      <c r="F1004" s="768"/>
      <c r="G1004" s="779"/>
      <c r="H1004" s="782"/>
      <c r="I1004" s="783" t="s">
        <v>269</v>
      </c>
      <c r="J1004" s="784"/>
      <c r="K1004" s="784"/>
      <c r="L1004" s="784"/>
      <c r="M1004" s="784"/>
      <c r="N1004" s="785"/>
      <c r="O1004" s="786"/>
    </row>
    <row r="1005" ht="13.15" customHeight="1">
      <c r="A1005" s="828"/>
      <c r="B1005" s="766" t="s">
        <v>270</v>
      </c>
      <c r="C1005" s="767"/>
      <c r="D1005" s="767"/>
      <c r="E1005" s="767"/>
      <c r="F1005" s="768"/>
      <c r="G1005" s="779"/>
      <c r="H1005" s="782"/>
      <c r="I1005" s="766" t="s">
        <v>271</v>
      </c>
      <c r="J1005" s="767"/>
      <c r="K1005" s="767"/>
      <c r="L1005" s="767"/>
      <c r="M1005" s="767"/>
      <c r="N1005" s="768"/>
      <c r="O1005" s="786"/>
    </row>
    <row r="1006" ht="13.15" customHeight="1">
      <c r="A1006" s="828"/>
      <c r="B1006" s="766" t="s">
        <v>272</v>
      </c>
      <c r="C1006" s="767"/>
      <c r="D1006" s="767"/>
      <c r="E1006" s="767"/>
      <c r="F1006" s="768"/>
      <c r="G1006" s="779"/>
      <c r="H1006" s="780"/>
      <c r="I1006" s="787" t="s">
        <v>273</v>
      </c>
      <c r="J1006" s="788"/>
      <c r="K1006" s="788"/>
      <c r="L1006" s="788"/>
      <c r="M1006" s="788"/>
      <c r="N1006" s="789"/>
      <c r="O1006" s="781"/>
    </row>
    <row r="1007" ht="13.15" customHeight="1">
      <c r="A1007" s="828"/>
      <c r="B1007" s="766" t="s">
        <v>274</v>
      </c>
      <c r="C1007" s="767"/>
      <c r="D1007" s="767"/>
      <c r="E1007" s="767"/>
      <c r="F1007" s="768"/>
      <c r="G1007" s="779"/>
      <c r="H1007" s="780"/>
      <c r="I1007" s="766" t="s">
        <v>275</v>
      </c>
      <c r="J1007" s="767"/>
      <c r="K1007" s="767"/>
      <c r="L1007" s="767"/>
      <c r="M1007" s="767"/>
      <c r="N1007" s="768"/>
      <c r="O1007" s="781">
        <v>1</v>
      </c>
    </row>
    <row r="1008">
      <c r="A1008" s="828"/>
      <c r="B1008" s="766" t="s">
        <v>276</v>
      </c>
      <c r="C1008" s="767"/>
      <c r="D1008" s="767"/>
      <c r="E1008" s="767"/>
      <c r="F1008" s="768"/>
      <c r="G1008" s="779"/>
      <c r="H1008" s="780"/>
      <c r="I1008" s="766" t="s">
        <v>277</v>
      </c>
      <c r="J1008" s="767"/>
      <c r="K1008" s="767"/>
      <c r="L1008" s="767"/>
      <c r="M1008" s="767"/>
      <c r="N1008" s="768"/>
      <c r="O1008" s="781"/>
    </row>
    <row r="1009" ht="13.15" customHeight="1">
      <c r="A1009" s="828"/>
      <c r="B1009" s="766" t="s">
        <v>278</v>
      </c>
      <c r="C1009" s="767"/>
      <c r="D1009" s="767"/>
      <c r="E1009" s="767"/>
      <c r="F1009" s="768"/>
      <c r="G1009" s="779"/>
      <c r="H1009" s="780"/>
      <c r="I1009" s="766" t="s">
        <v>279</v>
      </c>
      <c r="J1009" s="767"/>
      <c r="K1009" s="767"/>
      <c r="L1009" s="767"/>
      <c r="M1009" s="767"/>
      <c r="N1009" s="768"/>
      <c r="O1009" s="781"/>
    </row>
    <row r="1010">
      <c r="A1010" s="828"/>
      <c r="B1010" s="766" t="s">
        <v>280</v>
      </c>
      <c r="C1010" s="767"/>
      <c r="D1010" s="767"/>
      <c r="E1010" s="767"/>
      <c r="F1010" s="768"/>
      <c r="G1010" s="779"/>
      <c r="H1010" s="780"/>
      <c r="I1010" s="766" t="s">
        <v>281</v>
      </c>
      <c r="J1010" s="767"/>
      <c r="K1010" s="767"/>
      <c r="L1010" s="767"/>
      <c r="M1010" s="767"/>
      <c r="N1010" s="768"/>
      <c r="O1010" s="781">
        <v>1</v>
      </c>
    </row>
    <row r="1011" ht="13.15" customHeight="1">
      <c r="A1011" s="828"/>
      <c r="B1011" s="766" t="s">
        <v>282</v>
      </c>
      <c r="C1011" s="767"/>
      <c r="D1011" s="767"/>
      <c r="E1011" s="767"/>
      <c r="F1011" s="768"/>
      <c r="G1011" s="779"/>
      <c r="H1011" s="780"/>
      <c r="I1011" s="766" t="s">
        <v>283</v>
      </c>
      <c r="J1011" s="767"/>
      <c r="K1011" s="767"/>
      <c r="L1011" s="767"/>
      <c r="M1011" s="767"/>
      <c r="N1011" s="768"/>
      <c r="O1011" s="781"/>
    </row>
    <row r="1012" ht="13.15" customHeight="1">
      <c r="A1012" s="828"/>
      <c r="B1012" s="766" t="s">
        <v>284</v>
      </c>
      <c r="C1012" s="767"/>
      <c r="D1012" s="767"/>
      <c r="E1012" s="767"/>
      <c r="F1012" s="768"/>
      <c r="G1012" s="779"/>
      <c r="H1012" s="780"/>
      <c r="I1012" s="766" t="s">
        <v>285</v>
      </c>
      <c r="J1012" s="767"/>
      <c r="K1012" s="767"/>
      <c r="L1012" s="767"/>
      <c r="M1012" s="767"/>
      <c r="N1012" s="768"/>
      <c r="O1012" s="790">
        <v>1</v>
      </c>
    </row>
    <row r="1013" ht="13.9" customHeight="1">
      <c r="A1013" s="829"/>
      <c r="B1013" s="766" t="s">
        <v>286</v>
      </c>
      <c r="C1013" s="767"/>
      <c r="D1013" s="767"/>
      <c r="E1013" s="767"/>
      <c r="F1013" s="768"/>
      <c r="G1013" s="791">
        <v>2</v>
      </c>
      <c r="H1013" s="792"/>
      <c r="I1013" s="793" t="s">
        <v>287</v>
      </c>
      <c r="J1013" s="794"/>
      <c r="K1013" s="794"/>
      <c r="L1013" s="794"/>
      <c r="M1013" s="794"/>
      <c r="N1013" s="795"/>
      <c r="O1013" s="796">
        <f>SUM(G1003:H1013,O1003:O1012)</f>
        <v>5</v>
      </c>
    </row>
    <row r="1014">
      <c r="A1014" s="837" t="s">
        <v>288</v>
      </c>
      <c r="B1014" s="838" t="s">
        <v>43</v>
      </c>
      <c r="C1014" s="839"/>
      <c r="D1014" s="839"/>
      <c r="E1014" s="839"/>
      <c r="F1014" s="839"/>
      <c r="G1014" s="839"/>
      <c r="H1014" s="839"/>
      <c r="I1014" s="839"/>
      <c r="J1014" s="839"/>
      <c r="K1014" s="839"/>
      <c r="L1014" s="839"/>
      <c r="M1014" s="839"/>
      <c r="N1014" s="839"/>
      <c r="O1014" s="840"/>
    </row>
    <row r="1015">
      <c r="A1015" s="841"/>
      <c r="B1015" s="758"/>
      <c r="C1015" s="759"/>
      <c r="D1015" s="759"/>
      <c r="E1015" s="759"/>
      <c r="F1015" s="759"/>
      <c r="G1015" s="759"/>
      <c r="H1015" s="759"/>
      <c r="I1015" s="759"/>
      <c r="J1015" s="759"/>
      <c r="K1015" s="759"/>
      <c r="L1015" s="759"/>
      <c r="M1015" s="759"/>
      <c r="N1015" s="759"/>
      <c r="O1015" s="764"/>
    </row>
    <row r="1016">
      <c r="A1016" s="841"/>
      <c r="B1016" s="758"/>
      <c r="C1016" s="759"/>
      <c r="D1016" s="759"/>
      <c r="E1016" s="759"/>
      <c r="F1016" s="759"/>
      <c r="G1016" s="759"/>
      <c r="H1016" s="759"/>
      <c r="I1016" s="759"/>
      <c r="J1016" s="759"/>
      <c r="K1016" s="759"/>
      <c r="L1016" s="759"/>
      <c r="M1016" s="759"/>
      <c r="N1016" s="759"/>
      <c r="O1016" s="764"/>
    </row>
    <row r="1017">
      <c r="A1017" s="841"/>
      <c r="B1017" s="758"/>
      <c r="C1017" s="759"/>
      <c r="D1017" s="759"/>
      <c r="E1017" s="759"/>
      <c r="F1017" s="759"/>
      <c r="G1017" s="759"/>
      <c r="H1017" s="759"/>
      <c r="I1017" s="759"/>
      <c r="J1017" s="759"/>
      <c r="K1017" s="759"/>
      <c r="L1017" s="759"/>
      <c r="M1017" s="759"/>
      <c r="N1017" s="759"/>
      <c r="O1017" s="764"/>
    </row>
    <row r="1018">
      <c r="A1018" s="841"/>
      <c r="B1018" s="758"/>
      <c r="C1018" s="759"/>
      <c r="D1018" s="759"/>
      <c r="E1018" s="759"/>
      <c r="F1018" s="759"/>
      <c r="G1018" s="759"/>
      <c r="H1018" s="759"/>
      <c r="I1018" s="759"/>
      <c r="J1018" s="759"/>
      <c r="K1018" s="759"/>
      <c r="L1018" s="759"/>
      <c r="M1018" s="759"/>
      <c r="N1018" s="759"/>
      <c r="O1018" s="764"/>
    </row>
    <row r="1019">
      <c r="A1019" s="841"/>
      <c r="B1019" s="758"/>
      <c r="C1019" s="759"/>
      <c r="D1019" s="759"/>
      <c r="E1019" s="759"/>
      <c r="F1019" s="759"/>
      <c r="G1019" s="759"/>
      <c r="H1019" s="759"/>
      <c r="I1019" s="759"/>
      <c r="J1019" s="759"/>
      <c r="K1019" s="759"/>
      <c r="L1019" s="759"/>
      <c r="M1019" s="759"/>
      <c r="N1019" s="759"/>
      <c r="O1019" s="764"/>
    </row>
    <row r="1020">
      <c r="A1020" s="841"/>
      <c r="B1020" s="758"/>
      <c r="C1020" s="759"/>
      <c r="D1020" s="759"/>
      <c r="E1020" s="759"/>
      <c r="F1020" s="759"/>
      <c r="G1020" s="759"/>
      <c r="H1020" s="759"/>
      <c r="I1020" s="759"/>
      <c r="J1020" s="759"/>
      <c r="K1020" s="759"/>
      <c r="L1020" s="759"/>
      <c r="M1020" s="759"/>
      <c r="N1020" s="759"/>
      <c r="O1020" s="764"/>
    </row>
    <row r="1021">
      <c r="A1021" s="841"/>
      <c r="B1021" s="758"/>
      <c r="C1021" s="759"/>
      <c r="D1021" s="759"/>
      <c r="E1021" s="759"/>
      <c r="F1021" s="759"/>
      <c r="G1021" s="759"/>
      <c r="H1021" s="759"/>
      <c r="I1021" s="759"/>
      <c r="J1021" s="759"/>
      <c r="K1021" s="759"/>
      <c r="L1021" s="759"/>
      <c r="M1021" s="759"/>
      <c r="N1021" s="759"/>
      <c r="O1021" s="764"/>
    </row>
    <row r="1022">
      <c r="A1022" s="841"/>
      <c r="B1022" s="758"/>
      <c r="C1022" s="759"/>
      <c r="D1022" s="759"/>
      <c r="E1022" s="759"/>
      <c r="F1022" s="759"/>
      <c r="G1022" s="759"/>
      <c r="H1022" s="759"/>
      <c r="I1022" s="759"/>
      <c r="J1022" s="759"/>
      <c r="K1022" s="759"/>
      <c r="L1022" s="759"/>
      <c r="M1022" s="759"/>
      <c r="N1022" s="759"/>
      <c r="O1022" s="764"/>
    </row>
    <row r="1023">
      <c r="A1023" s="841"/>
      <c r="B1023" s="758"/>
      <c r="C1023" s="759"/>
      <c r="D1023" s="759"/>
      <c r="E1023" s="759"/>
      <c r="F1023" s="759"/>
      <c r="G1023" s="759"/>
      <c r="H1023" s="759"/>
      <c r="I1023" s="759"/>
      <c r="J1023" s="759"/>
      <c r="K1023" s="759"/>
      <c r="L1023" s="759"/>
      <c r="M1023" s="759"/>
      <c r="N1023" s="759"/>
      <c r="O1023" s="764"/>
    </row>
    <row r="1024">
      <c r="A1024" s="841"/>
      <c r="B1024" s="758"/>
      <c r="C1024" s="759"/>
      <c r="D1024" s="759"/>
      <c r="E1024" s="759"/>
      <c r="F1024" s="759"/>
      <c r="G1024" s="759"/>
      <c r="H1024" s="759"/>
      <c r="I1024" s="759"/>
      <c r="J1024" s="759"/>
      <c r="K1024" s="759"/>
      <c r="L1024" s="759"/>
      <c r="M1024" s="759"/>
      <c r="N1024" s="759"/>
      <c r="O1024" s="764"/>
    </row>
    <row r="1025">
      <c r="A1025" s="841"/>
      <c r="B1025" s="758"/>
      <c r="C1025" s="759"/>
      <c r="D1025" s="759"/>
      <c r="E1025" s="759"/>
      <c r="F1025" s="759"/>
      <c r="G1025" s="759"/>
      <c r="H1025" s="759"/>
      <c r="I1025" s="3" t="s">
        <v>0</v>
      </c>
      <c r="J1025" s="3"/>
      <c r="K1025" s="3"/>
      <c r="L1025" s="3"/>
      <c r="M1025" s="3"/>
      <c r="N1025" s="3"/>
      <c r="O1025" s="3"/>
    </row>
    <row r="1026">
      <c r="A1026" s="841"/>
      <c r="B1026" s="758"/>
      <c r="C1026" s="759"/>
      <c r="D1026" s="759"/>
      <c r="E1026" s="759"/>
      <c r="F1026" s="759"/>
      <c r="G1026" s="759"/>
      <c r="H1026" s="759"/>
      <c r="I1026" s="3"/>
      <c r="J1026" s="3"/>
      <c r="K1026" s="3"/>
      <c r="L1026" s="3"/>
      <c r="M1026" s="3"/>
      <c r="N1026" s="3"/>
      <c r="O1026" s="3"/>
    </row>
    <row r="1027">
      <c r="A1027" s="841"/>
      <c r="B1027" s="758"/>
      <c r="C1027" s="759"/>
      <c r="D1027" s="759"/>
      <c r="E1027" s="759"/>
      <c r="F1027" s="759"/>
      <c r="G1027" s="759"/>
      <c r="H1027" s="759"/>
      <c r="I1027" s="3"/>
      <c r="J1027" s="3"/>
      <c r="K1027" s="3"/>
      <c r="L1027" s="3"/>
      <c r="M1027" s="3"/>
      <c r="N1027" s="3"/>
      <c r="O1027" s="3"/>
    </row>
    <row r="1028">
      <c r="A1028" s="842"/>
      <c r="B1028" s="803"/>
      <c r="C1028" s="804"/>
      <c r="D1028" s="804"/>
      <c r="E1028" s="804"/>
      <c r="F1028" s="804"/>
      <c r="G1028" s="804"/>
      <c r="H1028" s="804"/>
      <c r="I1028" s="3"/>
      <c r="J1028" s="3"/>
      <c r="K1028" s="3"/>
      <c r="L1028" s="3"/>
      <c r="M1028" s="3"/>
      <c r="N1028" s="3"/>
      <c r="O1028" s="3"/>
    </row>
    <row r="1029">
      <c r="A1029" s="837" t="s">
        <v>291</v>
      </c>
      <c r="B1029" s="752"/>
      <c r="C1029" s="753"/>
      <c r="D1029" s="753"/>
      <c r="E1029" s="753"/>
      <c r="F1029" s="753"/>
      <c r="G1029" s="753"/>
      <c r="H1029" s="753"/>
      <c r="I1029" s="753"/>
      <c r="J1029" s="753"/>
      <c r="K1029" s="753"/>
      <c r="L1029" s="753"/>
      <c r="M1029" s="753"/>
      <c r="N1029" s="753"/>
      <c r="O1029" s="754"/>
    </row>
    <row r="1030">
      <c r="A1030" s="841"/>
      <c r="B1030" s="760"/>
      <c r="C1030" s="761"/>
      <c r="D1030" s="761"/>
      <c r="E1030" s="761"/>
      <c r="F1030" s="761"/>
      <c r="G1030" s="761"/>
      <c r="H1030" s="761"/>
      <c r="I1030" s="761"/>
      <c r="J1030" s="761"/>
      <c r="K1030" s="761"/>
      <c r="L1030" s="761"/>
      <c r="M1030" s="761"/>
      <c r="N1030" s="761"/>
      <c r="O1030" s="762"/>
    </row>
    <row r="1031">
      <c r="A1031" s="841"/>
      <c r="B1031" s="760"/>
      <c r="C1031" s="761"/>
      <c r="D1031" s="761"/>
      <c r="E1031" s="761"/>
      <c r="F1031" s="761"/>
      <c r="G1031" s="761"/>
      <c r="H1031" s="761"/>
      <c r="I1031" s="761"/>
      <c r="J1031" s="761"/>
      <c r="K1031" s="761"/>
      <c r="L1031" s="761"/>
      <c r="M1031" s="761"/>
      <c r="N1031" s="761"/>
      <c r="O1031" s="762"/>
    </row>
    <row r="1032">
      <c r="A1032" s="841"/>
      <c r="B1032" s="760"/>
      <c r="C1032" s="761"/>
      <c r="D1032" s="761"/>
      <c r="E1032" s="761"/>
      <c r="F1032" s="761"/>
      <c r="G1032" s="761"/>
      <c r="H1032" s="761"/>
      <c r="I1032" s="761"/>
      <c r="J1032" s="761"/>
      <c r="K1032" s="761"/>
      <c r="L1032" s="761"/>
      <c r="M1032" s="761"/>
      <c r="N1032" s="761"/>
      <c r="O1032" s="762"/>
    </row>
    <row r="1033">
      <c r="A1033" s="841"/>
      <c r="B1033" s="760"/>
      <c r="C1033" s="761"/>
      <c r="D1033" s="761"/>
      <c r="E1033" s="761"/>
      <c r="F1033" s="761"/>
      <c r="G1033" s="761"/>
      <c r="H1033" s="761"/>
      <c r="I1033" s="761"/>
      <c r="J1033" s="761"/>
      <c r="K1033" s="761"/>
      <c r="L1033" s="761"/>
      <c r="M1033" s="761"/>
      <c r="N1033" s="761"/>
      <c r="O1033" s="762"/>
    </row>
    <row r="1034">
      <c r="A1034" s="841"/>
      <c r="B1034" s="760"/>
      <c r="C1034" s="761"/>
      <c r="D1034" s="761"/>
      <c r="E1034" s="761"/>
      <c r="F1034" s="761"/>
      <c r="G1034" s="761"/>
      <c r="H1034" s="761"/>
      <c r="I1034" s="761"/>
      <c r="J1034" s="761"/>
      <c r="K1034" s="761"/>
      <c r="L1034" s="761"/>
      <c r="M1034" s="761"/>
      <c r="N1034" s="761"/>
      <c r="O1034" s="762"/>
    </row>
    <row r="1035">
      <c r="A1035" s="841"/>
      <c r="B1035" s="760"/>
      <c r="C1035" s="761"/>
      <c r="D1035" s="761"/>
      <c r="E1035" s="761"/>
      <c r="F1035" s="761"/>
      <c r="G1035" s="761"/>
      <c r="H1035" s="761"/>
      <c r="I1035" s="761"/>
      <c r="J1035" s="761"/>
      <c r="K1035" s="761"/>
      <c r="L1035" s="761"/>
      <c r="M1035" s="761"/>
      <c r="N1035" s="761"/>
      <c r="O1035" s="762"/>
    </row>
    <row r="1036">
      <c r="A1036" s="841"/>
      <c r="B1036" s="760"/>
      <c r="C1036" s="761"/>
      <c r="D1036" s="761"/>
      <c r="E1036" s="761"/>
      <c r="F1036" s="761"/>
      <c r="G1036" s="761"/>
      <c r="H1036" s="761"/>
      <c r="I1036" s="761"/>
      <c r="J1036" s="761"/>
      <c r="K1036" s="761"/>
      <c r="L1036" s="761"/>
      <c r="M1036" s="761"/>
      <c r="N1036" s="761"/>
      <c r="O1036" s="762"/>
    </row>
    <row r="1037">
      <c r="A1037" s="841"/>
      <c r="B1037" s="758"/>
      <c r="C1037" s="759"/>
      <c r="D1037" s="759"/>
      <c r="E1037" s="759"/>
      <c r="F1037" s="759"/>
      <c r="G1037" s="759"/>
      <c r="H1037" s="759"/>
      <c r="I1037" s="3" t="s">
        <v>292</v>
      </c>
      <c r="J1037" s="3"/>
      <c r="K1037" s="3"/>
      <c r="L1037" s="3"/>
      <c r="M1037" s="3"/>
      <c r="N1037" s="3"/>
      <c r="O1037" s="3"/>
    </row>
    <row r="1038">
      <c r="A1038" s="841"/>
      <c r="B1038" s="758"/>
      <c r="C1038" s="759"/>
      <c r="D1038" s="759"/>
      <c r="E1038" s="759"/>
      <c r="F1038" s="759"/>
      <c r="G1038" s="759"/>
      <c r="H1038" s="759"/>
      <c r="I1038" s="3"/>
      <c r="J1038" s="3"/>
      <c r="K1038" s="3"/>
      <c r="L1038" s="3"/>
      <c r="M1038" s="3"/>
      <c r="N1038" s="3"/>
      <c r="O1038" s="3"/>
    </row>
    <row r="1039">
      <c r="A1039" s="841"/>
      <c r="B1039" s="758"/>
      <c r="C1039" s="759"/>
      <c r="D1039" s="759"/>
      <c r="E1039" s="759"/>
      <c r="F1039" s="759"/>
      <c r="G1039" s="759"/>
      <c r="H1039" s="759"/>
      <c r="I1039" s="3"/>
      <c r="J1039" s="3"/>
      <c r="K1039" s="3"/>
      <c r="L1039" s="3"/>
      <c r="M1039" s="3"/>
      <c r="N1039" s="3"/>
      <c r="O1039" s="3"/>
    </row>
    <row r="1040">
      <c r="A1040" s="842"/>
      <c r="B1040" s="803"/>
      <c r="C1040" s="804"/>
      <c r="D1040" s="804"/>
      <c r="E1040" s="804"/>
      <c r="F1040" s="804"/>
      <c r="G1040" s="804"/>
      <c r="H1040" s="804"/>
      <c r="I1040" s="3"/>
      <c r="J1040" s="3"/>
      <c r="K1040" s="3"/>
      <c r="L1040" s="3"/>
      <c r="M1040" s="3"/>
      <c r="N1040" s="3"/>
      <c r="O1040" s="3"/>
    </row>
    <row r="1041">
      <c r="A1041" s="805" t="s">
        <v>240</v>
      </c>
      <c r="B1041" s="806" t="s">
        <v>1</v>
      </c>
      <c r="C1041" s="807"/>
      <c r="D1041" s="807"/>
      <c r="E1041" s="807"/>
      <c r="F1041" s="807"/>
      <c r="G1041" s="807"/>
      <c r="H1041" s="807"/>
      <c r="I1041" s="807"/>
      <c r="J1041" s="807"/>
      <c r="K1041" s="807"/>
      <c r="L1041" s="807"/>
      <c r="M1041" s="807"/>
      <c r="N1041" s="807"/>
      <c r="O1041" s="843"/>
    </row>
    <row r="1042">
      <c r="A1042" s="810" t="s">
        <v>3</v>
      </c>
      <c r="B1042" s="811" t="s">
        <v>4</v>
      </c>
      <c r="C1042" s="812"/>
      <c r="D1042" s="812"/>
      <c r="E1042" s="812"/>
      <c r="F1042" s="812"/>
      <c r="G1042" s="812"/>
      <c r="H1042" s="812"/>
      <c r="I1042" s="812"/>
      <c r="J1042" s="812"/>
      <c r="K1042" s="812"/>
      <c r="L1042" s="812"/>
      <c r="M1042" s="812"/>
      <c r="N1042" s="812"/>
      <c r="O1042" s="813"/>
    </row>
    <row r="1043">
      <c r="A1043" s="814" t="s">
        <v>241</v>
      </c>
      <c r="B1043" s="694"/>
      <c r="C1043" s="694"/>
      <c r="D1043" s="694"/>
      <c r="E1043" s="694"/>
      <c r="F1043" s="694"/>
      <c r="G1043" s="694"/>
      <c r="H1043" s="694"/>
      <c r="I1043" s="694"/>
      <c r="J1043" s="694"/>
      <c r="K1043" s="694"/>
      <c r="L1043" s="694"/>
      <c r="M1043" s="694"/>
      <c r="N1043" s="694"/>
      <c r="O1043" s="815"/>
    </row>
    <row r="1044" ht="25.5">
      <c r="A1044" s="718" t="s">
        <v>7</v>
      </c>
      <c r="B1044" s="720" t="s">
        <v>312</v>
      </c>
      <c r="C1044" s="720" t="s">
        <v>216</v>
      </c>
      <c r="D1044" s="816" t="s">
        <v>301</v>
      </c>
      <c r="E1044" s="817"/>
      <c r="F1044" s="818"/>
      <c r="G1044" s="819" t="s">
        <v>242</v>
      </c>
      <c r="H1044" s="820"/>
      <c r="I1044" s="723">
        <f>I992+1</f>
        <v>45986</v>
      </c>
      <c r="J1044" s="724"/>
      <c r="K1044" s="724"/>
      <c r="L1044" s="724"/>
      <c r="M1044" s="725"/>
      <c r="N1044" s="726" t="s">
        <v>243</v>
      </c>
      <c r="O1044" s="727">
        <f>O992+1</f>
        <v>21</v>
      </c>
    </row>
    <row r="1045">
      <c r="A1045" s="728" t="s">
        <v>244</v>
      </c>
      <c r="B1045" s="729" t="s">
        <v>6</v>
      </c>
      <c r="C1045" s="730"/>
      <c r="D1045" s="730"/>
      <c r="E1045" s="730"/>
      <c r="F1045" s="730"/>
      <c r="G1045" s="730"/>
      <c r="H1045" s="730"/>
      <c r="I1045" s="730"/>
      <c r="J1045" s="731"/>
      <c r="K1045" s="732" t="s">
        <v>245</v>
      </c>
      <c r="L1045" s="732" t="s">
        <v>246</v>
      </c>
      <c r="M1045" s="821" t="s">
        <v>247</v>
      </c>
      <c r="N1045" s="822"/>
      <c r="O1045" s="733" t="s">
        <v>248</v>
      </c>
    </row>
    <row r="1046">
      <c r="A1046" s="734"/>
      <c r="B1046" s="735"/>
      <c r="C1046" s="736"/>
      <c r="D1046" s="736"/>
      <c r="E1046" s="736"/>
      <c r="F1046" s="736"/>
      <c r="G1046" s="736"/>
      <c r="H1046" s="736"/>
      <c r="I1046" s="736"/>
      <c r="J1046" s="737"/>
      <c r="K1046" s="732" t="s">
        <v>249</v>
      </c>
      <c r="L1046" s="732" t="s">
        <v>203</v>
      </c>
      <c r="M1046" s="823"/>
      <c r="N1046" s="824"/>
      <c r="O1046" s="739"/>
    </row>
    <row r="1047" ht="25.5">
      <c r="A1047" s="740" t="s">
        <v>250</v>
      </c>
      <c r="B1047" s="741"/>
      <c r="C1047" s="742" t="s">
        <v>251</v>
      </c>
      <c r="D1047" s="742">
        <f>D995</f>
        <v>180</v>
      </c>
      <c r="E1047" s="742" t="s">
        <v>252</v>
      </c>
      <c r="F1047" s="825" t="s">
        <v>253</v>
      </c>
      <c r="G1047" s="826"/>
      <c r="H1047" s="741">
        <f>H995+1</f>
        <v>51</v>
      </c>
      <c r="I1047" s="742" t="s">
        <v>254</v>
      </c>
      <c r="J1047" s="741">
        <f>D1047-H1047</f>
        <v>129</v>
      </c>
      <c r="K1047" s="744" t="s">
        <v>255</v>
      </c>
      <c r="L1047" s="744" t="s">
        <v>203</v>
      </c>
      <c r="M1047" s="811"/>
      <c r="N1047" s="827"/>
      <c r="O1047" s="745"/>
    </row>
    <row r="1048">
      <c r="A1048" s="828" t="s">
        <v>256</v>
      </c>
      <c r="B1048" s="747" t="s">
        <v>257</v>
      </c>
      <c r="C1048" s="748"/>
      <c r="D1048" s="748"/>
      <c r="E1048" s="748"/>
      <c r="F1048" s="749"/>
      <c r="G1048" s="750"/>
      <c r="H1048" s="751"/>
      <c r="I1048" s="752"/>
      <c r="J1048" s="753"/>
      <c r="K1048" s="753"/>
      <c r="L1048" s="753"/>
      <c r="M1048" s="753"/>
      <c r="N1048" s="753"/>
      <c r="O1048" s="754"/>
    </row>
    <row r="1049">
      <c r="A1049" s="828"/>
      <c r="B1049" s="755" t="s">
        <v>258</v>
      </c>
      <c r="C1049" s="756"/>
      <c r="D1049" s="756"/>
      <c r="E1049" s="756"/>
      <c r="F1049" s="757"/>
      <c r="G1049" s="758"/>
      <c r="H1049" s="759"/>
      <c r="I1049" s="760"/>
      <c r="J1049" s="761"/>
      <c r="K1049" s="761"/>
      <c r="L1049" s="761"/>
      <c r="M1049" s="761"/>
      <c r="N1049" s="761"/>
      <c r="O1049" s="762"/>
    </row>
    <row r="1050">
      <c r="A1050" s="828"/>
      <c r="B1050" s="755" t="s">
        <v>259</v>
      </c>
      <c r="C1050" s="756"/>
      <c r="D1050" s="756"/>
      <c r="E1050" s="756"/>
      <c r="F1050" s="757"/>
      <c r="G1050" s="758"/>
      <c r="H1050" s="759"/>
      <c r="I1050" s="760"/>
      <c r="J1050" s="761"/>
      <c r="K1050" s="761"/>
      <c r="L1050" s="761"/>
      <c r="M1050" s="761"/>
      <c r="N1050" s="761"/>
      <c r="O1050" s="762"/>
    </row>
    <row r="1051">
      <c r="A1051" s="828"/>
      <c r="B1051" s="755" t="s">
        <v>260</v>
      </c>
      <c r="C1051" s="756"/>
      <c r="D1051" s="756"/>
      <c r="E1051" s="756"/>
      <c r="F1051" s="757"/>
      <c r="G1051" s="758"/>
      <c r="H1051" s="763"/>
      <c r="I1051" s="760"/>
      <c r="J1051" s="761"/>
      <c r="K1051" s="761"/>
      <c r="L1051" s="761"/>
      <c r="M1051" s="761"/>
      <c r="N1051" s="761"/>
      <c r="O1051" s="762"/>
    </row>
    <row r="1052">
      <c r="A1052" s="828"/>
      <c r="B1052" s="755" t="s">
        <v>261</v>
      </c>
      <c r="C1052" s="756"/>
      <c r="D1052" s="756"/>
      <c r="E1052" s="756"/>
      <c r="F1052" s="757"/>
      <c r="G1052" s="758"/>
      <c r="H1052" s="763"/>
      <c r="I1052" s="758"/>
      <c r="J1052" s="759"/>
      <c r="K1052" s="759"/>
      <c r="L1052" s="759"/>
      <c r="M1052" s="759"/>
      <c r="N1052" s="759"/>
      <c r="O1052" s="764"/>
    </row>
    <row r="1053">
      <c r="A1053" s="829"/>
      <c r="B1053" s="755" t="s">
        <v>262</v>
      </c>
      <c r="C1053" s="756"/>
      <c r="D1053" s="756"/>
      <c r="E1053" s="756"/>
      <c r="F1053" s="757"/>
      <c r="G1053" s="758"/>
      <c r="H1053" s="763"/>
      <c r="I1053" s="769"/>
      <c r="J1053" s="770"/>
      <c r="K1053" s="770"/>
      <c r="L1053" s="770"/>
      <c r="M1053" s="770"/>
      <c r="N1053" s="770"/>
      <c r="O1053" s="771"/>
    </row>
    <row r="1054">
      <c r="A1054" s="830" t="s">
        <v>263</v>
      </c>
      <c r="B1054" s="773" t="s">
        <v>264</v>
      </c>
      <c r="C1054" s="774"/>
      <c r="D1054" s="774"/>
      <c r="E1054" s="774"/>
      <c r="F1054" s="775"/>
      <c r="G1054" s="776" t="s">
        <v>265</v>
      </c>
      <c r="H1054" s="777"/>
      <c r="I1054" s="773" t="s">
        <v>264</v>
      </c>
      <c r="J1054" s="774"/>
      <c r="K1054" s="774"/>
      <c r="L1054" s="774"/>
      <c r="M1054" s="774"/>
      <c r="N1054" s="775"/>
      <c r="O1054" s="778" t="s">
        <v>265</v>
      </c>
    </row>
    <row r="1055">
      <c r="A1055" s="828"/>
      <c r="B1055" s="766" t="s">
        <v>266</v>
      </c>
      <c r="C1055" s="767"/>
      <c r="D1055" s="767"/>
      <c r="E1055" s="767"/>
      <c r="F1055" s="768"/>
      <c r="G1055" s="779"/>
      <c r="H1055" s="780"/>
      <c r="I1055" s="766" t="s">
        <v>267</v>
      </c>
      <c r="J1055" s="767"/>
      <c r="K1055" s="767"/>
      <c r="L1055" s="767"/>
      <c r="M1055" s="767"/>
      <c r="N1055" s="768"/>
      <c r="O1055" s="781"/>
    </row>
    <row r="1056" ht="13.15" customHeight="1">
      <c r="A1056" s="828"/>
      <c r="B1056" s="766" t="s">
        <v>268</v>
      </c>
      <c r="C1056" s="767"/>
      <c r="D1056" s="767"/>
      <c r="E1056" s="767"/>
      <c r="F1056" s="768"/>
      <c r="G1056" s="779"/>
      <c r="H1056" s="782"/>
      <c r="I1056" s="783" t="s">
        <v>269</v>
      </c>
      <c r="J1056" s="784"/>
      <c r="K1056" s="784"/>
      <c r="L1056" s="784"/>
      <c r="M1056" s="784"/>
      <c r="N1056" s="785"/>
      <c r="O1056" s="786"/>
    </row>
    <row r="1057" ht="13.15" customHeight="1">
      <c r="A1057" s="828"/>
      <c r="B1057" s="766" t="s">
        <v>270</v>
      </c>
      <c r="C1057" s="767"/>
      <c r="D1057" s="767"/>
      <c r="E1057" s="767"/>
      <c r="F1057" s="768"/>
      <c r="G1057" s="779"/>
      <c r="H1057" s="782"/>
      <c r="I1057" s="766" t="s">
        <v>271</v>
      </c>
      <c r="J1057" s="767"/>
      <c r="K1057" s="767"/>
      <c r="L1057" s="767"/>
      <c r="M1057" s="767"/>
      <c r="N1057" s="768"/>
      <c r="O1057" s="786"/>
    </row>
    <row r="1058" ht="13.15" customHeight="1">
      <c r="A1058" s="828"/>
      <c r="B1058" s="766" t="s">
        <v>272</v>
      </c>
      <c r="C1058" s="767"/>
      <c r="D1058" s="767"/>
      <c r="E1058" s="767"/>
      <c r="F1058" s="768"/>
      <c r="G1058" s="779"/>
      <c r="H1058" s="780"/>
      <c r="I1058" s="787" t="s">
        <v>273</v>
      </c>
      <c r="J1058" s="788"/>
      <c r="K1058" s="788"/>
      <c r="L1058" s="788"/>
      <c r="M1058" s="788"/>
      <c r="N1058" s="789"/>
      <c r="O1058" s="781"/>
    </row>
    <row r="1059" ht="13.15" customHeight="1">
      <c r="A1059" s="828"/>
      <c r="B1059" s="766" t="s">
        <v>274</v>
      </c>
      <c r="C1059" s="767"/>
      <c r="D1059" s="767"/>
      <c r="E1059" s="767"/>
      <c r="F1059" s="768"/>
      <c r="G1059" s="779"/>
      <c r="H1059" s="780"/>
      <c r="I1059" s="766" t="s">
        <v>275</v>
      </c>
      <c r="J1059" s="767"/>
      <c r="K1059" s="767"/>
      <c r="L1059" s="767"/>
      <c r="M1059" s="767"/>
      <c r="N1059" s="768"/>
      <c r="O1059" s="781">
        <v>1</v>
      </c>
    </row>
    <row r="1060">
      <c r="A1060" s="828"/>
      <c r="B1060" s="766" t="s">
        <v>276</v>
      </c>
      <c r="C1060" s="767"/>
      <c r="D1060" s="767"/>
      <c r="E1060" s="767"/>
      <c r="F1060" s="768"/>
      <c r="G1060" s="779"/>
      <c r="H1060" s="780"/>
      <c r="I1060" s="766" t="s">
        <v>277</v>
      </c>
      <c r="J1060" s="767"/>
      <c r="K1060" s="767"/>
      <c r="L1060" s="767"/>
      <c r="M1060" s="767"/>
      <c r="N1060" s="768"/>
      <c r="O1060" s="781"/>
    </row>
    <row r="1061" ht="13.15" customHeight="1">
      <c r="A1061" s="828"/>
      <c r="B1061" s="766" t="s">
        <v>278</v>
      </c>
      <c r="C1061" s="767"/>
      <c r="D1061" s="767"/>
      <c r="E1061" s="767"/>
      <c r="F1061" s="768"/>
      <c r="G1061" s="779"/>
      <c r="H1061" s="780"/>
      <c r="I1061" s="766" t="s">
        <v>279</v>
      </c>
      <c r="J1061" s="767"/>
      <c r="K1061" s="767"/>
      <c r="L1061" s="767"/>
      <c r="M1061" s="767"/>
      <c r="N1061" s="768"/>
      <c r="O1061" s="781"/>
    </row>
    <row r="1062">
      <c r="A1062" s="828"/>
      <c r="B1062" s="766" t="s">
        <v>280</v>
      </c>
      <c r="C1062" s="767"/>
      <c r="D1062" s="767"/>
      <c r="E1062" s="767"/>
      <c r="F1062" s="768"/>
      <c r="G1062" s="779"/>
      <c r="H1062" s="780"/>
      <c r="I1062" s="766" t="s">
        <v>281</v>
      </c>
      <c r="J1062" s="767"/>
      <c r="K1062" s="767"/>
      <c r="L1062" s="767"/>
      <c r="M1062" s="767"/>
      <c r="N1062" s="768"/>
      <c r="O1062" s="781">
        <v>1</v>
      </c>
    </row>
    <row r="1063" ht="13.15" customHeight="1">
      <c r="A1063" s="828"/>
      <c r="B1063" s="766" t="s">
        <v>282</v>
      </c>
      <c r="C1063" s="767"/>
      <c r="D1063" s="767"/>
      <c r="E1063" s="767"/>
      <c r="F1063" s="768"/>
      <c r="G1063" s="779"/>
      <c r="H1063" s="780"/>
      <c r="I1063" s="766" t="s">
        <v>283</v>
      </c>
      <c r="J1063" s="767"/>
      <c r="K1063" s="767"/>
      <c r="L1063" s="767"/>
      <c r="M1063" s="767"/>
      <c r="N1063" s="768"/>
      <c r="O1063" s="781"/>
    </row>
    <row r="1064" ht="13.15" customHeight="1">
      <c r="A1064" s="828"/>
      <c r="B1064" s="766" t="s">
        <v>284</v>
      </c>
      <c r="C1064" s="767"/>
      <c r="D1064" s="767"/>
      <c r="E1064" s="767"/>
      <c r="F1064" s="768"/>
      <c r="G1064" s="779"/>
      <c r="H1064" s="780"/>
      <c r="I1064" s="766" t="s">
        <v>285</v>
      </c>
      <c r="J1064" s="767"/>
      <c r="K1064" s="767"/>
      <c r="L1064" s="767"/>
      <c r="M1064" s="767"/>
      <c r="N1064" s="768"/>
      <c r="O1064" s="790">
        <v>1</v>
      </c>
    </row>
    <row r="1065" ht="13.9" customHeight="1">
      <c r="A1065" s="829"/>
      <c r="B1065" s="766" t="s">
        <v>286</v>
      </c>
      <c r="C1065" s="767"/>
      <c r="D1065" s="767"/>
      <c r="E1065" s="767"/>
      <c r="F1065" s="768"/>
      <c r="G1065" s="791">
        <v>2</v>
      </c>
      <c r="H1065" s="792"/>
      <c r="I1065" s="793" t="s">
        <v>287</v>
      </c>
      <c r="J1065" s="794"/>
      <c r="K1065" s="794"/>
      <c r="L1065" s="794"/>
      <c r="M1065" s="794"/>
      <c r="N1065" s="795"/>
      <c r="O1065" s="796">
        <f>SUM(G1055:H1065,O1055:O1064)</f>
        <v>5</v>
      </c>
    </row>
    <row r="1066">
      <c r="A1066" s="837" t="s">
        <v>288</v>
      </c>
      <c r="B1066" s="838" t="s">
        <v>43</v>
      </c>
      <c r="C1066" s="839"/>
      <c r="D1066" s="839"/>
      <c r="E1066" s="839"/>
      <c r="F1066" s="839"/>
      <c r="G1066" s="839"/>
      <c r="H1066" s="839"/>
      <c r="I1066" s="839"/>
      <c r="J1066" s="839"/>
      <c r="K1066" s="839"/>
      <c r="L1066" s="839"/>
      <c r="M1066" s="839"/>
      <c r="N1066" s="839"/>
      <c r="O1066" s="840"/>
    </row>
    <row r="1067">
      <c r="A1067" s="841"/>
      <c r="B1067" s="758"/>
      <c r="C1067" s="759"/>
      <c r="D1067" s="759"/>
      <c r="E1067" s="759"/>
      <c r="F1067" s="759"/>
      <c r="G1067" s="759"/>
      <c r="H1067" s="759"/>
      <c r="I1067" s="759"/>
      <c r="J1067" s="759"/>
      <c r="K1067" s="759"/>
      <c r="L1067" s="759"/>
      <c r="M1067" s="759"/>
      <c r="N1067" s="759"/>
      <c r="O1067" s="764"/>
    </row>
    <row r="1068">
      <c r="A1068" s="841"/>
      <c r="B1068" s="758"/>
      <c r="C1068" s="759"/>
      <c r="D1068" s="759"/>
      <c r="E1068" s="759"/>
      <c r="F1068" s="759"/>
      <c r="G1068" s="759"/>
      <c r="H1068" s="759"/>
      <c r="I1068" s="759"/>
      <c r="J1068" s="759"/>
      <c r="K1068" s="759"/>
      <c r="L1068" s="759"/>
      <c r="M1068" s="759"/>
      <c r="N1068" s="759"/>
      <c r="O1068" s="764"/>
    </row>
    <row r="1069">
      <c r="A1069" s="841"/>
      <c r="B1069" s="758"/>
      <c r="C1069" s="759"/>
      <c r="D1069" s="759"/>
      <c r="E1069" s="759"/>
      <c r="F1069" s="759"/>
      <c r="G1069" s="759"/>
      <c r="H1069" s="759"/>
      <c r="I1069" s="759"/>
      <c r="J1069" s="759"/>
      <c r="K1069" s="759"/>
      <c r="L1069" s="759"/>
      <c r="M1069" s="759"/>
      <c r="N1069" s="759"/>
      <c r="O1069" s="764"/>
    </row>
    <row r="1070">
      <c r="A1070" s="841"/>
      <c r="B1070" s="758"/>
      <c r="C1070" s="759"/>
      <c r="D1070" s="759"/>
      <c r="E1070" s="759"/>
      <c r="F1070" s="759"/>
      <c r="G1070" s="759"/>
      <c r="H1070" s="759"/>
      <c r="I1070" s="759"/>
      <c r="J1070" s="759"/>
      <c r="K1070" s="759"/>
      <c r="L1070" s="759"/>
      <c r="M1070" s="759"/>
      <c r="N1070" s="759"/>
      <c r="O1070" s="764"/>
    </row>
    <row r="1071">
      <c r="A1071" s="841"/>
      <c r="B1071" s="758"/>
      <c r="C1071" s="759"/>
      <c r="D1071" s="759"/>
      <c r="E1071" s="759"/>
      <c r="F1071" s="759"/>
      <c r="G1071" s="759"/>
      <c r="H1071" s="759"/>
      <c r="I1071" s="759"/>
      <c r="J1071" s="759"/>
      <c r="K1071" s="759"/>
      <c r="L1071" s="759"/>
      <c r="M1071" s="759"/>
      <c r="N1071" s="759"/>
      <c r="O1071" s="764"/>
    </row>
    <row r="1072">
      <c r="A1072" s="841"/>
      <c r="B1072" s="758"/>
      <c r="C1072" s="759"/>
      <c r="D1072" s="759"/>
      <c r="E1072" s="759"/>
      <c r="F1072" s="759"/>
      <c r="G1072" s="759"/>
      <c r="H1072" s="759"/>
      <c r="I1072" s="759"/>
      <c r="J1072" s="759"/>
      <c r="K1072" s="759"/>
      <c r="L1072" s="759"/>
      <c r="M1072" s="759"/>
      <c r="N1072" s="759"/>
      <c r="O1072" s="764"/>
    </row>
    <row r="1073">
      <c r="A1073" s="841"/>
      <c r="B1073" s="758"/>
      <c r="C1073" s="759"/>
      <c r="D1073" s="759"/>
      <c r="E1073" s="759"/>
      <c r="F1073" s="759"/>
      <c r="G1073" s="759"/>
      <c r="H1073" s="759"/>
      <c r="I1073" s="759"/>
      <c r="J1073" s="759"/>
      <c r="K1073" s="759"/>
      <c r="L1073" s="759"/>
      <c r="M1073" s="759"/>
      <c r="N1073" s="759"/>
      <c r="O1073" s="764"/>
    </row>
    <row r="1074">
      <c r="A1074" s="841"/>
      <c r="B1074" s="758"/>
      <c r="C1074" s="759"/>
      <c r="D1074" s="759"/>
      <c r="E1074" s="759"/>
      <c r="F1074" s="759"/>
      <c r="G1074" s="759"/>
      <c r="H1074" s="759"/>
      <c r="I1074" s="759"/>
      <c r="J1074" s="759"/>
      <c r="K1074" s="759"/>
      <c r="L1074" s="759"/>
      <c r="M1074" s="759"/>
      <c r="N1074" s="759"/>
      <c r="O1074" s="764"/>
    </row>
    <row r="1075">
      <c r="A1075" s="841"/>
      <c r="B1075" s="758"/>
      <c r="C1075" s="759"/>
      <c r="D1075" s="759"/>
      <c r="E1075" s="759"/>
      <c r="F1075" s="759"/>
      <c r="G1075" s="759"/>
      <c r="H1075" s="759"/>
      <c r="I1075" s="759"/>
      <c r="J1075" s="759"/>
      <c r="K1075" s="759"/>
      <c r="L1075" s="759"/>
      <c r="M1075" s="759"/>
      <c r="N1075" s="759"/>
      <c r="O1075" s="764"/>
    </row>
    <row r="1076">
      <c r="A1076" s="841"/>
      <c r="B1076" s="758"/>
      <c r="C1076" s="759"/>
      <c r="D1076" s="759"/>
      <c r="E1076" s="759"/>
      <c r="F1076" s="759"/>
      <c r="G1076" s="759"/>
      <c r="H1076" s="759"/>
      <c r="I1076" s="759"/>
      <c r="J1076" s="759"/>
      <c r="K1076" s="759"/>
      <c r="L1076" s="759"/>
      <c r="M1076" s="759"/>
      <c r="N1076" s="759"/>
      <c r="O1076" s="764"/>
    </row>
    <row r="1077">
      <c r="A1077" s="841"/>
      <c r="B1077" s="758"/>
      <c r="C1077" s="759"/>
      <c r="D1077" s="759"/>
      <c r="E1077" s="759"/>
      <c r="F1077" s="759"/>
      <c r="G1077" s="759"/>
      <c r="H1077" s="759"/>
      <c r="I1077" s="3" t="s">
        <v>0</v>
      </c>
      <c r="J1077" s="3"/>
      <c r="K1077" s="3"/>
      <c r="L1077" s="3"/>
      <c r="M1077" s="3"/>
      <c r="N1077" s="3"/>
      <c r="O1077" s="3"/>
    </row>
    <row r="1078">
      <c r="A1078" s="841"/>
      <c r="B1078" s="758"/>
      <c r="C1078" s="759"/>
      <c r="D1078" s="759"/>
      <c r="E1078" s="759"/>
      <c r="F1078" s="759"/>
      <c r="G1078" s="759"/>
      <c r="H1078" s="759"/>
      <c r="I1078" s="3"/>
      <c r="J1078" s="3"/>
      <c r="K1078" s="3"/>
      <c r="L1078" s="3"/>
      <c r="M1078" s="3"/>
      <c r="N1078" s="3"/>
      <c r="O1078" s="3"/>
    </row>
    <row r="1079">
      <c r="A1079" s="841"/>
      <c r="B1079" s="758"/>
      <c r="C1079" s="759"/>
      <c r="D1079" s="759"/>
      <c r="E1079" s="759"/>
      <c r="F1079" s="759"/>
      <c r="G1079" s="759"/>
      <c r="H1079" s="759"/>
      <c r="I1079" s="3"/>
      <c r="J1079" s="3"/>
      <c r="K1079" s="3"/>
      <c r="L1079" s="3"/>
      <c r="M1079" s="3"/>
      <c r="N1079" s="3"/>
      <c r="O1079" s="3"/>
    </row>
    <row r="1080">
      <c r="A1080" s="842"/>
      <c r="B1080" s="803"/>
      <c r="C1080" s="804"/>
      <c r="D1080" s="804"/>
      <c r="E1080" s="804"/>
      <c r="F1080" s="804"/>
      <c r="G1080" s="804"/>
      <c r="H1080" s="804"/>
      <c r="I1080" s="3"/>
      <c r="J1080" s="3"/>
      <c r="K1080" s="3"/>
      <c r="L1080" s="3"/>
      <c r="M1080" s="3"/>
      <c r="N1080" s="3"/>
      <c r="O1080" s="3"/>
    </row>
    <row r="1081">
      <c r="A1081" s="837" t="s">
        <v>291</v>
      </c>
      <c r="B1081" s="752"/>
      <c r="C1081" s="753"/>
      <c r="D1081" s="753"/>
      <c r="E1081" s="753"/>
      <c r="F1081" s="753"/>
      <c r="G1081" s="753"/>
      <c r="H1081" s="753"/>
      <c r="I1081" s="753"/>
      <c r="J1081" s="753"/>
      <c r="K1081" s="753"/>
      <c r="L1081" s="753"/>
      <c r="M1081" s="753"/>
      <c r="N1081" s="753"/>
      <c r="O1081" s="754"/>
    </row>
    <row r="1082">
      <c r="A1082" s="841"/>
      <c r="B1082" s="760"/>
      <c r="C1082" s="761"/>
      <c r="D1082" s="761"/>
      <c r="E1082" s="761"/>
      <c r="F1082" s="761"/>
      <c r="G1082" s="761"/>
      <c r="H1082" s="761"/>
      <c r="I1082" s="761"/>
      <c r="J1082" s="761"/>
      <c r="K1082" s="761"/>
      <c r="L1082" s="761"/>
      <c r="M1082" s="761"/>
      <c r="N1082" s="761"/>
      <c r="O1082" s="762"/>
    </row>
    <row r="1083">
      <c r="A1083" s="841"/>
      <c r="B1083" s="760"/>
      <c r="C1083" s="761"/>
      <c r="D1083" s="761"/>
      <c r="E1083" s="761"/>
      <c r="F1083" s="761"/>
      <c r="G1083" s="761"/>
      <c r="H1083" s="761"/>
      <c r="I1083" s="761"/>
      <c r="J1083" s="761"/>
      <c r="K1083" s="761"/>
      <c r="L1083" s="761"/>
      <c r="M1083" s="761"/>
      <c r="N1083" s="761"/>
      <c r="O1083" s="762"/>
    </row>
    <row r="1084">
      <c r="A1084" s="841"/>
      <c r="B1084" s="760"/>
      <c r="C1084" s="761"/>
      <c r="D1084" s="761"/>
      <c r="E1084" s="761"/>
      <c r="F1084" s="761"/>
      <c r="G1084" s="761"/>
      <c r="H1084" s="761"/>
      <c r="I1084" s="761"/>
      <c r="J1084" s="761"/>
      <c r="K1084" s="761"/>
      <c r="L1084" s="761"/>
      <c r="M1084" s="761"/>
      <c r="N1084" s="761"/>
      <c r="O1084" s="762"/>
    </row>
    <row r="1085">
      <c r="A1085" s="841"/>
      <c r="B1085" s="760"/>
      <c r="C1085" s="761"/>
      <c r="D1085" s="761"/>
      <c r="E1085" s="761"/>
      <c r="F1085" s="761"/>
      <c r="G1085" s="761"/>
      <c r="H1085" s="761"/>
      <c r="I1085" s="761"/>
      <c r="J1085" s="761"/>
      <c r="K1085" s="761"/>
      <c r="L1085" s="761"/>
      <c r="M1085" s="761"/>
      <c r="N1085" s="761"/>
      <c r="O1085" s="762"/>
    </row>
    <row r="1086">
      <c r="A1086" s="841"/>
      <c r="B1086" s="760"/>
      <c r="C1086" s="761"/>
      <c r="D1086" s="761"/>
      <c r="E1086" s="761"/>
      <c r="F1086" s="761"/>
      <c r="G1086" s="761"/>
      <c r="H1086" s="761"/>
      <c r="I1086" s="761"/>
      <c r="J1086" s="761"/>
      <c r="K1086" s="761"/>
      <c r="L1086" s="761"/>
      <c r="M1086" s="761"/>
      <c r="N1086" s="761"/>
      <c r="O1086" s="762"/>
    </row>
    <row r="1087">
      <c r="A1087" s="841"/>
      <c r="B1087" s="760"/>
      <c r="C1087" s="761"/>
      <c r="D1087" s="761"/>
      <c r="E1087" s="761"/>
      <c r="F1087" s="761"/>
      <c r="G1087" s="761"/>
      <c r="H1087" s="761"/>
      <c r="I1087" s="761"/>
      <c r="J1087" s="761"/>
      <c r="K1087" s="761"/>
      <c r="L1087" s="761"/>
      <c r="M1087" s="761"/>
      <c r="N1087" s="761"/>
      <c r="O1087" s="762"/>
    </row>
    <row r="1088">
      <c r="A1088" s="841"/>
      <c r="B1088" s="760"/>
      <c r="C1088" s="761"/>
      <c r="D1088" s="761"/>
      <c r="E1088" s="761"/>
      <c r="F1088" s="761"/>
      <c r="G1088" s="761"/>
      <c r="H1088" s="761"/>
      <c r="I1088" s="761"/>
      <c r="J1088" s="761"/>
      <c r="K1088" s="761"/>
      <c r="L1088" s="761"/>
      <c r="M1088" s="761"/>
      <c r="N1088" s="761"/>
      <c r="O1088" s="762"/>
    </row>
    <row r="1089">
      <c r="A1089" s="841"/>
      <c r="B1089" s="758"/>
      <c r="C1089" s="759"/>
      <c r="D1089" s="759"/>
      <c r="E1089" s="759"/>
      <c r="F1089" s="759"/>
      <c r="G1089" s="759"/>
      <c r="H1089" s="759"/>
      <c r="I1089" s="3" t="s">
        <v>292</v>
      </c>
      <c r="J1089" s="3"/>
      <c r="K1089" s="3"/>
      <c r="L1089" s="3"/>
      <c r="M1089" s="3"/>
      <c r="N1089" s="3"/>
      <c r="O1089" s="3"/>
    </row>
    <row r="1090">
      <c r="A1090" s="841"/>
      <c r="B1090" s="758"/>
      <c r="C1090" s="759"/>
      <c r="D1090" s="759"/>
      <c r="E1090" s="759"/>
      <c r="F1090" s="759"/>
      <c r="G1090" s="759"/>
      <c r="H1090" s="759"/>
      <c r="I1090" s="3"/>
      <c r="J1090" s="3"/>
      <c r="K1090" s="3"/>
      <c r="L1090" s="3"/>
      <c r="M1090" s="3"/>
      <c r="N1090" s="3"/>
      <c r="O1090" s="3"/>
    </row>
    <row r="1091">
      <c r="A1091" s="841"/>
      <c r="B1091" s="758"/>
      <c r="C1091" s="759"/>
      <c r="D1091" s="759"/>
      <c r="E1091" s="759"/>
      <c r="F1091" s="759"/>
      <c r="G1091" s="759"/>
      <c r="H1091" s="759"/>
      <c r="I1091" s="3"/>
      <c r="J1091" s="3"/>
      <c r="K1091" s="3"/>
      <c r="L1091" s="3"/>
      <c r="M1091" s="3"/>
      <c r="N1091" s="3"/>
      <c r="O1091" s="3"/>
    </row>
    <row r="1092">
      <c r="A1092" s="842"/>
      <c r="B1092" s="803"/>
      <c r="C1092" s="804"/>
      <c r="D1092" s="804"/>
      <c r="E1092" s="804"/>
      <c r="F1092" s="804"/>
      <c r="G1092" s="804"/>
      <c r="H1092" s="804"/>
      <c r="I1092" s="3"/>
      <c r="J1092" s="3"/>
      <c r="K1092" s="3"/>
      <c r="L1092" s="3"/>
      <c r="M1092" s="3"/>
      <c r="N1092" s="3"/>
      <c r="O1092" s="3"/>
    </row>
    <row r="1093">
      <c r="A1093" s="805" t="s">
        <v>240</v>
      </c>
      <c r="B1093" s="806" t="s">
        <v>1</v>
      </c>
      <c r="C1093" s="807"/>
      <c r="D1093" s="807"/>
      <c r="E1093" s="807"/>
      <c r="F1093" s="807"/>
      <c r="G1093" s="807"/>
      <c r="H1093" s="807"/>
      <c r="I1093" s="807"/>
      <c r="J1093" s="807"/>
      <c r="K1093" s="807"/>
      <c r="L1093" s="807"/>
      <c r="M1093" s="807"/>
      <c r="N1093" s="807"/>
      <c r="O1093" s="843"/>
    </row>
    <row r="1094">
      <c r="A1094" s="810" t="s">
        <v>3</v>
      </c>
      <c r="B1094" s="811" t="s">
        <v>4</v>
      </c>
      <c r="C1094" s="812"/>
      <c r="D1094" s="812"/>
      <c r="E1094" s="812"/>
      <c r="F1094" s="812"/>
      <c r="G1094" s="812"/>
      <c r="H1094" s="812"/>
      <c r="I1094" s="812"/>
      <c r="J1094" s="812"/>
      <c r="K1094" s="812"/>
      <c r="L1094" s="812"/>
      <c r="M1094" s="812"/>
      <c r="N1094" s="812"/>
      <c r="O1094" s="813"/>
    </row>
    <row r="1095">
      <c r="A1095" s="814" t="s">
        <v>241</v>
      </c>
      <c r="B1095" s="694"/>
      <c r="C1095" s="694"/>
      <c r="D1095" s="694"/>
      <c r="E1095" s="694"/>
      <c r="F1095" s="694"/>
      <c r="G1095" s="694"/>
      <c r="H1095" s="694"/>
      <c r="I1095" s="694"/>
      <c r="J1095" s="694"/>
      <c r="K1095" s="694"/>
      <c r="L1095" s="694"/>
      <c r="M1095" s="694"/>
      <c r="N1095" s="694"/>
      <c r="O1095" s="815"/>
    </row>
    <row r="1096" ht="25.5">
      <c r="A1096" s="718" t="s">
        <v>7</v>
      </c>
      <c r="B1096" s="720" t="s">
        <v>312</v>
      </c>
      <c r="C1096" s="720" t="s">
        <v>216</v>
      </c>
      <c r="D1096" s="816" t="s">
        <v>301</v>
      </c>
      <c r="E1096" s="817"/>
      <c r="F1096" s="818"/>
      <c r="G1096" s="819" t="s">
        <v>242</v>
      </c>
      <c r="H1096" s="820"/>
      <c r="I1096" s="723">
        <f>I1044+1</f>
        <v>45987</v>
      </c>
      <c r="J1096" s="724"/>
      <c r="K1096" s="724"/>
      <c r="L1096" s="724"/>
      <c r="M1096" s="725"/>
      <c r="N1096" s="726" t="s">
        <v>243</v>
      </c>
      <c r="O1096" s="727">
        <f>O1044+1</f>
        <v>22</v>
      </c>
    </row>
    <row r="1097">
      <c r="A1097" s="728" t="s">
        <v>244</v>
      </c>
      <c r="B1097" s="729" t="s">
        <v>6</v>
      </c>
      <c r="C1097" s="730"/>
      <c r="D1097" s="730"/>
      <c r="E1097" s="730"/>
      <c r="F1097" s="730"/>
      <c r="G1097" s="730"/>
      <c r="H1097" s="730"/>
      <c r="I1097" s="730"/>
      <c r="J1097" s="731"/>
      <c r="K1097" s="732" t="s">
        <v>245</v>
      </c>
      <c r="L1097" s="732" t="s">
        <v>246</v>
      </c>
      <c r="M1097" s="821" t="s">
        <v>247</v>
      </c>
      <c r="N1097" s="822"/>
      <c r="O1097" s="733" t="s">
        <v>248</v>
      </c>
    </row>
    <row r="1098">
      <c r="A1098" s="734"/>
      <c r="B1098" s="735"/>
      <c r="C1098" s="736"/>
      <c r="D1098" s="736"/>
      <c r="E1098" s="736"/>
      <c r="F1098" s="736"/>
      <c r="G1098" s="736"/>
      <c r="H1098" s="736"/>
      <c r="I1098" s="736"/>
      <c r="J1098" s="737"/>
      <c r="K1098" s="732" t="s">
        <v>249</v>
      </c>
      <c r="L1098" s="732" t="s">
        <v>203</v>
      </c>
      <c r="M1098" s="823"/>
      <c r="N1098" s="824"/>
      <c r="O1098" s="739"/>
    </row>
    <row r="1099" ht="25.5">
      <c r="A1099" s="740" t="s">
        <v>250</v>
      </c>
      <c r="B1099" s="741"/>
      <c r="C1099" s="742" t="s">
        <v>251</v>
      </c>
      <c r="D1099" s="742">
        <f>D1047</f>
        <v>180</v>
      </c>
      <c r="E1099" s="742" t="s">
        <v>252</v>
      </c>
      <c r="F1099" s="825" t="s">
        <v>253</v>
      </c>
      <c r="G1099" s="826"/>
      <c r="H1099" s="741">
        <f>H1047+1</f>
        <v>52</v>
      </c>
      <c r="I1099" s="742" t="s">
        <v>254</v>
      </c>
      <c r="J1099" s="741">
        <f>D1099-H1099</f>
        <v>128</v>
      </c>
      <c r="K1099" s="744" t="s">
        <v>255</v>
      </c>
      <c r="L1099" s="744" t="s">
        <v>203</v>
      </c>
      <c r="M1099" s="811"/>
      <c r="N1099" s="827"/>
      <c r="O1099" s="745"/>
    </row>
    <row r="1100">
      <c r="A1100" s="828" t="s">
        <v>256</v>
      </c>
      <c r="B1100" s="747" t="s">
        <v>257</v>
      </c>
      <c r="C1100" s="748"/>
      <c r="D1100" s="748"/>
      <c r="E1100" s="748"/>
      <c r="F1100" s="749"/>
      <c r="G1100" s="750"/>
      <c r="H1100" s="751"/>
      <c r="I1100" s="752"/>
      <c r="J1100" s="753"/>
      <c r="K1100" s="753"/>
      <c r="L1100" s="753"/>
      <c r="M1100" s="753"/>
      <c r="N1100" s="753"/>
      <c r="O1100" s="754"/>
    </row>
    <row r="1101">
      <c r="A1101" s="828"/>
      <c r="B1101" s="755" t="s">
        <v>258</v>
      </c>
      <c r="C1101" s="756"/>
      <c r="D1101" s="756"/>
      <c r="E1101" s="756"/>
      <c r="F1101" s="757"/>
      <c r="G1101" s="758"/>
      <c r="H1101" s="759"/>
      <c r="I1101" s="760"/>
      <c r="J1101" s="761"/>
      <c r="K1101" s="761"/>
      <c r="L1101" s="761"/>
      <c r="M1101" s="761"/>
      <c r="N1101" s="761"/>
      <c r="O1101" s="762"/>
    </row>
    <row r="1102">
      <c r="A1102" s="828"/>
      <c r="B1102" s="755" t="s">
        <v>259</v>
      </c>
      <c r="C1102" s="756"/>
      <c r="D1102" s="756"/>
      <c r="E1102" s="756"/>
      <c r="F1102" s="757"/>
      <c r="G1102" s="758"/>
      <c r="H1102" s="759"/>
      <c r="I1102" s="760"/>
      <c r="J1102" s="761"/>
      <c r="K1102" s="761"/>
      <c r="L1102" s="761"/>
      <c r="M1102" s="761"/>
      <c r="N1102" s="761"/>
      <c r="O1102" s="762"/>
    </row>
    <row r="1103">
      <c r="A1103" s="828"/>
      <c r="B1103" s="755" t="s">
        <v>260</v>
      </c>
      <c r="C1103" s="756"/>
      <c r="D1103" s="756"/>
      <c r="E1103" s="756"/>
      <c r="F1103" s="757"/>
      <c r="G1103" s="758"/>
      <c r="H1103" s="763"/>
      <c r="I1103" s="760"/>
      <c r="J1103" s="761"/>
      <c r="K1103" s="761"/>
      <c r="L1103" s="761"/>
      <c r="M1103" s="761"/>
      <c r="N1103" s="761"/>
      <c r="O1103" s="762"/>
    </row>
    <row r="1104">
      <c r="A1104" s="828"/>
      <c r="B1104" s="755" t="s">
        <v>261</v>
      </c>
      <c r="C1104" s="756"/>
      <c r="D1104" s="756"/>
      <c r="E1104" s="756"/>
      <c r="F1104" s="757"/>
      <c r="G1104" s="758"/>
      <c r="H1104" s="763"/>
      <c r="I1104" s="758"/>
      <c r="J1104" s="759"/>
      <c r="K1104" s="759"/>
      <c r="L1104" s="759"/>
      <c r="M1104" s="759"/>
      <c r="N1104" s="759"/>
      <c r="O1104" s="764"/>
    </row>
    <row r="1105">
      <c r="A1105" s="829"/>
      <c r="B1105" s="755" t="s">
        <v>262</v>
      </c>
      <c r="C1105" s="756"/>
      <c r="D1105" s="756"/>
      <c r="E1105" s="756"/>
      <c r="F1105" s="757"/>
      <c r="G1105" s="758"/>
      <c r="H1105" s="763"/>
      <c r="I1105" s="769"/>
      <c r="J1105" s="770"/>
      <c r="K1105" s="770"/>
      <c r="L1105" s="770"/>
      <c r="M1105" s="770"/>
      <c r="N1105" s="770"/>
      <c r="O1105" s="771"/>
    </row>
    <row r="1106">
      <c r="A1106" s="830" t="s">
        <v>263</v>
      </c>
      <c r="B1106" s="773" t="s">
        <v>264</v>
      </c>
      <c r="C1106" s="774"/>
      <c r="D1106" s="774"/>
      <c r="E1106" s="774"/>
      <c r="F1106" s="775"/>
      <c r="G1106" s="776" t="s">
        <v>265</v>
      </c>
      <c r="H1106" s="777"/>
      <c r="I1106" s="773" t="s">
        <v>264</v>
      </c>
      <c r="J1106" s="774"/>
      <c r="K1106" s="774"/>
      <c r="L1106" s="774"/>
      <c r="M1106" s="774"/>
      <c r="N1106" s="775"/>
      <c r="O1106" s="778" t="s">
        <v>265</v>
      </c>
    </row>
    <row r="1107">
      <c r="A1107" s="828"/>
      <c r="B1107" s="766" t="s">
        <v>266</v>
      </c>
      <c r="C1107" s="767"/>
      <c r="D1107" s="767"/>
      <c r="E1107" s="767"/>
      <c r="F1107" s="768"/>
      <c r="G1107" s="779"/>
      <c r="H1107" s="780"/>
      <c r="I1107" s="766" t="s">
        <v>267</v>
      </c>
      <c r="J1107" s="767"/>
      <c r="K1107" s="767"/>
      <c r="L1107" s="767"/>
      <c r="M1107" s="767"/>
      <c r="N1107" s="768"/>
      <c r="O1107" s="781"/>
    </row>
    <row r="1108" ht="13.15" customHeight="1">
      <c r="A1108" s="828"/>
      <c r="B1108" s="766" t="s">
        <v>268</v>
      </c>
      <c r="C1108" s="767"/>
      <c r="D1108" s="767"/>
      <c r="E1108" s="767"/>
      <c r="F1108" s="768"/>
      <c r="G1108" s="779"/>
      <c r="H1108" s="782"/>
      <c r="I1108" s="783" t="s">
        <v>269</v>
      </c>
      <c r="J1108" s="784"/>
      <c r="K1108" s="784"/>
      <c r="L1108" s="784"/>
      <c r="M1108" s="784"/>
      <c r="N1108" s="785"/>
      <c r="O1108" s="786"/>
    </row>
    <row r="1109" ht="13.15" customHeight="1">
      <c r="A1109" s="828"/>
      <c r="B1109" s="766" t="s">
        <v>270</v>
      </c>
      <c r="C1109" s="767"/>
      <c r="D1109" s="767"/>
      <c r="E1109" s="767"/>
      <c r="F1109" s="768"/>
      <c r="G1109" s="779"/>
      <c r="H1109" s="782"/>
      <c r="I1109" s="766" t="s">
        <v>271</v>
      </c>
      <c r="J1109" s="767"/>
      <c r="K1109" s="767"/>
      <c r="L1109" s="767"/>
      <c r="M1109" s="767"/>
      <c r="N1109" s="768"/>
      <c r="O1109" s="786"/>
    </row>
    <row r="1110" ht="13.15" customHeight="1">
      <c r="A1110" s="828"/>
      <c r="B1110" s="766" t="s">
        <v>272</v>
      </c>
      <c r="C1110" s="767"/>
      <c r="D1110" s="767"/>
      <c r="E1110" s="767"/>
      <c r="F1110" s="768"/>
      <c r="G1110" s="779"/>
      <c r="H1110" s="780"/>
      <c r="I1110" s="787" t="s">
        <v>273</v>
      </c>
      <c r="J1110" s="788"/>
      <c r="K1110" s="788"/>
      <c r="L1110" s="788"/>
      <c r="M1110" s="788"/>
      <c r="N1110" s="789"/>
      <c r="O1110" s="781"/>
    </row>
    <row r="1111" ht="13.15" customHeight="1">
      <c r="A1111" s="828"/>
      <c r="B1111" s="766" t="s">
        <v>274</v>
      </c>
      <c r="C1111" s="767"/>
      <c r="D1111" s="767"/>
      <c r="E1111" s="767"/>
      <c r="F1111" s="768"/>
      <c r="G1111" s="779"/>
      <c r="H1111" s="780"/>
      <c r="I1111" s="766" t="s">
        <v>275</v>
      </c>
      <c r="J1111" s="767"/>
      <c r="K1111" s="767"/>
      <c r="L1111" s="767"/>
      <c r="M1111" s="767"/>
      <c r="N1111" s="768"/>
      <c r="O1111" s="781">
        <v>1</v>
      </c>
    </row>
    <row r="1112">
      <c r="A1112" s="828"/>
      <c r="B1112" s="766" t="s">
        <v>276</v>
      </c>
      <c r="C1112" s="767"/>
      <c r="D1112" s="767"/>
      <c r="E1112" s="767"/>
      <c r="F1112" s="768"/>
      <c r="G1112" s="779"/>
      <c r="H1112" s="780"/>
      <c r="I1112" s="766" t="s">
        <v>277</v>
      </c>
      <c r="J1112" s="767"/>
      <c r="K1112" s="767"/>
      <c r="L1112" s="767"/>
      <c r="M1112" s="767"/>
      <c r="N1112" s="768"/>
      <c r="O1112" s="781"/>
    </row>
    <row r="1113" ht="13.15" customHeight="1">
      <c r="A1113" s="828"/>
      <c r="B1113" s="766" t="s">
        <v>278</v>
      </c>
      <c r="C1113" s="767"/>
      <c r="D1113" s="767"/>
      <c r="E1113" s="767"/>
      <c r="F1113" s="768"/>
      <c r="G1113" s="779"/>
      <c r="H1113" s="780"/>
      <c r="I1113" s="766" t="s">
        <v>279</v>
      </c>
      <c r="J1113" s="767"/>
      <c r="K1113" s="767"/>
      <c r="L1113" s="767"/>
      <c r="M1113" s="767"/>
      <c r="N1113" s="768"/>
      <c r="O1113" s="781"/>
    </row>
    <row r="1114">
      <c r="A1114" s="828"/>
      <c r="B1114" s="766" t="s">
        <v>280</v>
      </c>
      <c r="C1114" s="767"/>
      <c r="D1114" s="767"/>
      <c r="E1114" s="767"/>
      <c r="F1114" s="768"/>
      <c r="G1114" s="779"/>
      <c r="H1114" s="780"/>
      <c r="I1114" s="766" t="s">
        <v>281</v>
      </c>
      <c r="J1114" s="767"/>
      <c r="K1114" s="767"/>
      <c r="L1114" s="767"/>
      <c r="M1114" s="767"/>
      <c r="N1114" s="768"/>
      <c r="O1114" s="781">
        <v>1</v>
      </c>
    </row>
    <row r="1115" ht="13.15" customHeight="1">
      <c r="A1115" s="828"/>
      <c r="B1115" s="766" t="s">
        <v>282</v>
      </c>
      <c r="C1115" s="767"/>
      <c r="D1115" s="767"/>
      <c r="E1115" s="767"/>
      <c r="F1115" s="768"/>
      <c r="G1115" s="779"/>
      <c r="H1115" s="780"/>
      <c r="I1115" s="766" t="s">
        <v>283</v>
      </c>
      <c r="J1115" s="767"/>
      <c r="K1115" s="767"/>
      <c r="L1115" s="767"/>
      <c r="M1115" s="767"/>
      <c r="N1115" s="768"/>
      <c r="O1115" s="781"/>
    </row>
    <row r="1116" ht="13.15" customHeight="1">
      <c r="A1116" s="828"/>
      <c r="B1116" s="766" t="s">
        <v>284</v>
      </c>
      <c r="C1116" s="767"/>
      <c r="D1116" s="767"/>
      <c r="E1116" s="767"/>
      <c r="F1116" s="768"/>
      <c r="G1116" s="779"/>
      <c r="H1116" s="780"/>
      <c r="I1116" s="766" t="s">
        <v>285</v>
      </c>
      <c r="J1116" s="767"/>
      <c r="K1116" s="767"/>
      <c r="L1116" s="767"/>
      <c r="M1116" s="767"/>
      <c r="N1116" s="768"/>
      <c r="O1116" s="790">
        <v>1</v>
      </c>
    </row>
    <row r="1117" ht="13.9" customHeight="1">
      <c r="A1117" s="829"/>
      <c r="B1117" s="766" t="s">
        <v>286</v>
      </c>
      <c r="C1117" s="767"/>
      <c r="D1117" s="767"/>
      <c r="E1117" s="767"/>
      <c r="F1117" s="768"/>
      <c r="G1117" s="791">
        <v>2</v>
      </c>
      <c r="H1117" s="792"/>
      <c r="I1117" s="793" t="s">
        <v>287</v>
      </c>
      <c r="J1117" s="794"/>
      <c r="K1117" s="794"/>
      <c r="L1117" s="794"/>
      <c r="M1117" s="794"/>
      <c r="N1117" s="795"/>
      <c r="O1117" s="796">
        <f>SUM(G1107:H1117,O1107:O1116)</f>
        <v>5</v>
      </c>
    </row>
    <row r="1118">
      <c r="A1118" s="837" t="s">
        <v>288</v>
      </c>
      <c r="B1118" s="838" t="s">
        <v>43</v>
      </c>
      <c r="C1118" s="839"/>
      <c r="D1118" s="839"/>
      <c r="E1118" s="839"/>
      <c r="F1118" s="839"/>
      <c r="G1118" s="839"/>
      <c r="H1118" s="839"/>
      <c r="I1118" s="839"/>
      <c r="J1118" s="839"/>
      <c r="K1118" s="839"/>
      <c r="L1118" s="839"/>
      <c r="M1118" s="839"/>
      <c r="N1118" s="839"/>
      <c r="O1118" s="840"/>
    </row>
    <row r="1119">
      <c r="A1119" s="841"/>
      <c r="B1119" s="758"/>
      <c r="C1119" s="759"/>
      <c r="D1119" s="759"/>
      <c r="E1119" s="759"/>
      <c r="F1119" s="759"/>
      <c r="G1119" s="759"/>
      <c r="H1119" s="759"/>
      <c r="I1119" s="759"/>
      <c r="J1119" s="759"/>
      <c r="K1119" s="759"/>
      <c r="L1119" s="759"/>
      <c r="M1119" s="759"/>
      <c r="N1119" s="759"/>
      <c r="O1119" s="764"/>
    </row>
    <row r="1120">
      <c r="A1120" s="841"/>
      <c r="B1120" s="758"/>
      <c r="C1120" s="759"/>
      <c r="D1120" s="759"/>
      <c r="E1120" s="759"/>
      <c r="F1120" s="759"/>
      <c r="G1120" s="759"/>
      <c r="H1120" s="759"/>
      <c r="I1120" s="759"/>
      <c r="J1120" s="759"/>
      <c r="K1120" s="759"/>
      <c r="L1120" s="759"/>
      <c r="M1120" s="759"/>
      <c r="N1120" s="759"/>
      <c r="O1120" s="764"/>
    </row>
    <row r="1121">
      <c r="A1121" s="841"/>
      <c r="B1121" s="758"/>
      <c r="C1121" s="759"/>
      <c r="D1121" s="759"/>
      <c r="E1121" s="759"/>
      <c r="F1121" s="759"/>
      <c r="G1121" s="759"/>
      <c r="H1121" s="759"/>
      <c r="I1121" s="759"/>
      <c r="J1121" s="759"/>
      <c r="K1121" s="759"/>
      <c r="L1121" s="759"/>
      <c r="M1121" s="759"/>
      <c r="N1121" s="759"/>
      <c r="O1121" s="764"/>
    </row>
    <row r="1122">
      <c r="A1122" s="841"/>
      <c r="B1122" s="758"/>
      <c r="C1122" s="759"/>
      <c r="D1122" s="759"/>
      <c r="E1122" s="759"/>
      <c r="F1122" s="759"/>
      <c r="G1122" s="759"/>
      <c r="H1122" s="759"/>
      <c r="I1122" s="759"/>
      <c r="J1122" s="759"/>
      <c r="K1122" s="759"/>
      <c r="L1122" s="759"/>
      <c r="M1122" s="759"/>
      <c r="N1122" s="759"/>
      <c r="O1122" s="764"/>
    </row>
    <row r="1123">
      <c r="A1123" s="841"/>
      <c r="B1123" s="758"/>
      <c r="C1123" s="759"/>
      <c r="D1123" s="759"/>
      <c r="E1123" s="759"/>
      <c r="F1123" s="759"/>
      <c r="G1123" s="759"/>
      <c r="H1123" s="759"/>
      <c r="I1123" s="759"/>
      <c r="J1123" s="759"/>
      <c r="K1123" s="759"/>
      <c r="L1123" s="759"/>
      <c r="M1123" s="759"/>
      <c r="N1123" s="759"/>
      <c r="O1123" s="764"/>
    </row>
    <row r="1124">
      <c r="A1124" s="841"/>
      <c r="B1124" s="758"/>
      <c r="C1124" s="759"/>
      <c r="D1124" s="759"/>
      <c r="E1124" s="759"/>
      <c r="F1124" s="759"/>
      <c r="G1124" s="759"/>
      <c r="H1124" s="759"/>
      <c r="I1124" s="759"/>
      <c r="J1124" s="759"/>
      <c r="K1124" s="759"/>
      <c r="L1124" s="759"/>
      <c r="M1124" s="759"/>
      <c r="N1124" s="759"/>
      <c r="O1124" s="764"/>
    </row>
    <row r="1125">
      <c r="A1125" s="841"/>
      <c r="B1125" s="758"/>
      <c r="C1125" s="759"/>
      <c r="D1125" s="759"/>
      <c r="E1125" s="759"/>
      <c r="F1125" s="759"/>
      <c r="G1125" s="759"/>
      <c r="H1125" s="759"/>
      <c r="I1125" s="759"/>
      <c r="J1125" s="759"/>
      <c r="K1125" s="759"/>
      <c r="L1125" s="759"/>
      <c r="M1125" s="759"/>
      <c r="N1125" s="759"/>
      <c r="O1125" s="764"/>
    </row>
    <row r="1126">
      <c r="A1126" s="841"/>
      <c r="B1126" s="758"/>
      <c r="C1126" s="759"/>
      <c r="D1126" s="759"/>
      <c r="E1126" s="759"/>
      <c r="F1126" s="759"/>
      <c r="G1126" s="759"/>
      <c r="H1126" s="759"/>
      <c r="I1126" s="759"/>
      <c r="J1126" s="759"/>
      <c r="K1126" s="759"/>
      <c r="L1126" s="759"/>
      <c r="M1126" s="759"/>
      <c r="N1126" s="759"/>
      <c r="O1126" s="764"/>
    </row>
    <row r="1127">
      <c r="A1127" s="841"/>
      <c r="B1127" s="758"/>
      <c r="C1127" s="759"/>
      <c r="D1127" s="759"/>
      <c r="E1127" s="759"/>
      <c r="F1127" s="759"/>
      <c r="G1127" s="759"/>
      <c r="H1127" s="759"/>
      <c r="I1127" s="759"/>
      <c r="J1127" s="759"/>
      <c r="K1127" s="759"/>
      <c r="L1127" s="759"/>
      <c r="M1127" s="759"/>
      <c r="N1127" s="759"/>
      <c r="O1127" s="764"/>
    </row>
    <row r="1128">
      <c r="A1128" s="841"/>
      <c r="B1128" s="758"/>
      <c r="C1128" s="759"/>
      <c r="D1128" s="759"/>
      <c r="E1128" s="759"/>
      <c r="F1128" s="759"/>
      <c r="G1128" s="759"/>
      <c r="H1128" s="759"/>
      <c r="I1128" s="759"/>
      <c r="J1128" s="759"/>
      <c r="K1128" s="759"/>
      <c r="L1128" s="759"/>
      <c r="M1128" s="759"/>
      <c r="N1128" s="759"/>
      <c r="O1128" s="764"/>
    </row>
    <row r="1129">
      <c r="A1129" s="841"/>
      <c r="B1129" s="758"/>
      <c r="C1129" s="759"/>
      <c r="D1129" s="759"/>
      <c r="E1129" s="759"/>
      <c r="F1129" s="759"/>
      <c r="G1129" s="759"/>
      <c r="H1129" s="759"/>
      <c r="I1129" s="3" t="s">
        <v>0</v>
      </c>
      <c r="J1129" s="3"/>
      <c r="K1129" s="3"/>
      <c r="L1129" s="3"/>
      <c r="M1129" s="3"/>
      <c r="N1129" s="3"/>
      <c r="O1129" s="3"/>
    </row>
    <row r="1130">
      <c r="A1130" s="841"/>
      <c r="B1130" s="758"/>
      <c r="C1130" s="759"/>
      <c r="D1130" s="759"/>
      <c r="E1130" s="759"/>
      <c r="F1130" s="759"/>
      <c r="G1130" s="759"/>
      <c r="H1130" s="759"/>
      <c r="I1130" s="3"/>
      <c r="J1130" s="3"/>
      <c r="K1130" s="3"/>
      <c r="L1130" s="3"/>
      <c r="M1130" s="3"/>
      <c r="N1130" s="3"/>
      <c r="O1130" s="3"/>
    </row>
    <row r="1131">
      <c r="A1131" s="841"/>
      <c r="B1131" s="758"/>
      <c r="C1131" s="759"/>
      <c r="D1131" s="759"/>
      <c r="E1131" s="759"/>
      <c r="F1131" s="759"/>
      <c r="G1131" s="759"/>
      <c r="H1131" s="759"/>
      <c r="I1131" s="3"/>
      <c r="J1131" s="3"/>
      <c r="K1131" s="3"/>
      <c r="L1131" s="3"/>
      <c r="M1131" s="3"/>
      <c r="N1131" s="3"/>
      <c r="O1131" s="3"/>
    </row>
    <row r="1132">
      <c r="A1132" s="842"/>
      <c r="B1132" s="803"/>
      <c r="C1132" s="804"/>
      <c r="D1132" s="804"/>
      <c r="E1132" s="804"/>
      <c r="F1132" s="804"/>
      <c r="G1132" s="804"/>
      <c r="H1132" s="804"/>
      <c r="I1132" s="3"/>
      <c r="J1132" s="3"/>
      <c r="K1132" s="3"/>
      <c r="L1132" s="3"/>
      <c r="M1132" s="3"/>
      <c r="N1132" s="3"/>
      <c r="O1132" s="3"/>
    </row>
    <row r="1133">
      <c r="A1133" s="837" t="s">
        <v>291</v>
      </c>
      <c r="B1133" s="752"/>
      <c r="C1133" s="753"/>
      <c r="D1133" s="753"/>
      <c r="E1133" s="753"/>
      <c r="F1133" s="753"/>
      <c r="G1133" s="753"/>
      <c r="H1133" s="753"/>
      <c r="I1133" s="753"/>
      <c r="J1133" s="753"/>
      <c r="K1133" s="753"/>
      <c r="L1133" s="753"/>
      <c r="M1133" s="753"/>
      <c r="N1133" s="753"/>
      <c r="O1133" s="754"/>
    </row>
    <row r="1134">
      <c r="A1134" s="841"/>
      <c r="B1134" s="760"/>
      <c r="C1134" s="761"/>
      <c r="D1134" s="761"/>
      <c r="E1134" s="761"/>
      <c r="F1134" s="761"/>
      <c r="G1134" s="761"/>
      <c r="H1134" s="761"/>
      <c r="I1134" s="761"/>
      <c r="J1134" s="761"/>
      <c r="K1134" s="761"/>
      <c r="L1134" s="761"/>
      <c r="M1134" s="761"/>
      <c r="N1134" s="761"/>
      <c r="O1134" s="762"/>
    </row>
    <row r="1135">
      <c r="A1135" s="841"/>
      <c r="B1135" s="760"/>
      <c r="C1135" s="761"/>
      <c r="D1135" s="761"/>
      <c r="E1135" s="761"/>
      <c r="F1135" s="761"/>
      <c r="G1135" s="761"/>
      <c r="H1135" s="761"/>
      <c r="I1135" s="761"/>
      <c r="J1135" s="761"/>
      <c r="K1135" s="761"/>
      <c r="L1135" s="761"/>
      <c r="M1135" s="761"/>
      <c r="N1135" s="761"/>
      <c r="O1135" s="762"/>
    </row>
    <row r="1136">
      <c r="A1136" s="841"/>
      <c r="B1136" s="760"/>
      <c r="C1136" s="761"/>
      <c r="D1136" s="761"/>
      <c r="E1136" s="761"/>
      <c r="F1136" s="761"/>
      <c r="G1136" s="761"/>
      <c r="H1136" s="761"/>
      <c r="I1136" s="761"/>
      <c r="J1136" s="761"/>
      <c r="K1136" s="761"/>
      <c r="L1136" s="761"/>
      <c r="M1136" s="761"/>
      <c r="N1136" s="761"/>
      <c r="O1136" s="762"/>
    </row>
    <row r="1137">
      <c r="A1137" s="841"/>
      <c r="B1137" s="760"/>
      <c r="C1137" s="761"/>
      <c r="D1137" s="761"/>
      <c r="E1137" s="761"/>
      <c r="F1137" s="761"/>
      <c r="G1137" s="761"/>
      <c r="H1137" s="761"/>
      <c r="I1137" s="761"/>
      <c r="J1137" s="761"/>
      <c r="K1137" s="761"/>
      <c r="L1137" s="761"/>
      <c r="M1137" s="761"/>
      <c r="N1137" s="761"/>
      <c r="O1137" s="762"/>
    </row>
    <row r="1138">
      <c r="A1138" s="841"/>
      <c r="B1138" s="760"/>
      <c r="C1138" s="761"/>
      <c r="D1138" s="761"/>
      <c r="E1138" s="761"/>
      <c r="F1138" s="761"/>
      <c r="G1138" s="761"/>
      <c r="H1138" s="761"/>
      <c r="I1138" s="761"/>
      <c r="J1138" s="761"/>
      <c r="K1138" s="761"/>
      <c r="L1138" s="761"/>
      <c r="M1138" s="761"/>
      <c r="N1138" s="761"/>
      <c r="O1138" s="762"/>
    </row>
    <row r="1139">
      <c r="A1139" s="841"/>
      <c r="B1139" s="760"/>
      <c r="C1139" s="761"/>
      <c r="D1139" s="761"/>
      <c r="E1139" s="761"/>
      <c r="F1139" s="761"/>
      <c r="G1139" s="761"/>
      <c r="H1139" s="761"/>
      <c r="I1139" s="761"/>
      <c r="J1139" s="761"/>
      <c r="K1139" s="761"/>
      <c r="L1139" s="761"/>
      <c r="M1139" s="761"/>
      <c r="N1139" s="761"/>
      <c r="O1139" s="762"/>
    </row>
    <row r="1140">
      <c r="A1140" s="841"/>
      <c r="B1140" s="760"/>
      <c r="C1140" s="761"/>
      <c r="D1140" s="761"/>
      <c r="E1140" s="761"/>
      <c r="F1140" s="761"/>
      <c r="G1140" s="761"/>
      <c r="H1140" s="761"/>
      <c r="I1140" s="761"/>
      <c r="J1140" s="761"/>
      <c r="K1140" s="761"/>
      <c r="L1140" s="761"/>
      <c r="M1140" s="761"/>
      <c r="N1140" s="761"/>
      <c r="O1140" s="762"/>
    </row>
    <row r="1141">
      <c r="A1141" s="841"/>
      <c r="B1141" s="758"/>
      <c r="C1141" s="759"/>
      <c r="D1141" s="759"/>
      <c r="E1141" s="759"/>
      <c r="F1141" s="759"/>
      <c r="G1141" s="759"/>
      <c r="H1141" s="759"/>
      <c r="I1141" s="3" t="s">
        <v>292</v>
      </c>
      <c r="J1141" s="3"/>
      <c r="K1141" s="3"/>
      <c r="L1141" s="3"/>
      <c r="M1141" s="3"/>
      <c r="N1141" s="3"/>
      <c r="O1141" s="3"/>
    </row>
    <row r="1142">
      <c r="A1142" s="841"/>
      <c r="B1142" s="758"/>
      <c r="C1142" s="759"/>
      <c r="D1142" s="759"/>
      <c r="E1142" s="759"/>
      <c r="F1142" s="759"/>
      <c r="G1142" s="759"/>
      <c r="H1142" s="759"/>
      <c r="I1142" s="3"/>
      <c r="J1142" s="3"/>
      <c r="K1142" s="3"/>
      <c r="L1142" s="3"/>
      <c r="M1142" s="3"/>
      <c r="N1142" s="3"/>
      <c r="O1142" s="3"/>
    </row>
    <row r="1143">
      <c r="A1143" s="841"/>
      <c r="B1143" s="758"/>
      <c r="C1143" s="759"/>
      <c r="D1143" s="759"/>
      <c r="E1143" s="759"/>
      <c r="F1143" s="759"/>
      <c r="G1143" s="759"/>
      <c r="H1143" s="759"/>
      <c r="I1143" s="3"/>
      <c r="J1143" s="3"/>
      <c r="K1143" s="3"/>
      <c r="L1143" s="3"/>
      <c r="M1143" s="3"/>
      <c r="N1143" s="3"/>
      <c r="O1143" s="3"/>
    </row>
    <row r="1144">
      <c r="A1144" s="842"/>
      <c r="B1144" s="803"/>
      <c r="C1144" s="804"/>
      <c r="D1144" s="804"/>
      <c r="E1144" s="804"/>
      <c r="F1144" s="804"/>
      <c r="G1144" s="804"/>
      <c r="H1144" s="804"/>
      <c r="I1144" s="3"/>
      <c r="J1144" s="3"/>
      <c r="K1144" s="3"/>
      <c r="L1144" s="3"/>
      <c r="M1144" s="3"/>
      <c r="N1144" s="3"/>
      <c r="O1144" s="3"/>
    </row>
    <row r="1145">
      <c r="A1145" s="805" t="s">
        <v>240</v>
      </c>
      <c r="B1145" s="806" t="s">
        <v>1</v>
      </c>
      <c r="C1145" s="807"/>
      <c r="D1145" s="807"/>
      <c r="E1145" s="807"/>
      <c r="F1145" s="807"/>
      <c r="G1145" s="807"/>
      <c r="H1145" s="807"/>
      <c r="I1145" s="807"/>
      <c r="J1145" s="807"/>
      <c r="K1145" s="807"/>
      <c r="L1145" s="807"/>
      <c r="M1145" s="807"/>
      <c r="N1145" s="807"/>
      <c r="O1145" s="843"/>
    </row>
    <row r="1146">
      <c r="A1146" s="810" t="s">
        <v>3</v>
      </c>
      <c r="B1146" s="811" t="s">
        <v>4</v>
      </c>
      <c r="C1146" s="812"/>
      <c r="D1146" s="812"/>
      <c r="E1146" s="812"/>
      <c r="F1146" s="812"/>
      <c r="G1146" s="812"/>
      <c r="H1146" s="812"/>
      <c r="I1146" s="812"/>
      <c r="J1146" s="812"/>
      <c r="K1146" s="812"/>
      <c r="L1146" s="812"/>
      <c r="M1146" s="812"/>
      <c r="N1146" s="812"/>
      <c r="O1146" s="813"/>
    </row>
    <row r="1147">
      <c r="A1147" s="814" t="s">
        <v>241</v>
      </c>
      <c r="B1147" s="694"/>
      <c r="C1147" s="694"/>
      <c r="D1147" s="694"/>
      <c r="E1147" s="694"/>
      <c r="F1147" s="694"/>
      <c r="G1147" s="694"/>
      <c r="H1147" s="694"/>
      <c r="I1147" s="694"/>
      <c r="J1147" s="694"/>
      <c r="K1147" s="694"/>
      <c r="L1147" s="694"/>
      <c r="M1147" s="694"/>
      <c r="N1147" s="694"/>
      <c r="O1147" s="815"/>
    </row>
    <row r="1148" ht="25.5">
      <c r="A1148" s="718" t="s">
        <v>7</v>
      </c>
      <c r="B1148" s="720" t="s">
        <v>312</v>
      </c>
      <c r="C1148" s="720" t="s">
        <v>216</v>
      </c>
      <c r="D1148" s="816" t="s">
        <v>301</v>
      </c>
      <c r="E1148" s="817"/>
      <c r="F1148" s="818"/>
      <c r="G1148" s="819" t="s">
        <v>242</v>
      </c>
      <c r="H1148" s="820"/>
      <c r="I1148" s="723">
        <f>I1096+1</f>
        <v>45988</v>
      </c>
      <c r="J1148" s="724"/>
      <c r="K1148" s="724"/>
      <c r="L1148" s="724"/>
      <c r="M1148" s="725"/>
      <c r="N1148" s="726" t="s">
        <v>243</v>
      </c>
      <c r="O1148" s="727">
        <f>O1096+1</f>
        <v>23</v>
      </c>
    </row>
    <row r="1149">
      <c r="A1149" s="728" t="s">
        <v>244</v>
      </c>
      <c r="B1149" s="729" t="s">
        <v>6</v>
      </c>
      <c r="C1149" s="730"/>
      <c r="D1149" s="730"/>
      <c r="E1149" s="730"/>
      <c r="F1149" s="730"/>
      <c r="G1149" s="730"/>
      <c r="H1149" s="730"/>
      <c r="I1149" s="730"/>
      <c r="J1149" s="731"/>
      <c r="K1149" s="732" t="s">
        <v>245</v>
      </c>
      <c r="L1149" s="732" t="s">
        <v>246</v>
      </c>
      <c r="M1149" s="821" t="s">
        <v>247</v>
      </c>
      <c r="N1149" s="822"/>
      <c r="O1149" s="733" t="s">
        <v>248</v>
      </c>
    </row>
    <row r="1150">
      <c r="A1150" s="734"/>
      <c r="B1150" s="735"/>
      <c r="C1150" s="736"/>
      <c r="D1150" s="736"/>
      <c r="E1150" s="736"/>
      <c r="F1150" s="736"/>
      <c r="G1150" s="736"/>
      <c r="H1150" s="736"/>
      <c r="I1150" s="736"/>
      <c r="J1150" s="737"/>
      <c r="K1150" s="732" t="s">
        <v>249</v>
      </c>
      <c r="L1150" s="732" t="s">
        <v>203</v>
      </c>
      <c r="M1150" s="823"/>
      <c r="N1150" s="824"/>
      <c r="O1150" s="739"/>
    </row>
    <row r="1151" ht="25.5">
      <c r="A1151" s="740" t="s">
        <v>250</v>
      </c>
      <c r="B1151" s="741"/>
      <c r="C1151" s="742" t="s">
        <v>251</v>
      </c>
      <c r="D1151" s="742">
        <f>D1099</f>
        <v>180</v>
      </c>
      <c r="E1151" s="742" t="s">
        <v>252</v>
      </c>
      <c r="F1151" s="825" t="s">
        <v>253</v>
      </c>
      <c r="G1151" s="826"/>
      <c r="H1151" s="741">
        <f>H1099+1</f>
        <v>53</v>
      </c>
      <c r="I1151" s="742" t="s">
        <v>254</v>
      </c>
      <c r="J1151" s="741">
        <f>D1151-H1151</f>
        <v>127</v>
      </c>
      <c r="K1151" s="744" t="s">
        <v>255</v>
      </c>
      <c r="L1151" s="744" t="s">
        <v>203</v>
      </c>
      <c r="M1151" s="811"/>
      <c r="N1151" s="827"/>
      <c r="O1151" s="745"/>
    </row>
    <row r="1152">
      <c r="A1152" s="828" t="s">
        <v>256</v>
      </c>
      <c r="B1152" s="747" t="s">
        <v>257</v>
      </c>
      <c r="C1152" s="748"/>
      <c r="D1152" s="748"/>
      <c r="E1152" s="748"/>
      <c r="F1152" s="749"/>
      <c r="G1152" s="750"/>
      <c r="H1152" s="751"/>
      <c r="I1152" s="752"/>
      <c r="J1152" s="753"/>
      <c r="K1152" s="753"/>
      <c r="L1152" s="753"/>
      <c r="M1152" s="753"/>
      <c r="N1152" s="753"/>
      <c r="O1152" s="754"/>
    </row>
    <row r="1153">
      <c r="A1153" s="828"/>
      <c r="B1153" s="755" t="s">
        <v>258</v>
      </c>
      <c r="C1153" s="756"/>
      <c r="D1153" s="756"/>
      <c r="E1153" s="756"/>
      <c r="F1153" s="757"/>
      <c r="G1153" s="758"/>
      <c r="H1153" s="759"/>
      <c r="I1153" s="760"/>
      <c r="J1153" s="761"/>
      <c r="K1153" s="761"/>
      <c r="L1153" s="761"/>
      <c r="M1153" s="761"/>
      <c r="N1153" s="761"/>
      <c r="O1153" s="762"/>
    </row>
    <row r="1154">
      <c r="A1154" s="828"/>
      <c r="B1154" s="755" t="s">
        <v>259</v>
      </c>
      <c r="C1154" s="756"/>
      <c r="D1154" s="756"/>
      <c r="E1154" s="756"/>
      <c r="F1154" s="757"/>
      <c r="G1154" s="758"/>
      <c r="H1154" s="759"/>
      <c r="I1154" s="760"/>
      <c r="J1154" s="761"/>
      <c r="K1154" s="761"/>
      <c r="L1154" s="761"/>
      <c r="M1154" s="761"/>
      <c r="N1154" s="761"/>
      <c r="O1154" s="762"/>
    </row>
    <row r="1155">
      <c r="A1155" s="828"/>
      <c r="B1155" s="755" t="s">
        <v>260</v>
      </c>
      <c r="C1155" s="756"/>
      <c r="D1155" s="756"/>
      <c r="E1155" s="756"/>
      <c r="F1155" s="757"/>
      <c r="G1155" s="758"/>
      <c r="H1155" s="763"/>
      <c r="I1155" s="760"/>
      <c r="J1155" s="761"/>
      <c r="K1155" s="761"/>
      <c r="L1155" s="761"/>
      <c r="M1155" s="761"/>
      <c r="N1155" s="761"/>
      <c r="O1155" s="762"/>
    </row>
    <row r="1156">
      <c r="A1156" s="828"/>
      <c r="B1156" s="755" t="s">
        <v>261</v>
      </c>
      <c r="C1156" s="756"/>
      <c r="D1156" s="756"/>
      <c r="E1156" s="756"/>
      <c r="F1156" s="757"/>
      <c r="G1156" s="758"/>
      <c r="H1156" s="763"/>
      <c r="I1156" s="758"/>
      <c r="J1156" s="759"/>
      <c r="K1156" s="759"/>
      <c r="L1156" s="759"/>
      <c r="M1156" s="759"/>
      <c r="N1156" s="759"/>
      <c r="O1156" s="764"/>
    </row>
    <row r="1157">
      <c r="A1157" s="829"/>
      <c r="B1157" s="755" t="s">
        <v>262</v>
      </c>
      <c r="C1157" s="756"/>
      <c r="D1157" s="756"/>
      <c r="E1157" s="756"/>
      <c r="F1157" s="757"/>
      <c r="G1157" s="758"/>
      <c r="H1157" s="763"/>
      <c r="I1157" s="769"/>
      <c r="J1157" s="770"/>
      <c r="K1157" s="770"/>
      <c r="L1157" s="770"/>
      <c r="M1157" s="770"/>
      <c r="N1157" s="770"/>
      <c r="O1157" s="771"/>
    </row>
    <row r="1158">
      <c r="A1158" s="830" t="s">
        <v>263</v>
      </c>
      <c r="B1158" s="773" t="s">
        <v>264</v>
      </c>
      <c r="C1158" s="774"/>
      <c r="D1158" s="774"/>
      <c r="E1158" s="774"/>
      <c r="F1158" s="775"/>
      <c r="G1158" s="776" t="s">
        <v>265</v>
      </c>
      <c r="H1158" s="777"/>
      <c r="I1158" s="773" t="s">
        <v>264</v>
      </c>
      <c r="J1158" s="774"/>
      <c r="K1158" s="774"/>
      <c r="L1158" s="774"/>
      <c r="M1158" s="774"/>
      <c r="N1158" s="775"/>
      <c r="O1158" s="778" t="s">
        <v>265</v>
      </c>
    </row>
    <row r="1159">
      <c r="A1159" s="828"/>
      <c r="B1159" s="766" t="s">
        <v>266</v>
      </c>
      <c r="C1159" s="767"/>
      <c r="D1159" s="767"/>
      <c r="E1159" s="767"/>
      <c r="F1159" s="768"/>
      <c r="G1159" s="779"/>
      <c r="H1159" s="780"/>
      <c r="I1159" s="766" t="s">
        <v>267</v>
      </c>
      <c r="J1159" s="767"/>
      <c r="K1159" s="767"/>
      <c r="L1159" s="767"/>
      <c r="M1159" s="767"/>
      <c r="N1159" s="768"/>
      <c r="O1159" s="781"/>
    </row>
    <row r="1160" ht="13.15" customHeight="1">
      <c r="A1160" s="828"/>
      <c r="B1160" s="766" t="s">
        <v>268</v>
      </c>
      <c r="C1160" s="767"/>
      <c r="D1160" s="767"/>
      <c r="E1160" s="767"/>
      <c r="F1160" s="768"/>
      <c r="G1160" s="779"/>
      <c r="H1160" s="782"/>
      <c r="I1160" s="783" t="s">
        <v>269</v>
      </c>
      <c r="J1160" s="784"/>
      <c r="K1160" s="784"/>
      <c r="L1160" s="784"/>
      <c r="M1160" s="784"/>
      <c r="N1160" s="785"/>
      <c r="O1160" s="786"/>
    </row>
    <row r="1161" ht="13.15" customHeight="1">
      <c r="A1161" s="828"/>
      <c r="B1161" s="766" t="s">
        <v>270</v>
      </c>
      <c r="C1161" s="767"/>
      <c r="D1161" s="767"/>
      <c r="E1161" s="767"/>
      <c r="F1161" s="768"/>
      <c r="G1161" s="779"/>
      <c r="H1161" s="782"/>
      <c r="I1161" s="766" t="s">
        <v>271</v>
      </c>
      <c r="J1161" s="767"/>
      <c r="K1161" s="767"/>
      <c r="L1161" s="767"/>
      <c r="M1161" s="767"/>
      <c r="N1161" s="768"/>
      <c r="O1161" s="786"/>
    </row>
    <row r="1162" ht="13.15" customHeight="1">
      <c r="A1162" s="828"/>
      <c r="B1162" s="766" t="s">
        <v>272</v>
      </c>
      <c r="C1162" s="767"/>
      <c r="D1162" s="767"/>
      <c r="E1162" s="767"/>
      <c r="F1162" s="768"/>
      <c r="G1162" s="779"/>
      <c r="H1162" s="780"/>
      <c r="I1162" s="787" t="s">
        <v>273</v>
      </c>
      <c r="J1162" s="788"/>
      <c r="K1162" s="788"/>
      <c r="L1162" s="788"/>
      <c r="M1162" s="788"/>
      <c r="N1162" s="789"/>
      <c r="O1162" s="781"/>
    </row>
    <row r="1163" ht="13.15" customHeight="1">
      <c r="A1163" s="828"/>
      <c r="B1163" s="766" t="s">
        <v>274</v>
      </c>
      <c r="C1163" s="767"/>
      <c r="D1163" s="767"/>
      <c r="E1163" s="767"/>
      <c r="F1163" s="768"/>
      <c r="G1163" s="779"/>
      <c r="H1163" s="780"/>
      <c r="I1163" s="766" t="s">
        <v>275</v>
      </c>
      <c r="J1163" s="767"/>
      <c r="K1163" s="767"/>
      <c r="L1163" s="767"/>
      <c r="M1163" s="767"/>
      <c r="N1163" s="768"/>
      <c r="O1163" s="781">
        <v>1</v>
      </c>
    </row>
    <row r="1164">
      <c r="A1164" s="828"/>
      <c r="B1164" s="766" t="s">
        <v>276</v>
      </c>
      <c r="C1164" s="767"/>
      <c r="D1164" s="767"/>
      <c r="E1164" s="767"/>
      <c r="F1164" s="768"/>
      <c r="G1164" s="779"/>
      <c r="H1164" s="780"/>
      <c r="I1164" s="766" t="s">
        <v>277</v>
      </c>
      <c r="J1164" s="767"/>
      <c r="K1164" s="767"/>
      <c r="L1164" s="767"/>
      <c r="M1164" s="767"/>
      <c r="N1164" s="768"/>
      <c r="O1164" s="781"/>
    </row>
    <row r="1165" ht="13.15" customHeight="1">
      <c r="A1165" s="828"/>
      <c r="B1165" s="766" t="s">
        <v>278</v>
      </c>
      <c r="C1165" s="767"/>
      <c r="D1165" s="767"/>
      <c r="E1165" s="767"/>
      <c r="F1165" s="768"/>
      <c r="G1165" s="779"/>
      <c r="H1165" s="780"/>
      <c r="I1165" s="766" t="s">
        <v>279</v>
      </c>
      <c r="J1165" s="767"/>
      <c r="K1165" s="767"/>
      <c r="L1165" s="767"/>
      <c r="M1165" s="767"/>
      <c r="N1165" s="768"/>
      <c r="O1165" s="781"/>
    </row>
    <row r="1166">
      <c r="A1166" s="828"/>
      <c r="B1166" s="766" t="s">
        <v>280</v>
      </c>
      <c r="C1166" s="767"/>
      <c r="D1166" s="767"/>
      <c r="E1166" s="767"/>
      <c r="F1166" s="768"/>
      <c r="G1166" s="779"/>
      <c r="H1166" s="780"/>
      <c r="I1166" s="766" t="s">
        <v>281</v>
      </c>
      <c r="J1166" s="767"/>
      <c r="K1166" s="767"/>
      <c r="L1166" s="767"/>
      <c r="M1166" s="767"/>
      <c r="N1166" s="768"/>
      <c r="O1166" s="781">
        <v>1</v>
      </c>
    </row>
    <row r="1167" ht="13.15" customHeight="1">
      <c r="A1167" s="828"/>
      <c r="B1167" s="766" t="s">
        <v>282</v>
      </c>
      <c r="C1167" s="767"/>
      <c r="D1167" s="767"/>
      <c r="E1167" s="767"/>
      <c r="F1167" s="768"/>
      <c r="G1167" s="779"/>
      <c r="H1167" s="780"/>
      <c r="I1167" s="766" t="s">
        <v>283</v>
      </c>
      <c r="J1167" s="767"/>
      <c r="K1167" s="767"/>
      <c r="L1167" s="767"/>
      <c r="M1167" s="767"/>
      <c r="N1167" s="768"/>
      <c r="O1167" s="781"/>
    </row>
    <row r="1168" ht="13.15" customHeight="1">
      <c r="A1168" s="828"/>
      <c r="B1168" s="766" t="s">
        <v>284</v>
      </c>
      <c r="C1168" s="767"/>
      <c r="D1168" s="767"/>
      <c r="E1168" s="767"/>
      <c r="F1168" s="768"/>
      <c r="G1168" s="779"/>
      <c r="H1168" s="780"/>
      <c r="I1168" s="766" t="s">
        <v>285</v>
      </c>
      <c r="J1168" s="767"/>
      <c r="K1168" s="767"/>
      <c r="L1168" s="767"/>
      <c r="M1168" s="767"/>
      <c r="N1168" s="768"/>
      <c r="O1168" s="790">
        <v>1</v>
      </c>
    </row>
    <row r="1169" ht="13.9" customHeight="1">
      <c r="A1169" s="829"/>
      <c r="B1169" s="766" t="s">
        <v>286</v>
      </c>
      <c r="C1169" s="767"/>
      <c r="D1169" s="767"/>
      <c r="E1169" s="767"/>
      <c r="F1169" s="768"/>
      <c r="G1169" s="791">
        <v>2</v>
      </c>
      <c r="H1169" s="792"/>
      <c r="I1169" s="793" t="s">
        <v>287</v>
      </c>
      <c r="J1169" s="794"/>
      <c r="K1169" s="794"/>
      <c r="L1169" s="794"/>
      <c r="M1169" s="794"/>
      <c r="N1169" s="795"/>
      <c r="O1169" s="796">
        <f>SUM(G1159:H1169,O1159:O1168)</f>
        <v>5</v>
      </c>
    </row>
    <row r="1170">
      <c r="A1170" s="837" t="s">
        <v>288</v>
      </c>
      <c r="B1170" s="838" t="s">
        <v>43</v>
      </c>
      <c r="C1170" s="839"/>
      <c r="D1170" s="839"/>
      <c r="E1170" s="839"/>
      <c r="F1170" s="839"/>
      <c r="G1170" s="839"/>
      <c r="H1170" s="839"/>
      <c r="I1170" s="839"/>
      <c r="J1170" s="839"/>
      <c r="K1170" s="839"/>
      <c r="L1170" s="839"/>
      <c r="M1170" s="839"/>
      <c r="N1170" s="839"/>
      <c r="O1170" s="840"/>
    </row>
    <row r="1171">
      <c r="A1171" s="841"/>
      <c r="B1171" s="758"/>
      <c r="C1171" s="759"/>
      <c r="D1171" s="759"/>
      <c r="E1171" s="759"/>
      <c r="F1171" s="759"/>
      <c r="G1171" s="759"/>
      <c r="H1171" s="759"/>
      <c r="I1171" s="759"/>
      <c r="J1171" s="759"/>
      <c r="K1171" s="759"/>
      <c r="L1171" s="759"/>
      <c r="M1171" s="759"/>
      <c r="N1171" s="759"/>
      <c r="O1171" s="764"/>
    </row>
    <row r="1172">
      <c r="A1172" s="841"/>
      <c r="B1172" s="758"/>
      <c r="C1172" s="759"/>
      <c r="D1172" s="759"/>
      <c r="E1172" s="759"/>
      <c r="F1172" s="759"/>
      <c r="G1172" s="759"/>
      <c r="H1172" s="759"/>
      <c r="I1172" s="759"/>
      <c r="J1172" s="759"/>
      <c r="K1172" s="759"/>
      <c r="L1172" s="759"/>
      <c r="M1172" s="759"/>
      <c r="N1172" s="759"/>
      <c r="O1172" s="764"/>
    </row>
    <row r="1173">
      <c r="A1173" s="841"/>
      <c r="B1173" s="758"/>
      <c r="C1173" s="759"/>
      <c r="D1173" s="759"/>
      <c r="E1173" s="759"/>
      <c r="F1173" s="759"/>
      <c r="G1173" s="759"/>
      <c r="H1173" s="759"/>
      <c r="I1173" s="759"/>
      <c r="J1173" s="759"/>
      <c r="K1173" s="759"/>
      <c r="L1173" s="759"/>
      <c r="M1173" s="759"/>
      <c r="N1173" s="759"/>
      <c r="O1173" s="764"/>
    </row>
    <row r="1174">
      <c r="A1174" s="841"/>
      <c r="B1174" s="758"/>
      <c r="C1174" s="759"/>
      <c r="D1174" s="759"/>
      <c r="E1174" s="759"/>
      <c r="F1174" s="759"/>
      <c r="G1174" s="759"/>
      <c r="H1174" s="759"/>
      <c r="I1174" s="759"/>
      <c r="J1174" s="759"/>
      <c r="K1174" s="759"/>
      <c r="L1174" s="759"/>
      <c r="M1174" s="759"/>
      <c r="N1174" s="759"/>
      <c r="O1174" s="764"/>
    </row>
    <row r="1175">
      <c r="A1175" s="841"/>
      <c r="B1175" s="758"/>
      <c r="C1175" s="759"/>
      <c r="D1175" s="759"/>
      <c r="E1175" s="759"/>
      <c r="F1175" s="759"/>
      <c r="G1175" s="759"/>
      <c r="H1175" s="759"/>
      <c r="I1175" s="759"/>
      <c r="J1175" s="759"/>
      <c r="K1175" s="759"/>
      <c r="L1175" s="759"/>
      <c r="M1175" s="759"/>
      <c r="N1175" s="759"/>
      <c r="O1175" s="764"/>
    </row>
    <row r="1176">
      <c r="A1176" s="841"/>
      <c r="B1176" s="758"/>
      <c r="C1176" s="759"/>
      <c r="D1176" s="759"/>
      <c r="E1176" s="759"/>
      <c r="F1176" s="759"/>
      <c r="G1176" s="759"/>
      <c r="H1176" s="759"/>
      <c r="I1176" s="759"/>
      <c r="J1176" s="759"/>
      <c r="K1176" s="759"/>
      <c r="L1176" s="759"/>
      <c r="M1176" s="759"/>
      <c r="N1176" s="759"/>
      <c r="O1176" s="764"/>
    </row>
    <row r="1177">
      <c r="A1177" s="841"/>
      <c r="B1177" s="758"/>
      <c r="C1177" s="759"/>
      <c r="D1177" s="759"/>
      <c r="E1177" s="759"/>
      <c r="F1177" s="759"/>
      <c r="G1177" s="759"/>
      <c r="H1177" s="759"/>
      <c r="I1177" s="759"/>
      <c r="J1177" s="759"/>
      <c r="K1177" s="759"/>
      <c r="L1177" s="759"/>
      <c r="M1177" s="759"/>
      <c r="N1177" s="759"/>
      <c r="O1177" s="764"/>
    </row>
    <row r="1178">
      <c r="A1178" s="841"/>
      <c r="B1178" s="758"/>
      <c r="C1178" s="759"/>
      <c r="D1178" s="759"/>
      <c r="E1178" s="759"/>
      <c r="F1178" s="759"/>
      <c r="G1178" s="759"/>
      <c r="H1178" s="759"/>
      <c r="I1178" s="759"/>
      <c r="J1178" s="759"/>
      <c r="K1178" s="759"/>
      <c r="L1178" s="759"/>
      <c r="M1178" s="759"/>
      <c r="N1178" s="759"/>
      <c r="O1178" s="764"/>
    </row>
    <row r="1179">
      <c r="A1179" s="841"/>
      <c r="B1179" s="758"/>
      <c r="C1179" s="759"/>
      <c r="D1179" s="759"/>
      <c r="E1179" s="759"/>
      <c r="F1179" s="759"/>
      <c r="G1179" s="759"/>
      <c r="H1179" s="759"/>
      <c r="I1179" s="759"/>
      <c r="J1179" s="759"/>
      <c r="K1179" s="759"/>
      <c r="L1179" s="759"/>
      <c r="M1179" s="759"/>
      <c r="N1179" s="759"/>
      <c r="O1179" s="764"/>
    </row>
    <row r="1180">
      <c r="A1180" s="841"/>
      <c r="B1180" s="758"/>
      <c r="C1180" s="759"/>
      <c r="D1180" s="759"/>
      <c r="E1180" s="759"/>
      <c r="F1180" s="759"/>
      <c r="G1180" s="759"/>
      <c r="H1180" s="759"/>
      <c r="I1180" s="759"/>
      <c r="J1180" s="759"/>
      <c r="K1180" s="759"/>
      <c r="L1180" s="759"/>
      <c r="M1180" s="759"/>
      <c r="N1180" s="759"/>
      <c r="O1180" s="764"/>
    </row>
    <row r="1181">
      <c r="A1181" s="841"/>
      <c r="B1181" s="758"/>
      <c r="C1181" s="759"/>
      <c r="D1181" s="759"/>
      <c r="E1181" s="759"/>
      <c r="F1181" s="759"/>
      <c r="G1181" s="759"/>
      <c r="H1181" s="759"/>
      <c r="I1181" s="3" t="s">
        <v>0</v>
      </c>
      <c r="J1181" s="3"/>
      <c r="K1181" s="3"/>
      <c r="L1181" s="3"/>
      <c r="M1181" s="3"/>
      <c r="N1181" s="3"/>
      <c r="O1181" s="3"/>
    </row>
    <row r="1182">
      <c r="A1182" s="841"/>
      <c r="B1182" s="758"/>
      <c r="C1182" s="759"/>
      <c r="D1182" s="759"/>
      <c r="E1182" s="759"/>
      <c r="F1182" s="759"/>
      <c r="G1182" s="759"/>
      <c r="H1182" s="759"/>
      <c r="I1182" s="3"/>
      <c r="J1182" s="3"/>
      <c r="K1182" s="3"/>
      <c r="L1182" s="3"/>
      <c r="M1182" s="3"/>
      <c r="N1182" s="3"/>
      <c r="O1182" s="3"/>
    </row>
    <row r="1183">
      <c r="A1183" s="841"/>
      <c r="B1183" s="758"/>
      <c r="C1183" s="759"/>
      <c r="D1183" s="759"/>
      <c r="E1183" s="759"/>
      <c r="F1183" s="759"/>
      <c r="G1183" s="759"/>
      <c r="H1183" s="759"/>
      <c r="I1183" s="3"/>
      <c r="J1183" s="3"/>
      <c r="K1183" s="3"/>
      <c r="L1183" s="3"/>
      <c r="M1183" s="3"/>
      <c r="N1183" s="3"/>
      <c r="O1183" s="3"/>
    </row>
    <row r="1184">
      <c r="A1184" s="842"/>
      <c r="B1184" s="803"/>
      <c r="C1184" s="804"/>
      <c r="D1184" s="804"/>
      <c r="E1184" s="804"/>
      <c r="F1184" s="804"/>
      <c r="G1184" s="804"/>
      <c r="H1184" s="804"/>
      <c r="I1184" s="3"/>
      <c r="J1184" s="3"/>
      <c r="K1184" s="3"/>
      <c r="L1184" s="3"/>
      <c r="M1184" s="3"/>
      <c r="N1184" s="3"/>
      <c r="O1184" s="3"/>
    </row>
    <row r="1185">
      <c r="A1185" s="837" t="s">
        <v>291</v>
      </c>
      <c r="B1185" s="752"/>
      <c r="C1185" s="753"/>
      <c r="D1185" s="753"/>
      <c r="E1185" s="753"/>
      <c r="F1185" s="753"/>
      <c r="G1185" s="753"/>
      <c r="H1185" s="753"/>
      <c r="I1185" s="753"/>
      <c r="J1185" s="753"/>
      <c r="K1185" s="753"/>
      <c r="L1185" s="753"/>
      <c r="M1185" s="753"/>
      <c r="N1185" s="753"/>
      <c r="O1185" s="754"/>
    </row>
    <row r="1186">
      <c r="A1186" s="841"/>
      <c r="B1186" s="760"/>
      <c r="C1186" s="761"/>
      <c r="D1186" s="761"/>
      <c r="E1186" s="761"/>
      <c r="F1186" s="761"/>
      <c r="G1186" s="761"/>
      <c r="H1186" s="761"/>
      <c r="I1186" s="761"/>
      <c r="J1186" s="761"/>
      <c r="K1186" s="761"/>
      <c r="L1186" s="761"/>
      <c r="M1186" s="761"/>
      <c r="N1186" s="761"/>
      <c r="O1186" s="762"/>
    </row>
    <row r="1187">
      <c r="A1187" s="841"/>
      <c r="B1187" s="760"/>
      <c r="C1187" s="761"/>
      <c r="D1187" s="761"/>
      <c r="E1187" s="761"/>
      <c r="F1187" s="761"/>
      <c r="G1187" s="761"/>
      <c r="H1187" s="761"/>
      <c r="I1187" s="761"/>
      <c r="J1187" s="761"/>
      <c r="K1187" s="761"/>
      <c r="L1187" s="761"/>
      <c r="M1187" s="761"/>
      <c r="N1187" s="761"/>
      <c r="O1187" s="762"/>
    </row>
    <row r="1188">
      <c r="A1188" s="841"/>
      <c r="B1188" s="760"/>
      <c r="C1188" s="761"/>
      <c r="D1188" s="761"/>
      <c r="E1188" s="761"/>
      <c r="F1188" s="761"/>
      <c r="G1188" s="761"/>
      <c r="H1188" s="761"/>
      <c r="I1188" s="761"/>
      <c r="J1188" s="761"/>
      <c r="K1188" s="761"/>
      <c r="L1188" s="761"/>
      <c r="M1188" s="761"/>
      <c r="N1188" s="761"/>
      <c r="O1188" s="762"/>
    </row>
    <row r="1189">
      <c r="A1189" s="841"/>
      <c r="B1189" s="760"/>
      <c r="C1189" s="761"/>
      <c r="D1189" s="761"/>
      <c r="E1189" s="761"/>
      <c r="F1189" s="761"/>
      <c r="G1189" s="761"/>
      <c r="H1189" s="761"/>
      <c r="I1189" s="761"/>
      <c r="J1189" s="761"/>
      <c r="K1189" s="761"/>
      <c r="L1189" s="761"/>
      <c r="M1189" s="761"/>
      <c r="N1189" s="761"/>
      <c r="O1189" s="762"/>
    </row>
    <row r="1190">
      <c r="A1190" s="841"/>
      <c r="B1190" s="760"/>
      <c r="C1190" s="761"/>
      <c r="D1190" s="761"/>
      <c r="E1190" s="761"/>
      <c r="F1190" s="761"/>
      <c r="G1190" s="761"/>
      <c r="H1190" s="761"/>
      <c r="I1190" s="761"/>
      <c r="J1190" s="761"/>
      <c r="K1190" s="761"/>
      <c r="L1190" s="761"/>
      <c r="M1190" s="761"/>
      <c r="N1190" s="761"/>
      <c r="O1190" s="762"/>
    </row>
    <row r="1191">
      <c r="A1191" s="841"/>
      <c r="B1191" s="760"/>
      <c r="C1191" s="761"/>
      <c r="D1191" s="761"/>
      <c r="E1191" s="761"/>
      <c r="F1191" s="761"/>
      <c r="G1191" s="761"/>
      <c r="H1191" s="761"/>
      <c r="I1191" s="761"/>
      <c r="J1191" s="761"/>
      <c r="K1191" s="761"/>
      <c r="L1191" s="761"/>
      <c r="M1191" s="761"/>
      <c r="N1191" s="761"/>
      <c r="O1191" s="762"/>
    </row>
    <row r="1192">
      <c r="A1192" s="841"/>
      <c r="B1192" s="760"/>
      <c r="C1192" s="761"/>
      <c r="D1192" s="761"/>
      <c r="E1192" s="761"/>
      <c r="F1192" s="761"/>
      <c r="G1192" s="761"/>
      <c r="H1192" s="761"/>
      <c r="I1192" s="761"/>
      <c r="J1192" s="761"/>
      <c r="K1192" s="761"/>
      <c r="L1192" s="761"/>
      <c r="M1192" s="761"/>
      <c r="N1192" s="761"/>
      <c r="O1192" s="762"/>
    </row>
    <row r="1193">
      <c r="A1193" s="841"/>
      <c r="B1193" s="758"/>
      <c r="C1193" s="759"/>
      <c r="D1193" s="759"/>
      <c r="E1193" s="759"/>
      <c r="F1193" s="759"/>
      <c r="G1193" s="759"/>
      <c r="H1193" s="759"/>
      <c r="I1193" s="3" t="s">
        <v>292</v>
      </c>
      <c r="J1193" s="3"/>
      <c r="K1193" s="3"/>
      <c r="L1193" s="3"/>
      <c r="M1193" s="3"/>
      <c r="N1193" s="3"/>
      <c r="O1193" s="3"/>
    </row>
    <row r="1194">
      <c r="A1194" s="841"/>
      <c r="B1194" s="758"/>
      <c r="C1194" s="759"/>
      <c r="D1194" s="759"/>
      <c r="E1194" s="759"/>
      <c r="F1194" s="759"/>
      <c r="G1194" s="759"/>
      <c r="H1194" s="759"/>
      <c r="I1194" s="3"/>
      <c r="J1194" s="3"/>
      <c r="K1194" s="3"/>
      <c r="L1194" s="3"/>
      <c r="M1194" s="3"/>
      <c r="N1194" s="3"/>
      <c r="O1194" s="3"/>
    </row>
    <row r="1195">
      <c r="A1195" s="841"/>
      <c r="B1195" s="758"/>
      <c r="C1195" s="759"/>
      <c r="D1195" s="759"/>
      <c r="E1195" s="759"/>
      <c r="F1195" s="759"/>
      <c r="G1195" s="759"/>
      <c r="H1195" s="759"/>
      <c r="I1195" s="3"/>
      <c r="J1195" s="3"/>
      <c r="K1195" s="3"/>
      <c r="L1195" s="3"/>
      <c r="M1195" s="3"/>
      <c r="N1195" s="3"/>
      <c r="O1195" s="3"/>
    </row>
    <row r="1196">
      <c r="A1196" s="842"/>
      <c r="B1196" s="803"/>
      <c r="C1196" s="804"/>
      <c r="D1196" s="804"/>
      <c r="E1196" s="804"/>
      <c r="F1196" s="804"/>
      <c r="G1196" s="804"/>
      <c r="H1196" s="804"/>
      <c r="I1196" s="3"/>
      <c r="J1196" s="3"/>
      <c r="K1196" s="3"/>
      <c r="L1196" s="3"/>
      <c r="M1196" s="3"/>
      <c r="N1196" s="3"/>
      <c r="O1196" s="3"/>
    </row>
    <row r="1197">
      <c r="A1197" s="805" t="s">
        <v>240</v>
      </c>
      <c r="B1197" s="806" t="s">
        <v>1</v>
      </c>
      <c r="C1197" s="807"/>
      <c r="D1197" s="807"/>
      <c r="E1197" s="807"/>
      <c r="F1197" s="807"/>
      <c r="G1197" s="807"/>
      <c r="H1197" s="807"/>
      <c r="I1197" s="807"/>
      <c r="J1197" s="807"/>
      <c r="K1197" s="807"/>
      <c r="L1197" s="807"/>
      <c r="M1197" s="807"/>
      <c r="N1197" s="807"/>
      <c r="O1197" s="843"/>
    </row>
    <row r="1198">
      <c r="A1198" s="810" t="s">
        <v>3</v>
      </c>
      <c r="B1198" s="811" t="s">
        <v>4</v>
      </c>
      <c r="C1198" s="812"/>
      <c r="D1198" s="812"/>
      <c r="E1198" s="812"/>
      <c r="F1198" s="812"/>
      <c r="G1198" s="812"/>
      <c r="H1198" s="812"/>
      <c r="I1198" s="812"/>
      <c r="J1198" s="812"/>
      <c r="K1198" s="812"/>
      <c r="L1198" s="812"/>
      <c r="M1198" s="812"/>
      <c r="N1198" s="812"/>
      <c r="O1198" s="813"/>
    </row>
    <row r="1199">
      <c r="A1199" s="814" t="s">
        <v>241</v>
      </c>
      <c r="B1199" s="694"/>
      <c r="C1199" s="694"/>
      <c r="D1199" s="694"/>
      <c r="E1199" s="694"/>
      <c r="F1199" s="694"/>
      <c r="G1199" s="694"/>
      <c r="H1199" s="694"/>
      <c r="I1199" s="694"/>
      <c r="J1199" s="694"/>
      <c r="K1199" s="694"/>
      <c r="L1199" s="694"/>
      <c r="M1199" s="694"/>
      <c r="N1199" s="694"/>
      <c r="O1199" s="815"/>
    </row>
    <row r="1200" ht="25.5">
      <c r="A1200" s="718" t="s">
        <v>7</v>
      </c>
      <c r="B1200" s="720" t="s">
        <v>312</v>
      </c>
      <c r="C1200" s="720" t="s">
        <v>216</v>
      </c>
      <c r="D1200" s="816" t="s">
        <v>301</v>
      </c>
      <c r="E1200" s="817"/>
      <c r="F1200" s="818"/>
      <c r="G1200" s="819" t="s">
        <v>242</v>
      </c>
      <c r="H1200" s="820"/>
      <c r="I1200" s="723">
        <f>I1148+1</f>
        <v>45989</v>
      </c>
      <c r="J1200" s="724"/>
      <c r="K1200" s="724"/>
      <c r="L1200" s="724"/>
      <c r="M1200" s="725"/>
      <c r="N1200" s="726" t="s">
        <v>243</v>
      </c>
      <c r="O1200" s="727">
        <f>O1148+1</f>
        <v>24</v>
      </c>
    </row>
    <row r="1201">
      <c r="A1201" s="728" t="s">
        <v>244</v>
      </c>
      <c r="B1201" s="729" t="s">
        <v>6</v>
      </c>
      <c r="C1201" s="730"/>
      <c r="D1201" s="730"/>
      <c r="E1201" s="730"/>
      <c r="F1201" s="730"/>
      <c r="G1201" s="730"/>
      <c r="H1201" s="730"/>
      <c r="I1201" s="730"/>
      <c r="J1201" s="731"/>
      <c r="K1201" s="732" t="s">
        <v>245</v>
      </c>
      <c r="L1201" s="732" t="s">
        <v>246</v>
      </c>
      <c r="M1201" s="821" t="s">
        <v>247</v>
      </c>
      <c r="N1201" s="822"/>
      <c r="O1201" s="733" t="s">
        <v>248</v>
      </c>
    </row>
    <row r="1202">
      <c r="A1202" s="734"/>
      <c r="B1202" s="735"/>
      <c r="C1202" s="736"/>
      <c r="D1202" s="736"/>
      <c r="E1202" s="736"/>
      <c r="F1202" s="736"/>
      <c r="G1202" s="736"/>
      <c r="H1202" s="736"/>
      <c r="I1202" s="736"/>
      <c r="J1202" s="737"/>
      <c r="K1202" s="732" t="s">
        <v>249</v>
      </c>
      <c r="L1202" s="732" t="s">
        <v>203</v>
      </c>
      <c r="M1202" s="823"/>
      <c r="N1202" s="824"/>
      <c r="O1202" s="739"/>
    </row>
    <row r="1203" ht="25.5">
      <c r="A1203" s="740" t="s">
        <v>250</v>
      </c>
      <c r="B1203" s="741"/>
      <c r="C1203" s="742" t="s">
        <v>251</v>
      </c>
      <c r="D1203" s="742">
        <f>D1151</f>
        <v>180</v>
      </c>
      <c r="E1203" s="742" t="s">
        <v>252</v>
      </c>
      <c r="F1203" s="825" t="s">
        <v>253</v>
      </c>
      <c r="G1203" s="826"/>
      <c r="H1203" s="741">
        <f>H1151+1</f>
        <v>54</v>
      </c>
      <c r="I1203" s="742" t="s">
        <v>254</v>
      </c>
      <c r="J1203" s="741">
        <f>D1203-H1203</f>
        <v>126</v>
      </c>
      <c r="K1203" s="744" t="s">
        <v>255</v>
      </c>
      <c r="L1203" s="744" t="s">
        <v>203</v>
      </c>
      <c r="M1203" s="811"/>
      <c r="N1203" s="827"/>
      <c r="O1203" s="745"/>
    </row>
    <row r="1204">
      <c r="A1204" s="828" t="s">
        <v>256</v>
      </c>
      <c r="B1204" s="747" t="s">
        <v>257</v>
      </c>
      <c r="C1204" s="748"/>
      <c r="D1204" s="748"/>
      <c r="E1204" s="748"/>
      <c r="F1204" s="749"/>
      <c r="G1204" s="750"/>
      <c r="H1204" s="751"/>
      <c r="I1204" s="752"/>
      <c r="J1204" s="753"/>
      <c r="K1204" s="753"/>
      <c r="L1204" s="753"/>
      <c r="M1204" s="753"/>
      <c r="N1204" s="753"/>
      <c r="O1204" s="754"/>
    </row>
    <row r="1205">
      <c r="A1205" s="828"/>
      <c r="B1205" s="755" t="s">
        <v>258</v>
      </c>
      <c r="C1205" s="756"/>
      <c r="D1205" s="756"/>
      <c r="E1205" s="756"/>
      <c r="F1205" s="757"/>
      <c r="G1205" s="758"/>
      <c r="H1205" s="759"/>
      <c r="I1205" s="760"/>
      <c r="J1205" s="761"/>
      <c r="K1205" s="761"/>
      <c r="L1205" s="761"/>
      <c r="M1205" s="761"/>
      <c r="N1205" s="761"/>
      <c r="O1205" s="762"/>
    </row>
    <row r="1206">
      <c r="A1206" s="828"/>
      <c r="B1206" s="755" t="s">
        <v>259</v>
      </c>
      <c r="C1206" s="756"/>
      <c r="D1206" s="756"/>
      <c r="E1206" s="756"/>
      <c r="F1206" s="757"/>
      <c r="G1206" s="758"/>
      <c r="H1206" s="759"/>
      <c r="I1206" s="760"/>
      <c r="J1206" s="761"/>
      <c r="K1206" s="761"/>
      <c r="L1206" s="761"/>
      <c r="M1206" s="761"/>
      <c r="N1206" s="761"/>
      <c r="O1206" s="762"/>
    </row>
    <row r="1207">
      <c r="A1207" s="828"/>
      <c r="B1207" s="755" t="s">
        <v>260</v>
      </c>
      <c r="C1207" s="756"/>
      <c r="D1207" s="756"/>
      <c r="E1207" s="756"/>
      <c r="F1207" s="757"/>
      <c r="G1207" s="758"/>
      <c r="H1207" s="763"/>
      <c r="I1207" s="760"/>
      <c r="J1207" s="761"/>
      <c r="K1207" s="761"/>
      <c r="L1207" s="761"/>
      <c r="M1207" s="761"/>
      <c r="N1207" s="761"/>
      <c r="O1207" s="762"/>
    </row>
    <row r="1208">
      <c r="A1208" s="828"/>
      <c r="B1208" s="755" t="s">
        <v>261</v>
      </c>
      <c r="C1208" s="756"/>
      <c r="D1208" s="756"/>
      <c r="E1208" s="756"/>
      <c r="F1208" s="757"/>
      <c r="G1208" s="758"/>
      <c r="H1208" s="763"/>
      <c r="I1208" s="758"/>
      <c r="J1208" s="759"/>
      <c r="K1208" s="759"/>
      <c r="L1208" s="759"/>
      <c r="M1208" s="759"/>
      <c r="N1208" s="759"/>
      <c r="O1208" s="764"/>
    </row>
    <row r="1209">
      <c r="A1209" s="829"/>
      <c r="B1209" s="755" t="s">
        <v>262</v>
      </c>
      <c r="C1209" s="756"/>
      <c r="D1209" s="756"/>
      <c r="E1209" s="756"/>
      <c r="F1209" s="757"/>
      <c r="G1209" s="758"/>
      <c r="H1209" s="763"/>
      <c r="I1209" s="769"/>
      <c r="J1209" s="770"/>
      <c r="K1209" s="770"/>
      <c r="L1209" s="770"/>
      <c r="M1209" s="770"/>
      <c r="N1209" s="770"/>
      <c r="O1209" s="771"/>
    </row>
    <row r="1210">
      <c r="A1210" s="830" t="s">
        <v>263</v>
      </c>
      <c r="B1210" s="773" t="s">
        <v>264</v>
      </c>
      <c r="C1210" s="774"/>
      <c r="D1210" s="774"/>
      <c r="E1210" s="774"/>
      <c r="F1210" s="775"/>
      <c r="G1210" s="776" t="s">
        <v>265</v>
      </c>
      <c r="H1210" s="777"/>
      <c r="I1210" s="773" t="s">
        <v>264</v>
      </c>
      <c r="J1210" s="774"/>
      <c r="K1210" s="774"/>
      <c r="L1210" s="774"/>
      <c r="M1210" s="774"/>
      <c r="N1210" s="775"/>
      <c r="O1210" s="778" t="s">
        <v>265</v>
      </c>
    </row>
    <row r="1211">
      <c r="A1211" s="828"/>
      <c r="B1211" s="766" t="s">
        <v>266</v>
      </c>
      <c r="C1211" s="767"/>
      <c r="D1211" s="767"/>
      <c r="E1211" s="767"/>
      <c r="F1211" s="768"/>
      <c r="G1211" s="779"/>
      <c r="H1211" s="780"/>
      <c r="I1211" s="766" t="s">
        <v>267</v>
      </c>
      <c r="J1211" s="767"/>
      <c r="K1211" s="767"/>
      <c r="L1211" s="767"/>
      <c r="M1211" s="767"/>
      <c r="N1211" s="768"/>
      <c r="O1211" s="781"/>
    </row>
    <row r="1212" ht="13.15" customHeight="1">
      <c r="A1212" s="828"/>
      <c r="B1212" s="766" t="s">
        <v>268</v>
      </c>
      <c r="C1212" s="767"/>
      <c r="D1212" s="767"/>
      <c r="E1212" s="767"/>
      <c r="F1212" s="768"/>
      <c r="G1212" s="779"/>
      <c r="H1212" s="782"/>
      <c r="I1212" s="783" t="s">
        <v>269</v>
      </c>
      <c r="J1212" s="784"/>
      <c r="K1212" s="784"/>
      <c r="L1212" s="784"/>
      <c r="M1212" s="784"/>
      <c r="N1212" s="785"/>
      <c r="O1212" s="786"/>
    </row>
    <row r="1213" ht="13.15" customHeight="1">
      <c r="A1213" s="828"/>
      <c r="B1213" s="766" t="s">
        <v>270</v>
      </c>
      <c r="C1213" s="767"/>
      <c r="D1213" s="767"/>
      <c r="E1213" s="767"/>
      <c r="F1213" s="768"/>
      <c r="G1213" s="779"/>
      <c r="H1213" s="782"/>
      <c r="I1213" s="766" t="s">
        <v>271</v>
      </c>
      <c r="J1213" s="767"/>
      <c r="K1213" s="767"/>
      <c r="L1213" s="767"/>
      <c r="M1213" s="767"/>
      <c r="N1213" s="768"/>
      <c r="O1213" s="786"/>
    </row>
    <row r="1214" ht="13.15" customHeight="1">
      <c r="A1214" s="828"/>
      <c r="B1214" s="766" t="s">
        <v>272</v>
      </c>
      <c r="C1214" s="767"/>
      <c r="D1214" s="767"/>
      <c r="E1214" s="767"/>
      <c r="F1214" s="768"/>
      <c r="G1214" s="779"/>
      <c r="H1214" s="780"/>
      <c r="I1214" s="787" t="s">
        <v>273</v>
      </c>
      <c r="J1214" s="788"/>
      <c r="K1214" s="788"/>
      <c r="L1214" s="788"/>
      <c r="M1214" s="788"/>
      <c r="N1214" s="789"/>
      <c r="O1214" s="781"/>
    </row>
    <row r="1215" ht="13.15" customHeight="1">
      <c r="A1215" s="828"/>
      <c r="B1215" s="766" t="s">
        <v>274</v>
      </c>
      <c r="C1215" s="767"/>
      <c r="D1215" s="767"/>
      <c r="E1215" s="767"/>
      <c r="F1215" s="768"/>
      <c r="G1215" s="779"/>
      <c r="H1215" s="780"/>
      <c r="I1215" s="766" t="s">
        <v>275</v>
      </c>
      <c r="J1215" s="767"/>
      <c r="K1215" s="767"/>
      <c r="L1215" s="767"/>
      <c r="M1215" s="767"/>
      <c r="N1215" s="768"/>
      <c r="O1215" s="781">
        <v>1</v>
      </c>
    </row>
    <row r="1216">
      <c r="A1216" s="828"/>
      <c r="B1216" s="766" t="s">
        <v>276</v>
      </c>
      <c r="C1216" s="767"/>
      <c r="D1216" s="767"/>
      <c r="E1216" s="767"/>
      <c r="F1216" s="768"/>
      <c r="G1216" s="779"/>
      <c r="H1216" s="780"/>
      <c r="I1216" s="766" t="s">
        <v>277</v>
      </c>
      <c r="J1216" s="767"/>
      <c r="K1216" s="767"/>
      <c r="L1216" s="767"/>
      <c r="M1216" s="767"/>
      <c r="N1216" s="768"/>
      <c r="O1216" s="781"/>
    </row>
    <row r="1217" ht="13.15" customHeight="1">
      <c r="A1217" s="828"/>
      <c r="B1217" s="766" t="s">
        <v>278</v>
      </c>
      <c r="C1217" s="767"/>
      <c r="D1217" s="767"/>
      <c r="E1217" s="767"/>
      <c r="F1217" s="768"/>
      <c r="G1217" s="779"/>
      <c r="H1217" s="780"/>
      <c r="I1217" s="766" t="s">
        <v>279</v>
      </c>
      <c r="J1217" s="767"/>
      <c r="K1217" s="767"/>
      <c r="L1217" s="767"/>
      <c r="M1217" s="767"/>
      <c r="N1217" s="768"/>
      <c r="O1217" s="781"/>
    </row>
    <row r="1218">
      <c r="A1218" s="828"/>
      <c r="B1218" s="766" t="s">
        <v>280</v>
      </c>
      <c r="C1218" s="767"/>
      <c r="D1218" s="767"/>
      <c r="E1218" s="767"/>
      <c r="F1218" s="768"/>
      <c r="G1218" s="779"/>
      <c r="H1218" s="780"/>
      <c r="I1218" s="766" t="s">
        <v>281</v>
      </c>
      <c r="J1218" s="767"/>
      <c r="K1218" s="767"/>
      <c r="L1218" s="767"/>
      <c r="M1218" s="767"/>
      <c r="N1218" s="768"/>
      <c r="O1218" s="781">
        <v>1</v>
      </c>
    </row>
    <row r="1219" ht="13.15" customHeight="1">
      <c r="A1219" s="828"/>
      <c r="B1219" s="766" t="s">
        <v>282</v>
      </c>
      <c r="C1219" s="767"/>
      <c r="D1219" s="767"/>
      <c r="E1219" s="767"/>
      <c r="F1219" s="768"/>
      <c r="G1219" s="779"/>
      <c r="H1219" s="780"/>
      <c r="I1219" s="766" t="s">
        <v>283</v>
      </c>
      <c r="J1219" s="767"/>
      <c r="K1219" s="767"/>
      <c r="L1219" s="767"/>
      <c r="M1219" s="767"/>
      <c r="N1219" s="768"/>
      <c r="O1219" s="781"/>
    </row>
    <row r="1220" ht="13.15" customHeight="1">
      <c r="A1220" s="828"/>
      <c r="B1220" s="766" t="s">
        <v>284</v>
      </c>
      <c r="C1220" s="767"/>
      <c r="D1220" s="767"/>
      <c r="E1220" s="767"/>
      <c r="F1220" s="768"/>
      <c r="G1220" s="779"/>
      <c r="H1220" s="780"/>
      <c r="I1220" s="766" t="s">
        <v>285</v>
      </c>
      <c r="J1220" s="767"/>
      <c r="K1220" s="767"/>
      <c r="L1220" s="767"/>
      <c r="M1220" s="767"/>
      <c r="N1220" s="768"/>
      <c r="O1220" s="790">
        <v>1</v>
      </c>
    </row>
    <row r="1221" ht="13.9" customHeight="1">
      <c r="A1221" s="829"/>
      <c r="B1221" s="766" t="s">
        <v>286</v>
      </c>
      <c r="C1221" s="767"/>
      <c r="D1221" s="767"/>
      <c r="E1221" s="767"/>
      <c r="F1221" s="768"/>
      <c r="G1221" s="791">
        <v>2</v>
      </c>
      <c r="H1221" s="792"/>
      <c r="I1221" s="793" t="s">
        <v>287</v>
      </c>
      <c r="J1221" s="794"/>
      <c r="K1221" s="794"/>
      <c r="L1221" s="794"/>
      <c r="M1221" s="794"/>
      <c r="N1221" s="795"/>
      <c r="O1221" s="796">
        <f>SUM(G1211:H1221,O1211:O1220)</f>
        <v>5</v>
      </c>
    </row>
    <row r="1222">
      <c r="A1222" s="837" t="s">
        <v>288</v>
      </c>
      <c r="B1222" s="838" t="s">
        <v>43</v>
      </c>
      <c r="C1222" s="839"/>
      <c r="D1222" s="839"/>
      <c r="E1222" s="839"/>
      <c r="F1222" s="839"/>
      <c r="G1222" s="839"/>
      <c r="H1222" s="839"/>
      <c r="I1222" s="839"/>
      <c r="J1222" s="839"/>
      <c r="K1222" s="839"/>
      <c r="L1222" s="839"/>
      <c r="M1222" s="839"/>
      <c r="N1222" s="839"/>
      <c r="O1222" s="840"/>
    </row>
    <row r="1223">
      <c r="A1223" s="841"/>
      <c r="B1223" s="758"/>
      <c r="C1223" s="759"/>
      <c r="D1223" s="759"/>
      <c r="E1223" s="759"/>
      <c r="F1223" s="759"/>
      <c r="G1223" s="759"/>
      <c r="H1223" s="759"/>
      <c r="I1223" s="759"/>
      <c r="J1223" s="759"/>
      <c r="K1223" s="759"/>
      <c r="L1223" s="759"/>
      <c r="M1223" s="759"/>
      <c r="N1223" s="759"/>
      <c r="O1223" s="764"/>
    </row>
    <row r="1224">
      <c r="A1224" s="841"/>
      <c r="B1224" s="758"/>
      <c r="C1224" s="759"/>
      <c r="D1224" s="759"/>
      <c r="E1224" s="759"/>
      <c r="F1224" s="759"/>
      <c r="G1224" s="759"/>
      <c r="H1224" s="759"/>
      <c r="I1224" s="759"/>
      <c r="J1224" s="759"/>
      <c r="K1224" s="759"/>
      <c r="L1224" s="759"/>
      <c r="M1224" s="759"/>
      <c r="N1224" s="759"/>
      <c r="O1224" s="764"/>
    </row>
    <row r="1225">
      <c r="A1225" s="841"/>
      <c r="B1225" s="758"/>
      <c r="C1225" s="759"/>
      <c r="D1225" s="759"/>
      <c r="E1225" s="759"/>
      <c r="F1225" s="759"/>
      <c r="G1225" s="759"/>
      <c r="H1225" s="759"/>
      <c r="I1225" s="759"/>
      <c r="J1225" s="759"/>
      <c r="K1225" s="759"/>
      <c r="L1225" s="759"/>
      <c r="M1225" s="759"/>
      <c r="N1225" s="759"/>
      <c r="O1225" s="764"/>
    </row>
    <row r="1226">
      <c r="A1226" s="841"/>
      <c r="B1226" s="758"/>
      <c r="C1226" s="759"/>
      <c r="D1226" s="759"/>
      <c r="E1226" s="759"/>
      <c r="F1226" s="759"/>
      <c r="G1226" s="759"/>
      <c r="H1226" s="759"/>
      <c r="I1226" s="759"/>
      <c r="J1226" s="759"/>
      <c r="K1226" s="759"/>
      <c r="L1226" s="759"/>
      <c r="M1226" s="759"/>
      <c r="N1226" s="759"/>
      <c r="O1226" s="764"/>
    </row>
    <row r="1227">
      <c r="A1227" s="841"/>
      <c r="B1227" s="758"/>
      <c r="C1227" s="759"/>
      <c r="D1227" s="759"/>
      <c r="E1227" s="759"/>
      <c r="F1227" s="759"/>
      <c r="G1227" s="759"/>
      <c r="H1227" s="759"/>
      <c r="I1227" s="759"/>
      <c r="J1227" s="759"/>
      <c r="K1227" s="759"/>
      <c r="L1227" s="759"/>
      <c r="M1227" s="759"/>
      <c r="N1227" s="759"/>
      <c r="O1227" s="764"/>
    </row>
    <row r="1228">
      <c r="A1228" s="841"/>
      <c r="B1228" s="758"/>
      <c r="C1228" s="759"/>
      <c r="D1228" s="759"/>
      <c r="E1228" s="759"/>
      <c r="F1228" s="759"/>
      <c r="G1228" s="759"/>
      <c r="H1228" s="759"/>
      <c r="I1228" s="759"/>
      <c r="J1228" s="759"/>
      <c r="K1228" s="759"/>
      <c r="L1228" s="759"/>
      <c r="M1228" s="759"/>
      <c r="N1228" s="759"/>
      <c r="O1228" s="764"/>
    </row>
    <row r="1229">
      <c r="A1229" s="841"/>
      <c r="B1229" s="758"/>
      <c r="C1229" s="759"/>
      <c r="D1229" s="759"/>
      <c r="E1229" s="759"/>
      <c r="F1229" s="759"/>
      <c r="G1229" s="759"/>
      <c r="H1229" s="759"/>
      <c r="I1229" s="759"/>
      <c r="J1229" s="759"/>
      <c r="K1229" s="759"/>
      <c r="L1229" s="759"/>
      <c r="M1229" s="759"/>
      <c r="N1229" s="759"/>
      <c r="O1229" s="764"/>
    </row>
    <row r="1230">
      <c r="A1230" s="841"/>
      <c r="B1230" s="758"/>
      <c r="C1230" s="759"/>
      <c r="D1230" s="759"/>
      <c r="E1230" s="759"/>
      <c r="F1230" s="759"/>
      <c r="G1230" s="759"/>
      <c r="H1230" s="759"/>
      <c r="I1230" s="759"/>
      <c r="J1230" s="759"/>
      <c r="K1230" s="759"/>
      <c r="L1230" s="759"/>
      <c r="M1230" s="759"/>
      <c r="N1230" s="759"/>
      <c r="O1230" s="764"/>
    </row>
    <row r="1231">
      <c r="A1231" s="841"/>
      <c r="B1231" s="758"/>
      <c r="C1231" s="759"/>
      <c r="D1231" s="759"/>
      <c r="E1231" s="759"/>
      <c r="F1231" s="759"/>
      <c r="G1231" s="759"/>
      <c r="H1231" s="759"/>
      <c r="I1231" s="759"/>
      <c r="J1231" s="759"/>
      <c r="K1231" s="759"/>
      <c r="L1231" s="759"/>
      <c r="M1231" s="759"/>
      <c r="N1231" s="759"/>
      <c r="O1231" s="764"/>
    </row>
    <row r="1232">
      <c r="A1232" s="841"/>
      <c r="B1232" s="758"/>
      <c r="C1232" s="759"/>
      <c r="D1232" s="759"/>
      <c r="E1232" s="759"/>
      <c r="F1232" s="759"/>
      <c r="G1232" s="759"/>
      <c r="H1232" s="759"/>
      <c r="I1232" s="759"/>
      <c r="J1232" s="759"/>
      <c r="K1232" s="759"/>
      <c r="L1232" s="759"/>
      <c r="M1232" s="759"/>
      <c r="N1232" s="759"/>
      <c r="O1232" s="764"/>
    </row>
    <row r="1233">
      <c r="A1233" s="841"/>
      <c r="B1233" s="758"/>
      <c r="C1233" s="759"/>
      <c r="D1233" s="759"/>
      <c r="E1233" s="759"/>
      <c r="F1233" s="759"/>
      <c r="G1233" s="759"/>
      <c r="H1233" s="759"/>
      <c r="I1233" s="3" t="s">
        <v>0</v>
      </c>
      <c r="J1233" s="3"/>
      <c r="K1233" s="3"/>
      <c r="L1233" s="3"/>
      <c r="M1233" s="3"/>
      <c r="N1233" s="3"/>
      <c r="O1233" s="3"/>
    </row>
    <row r="1234">
      <c r="A1234" s="841"/>
      <c r="B1234" s="758"/>
      <c r="C1234" s="759"/>
      <c r="D1234" s="759"/>
      <c r="E1234" s="759"/>
      <c r="F1234" s="759"/>
      <c r="G1234" s="759"/>
      <c r="H1234" s="759"/>
      <c r="I1234" s="3"/>
      <c r="J1234" s="3"/>
      <c r="K1234" s="3"/>
      <c r="L1234" s="3"/>
      <c r="M1234" s="3"/>
      <c r="N1234" s="3"/>
      <c r="O1234" s="3"/>
    </row>
    <row r="1235">
      <c r="A1235" s="841"/>
      <c r="B1235" s="758"/>
      <c r="C1235" s="759"/>
      <c r="D1235" s="759"/>
      <c r="E1235" s="759"/>
      <c r="F1235" s="759"/>
      <c r="G1235" s="759"/>
      <c r="H1235" s="759"/>
      <c r="I1235" s="3"/>
      <c r="J1235" s="3"/>
      <c r="K1235" s="3"/>
      <c r="L1235" s="3"/>
      <c r="M1235" s="3"/>
      <c r="N1235" s="3"/>
      <c r="O1235" s="3"/>
    </row>
    <row r="1236">
      <c r="A1236" s="842"/>
      <c r="B1236" s="803"/>
      <c r="C1236" s="804"/>
      <c r="D1236" s="804"/>
      <c r="E1236" s="804"/>
      <c r="F1236" s="804"/>
      <c r="G1236" s="804"/>
      <c r="H1236" s="804"/>
      <c r="I1236" s="3"/>
      <c r="J1236" s="3"/>
      <c r="K1236" s="3"/>
      <c r="L1236" s="3"/>
      <c r="M1236" s="3"/>
      <c r="N1236" s="3"/>
      <c r="O1236" s="3"/>
    </row>
    <row r="1237">
      <c r="A1237" s="837" t="s">
        <v>291</v>
      </c>
      <c r="B1237" s="752"/>
      <c r="C1237" s="753"/>
      <c r="D1237" s="753"/>
      <c r="E1237" s="753"/>
      <c r="F1237" s="753"/>
      <c r="G1237" s="753"/>
      <c r="H1237" s="753"/>
      <c r="I1237" s="753"/>
      <c r="J1237" s="753"/>
      <c r="K1237" s="753"/>
      <c r="L1237" s="753"/>
      <c r="M1237" s="753"/>
      <c r="N1237" s="753"/>
      <c r="O1237" s="754"/>
    </row>
    <row r="1238">
      <c r="A1238" s="841"/>
      <c r="B1238" s="760"/>
      <c r="C1238" s="761"/>
      <c r="D1238" s="761"/>
      <c r="E1238" s="761"/>
      <c r="F1238" s="761"/>
      <c r="G1238" s="761"/>
      <c r="H1238" s="761"/>
      <c r="I1238" s="761"/>
      <c r="J1238" s="761"/>
      <c r="K1238" s="761"/>
      <c r="L1238" s="761"/>
      <c r="M1238" s="761"/>
      <c r="N1238" s="761"/>
      <c r="O1238" s="762"/>
    </row>
    <row r="1239">
      <c r="A1239" s="841"/>
      <c r="B1239" s="760"/>
      <c r="C1239" s="761"/>
      <c r="D1239" s="761"/>
      <c r="E1239" s="761"/>
      <c r="F1239" s="761"/>
      <c r="G1239" s="761"/>
      <c r="H1239" s="761"/>
      <c r="I1239" s="761"/>
      <c r="J1239" s="761"/>
      <c r="K1239" s="761"/>
      <c r="L1239" s="761"/>
      <c r="M1239" s="761"/>
      <c r="N1239" s="761"/>
      <c r="O1239" s="762"/>
    </row>
    <row r="1240">
      <c r="A1240" s="841"/>
      <c r="B1240" s="760"/>
      <c r="C1240" s="761"/>
      <c r="D1240" s="761"/>
      <c r="E1240" s="761"/>
      <c r="F1240" s="761"/>
      <c r="G1240" s="761"/>
      <c r="H1240" s="761"/>
      <c r="I1240" s="761"/>
      <c r="J1240" s="761"/>
      <c r="K1240" s="761"/>
      <c r="L1240" s="761"/>
      <c r="M1240" s="761"/>
      <c r="N1240" s="761"/>
      <c r="O1240" s="762"/>
    </row>
    <row r="1241">
      <c r="A1241" s="841"/>
      <c r="B1241" s="760"/>
      <c r="C1241" s="761"/>
      <c r="D1241" s="761"/>
      <c r="E1241" s="761"/>
      <c r="F1241" s="761"/>
      <c r="G1241" s="761"/>
      <c r="H1241" s="761"/>
      <c r="I1241" s="761"/>
      <c r="J1241" s="761"/>
      <c r="K1241" s="761"/>
      <c r="L1241" s="761"/>
      <c r="M1241" s="761"/>
      <c r="N1241" s="761"/>
      <c r="O1241" s="762"/>
    </row>
    <row r="1242">
      <c r="A1242" s="841"/>
      <c r="B1242" s="760"/>
      <c r="C1242" s="761"/>
      <c r="D1242" s="761"/>
      <c r="E1242" s="761"/>
      <c r="F1242" s="761"/>
      <c r="G1242" s="761"/>
      <c r="H1242" s="761"/>
      <c r="I1242" s="761"/>
      <c r="J1242" s="761"/>
      <c r="K1242" s="761"/>
      <c r="L1242" s="761"/>
      <c r="M1242" s="761"/>
      <c r="N1242" s="761"/>
      <c r="O1242" s="762"/>
    </row>
    <row r="1243">
      <c r="A1243" s="841"/>
      <c r="B1243" s="760"/>
      <c r="C1243" s="761"/>
      <c r="D1243" s="761"/>
      <c r="E1243" s="761"/>
      <c r="F1243" s="761"/>
      <c r="G1243" s="761"/>
      <c r="H1243" s="761"/>
      <c r="I1243" s="761"/>
      <c r="J1243" s="761"/>
      <c r="K1243" s="761"/>
      <c r="L1243" s="761"/>
      <c r="M1243" s="761"/>
      <c r="N1243" s="761"/>
      <c r="O1243" s="762"/>
    </row>
    <row r="1244">
      <c r="A1244" s="841"/>
      <c r="B1244" s="760"/>
      <c r="C1244" s="761"/>
      <c r="D1244" s="761"/>
      <c r="E1244" s="761"/>
      <c r="F1244" s="761"/>
      <c r="G1244" s="761"/>
      <c r="H1244" s="761"/>
      <c r="I1244" s="761"/>
      <c r="J1244" s="761"/>
      <c r="K1244" s="761"/>
      <c r="L1244" s="761"/>
      <c r="M1244" s="761"/>
      <c r="N1244" s="761"/>
      <c r="O1244" s="762"/>
    </row>
    <row r="1245">
      <c r="A1245" s="841"/>
      <c r="B1245" s="758"/>
      <c r="C1245" s="759"/>
      <c r="D1245" s="759"/>
      <c r="E1245" s="759"/>
      <c r="F1245" s="759"/>
      <c r="G1245" s="759"/>
      <c r="H1245" s="759"/>
      <c r="I1245" s="3" t="s">
        <v>292</v>
      </c>
      <c r="J1245" s="3"/>
      <c r="K1245" s="3"/>
      <c r="L1245" s="3"/>
      <c r="M1245" s="3"/>
      <c r="N1245" s="3"/>
      <c r="O1245" s="3"/>
    </row>
    <row r="1246">
      <c r="A1246" s="841"/>
      <c r="B1246" s="758"/>
      <c r="C1246" s="759"/>
      <c r="D1246" s="759"/>
      <c r="E1246" s="759"/>
      <c r="F1246" s="759"/>
      <c r="G1246" s="759"/>
      <c r="H1246" s="759"/>
      <c r="I1246" s="3"/>
      <c r="J1246" s="3"/>
      <c r="K1246" s="3"/>
      <c r="L1246" s="3"/>
      <c r="M1246" s="3"/>
      <c r="N1246" s="3"/>
      <c r="O1246" s="3"/>
    </row>
    <row r="1247">
      <c r="A1247" s="841"/>
      <c r="B1247" s="758"/>
      <c r="C1247" s="759"/>
      <c r="D1247" s="759"/>
      <c r="E1247" s="759"/>
      <c r="F1247" s="759"/>
      <c r="G1247" s="759"/>
      <c r="H1247" s="759"/>
      <c r="I1247" s="3"/>
      <c r="J1247" s="3"/>
      <c r="K1247" s="3"/>
      <c r="L1247" s="3"/>
      <c r="M1247" s="3"/>
      <c r="N1247" s="3"/>
      <c r="O1247" s="3"/>
    </row>
    <row r="1248">
      <c r="A1248" s="842"/>
      <c r="B1248" s="803"/>
      <c r="C1248" s="804"/>
      <c r="D1248" s="804"/>
      <c r="E1248" s="804"/>
      <c r="F1248" s="804"/>
      <c r="G1248" s="804"/>
      <c r="H1248" s="804"/>
      <c r="I1248" s="3"/>
      <c r="J1248" s="3"/>
      <c r="K1248" s="3"/>
      <c r="L1248" s="3"/>
      <c r="M1248" s="3"/>
      <c r="N1248" s="3"/>
      <c r="O1248" s="3"/>
    </row>
    <row r="1249">
      <c r="A1249" s="805" t="s">
        <v>240</v>
      </c>
      <c r="B1249" s="806" t="s">
        <v>1</v>
      </c>
      <c r="C1249" s="807"/>
      <c r="D1249" s="807"/>
      <c r="E1249" s="807"/>
      <c r="F1249" s="807"/>
      <c r="G1249" s="807"/>
      <c r="H1249" s="807"/>
      <c r="I1249" s="807"/>
      <c r="J1249" s="807"/>
      <c r="K1249" s="807"/>
      <c r="L1249" s="807"/>
      <c r="M1249" s="807"/>
      <c r="N1249" s="807"/>
      <c r="O1249" s="843"/>
    </row>
    <row r="1250">
      <c r="A1250" s="810" t="s">
        <v>3</v>
      </c>
      <c r="B1250" s="811" t="s">
        <v>4</v>
      </c>
      <c r="C1250" s="812"/>
      <c r="D1250" s="812"/>
      <c r="E1250" s="812"/>
      <c r="F1250" s="812"/>
      <c r="G1250" s="812"/>
      <c r="H1250" s="812"/>
      <c r="I1250" s="812"/>
      <c r="J1250" s="812"/>
      <c r="K1250" s="812"/>
      <c r="L1250" s="812"/>
      <c r="M1250" s="812"/>
      <c r="N1250" s="812"/>
      <c r="O1250" s="813"/>
    </row>
    <row r="1251">
      <c r="A1251" s="814" t="s">
        <v>241</v>
      </c>
      <c r="B1251" s="694"/>
      <c r="C1251" s="694"/>
      <c r="D1251" s="694"/>
      <c r="E1251" s="694"/>
      <c r="F1251" s="694"/>
      <c r="G1251" s="694"/>
      <c r="H1251" s="694"/>
      <c r="I1251" s="694"/>
      <c r="J1251" s="694"/>
      <c r="K1251" s="694"/>
      <c r="L1251" s="694"/>
      <c r="M1251" s="694"/>
      <c r="N1251" s="694"/>
      <c r="O1251" s="815"/>
    </row>
    <row r="1252" ht="25.5">
      <c r="A1252" s="718" t="s">
        <v>7</v>
      </c>
      <c r="B1252" s="720" t="s">
        <v>312</v>
      </c>
      <c r="C1252" s="720" t="s">
        <v>216</v>
      </c>
      <c r="D1252" s="816" t="s">
        <v>301</v>
      </c>
      <c r="E1252" s="817"/>
      <c r="F1252" s="818"/>
      <c r="G1252" s="819" t="s">
        <v>242</v>
      </c>
      <c r="H1252" s="820"/>
      <c r="I1252" s="723">
        <f>I1200+1</f>
        <v>45990</v>
      </c>
      <c r="J1252" s="724"/>
      <c r="K1252" s="724"/>
      <c r="L1252" s="724"/>
      <c r="M1252" s="725"/>
      <c r="N1252" s="726" t="s">
        <v>243</v>
      </c>
      <c r="O1252" s="727">
        <f>O1200+1</f>
        <v>25</v>
      </c>
    </row>
    <row r="1253">
      <c r="A1253" s="728" t="s">
        <v>244</v>
      </c>
      <c r="B1253" s="729" t="s">
        <v>6</v>
      </c>
      <c r="C1253" s="730"/>
      <c r="D1253" s="730"/>
      <c r="E1253" s="730"/>
      <c r="F1253" s="730"/>
      <c r="G1253" s="730"/>
      <c r="H1253" s="730"/>
      <c r="I1253" s="730"/>
      <c r="J1253" s="731"/>
      <c r="K1253" s="732" t="s">
        <v>245</v>
      </c>
      <c r="L1253" s="732" t="s">
        <v>246</v>
      </c>
      <c r="M1253" s="821" t="s">
        <v>247</v>
      </c>
      <c r="N1253" s="822"/>
      <c r="O1253" s="733" t="s">
        <v>248</v>
      </c>
    </row>
    <row r="1254">
      <c r="A1254" s="734"/>
      <c r="B1254" s="735"/>
      <c r="C1254" s="736"/>
      <c r="D1254" s="736"/>
      <c r="E1254" s="736"/>
      <c r="F1254" s="736"/>
      <c r="G1254" s="736"/>
      <c r="H1254" s="736"/>
      <c r="I1254" s="736"/>
      <c r="J1254" s="737"/>
      <c r="K1254" s="732" t="s">
        <v>249</v>
      </c>
      <c r="L1254" s="732" t="s">
        <v>203</v>
      </c>
      <c r="M1254" s="823"/>
      <c r="N1254" s="824"/>
      <c r="O1254" s="739"/>
    </row>
    <row r="1255" ht="25.5">
      <c r="A1255" s="740" t="s">
        <v>250</v>
      </c>
      <c r="B1255" s="741"/>
      <c r="C1255" s="742" t="s">
        <v>251</v>
      </c>
      <c r="D1255" s="742">
        <f>D1203</f>
        <v>180</v>
      </c>
      <c r="E1255" s="742" t="s">
        <v>252</v>
      </c>
      <c r="F1255" s="825" t="s">
        <v>253</v>
      </c>
      <c r="G1255" s="826"/>
      <c r="H1255" s="741">
        <f>H1203+1</f>
        <v>55</v>
      </c>
      <c r="I1255" s="742" t="s">
        <v>254</v>
      </c>
      <c r="J1255" s="741">
        <f>D1255-H1255</f>
        <v>125</v>
      </c>
      <c r="K1255" s="744" t="s">
        <v>255</v>
      </c>
      <c r="L1255" s="744" t="s">
        <v>203</v>
      </c>
      <c r="M1255" s="811"/>
      <c r="N1255" s="827"/>
      <c r="O1255" s="745"/>
    </row>
    <row r="1256">
      <c r="A1256" s="828" t="s">
        <v>256</v>
      </c>
      <c r="B1256" s="747" t="s">
        <v>257</v>
      </c>
      <c r="C1256" s="748"/>
      <c r="D1256" s="748"/>
      <c r="E1256" s="748"/>
      <c r="F1256" s="749"/>
      <c r="G1256" s="750"/>
      <c r="H1256" s="751"/>
      <c r="I1256" s="752"/>
      <c r="J1256" s="753"/>
      <c r="K1256" s="753"/>
      <c r="L1256" s="753"/>
      <c r="M1256" s="753"/>
      <c r="N1256" s="753"/>
      <c r="O1256" s="754"/>
    </row>
    <row r="1257">
      <c r="A1257" s="828"/>
      <c r="B1257" s="755" t="s">
        <v>258</v>
      </c>
      <c r="C1257" s="756"/>
      <c r="D1257" s="756"/>
      <c r="E1257" s="756"/>
      <c r="F1257" s="757"/>
      <c r="G1257" s="758"/>
      <c r="H1257" s="759"/>
      <c r="I1257" s="760"/>
      <c r="J1257" s="761"/>
      <c r="K1257" s="761"/>
      <c r="L1257" s="761"/>
      <c r="M1257" s="761"/>
      <c r="N1257" s="761"/>
      <c r="O1257" s="762"/>
    </row>
    <row r="1258">
      <c r="A1258" s="828"/>
      <c r="B1258" s="755" t="s">
        <v>259</v>
      </c>
      <c r="C1258" s="756"/>
      <c r="D1258" s="756"/>
      <c r="E1258" s="756"/>
      <c r="F1258" s="757"/>
      <c r="G1258" s="758"/>
      <c r="H1258" s="759"/>
      <c r="I1258" s="760"/>
      <c r="J1258" s="761"/>
      <c r="K1258" s="761"/>
      <c r="L1258" s="761"/>
      <c r="M1258" s="761"/>
      <c r="N1258" s="761"/>
      <c r="O1258" s="762"/>
    </row>
    <row r="1259">
      <c r="A1259" s="828"/>
      <c r="B1259" s="755" t="s">
        <v>260</v>
      </c>
      <c r="C1259" s="756"/>
      <c r="D1259" s="756"/>
      <c r="E1259" s="756"/>
      <c r="F1259" s="757"/>
      <c r="G1259" s="758"/>
      <c r="H1259" s="763"/>
      <c r="I1259" s="760"/>
      <c r="J1259" s="761"/>
      <c r="K1259" s="761"/>
      <c r="L1259" s="761"/>
      <c r="M1259" s="761"/>
      <c r="N1259" s="761"/>
      <c r="O1259" s="762"/>
    </row>
    <row r="1260">
      <c r="A1260" s="828"/>
      <c r="B1260" s="755" t="s">
        <v>261</v>
      </c>
      <c r="C1260" s="756"/>
      <c r="D1260" s="756"/>
      <c r="E1260" s="756"/>
      <c r="F1260" s="757"/>
      <c r="G1260" s="758"/>
      <c r="H1260" s="763"/>
      <c r="I1260" s="758"/>
      <c r="J1260" s="759"/>
      <c r="K1260" s="759"/>
      <c r="L1260" s="759"/>
      <c r="M1260" s="759"/>
      <c r="N1260" s="759"/>
      <c r="O1260" s="764"/>
    </row>
    <row r="1261">
      <c r="A1261" s="829"/>
      <c r="B1261" s="755" t="s">
        <v>262</v>
      </c>
      <c r="C1261" s="756"/>
      <c r="D1261" s="756"/>
      <c r="E1261" s="756"/>
      <c r="F1261" s="757"/>
      <c r="G1261" s="758"/>
      <c r="H1261" s="763"/>
      <c r="I1261" s="769"/>
      <c r="J1261" s="770"/>
      <c r="K1261" s="770"/>
      <c r="L1261" s="770"/>
      <c r="M1261" s="770"/>
      <c r="N1261" s="770"/>
      <c r="O1261" s="771"/>
    </row>
    <row r="1262">
      <c r="A1262" s="830" t="s">
        <v>263</v>
      </c>
      <c r="B1262" s="773" t="s">
        <v>264</v>
      </c>
      <c r="C1262" s="774"/>
      <c r="D1262" s="774"/>
      <c r="E1262" s="774"/>
      <c r="F1262" s="775"/>
      <c r="G1262" s="776" t="s">
        <v>265</v>
      </c>
      <c r="H1262" s="777"/>
      <c r="I1262" s="773" t="s">
        <v>264</v>
      </c>
      <c r="J1262" s="774"/>
      <c r="K1262" s="774"/>
      <c r="L1262" s="774"/>
      <c r="M1262" s="774"/>
      <c r="N1262" s="775"/>
      <c r="O1262" s="778" t="s">
        <v>265</v>
      </c>
    </row>
    <row r="1263">
      <c r="A1263" s="828"/>
      <c r="B1263" s="766" t="s">
        <v>266</v>
      </c>
      <c r="C1263" s="767"/>
      <c r="D1263" s="767"/>
      <c r="E1263" s="767"/>
      <c r="F1263" s="768"/>
      <c r="G1263" s="779"/>
      <c r="H1263" s="780"/>
      <c r="I1263" s="766" t="s">
        <v>267</v>
      </c>
      <c r="J1263" s="767"/>
      <c r="K1263" s="767"/>
      <c r="L1263" s="767"/>
      <c r="M1263" s="767"/>
      <c r="N1263" s="768"/>
      <c r="O1263" s="781"/>
    </row>
    <row r="1264" ht="13.15" customHeight="1">
      <c r="A1264" s="828"/>
      <c r="B1264" s="766" t="s">
        <v>268</v>
      </c>
      <c r="C1264" s="767"/>
      <c r="D1264" s="767"/>
      <c r="E1264" s="767"/>
      <c r="F1264" s="768"/>
      <c r="G1264" s="779"/>
      <c r="H1264" s="782"/>
      <c r="I1264" s="783" t="s">
        <v>269</v>
      </c>
      <c r="J1264" s="784"/>
      <c r="K1264" s="784"/>
      <c r="L1264" s="784"/>
      <c r="M1264" s="784"/>
      <c r="N1264" s="785"/>
      <c r="O1264" s="786"/>
    </row>
    <row r="1265" ht="13.15" customHeight="1">
      <c r="A1265" s="828"/>
      <c r="B1265" s="766" t="s">
        <v>270</v>
      </c>
      <c r="C1265" s="767"/>
      <c r="D1265" s="767"/>
      <c r="E1265" s="767"/>
      <c r="F1265" s="768"/>
      <c r="G1265" s="779"/>
      <c r="H1265" s="782"/>
      <c r="I1265" s="766" t="s">
        <v>271</v>
      </c>
      <c r="J1265" s="767"/>
      <c r="K1265" s="767"/>
      <c r="L1265" s="767"/>
      <c r="M1265" s="767"/>
      <c r="N1265" s="768"/>
      <c r="O1265" s="786"/>
    </row>
    <row r="1266" ht="13.15" customHeight="1">
      <c r="A1266" s="828"/>
      <c r="B1266" s="766" t="s">
        <v>272</v>
      </c>
      <c r="C1266" s="767"/>
      <c r="D1266" s="767"/>
      <c r="E1266" s="767"/>
      <c r="F1266" s="768"/>
      <c r="G1266" s="779"/>
      <c r="H1266" s="780"/>
      <c r="I1266" s="787" t="s">
        <v>273</v>
      </c>
      <c r="J1266" s="788"/>
      <c r="K1266" s="788"/>
      <c r="L1266" s="788"/>
      <c r="M1266" s="788"/>
      <c r="N1266" s="789"/>
      <c r="O1266" s="781"/>
    </row>
    <row r="1267" ht="13.15" customHeight="1">
      <c r="A1267" s="828"/>
      <c r="B1267" s="766" t="s">
        <v>274</v>
      </c>
      <c r="C1267" s="767"/>
      <c r="D1267" s="767"/>
      <c r="E1267" s="767"/>
      <c r="F1267" s="768"/>
      <c r="G1267" s="779"/>
      <c r="H1267" s="780"/>
      <c r="I1267" s="766" t="s">
        <v>275</v>
      </c>
      <c r="J1267" s="767"/>
      <c r="K1267" s="767"/>
      <c r="L1267" s="767"/>
      <c r="M1267" s="767"/>
      <c r="N1267" s="768"/>
      <c r="O1267" s="781"/>
    </row>
    <row r="1268">
      <c r="A1268" s="828"/>
      <c r="B1268" s="766" t="s">
        <v>276</v>
      </c>
      <c r="C1268" s="767"/>
      <c r="D1268" s="767"/>
      <c r="E1268" s="767"/>
      <c r="F1268" s="768"/>
      <c r="G1268" s="779"/>
      <c r="H1268" s="780"/>
      <c r="I1268" s="766" t="s">
        <v>277</v>
      </c>
      <c r="J1268" s="767"/>
      <c r="K1268" s="767"/>
      <c r="L1268" s="767"/>
      <c r="M1268" s="767"/>
      <c r="N1268" s="768"/>
      <c r="O1268" s="781"/>
    </row>
    <row r="1269" ht="13.15" customHeight="1">
      <c r="A1269" s="828"/>
      <c r="B1269" s="766" t="s">
        <v>278</v>
      </c>
      <c r="C1269" s="767"/>
      <c r="D1269" s="767"/>
      <c r="E1269" s="767"/>
      <c r="F1269" s="768"/>
      <c r="G1269" s="779"/>
      <c r="H1269" s="780"/>
      <c r="I1269" s="766" t="s">
        <v>279</v>
      </c>
      <c r="J1269" s="767"/>
      <c r="K1269" s="767"/>
      <c r="L1269" s="767"/>
      <c r="M1269" s="767"/>
      <c r="N1269" s="768"/>
      <c r="O1269" s="781"/>
    </row>
    <row r="1270">
      <c r="A1270" s="828"/>
      <c r="B1270" s="766" t="s">
        <v>280</v>
      </c>
      <c r="C1270" s="767"/>
      <c r="D1270" s="767"/>
      <c r="E1270" s="767"/>
      <c r="F1270" s="768"/>
      <c r="G1270" s="779"/>
      <c r="H1270" s="780"/>
      <c r="I1270" s="766" t="s">
        <v>281</v>
      </c>
      <c r="J1270" s="767"/>
      <c r="K1270" s="767"/>
      <c r="L1270" s="767"/>
      <c r="M1270" s="767"/>
      <c r="N1270" s="768"/>
      <c r="O1270" s="781"/>
    </row>
    <row r="1271" ht="13.15" customHeight="1">
      <c r="A1271" s="828"/>
      <c r="B1271" s="766" t="s">
        <v>282</v>
      </c>
      <c r="C1271" s="767"/>
      <c r="D1271" s="767"/>
      <c r="E1271" s="767"/>
      <c r="F1271" s="768"/>
      <c r="G1271" s="779"/>
      <c r="H1271" s="780"/>
      <c r="I1271" s="766" t="s">
        <v>283</v>
      </c>
      <c r="J1271" s="767"/>
      <c r="K1271" s="767"/>
      <c r="L1271" s="767"/>
      <c r="M1271" s="767"/>
      <c r="N1271" s="768"/>
      <c r="O1271" s="781"/>
    </row>
    <row r="1272" ht="13.15" customHeight="1">
      <c r="A1272" s="828"/>
      <c r="B1272" s="766" t="s">
        <v>284</v>
      </c>
      <c r="C1272" s="767"/>
      <c r="D1272" s="767"/>
      <c r="E1272" s="767"/>
      <c r="F1272" s="768"/>
      <c r="G1272" s="779"/>
      <c r="H1272" s="780"/>
      <c r="I1272" s="766" t="s">
        <v>285</v>
      </c>
      <c r="J1272" s="767"/>
      <c r="K1272" s="767"/>
      <c r="L1272" s="767"/>
      <c r="M1272" s="767"/>
      <c r="N1272" s="768"/>
      <c r="O1272" s="790"/>
    </row>
    <row r="1273" ht="13.9" customHeight="1">
      <c r="A1273" s="829"/>
      <c r="B1273" s="766" t="s">
        <v>286</v>
      </c>
      <c r="C1273" s="767"/>
      <c r="D1273" s="767"/>
      <c r="E1273" s="767"/>
      <c r="F1273" s="768"/>
      <c r="G1273" s="791"/>
      <c r="H1273" s="792"/>
      <c r="I1273" s="793" t="s">
        <v>287</v>
      </c>
      <c r="J1273" s="794"/>
      <c r="K1273" s="794"/>
      <c r="L1273" s="794"/>
      <c r="M1273" s="794"/>
      <c r="N1273" s="795"/>
      <c r="O1273" s="796">
        <f>SUM(G1263:H1273,O1263:O1272)</f>
        <v>0</v>
      </c>
    </row>
    <row r="1274" ht="13.15" customHeight="1">
      <c r="A1274" s="837" t="s">
        <v>288</v>
      </c>
      <c r="B1274" s="838" t="s">
        <v>313</v>
      </c>
      <c r="C1274" s="839"/>
      <c r="D1274" s="839"/>
      <c r="E1274" s="839"/>
      <c r="F1274" s="839"/>
      <c r="G1274" s="839"/>
      <c r="H1274" s="839"/>
      <c r="I1274" s="839"/>
      <c r="J1274" s="839"/>
      <c r="K1274" s="839"/>
      <c r="L1274" s="839"/>
      <c r="M1274" s="839"/>
      <c r="N1274" s="839"/>
      <c r="O1274" s="840"/>
    </row>
    <row r="1275">
      <c r="A1275" s="841"/>
      <c r="B1275" s="758"/>
      <c r="C1275" s="759"/>
      <c r="D1275" s="759"/>
      <c r="E1275" s="759"/>
      <c r="F1275" s="759"/>
      <c r="G1275" s="759"/>
      <c r="H1275" s="759"/>
      <c r="I1275" s="759"/>
      <c r="J1275" s="759"/>
      <c r="K1275" s="759"/>
      <c r="L1275" s="759"/>
      <c r="M1275" s="759"/>
      <c r="N1275" s="759"/>
      <c r="O1275" s="764"/>
    </row>
    <row r="1276">
      <c r="A1276" s="841"/>
      <c r="B1276" s="758"/>
      <c r="C1276" s="759"/>
      <c r="D1276" s="759"/>
      <c r="E1276" s="759"/>
      <c r="F1276" s="759"/>
      <c r="G1276" s="759"/>
      <c r="H1276" s="759"/>
      <c r="I1276" s="759"/>
      <c r="J1276" s="759"/>
      <c r="K1276" s="759"/>
      <c r="L1276" s="759"/>
      <c r="M1276" s="759"/>
      <c r="N1276" s="759"/>
      <c r="O1276" s="764"/>
    </row>
    <row r="1277">
      <c r="A1277" s="841"/>
      <c r="B1277" s="758"/>
      <c r="C1277" s="759"/>
      <c r="D1277" s="759"/>
      <c r="E1277" s="759"/>
      <c r="F1277" s="759"/>
      <c r="G1277" s="759"/>
      <c r="H1277" s="759"/>
      <c r="I1277" s="759"/>
      <c r="J1277" s="759"/>
      <c r="K1277" s="759"/>
      <c r="L1277" s="759"/>
      <c r="M1277" s="759"/>
      <c r="N1277" s="759"/>
      <c r="O1277" s="764"/>
    </row>
    <row r="1278">
      <c r="A1278" s="841"/>
      <c r="B1278" s="758"/>
      <c r="C1278" s="759"/>
      <c r="D1278" s="759"/>
      <c r="E1278" s="759"/>
      <c r="F1278" s="759"/>
      <c r="G1278" s="759"/>
      <c r="H1278" s="759"/>
      <c r="I1278" s="759"/>
      <c r="J1278" s="759"/>
      <c r="K1278" s="759"/>
      <c r="L1278" s="759"/>
      <c r="M1278" s="759"/>
      <c r="N1278" s="759"/>
      <c r="O1278" s="764"/>
    </row>
    <row r="1279">
      <c r="A1279" s="841"/>
      <c r="B1279" s="758"/>
      <c r="C1279" s="759"/>
      <c r="D1279" s="759"/>
      <c r="E1279" s="759"/>
      <c r="F1279" s="759"/>
      <c r="G1279" s="759"/>
      <c r="H1279" s="759"/>
      <c r="I1279" s="759"/>
      <c r="J1279" s="759"/>
      <c r="K1279" s="759"/>
      <c r="L1279" s="759"/>
      <c r="M1279" s="759"/>
      <c r="N1279" s="759"/>
      <c r="O1279" s="764"/>
    </row>
    <row r="1280">
      <c r="A1280" s="841"/>
      <c r="B1280" s="758"/>
      <c r="C1280" s="759"/>
      <c r="D1280" s="759"/>
      <c r="E1280" s="759"/>
      <c r="F1280" s="759"/>
      <c r="G1280" s="759"/>
      <c r="H1280" s="759"/>
      <c r="I1280" s="759"/>
      <c r="J1280" s="759"/>
      <c r="K1280" s="759"/>
      <c r="L1280" s="759"/>
      <c r="M1280" s="759"/>
      <c r="N1280" s="759"/>
      <c r="O1280" s="764"/>
    </row>
    <row r="1281">
      <c r="A1281" s="841"/>
      <c r="B1281" s="758"/>
      <c r="C1281" s="759"/>
      <c r="D1281" s="759"/>
      <c r="E1281" s="759"/>
      <c r="F1281" s="759"/>
      <c r="G1281" s="759"/>
      <c r="H1281" s="759"/>
      <c r="I1281" s="759"/>
      <c r="J1281" s="759"/>
      <c r="K1281" s="759"/>
      <c r="L1281" s="759"/>
      <c r="M1281" s="759"/>
      <c r="N1281" s="759"/>
      <c r="O1281" s="764"/>
    </row>
    <row r="1282">
      <c r="A1282" s="841"/>
      <c r="B1282" s="758"/>
      <c r="C1282" s="759"/>
      <c r="D1282" s="759"/>
      <c r="E1282" s="759"/>
      <c r="F1282" s="759"/>
      <c r="G1282" s="759"/>
      <c r="H1282" s="759"/>
      <c r="I1282" s="759"/>
      <c r="J1282" s="759"/>
      <c r="K1282" s="759"/>
      <c r="L1282" s="759"/>
      <c r="M1282" s="759"/>
      <c r="N1282" s="759"/>
      <c r="O1282" s="764"/>
    </row>
    <row r="1283">
      <c r="A1283" s="841"/>
      <c r="B1283" s="758"/>
      <c r="C1283" s="759"/>
      <c r="D1283" s="759"/>
      <c r="E1283" s="759"/>
      <c r="F1283" s="759"/>
      <c r="G1283" s="759"/>
      <c r="H1283" s="759"/>
      <c r="I1283" s="759"/>
      <c r="J1283" s="759"/>
      <c r="K1283" s="759"/>
      <c r="L1283" s="759"/>
      <c r="M1283" s="759"/>
      <c r="N1283" s="759"/>
      <c r="O1283" s="764"/>
    </row>
    <row r="1284">
      <c r="A1284" s="841"/>
      <c r="B1284" s="758"/>
      <c r="C1284" s="759"/>
      <c r="D1284" s="759"/>
      <c r="E1284" s="759"/>
      <c r="F1284" s="759"/>
      <c r="G1284" s="759"/>
      <c r="H1284" s="759"/>
      <c r="I1284" s="759"/>
      <c r="J1284" s="759"/>
      <c r="K1284" s="759"/>
      <c r="L1284" s="759"/>
      <c r="M1284" s="759"/>
      <c r="N1284" s="759"/>
      <c r="O1284" s="764"/>
    </row>
    <row r="1285">
      <c r="A1285" s="841"/>
      <c r="B1285" s="758"/>
      <c r="C1285" s="759"/>
      <c r="D1285" s="759"/>
      <c r="E1285" s="759"/>
      <c r="F1285" s="759"/>
      <c r="G1285" s="759"/>
      <c r="H1285" s="759"/>
      <c r="I1285" s="3" t="s">
        <v>0</v>
      </c>
      <c r="J1285" s="3"/>
      <c r="K1285" s="3"/>
      <c r="L1285" s="3"/>
      <c r="M1285" s="3"/>
      <c r="N1285" s="3"/>
      <c r="O1285" s="3"/>
    </row>
    <row r="1286">
      <c r="A1286" s="841"/>
      <c r="B1286" s="758"/>
      <c r="C1286" s="759"/>
      <c r="D1286" s="759"/>
      <c r="E1286" s="759"/>
      <c r="F1286" s="759"/>
      <c r="G1286" s="759"/>
      <c r="H1286" s="759"/>
      <c r="I1286" s="3"/>
      <c r="J1286" s="3"/>
      <c r="K1286" s="3"/>
      <c r="L1286" s="3"/>
      <c r="M1286" s="3"/>
      <c r="N1286" s="3"/>
      <c r="O1286" s="3"/>
    </row>
    <row r="1287">
      <c r="A1287" s="841"/>
      <c r="B1287" s="758"/>
      <c r="C1287" s="759"/>
      <c r="D1287" s="759"/>
      <c r="E1287" s="759"/>
      <c r="F1287" s="759"/>
      <c r="G1287" s="759"/>
      <c r="H1287" s="759"/>
      <c r="I1287" s="3"/>
      <c r="J1287" s="3"/>
      <c r="K1287" s="3"/>
      <c r="L1287" s="3"/>
      <c r="M1287" s="3"/>
      <c r="N1287" s="3"/>
      <c r="O1287" s="3"/>
    </row>
    <row r="1288">
      <c r="A1288" s="842"/>
      <c r="B1288" s="803"/>
      <c r="C1288" s="804"/>
      <c r="D1288" s="804"/>
      <c r="E1288" s="804"/>
      <c r="F1288" s="804"/>
      <c r="G1288" s="804"/>
      <c r="H1288" s="804"/>
      <c r="I1288" s="3"/>
      <c r="J1288" s="3"/>
      <c r="K1288" s="3"/>
      <c r="L1288" s="3"/>
      <c r="M1288" s="3"/>
      <c r="N1288" s="3"/>
      <c r="O1288" s="3"/>
    </row>
    <row r="1289">
      <c r="A1289" s="837" t="s">
        <v>291</v>
      </c>
      <c r="B1289" s="752"/>
      <c r="C1289" s="753"/>
      <c r="D1289" s="753"/>
      <c r="E1289" s="753"/>
      <c r="F1289" s="753"/>
      <c r="G1289" s="753"/>
      <c r="H1289" s="753"/>
      <c r="I1289" s="753"/>
      <c r="J1289" s="753"/>
      <c r="K1289" s="753"/>
      <c r="L1289" s="753"/>
      <c r="M1289" s="753"/>
      <c r="N1289" s="753"/>
      <c r="O1289" s="754"/>
    </row>
    <row r="1290">
      <c r="A1290" s="841"/>
      <c r="B1290" s="760"/>
      <c r="C1290" s="761"/>
      <c r="D1290" s="761"/>
      <c r="E1290" s="761"/>
      <c r="F1290" s="761"/>
      <c r="G1290" s="761"/>
      <c r="H1290" s="761"/>
      <c r="I1290" s="761"/>
      <c r="J1290" s="761"/>
      <c r="K1290" s="761"/>
      <c r="L1290" s="761"/>
      <c r="M1290" s="761"/>
      <c r="N1290" s="761"/>
      <c r="O1290" s="762"/>
    </row>
    <row r="1291">
      <c r="A1291" s="841"/>
      <c r="B1291" s="760"/>
      <c r="C1291" s="761"/>
      <c r="D1291" s="761"/>
      <c r="E1291" s="761"/>
      <c r="F1291" s="761"/>
      <c r="G1291" s="761"/>
      <c r="H1291" s="761"/>
      <c r="I1291" s="761"/>
      <c r="J1291" s="761"/>
      <c r="K1291" s="761"/>
      <c r="L1291" s="761"/>
      <c r="M1291" s="761"/>
      <c r="N1291" s="761"/>
      <c r="O1291" s="762"/>
    </row>
    <row r="1292">
      <c r="A1292" s="841"/>
      <c r="B1292" s="760"/>
      <c r="C1292" s="761"/>
      <c r="D1292" s="761"/>
      <c r="E1292" s="761"/>
      <c r="F1292" s="761"/>
      <c r="G1292" s="761"/>
      <c r="H1292" s="761"/>
      <c r="I1292" s="761"/>
      <c r="J1292" s="761"/>
      <c r="K1292" s="761"/>
      <c r="L1292" s="761"/>
      <c r="M1292" s="761"/>
      <c r="N1292" s="761"/>
      <c r="O1292" s="762"/>
    </row>
    <row r="1293">
      <c r="A1293" s="841"/>
      <c r="B1293" s="760"/>
      <c r="C1293" s="761"/>
      <c r="D1293" s="761"/>
      <c r="E1293" s="761"/>
      <c r="F1293" s="761"/>
      <c r="G1293" s="761"/>
      <c r="H1293" s="761"/>
      <c r="I1293" s="761"/>
      <c r="J1293" s="761"/>
      <c r="K1293" s="761"/>
      <c r="L1293" s="761"/>
      <c r="M1293" s="761"/>
      <c r="N1293" s="761"/>
      <c r="O1293" s="762"/>
    </row>
    <row r="1294">
      <c r="A1294" s="841"/>
      <c r="B1294" s="760"/>
      <c r="C1294" s="761"/>
      <c r="D1294" s="761"/>
      <c r="E1294" s="761"/>
      <c r="F1294" s="761"/>
      <c r="G1294" s="761"/>
      <c r="H1294" s="761"/>
      <c r="I1294" s="761"/>
      <c r="J1294" s="761"/>
      <c r="K1294" s="761"/>
      <c r="L1294" s="761"/>
      <c r="M1294" s="761"/>
      <c r="N1294" s="761"/>
      <c r="O1294" s="762"/>
    </row>
    <row r="1295">
      <c r="A1295" s="841"/>
      <c r="B1295" s="760"/>
      <c r="C1295" s="761"/>
      <c r="D1295" s="761"/>
      <c r="E1295" s="761"/>
      <c r="F1295" s="761"/>
      <c r="G1295" s="761"/>
      <c r="H1295" s="761"/>
      <c r="I1295" s="761"/>
      <c r="J1295" s="761"/>
      <c r="K1295" s="761"/>
      <c r="L1295" s="761"/>
      <c r="M1295" s="761"/>
      <c r="N1295" s="761"/>
      <c r="O1295" s="762"/>
    </row>
    <row r="1296">
      <c r="A1296" s="841"/>
      <c r="B1296" s="760"/>
      <c r="C1296" s="761"/>
      <c r="D1296" s="761"/>
      <c r="E1296" s="761"/>
      <c r="F1296" s="761"/>
      <c r="G1296" s="761"/>
      <c r="H1296" s="761"/>
      <c r="I1296" s="761"/>
      <c r="J1296" s="761"/>
      <c r="K1296" s="761"/>
      <c r="L1296" s="761"/>
      <c r="M1296" s="761"/>
      <c r="N1296" s="761"/>
      <c r="O1296" s="762"/>
    </row>
    <row r="1297">
      <c r="A1297" s="841"/>
      <c r="B1297" s="758"/>
      <c r="C1297" s="759"/>
      <c r="D1297" s="759"/>
      <c r="E1297" s="759"/>
      <c r="F1297" s="759"/>
      <c r="G1297" s="759"/>
      <c r="H1297" s="759"/>
      <c r="I1297" s="3" t="s">
        <v>292</v>
      </c>
      <c r="J1297" s="3"/>
      <c r="K1297" s="3"/>
      <c r="L1297" s="3"/>
      <c r="M1297" s="3"/>
      <c r="N1297" s="3"/>
      <c r="O1297" s="3"/>
    </row>
    <row r="1298">
      <c r="A1298" s="841"/>
      <c r="B1298" s="758"/>
      <c r="C1298" s="759"/>
      <c r="D1298" s="759"/>
      <c r="E1298" s="759"/>
      <c r="F1298" s="759"/>
      <c r="G1298" s="759"/>
      <c r="H1298" s="759"/>
      <c r="I1298" s="3"/>
      <c r="J1298" s="3"/>
      <c r="K1298" s="3"/>
      <c r="L1298" s="3"/>
      <c r="M1298" s="3"/>
      <c r="N1298" s="3"/>
      <c r="O1298" s="3"/>
    </row>
    <row r="1299">
      <c r="A1299" s="841"/>
      <c r="B1299" s="758"/>
      <c r="C1299" s="759"/>
      <c r="D1299" s="759"/>
      <c r="E1299" s="759"/>
      <c r="F1299" s="759"/>
      <c r="G1299" s="759"/>
      <c r="H1299" s="759"/>
      <c r="I1299" s="3"/>
      <c r="J1299" s="3"/>
      <c r="K1299" s="3"/>
      <c r="L1299" s="3"/>
      <c r="M1299" s="3"/>
      <c r="N1299" s="3"/>
      <c r="O1299" s="3"/>
    </row>
    <row r="1300">
      <c r="A1300" s="842"/>
      <c r="B1300" s="803"/>
      <c r="C1300" s="804"/>
      <c r="D1300" s="804"/>
      <c r="E1300" s="804"/>
      <c r="F1300" s="804"/>
      <c r="G1300" s="804"/>
      <c r="H1300" s="804"/>
      <c r="I1300" s="3"/>
      <c r="J1300" s="3"/>
      <c r="K1300" s="3"/>
      <c r="L1300" s="3"/>
      <c r="M1300" s="3"/>
      <c r="N1300" s="3"/>
      <c r="O1300" s="3"/>
    </row>
    <row r="1301">
      <c r="A1301" s="805" t="s">
        <v>240</v>
      </c>
      <c r="B1301" s="806" t="s">
        <v>1</v>
      </c>
      <c r="C1301" s="807"/>
      <c r="D1301" s="807"/>
      <c r="E1301" s="807"/>
      <c r="F1301" s="807"/>
      <c r="G1301" s="807"/>
      <c r="H1301" s="807"/>
      <c r="I1301" s="807"/>
      <c r="J1301" s="807"/>
      <c r="K1301" s="807"/>
      <c r="L1301" s="807"/>
      <c r="M1301" s="807"/>
      <c r="N1301" s="807"/>
      <c r="O1301" s="843"/>
    </row>
    <row r="1302">
      <c r="A1302" s="810" t="s">
        <v>3</v>
      </c>
      <c r="B1302" s="811" t="s">
        <v>4</v>
      </c>
      <c r="C1302" s="812"/>
      <c r="D1302" s="812"/>
      <c r="E1302" s="812"/>
      <c r="F1302" s="812"/>
      <c r="G1302" s="812"/>
      <c r="H1302" s="812"/>
      <c r="I1302" s="812"/>
      <c r="J1302" s="812"/>
      <c r="K1302" s="812"/>
      <c r="L1302" s="812"/>
      <c r="M1302" s="812"/>
      <c r="N1302" s="812"/>
      <c r="O1302" s="813"/>
    </row>
    <row r="1303">
      <c r="A1303" s="814" t="s">
        <v>241</v>
      </c>
      <c r="B1303" s="694"/>
      <c r="C1303" s="694"/>
      <c r="D1303" s="694"/>
      <c r="E1303" s="694"/>
      <c r="F1303" s="694"/>
      <c r="G1303" s="694"/>
      <c r="H1303" s="694"/>
      <c r="I1303" s="694"/>
      <c r="J1303" s="694"/>
      <c r="K1303" s="694"/>
      <c r="L1303" s="694"/>
      <c r="M1303" s="694"/>
      <c r="N1303" s="694"/>
      <c r="O1303" s="815"/>
    </row>
    <row r="1304" ht="25.5">
      <c r="A1304" s="718" t="s">
        <v>7</v>
      </c>
      <c r="B1304" s="720" t="s">
        <v>312</v>
      </c>
      <c r="C1304" s="720" t="s">
        <v>216</v>
      </c>
      <c r="D1304" s="816" t="s">
        <v>301</v>
      </c>
      <c r="E1304" s="817"/>
      <c r="F1304" s="818"/>
      <c r="G1304" s="819" t="s">
        <v>242</v>
      </c>
      <c r="H1304" s="820"/>
      <c r="I1304" s="723">
        <f>I1252+1</f>
        <v>45991</v>
      </c>
      <c r="J1304" s="724"/>
      <c r="K1304" s="724"/>
      <c r="L1304" s="724"/>
      <c r="M1304" s="725"/>
      <c r="N1304" s="726" t="s">
        <v>243</v>
      </c>
      <c r="O1304" s="727">
        <f>O1252+1</f>
        <v>26</v>
      </c>
    </row>
    <row r="1305">
      <c r="A1305" s="728" t="s">
        <v>244</v>
      </c>
      <c r="B1305" s="729" t="s">
        <v>6</v>
      </c>
      <c r="C1305" s="730"/>
      <c r="D1305" s="730"/>
      <c r="E1305" s="730"/>
      <c r="F1305" s="730"/>
      <c r="G1305" s="730"/>
      <c r="H1305" s="730"/>
      <c r="I1305" s="730"/>
      <c r="J1305" s="731"/>
      <c r="K1305" s="732" t="s">
        <v>245</v>
      </c>
      <c r="L1305" s="732" t="s">
        <v>246</v>
      </c>
      <c r="M1305" s="821" t="s">
        <v>247</v>
      </c>
      <c r="N1305" s="822"/>
      <c r="O1305" s="733" t="s">
        <v>248</v>
      </c>
    </row>
    <row r="1306">
      <c r="A1306" s="734"/>
      <c r="B1306" s="735"/>
      <c r="C1306" s="736"/>
      <c r="D1306" s="736"/>
      <c r="E1306" s="736"/>
      <c r="F1306" s="736"/>
      <c r="G1306" s="736"/>
      <c r="H1306" s="736"/>
      <c r="I1306" s="736"/>
      <c r="J1306" s="737"/>
      <c r="K1306" s="732" t="s">
        <v>249</v>
      </c>
      <c r="L1306" s="732" t="s">
        <v>203</v>
      </c>
      <c r="M1306" s="823"/>
      <c r="N1306" s="824"/>
      <c r="O1306" s="739"/>
    </row>
    <row r="1307" ht="25.5">
      <c r="A1307" s="740" t="s">
        <v>250</v>
      </c>
      <c r="B1307" s="741"/>
      <c r="C1307" s="742" t="s">
        <v>251</v>
      </c>
      <c r="D1307" s="742">
        <f>D1255</f>
        <v>180</v>
      </c>
      <c r="E1307" s="742" t="s">
        <v>252</v>
      </c>
      <c r="F1307" s="825" t="s">
        <v>253</v>
      </c>
      <c r="G1307" s="826"/>
      <c r="H1307" s="741">
        <f>H1255+1</f>
        <v>56</v>
      </c>
      <c r="I1307" s="742" t="s">
        <v>254</v>
      </c>
      <c r="J1307" s="741">
        <f>D1307-H1307</f>
        <v>124</v>
      </c>
      <c r="K1307" s="744" t="s">
        <v>255</v>
      </c>
      <c r="L1307" s="744" t="s">
        <v>203</v>
      </c>
      <c r="M1307" s="811"/>
      <c r="N1307" s="827"/>
      <c r="O1307" s="745"/>
    </row>
    <row r="1308">
      <c r="A1308" s="828" t="s">
        <v>256</v>
      </c>
      <c r="B1308" s="747" t="s">
        <v>257</v>
      </c>
      <c r="C1308" s="748"/>
      <c r="D1308" s="748"/>
      <c r="E1308" s="748"/>
      <c r="F1308" s="749"/>
      <c r="G1308" s="750"/>
      <c r="H1308" s="751"/>
      <c r="I1308" s="752"/>
      <c r="J1308" s="753"/>
      <c r="K1308" s="753"/>
      <c r="L1308" s="753"/>
      <c r="M1308" s="753"/>
      <c r="N1308" s="753"/>
      <c r="O1308" s="754"/>
    </row>
    <row r="1309">
      <c r="A1309" s="828"/>
      <c r="B1309" s="755" t="s">
        <v>258</v>
      </c>
      <c r="C1309" s="756"/>
      <c r="D1309" s="756"/>
      <c r="E1309" s="756"/>
      <c r="F1309" s="757"/>
      <c r="G1309" s="758"/>
      <c r="H1309" s="759"/>
      <c r="I1309" s="760"/>
      <c r="J1309" s="761"/>
      <c r="K1309" s="761"/>
      <c r="L1309" s="761"/>
      <c r="M1309" s="761"/>
      <c r="N1309" s="761"/>
      <c r="O1309" s="762"/>
    </row>
    <row r="1310">
      <c r="A1310" s="828"/>
      <c r="B1310" s="755" t="s">
        <v>259</v>
      </c>
      <c r="C1310" s="756"/>
      <c r="D1310" s="756"/>
      <c r="E1310" s="756"/>
      <c r="F1310" s="757"/>
      <c r="G1310" s="758"/>
      <c r="H1310" s="759"/>
      <c r="I1310" s="760"/>
      <c r="J1310" s="761"/>
      <c r="K1310" s="761"/>
      <c r="L1310" s="761"/>
      <c r="M1310" s="761"/>
      <c r="N1310" s="761"/>
      <c r="O1310" s="762"/>
    </row>
    <row r="1311">
      <c r="A1311" s="828"/>
      <c r="B1311" s="755" t="s">
        <v>260</v>
      </c>
      <c r="C1311" s="756"/>
      <c r="D1311" s="756"/>
      <c r="E1311" s="756"/>
      <c r="F1311" s="757"/>
      <c r="G1311" s="758"/>
      <c r="H1311" s="763"/>
      <c r="I1311" s="760"/>
      <c r="J1311" s="761"/>
      <c r="K1311" s="761"/>
      <c r="L1311" s="761"/>
      <c r="M1311" s="761"/>
      <c r="N1311" s="761"/>
      <c r="O1311" s="762"/>
    </row>
    <row r="1312">
      <c r="A1312" s="828"/>
      <c r="B1312" s="755" t="s">
        <v>261</v>
      </c>
      <c r="C1312" s="756"/>
      <c r="D1312" s="756"/>
      <c r="E1312" s="756"/>
      <c r="F1312" s="757"/>
      <c r="G1312" s="758"/>
      <c r="H1312" s="763"/>
      <c r="I1312" s="758"/>
      <c r="J1312" s="759"/>
      <c r="K1312" s="759"/>
      <c r="L1312" s="759"/>
      <c r="M1312" s="759"/>
      <c r="N1312" s="759"/>
      <c r="O1312" s="764"/>
    </row>
    <row r="1313">
      <c r="A1313" s="829"/>
      <c r="B1313" s="755" t="s">
        <v>262</v>
      </c>
      <c r="C1313" s="756"/>
      <c r="D1313" s="756"/>
      <c r="E1313" s="756"/>
      <c r="F1313" s="757"/>
      <c r="G1313" s="758"/>
      <c r="H1313" s="763"/>
      <c r="I1313" s="769"/>
      <c r="J1313" s="770"/>
      <c r="K1313" s="770"/>
      <c r="L1313" s="770"/>
      <c r="M1313" s="770"/>
      <c r="N1313" s="770"/>
      <c r="O1313" s="771"/>
    </row>
    <row r="1314">
      <c r="A1314" s="830" t="s">
        <v>263</v>
      </c>
      <c r="B1314" s="773" t="s">
        <v>264</v>
      </c>
      <c r="C1314" s="774"/>
      <c r="D1314" s="774"/>
      <c r="E1314" s="774"/>
      <c r="F1314" s="775"/>
      <c r="G1314" s="776" t="s">
        <v>265</v>
      </c>
      <c r="H1314" s="777"/>
      <c r="I1314" s="773" t="s">
        <v>264</v>
      </c>
      <c r="J1314" s="774"/>
      <c r="K1314" s="774"/>
      <c r="L1314" s="774"/>
      <c r="M1314" s="774"/>
      <c r="N1314" s="775"/>
      <c r="O1314" s="778" t="s">
        <v>265</v>
      </c>
    </row>
    <row r="1315">
      <c r="A1315" s="828"/>
      <c r="B1315" s="766" t="s">
        <v>266</v>
      </c>
      <c r="C1315" s="767"/>
      <c r="D1315" s="767"/>
      <c r="E1315" s="767"/>
      <c r="F1315" s="768"/>
      <c r="G1315" s="779"/>
      <c r="H1315" s="780"/>
      <c r="I1315" s="766" t="s">
        <v>267</v>
      </c>
      <c r="J1315" s="767"/>
      <c r="K1315" s="767"/>
      <c r="L1315" s="767"/>
      <c r="M1315" s="767"/>
      <c r="N1315" s="768"/>
      <c r="O1315" s="781"/>
    </row>
    <row r="1316" ht="13.15" customHeight="1">
      <c r="A1316" s="828"/>
      <c r="B1316" s="766" t="s">
        <v>268</v>
      </c>
      <c r="C1316" s="767"/>
      <c r="D1316" s="767"/>
      <c r="E1316" s="767"/>
      <c r="F1316" s="768"/>
      <c r="G1316" s="779"/>
      <c r="H1316" s="782"/>
      <c r="I1316" s="783" t="s">
        <v>269</v>
      </c>
      <c r="J1316" s="784"/>
      <c r="K1316" s="784"/>
      <c r="L1316" s="784"/>
      <c r="M1316" s="784"/>
      <c r="N1316" s="785"/>
      <c r="O1316" s="786"/>
    </row>
    <row r="1317" ht="13.15" customHeight="1">
      <c r="A1317" s="828"/>
      <c r="B1317" s="766" t="s">
        <v>270</v>
      </c>
      <c r="C1317" s="767"/>
      <c r="D1317" s="767"/>
      <c r="E1317" s="767"/>
      <c r="F1317" s="768"/>
      <c r="G1317" s="779"/>
      <c r="H1317" s="782"/>
      <c r="I1317" s="766" t="s">
        <v>271</v>
      </c>
      <c r="J1317" s="767"/>
      <c r="K1317" s="767"/>
      <c r="L1317" s="767"/>
      <c r="M1317" s="767"/>
      <c r="N1317" s="768"/>
      <c r="O1317" s="786"/>
    </row>
    <row r="1318" ht="13.15" customHeight="1">
      <c r="A1318" s="828"/>
      <c r="B1318" s="766" t="s">
        <v>272</v>
      </c>
      <c r="C1318" s="767"/>
      <c r="D1318" s="767"/>
      <c r="E1318" s="767"/>
      <c r="F1318" s="768"/>
      <c r="G1318" s="779"/>
      <c r="H1318" s="780"/>
      <c r="I1318" s="787" t="s">
        <v>273</v>
      </c>
      <c r="J1318" s="788"/>
      <c r="K1318" s="788"/>
      <c r="L1318" s="788"/>
      <c r="M1318" s="788"/>
      <c r="N1318" s="789"/>
      <c r="O1318" s="781"/>
    </row>
    <row r="1319" ht="13.15" customHeight="1">
      <c r="A1319" s="828"/>
      <c r="B1319" s="766" t="s">
        <v>274</v>
      </c>
      <c r="C1319" s="767"/>
      <c r="D1319" s="767"/>
      <c r="E1319" s="767"/>
      <c r="F1319" s="768"/>
      <c r="G1319" s="779"/>
      <c r="H1319" s="780"/>
      <c r="I1319" s="766" t="s">
        <v>275</v>
      </c>
      <c r="J1319" s="767"/>
      <c r="K1319" s="767"/>
      <c r="L1319" s="767"/>
      <c r="M1319" s="767"/>
      <c r="N1319" s="768"/>
      <c r="O1319" s="781"/>
    </row>
    <row r="1320">
      <c r="A1320" s="828"/>
      <c r="B1320" s="766" t="s">
        <v>276</v>
      </c>
      <c r="C1320" s="767"/>
      <c r="D1320" s="767"/>
      <c r="E1320" s="767"/>
      <c r="F1320" s="768"/>
      <c r="G1320" s="779"/>
      <c r="H1320" s="780"/>
      <c r="I1320" s="766" t="s">
        <v>277</v>
      </c>
      <c r="J1320" s="767"/>
      <c r="K1320" s="767"/>
      <c r="L1320" s="767"/>
      <c r="M1320" s="767"/>
      <c r="N1320" s="768"/>
      <c r="O1320" s="781"/>
    </row>
    <row r="1321" ht="13.15" customHeight="1">
      <c r="A1321" s="828"/>
      <c r="B1321" s="766" t="s">
        <v>278</v>
      </c>
      <c r="C1321" s="767"/>
      <c r="D1321" s="767"/>
      <c r="E1321" s="767"/>
      <c r="F1321" s="768"/>
      <c r="G1321" s="779"/>
      <c r="H1321" s="780"/>
      <c r="I1321" s="766" t="s">
        <v>279</v>
      </c>
      <c r="J1321" s="767"/>
      <c r="K1321" s="767"/>
      <c r="L1321" s="767"/>
      <c r="M1321" s="767"/>
      <c r="N1321" s="768"/>
      <c r="O1321" s="781"/>
    </row>
    <row r="1322">
      <c r="A1322" s="828"/>
      <c r="B1322" s="766" t="s">
        <v>280</v>
      </c>
      <c r="C1322" s="767"/>
      <c r="D1322" s="767"/>
      <c r="E1322" s="767"/>
      <c r="F1322" s="768"/>
      <c r="G1322" s="779"/>
      <c r="H1322" s="780"/>
      <c r="I1322" s="766" t="s">
        <v>281</v>
      </c>
      <c r="J1322" s="767"/>
      <c r="K1322" s="767"/>
      <c r="L1322" s="767"/>
      <c r="M1322" s="767"/>
      <c r="N1322" s="768"/>
      <c r="O1322" s="781"/>
    </row>
    <row r="1323" ht="13.15" customHeight="1">
      <c r="A1323" s="828"/>
      <c r="B1323" s="766" t="s">
        <v>282</v>
      </c>
      <c r="C1323" s="767"/>
      <c r="D1323" s="767"/>
      <c r="E1323" s="767"/>
      <c r="F1323" s="768"/>
      <c r="G1323" s="779"/>
      <c r="H1323" s="780"/>
      <c r="I1323" s="766" t="s">
        <v>283</v>
      </c>
      <c r="J1323" s="767"/>
      <c r="K1323" s="767"/>
      <c r="L1323" s="767"/>
      <c r="M1323" s="767"/>
      <c r="N1323" s="768"/>
      <c r="O1323" s="781"/>
    </row>
    <row r="1324" ht="13.15" customHeight="1">
      <c r="A1324" s="828"/>
      <c r="B1324" s="766" t="s">
        <v>284</v>
      </c>
      <c r="C1324" s="767"/>
      <c r="D1324" s="767"/>
      <c r="E1324" s="767"/>
      <c r="F1324" s="768"/>
      <c r="G1324" s="779"/>
      <c r="H1324" s="780"/>
      <c r="I1324" s="766" t="s">
        <v>285</v>
      </c>
      <c r="J1324" s="767"/>
      <c r="K1324" s="767"/>
      <c r="L1324" s="767"/>
      <c r="M1324" s="767"/>
      <c r="N1324" s="768"/>
      <c r="O1324" s="790"/>
    </row>
    <row r="1325" ht="13.9" customHeight="1">
      <c r="A1325" s="829"/>
      <c r="B1325" s="766" t="s">
        <v>286</v>
      </c>
      <c r="C1325" s="767"/>
      <c r="D1325" s="767"/>
      <c r="E1325" s="767"/>
      <c r="F1325" s="768"/>
      <c r="G1325" s="791"/>
      <c r="H1325" s="792"/>
      <c r="I1325" s="793" t="s">
        <v>287</v>
      </c>
      <c r="J1325" s="794"/>
      <c r="K1325" s="794"/>
      <c r="L1325" s="794"/>
      <c r="M1325" s="794"/>
      <c r="N1325" s="795"/>
      <c r="O1325" s="796">
        <f>SUM(G1315:H1325,O1315:O1324)</f>
        <v>0</v>
      </c>
    </row>
    <row r="1326" ht="13.15" customHeight="1">
      <c r="A1326" s="837" t="s">
        <v>288</v>
      </c>
      <c r="B1326" s="838" t="s">
        <v>313</v>
      </c>
      <c r="C1326" s="839"/>
      <c r="D1326" s="839"/>
      <c r="E1326" s="839"/>
      <c r="F1326" s="839"/>
      <c r="G1326" s="839"/>
      <c r="H1326" s="839"/>
      <c r="I1326" s="839"/>
      <c r="J1326" s="839"/>
      <c r="K1326" s="839"/>
      <c r="L1326" s="839"/>
      <c r="M1326" s="839"/>
      <c r="N1326" s="839"/>
      <c r="O1326" s="840"/>
    </row>
    <row r="1327">
      <c r="A1327" s="841"/>
      <c r="B1327" s="758"/>
      <c r="C1327" s="759"/>
      <c r="D1327" s="759"/>
      <c r="E1327" s="759"/>
      <c r="F1327" s="759"/>
      <c r="G1327" s="759"/>
      <c r="H1327" s="759"/>
      <c r="I1327" s="759"/>
      <c r="J1327" s="759"/>
      <c r="K1327" s="759"/>
      <c r="L1327" s="759"/>
      <c r="M1327" s="759"/>
      <c r="N1327" s="759"/>
      <c r="O1327" s="764"/>
    </row>
    <row r="1328">
      <c r="A1328" s="841"/>
      <c r="B1328" s="758"/>
      <c r="C1328" s="759"/>
      <c r="D1328" s="759"/>
      <c r="E1328" s="759"/>
      <c r="F1328" s="759"/>
      <c r="G1328" s="759"/>
      <c r="H1328" s="759"/>
      <c r="I1328" s="759"/>
      <c r="J1328" s="759"/>
      <c r="K1328" s="759"/>
      <c r="L1328" s="759"/>
      <c r="M1328" s="759"/>
      <c r="N1328" s="759"/>
      <c r="O1328" s="764"/>
    </row>
    <row r="1329">
      <c r="A1329" s="841"/>
      <c r="B1329" s="758"/>
      <c r="C1329" s="759"/>
      <c r="D1329" s="759"/>
      <c r="E1329" s="759"/>
      <c r="F1329" s="759"/>
      <c r="G1329" s="759"/>
      <c r="H1329" s="759"/>
      <c r="I1329" s="759"/>
      <c r="J1329" s="759"/>
      <c r="K1329" s="759"/>
      <c r="L1329" s="759"/>
      <c r="M1329" s="759"/>
      <c r="N1329" s="759"/>
      <c r="O1329" s="764"/>
    </row>
    <row r="1330">
      <c r="A1330" s="841"/>
      <c r="B1330" s="758"/>
      <c r="C1330" s="759"/>
      <c r="D1330" s="759"/>
      <c r="E1330" s="759"/>
      <c r="F1330" s="759"/>
      <c r="G1330" s="759"/>
      <c r="H1330" s="759"/>
      <c r="I1330" s="759"/>
      <c r="J1330" s="759"/>
      <c r="K1330" s="759"/>
      <c r="L1330" s="759"/>
      <c r="M1330" s="759"/>
      <c r="N1330" s="759"/>
      <c r="O1330" s="764"/>
    </row>
    <row r="1331">
      <c r="A1331" s="841"/>
      <c r="B1331" s="758"/>
      <c r="C1331" s="759"/>
      <c r="D1331" s="759"/>
      <c r="E1331" s="759"/>
      <c r="F1331" s="759"/>
      <c r="G1331" s="759"/>
      <c r="H1331" s="759"/>
      <c r="I1331" s="759"/>
      <c r="J1331" s="759"/>
      <c r="K1331" s="759"/>
      <c r="L1331" s="759"/>
      <c r="M1331" s="759"/>
      <c r="N1331" s="759"/>
      <c r="O1331" s="764"/>
    </row>
    <row r="1332">
      <c r="A1332" s="841"/>
      <c r="B1332" s="758"/>
      <c r="C1332" s="759"/>
      <c r="D1332" s="759"/>
      <c r="E1332" s="759"/>
      <c r="F1332" s="759"/>
      <c r="G1332" s="759"/>
      <c r="H1332" s="759"/>
      <c r="I1332" s="759"/>
      <c r="J1332" s="759"/>
      <c r="K1332" s="759"/>
      <c r="L1332" s="759"/>
      <c r="M1332" s="759"/>
      <c r="N1332" s="759"/>
      <c r="O1332" s="764"/>
    </row>
    <row r="1333">
      <c r="A1333" s="841"/>
      <c r="B1333" s="758"/>
      <c r="C1333" s="759"/>
      <c r="D1333" s="759"/>
      <c r="E1333" s="759"/>
      <c r="F1333" s="759"/>
      <c r="G1333" s="759"/>
      <c r="H1333" s="759"/>
      <c r="I1333" s="759"/>
      <c r="J1333" s="759"/>
      <c r="K1333" s="759"/>
      <c r="L1333" s="759"/>
      <c r="M1333" s="759"/>
      <c r="N1333" s="759"/>
      <c r="O1333" s="764"/>
    </row>
    <row r="1334">
      <c r="A1334" s="841"/>
      <c r="B1334" s="758"/>
      <c r="C1334" s="759"/>
      <c r="D1334" s="759"/>
      <c r="E1334" s="759"/>
      <c r="F1334" s="759"/>
      <c r="G1334" s="759"/>
      <c r="H1334" s="759"/>
      <c r="I1334" s="759"/>
      <c r="J1334" s="759"/>
      <c r="K1334" s="759"/>
      <c r="L1334" s="759"/>
      <c r="M1334" s="759"/>
      <c r="N1334" s="759"/>
      <c r="O1334" s="764"/>
    </row>
    <row r="1335">
      <c r="A1335" s="841"/>
      <c r="B1335" s="758"/>
      <c r="C1335" s="759"/>
      <c r="D1335" s="759"/>
      <c r="E1335" s="759"/>
      <c r="F1335" s="759"/>
      <c r="G1335" s="759"/>
      <c r="H1335" s="759"/>
      <c r="I1335" s="759"/>
      <c r="J1335" s="759"/>
      <c r="K1335" s="759"/>
      <c r="L1335" s="759"/>
      <c r="M1335" s="759"/>
      <c r="N1335" s="759"/>
      <c r="O1335" s="764"/>
    </row>
    <row r="1336">
      <c r="A1336" s="841"/>
      <c r="B1336" s="758"/>
      <c r="C1336" s="759"/>
      <c r="D1336" s="759"/>
      <c r="E1336" s="759"/>
      <c r="F1336" s="759"/>
      <c r="G1336" s="759"/>
      <c r="H1336" s="759"/>
      <c r="I1336" s="759"/>
      <c r="J1336" s="759"/>
      <c r="K1336" s="759"/>
      <c r="L1336" s="759"/>
      <c r="M1336" s="759"/>
      <c r="N1336" s="759"/>
      <c r="O1336" s="764"/>
    </row>
    <row r="1337">
      <c r="A1337" s="841"/>
      <c r="B1337" s="758"/>
      <c r="C1337" s="759"/>
      <c r="D1337" s="759"/>
      <c r="E1337" s="759"/>
      <c r="F1337" s="759"/>
      <c r="G1337" s="759"/>
      <c r="H1337" s="759"/>
      <c r="I1337" s="3" t="s">
        <v>0</v>
      </c>
      <c r="J1337" s="3"/>
      <c r="K1337" s="3"/>
      <c r="L1337" s="3"/>
      <c r="M1337" s="3"/>
      <c r="N1337" s="3"/>
      <c r="O1337" s="3"/>
    </row>
    <row r="1338">
      <c r="A1338" s="841"/>
      <c r="B1338" s="758"/>
      <c r="C1338" s="759"/>
      <c r="D1338" s="759"/>
      <c r="E1338" s="759"/>
      <c r="F1338" s="759"/>
      <c r="G1338" s="759"/>
      <c r="H1338" s="759"/>
      <c r="I1338" s="3"/>
      <c r="J1338" s="3"/>
      <c r="K1338" s="3"/>
      <c r="L1338" s="3"/>
      <c r="M1338" s="3"/>
      <c r="N1338" s="3"/>
      <c r="O1338" s="3"/>
    </row>
    <row r="1339">
      <c r="A1339" s="841"/>
      <c r="B1339" s="758"/>
      <c r="C1339" s="759"/>
      <c r="D1339" s="759"/>
      <c r="E1339" s="759"/>
      <c r="F1339" s="759"/>
      <c r="G1339" s="759"/>
      <c r="H1339" s="759"/>
      <c r="I1339" s="3"/>
      <c r="J1339" s="3"/>
      <c r="K1339" s="3"/>
      <c r="L1339" s="3"/>
      <c r="M1339" s="3"/>
      <c r="N1339" s="3"/>
      <c r="O1339" s="3"/>
    </row>
    <row r="1340">
      <c r="A1340" s="842"/>
      <c r="B1340" s="803"/>
      <c r="C1340" s="804"/>
      <c r="D1340" s="804"/>
      <c r="E1340" s="804"/>
      <c r="F1340" s="804"/>
      <c r="G1340" s="804"/>
      <c r="H1340" s="804"/>
      <c r="I1340" s="3"/>
      <c r="J1340" s="3"/>
      <c r="K1340" s="3"/>
      <c r="L1340" s="3"/>
      <c r="M1340" s="3"/>
      <c r="N1340" s="3"/>
      <c r="O1340" s="3"/>
    </row>
    <row r="1341">
      <c r="A1341" s="837" t="s">
        <v>291</v>
      </c>
      <c r="B1341" s="752"/>
      <c r="C1341" s="753"/>
      <c r="D1341" s="753"/>
      <c r="E1341" s="753"/>
      <c r="F1341" s="753"/>
      <c r="G1341" s="753"/>
      <c r="H1341" s="753"/>
      <c r="I1341" s="753"/>
      <c r="J1341" s="753"/>
      <c r="K1341" s="753"/>
      <c r="L1341" s="753"/>
      <c r="M1341" s="753"/>
      <c r="N1341" s="753"/>
      <c r="O1341" s="754"/>
    </row>
    <row r="1342">
      <c r="A1342" s="841"/>
      <c r="B1342" s="760"/>
      <c r="C1342" s="761"/>
      <c r="D1342" s="761"/>
      <c r="E1342" s="761"/>
      <c r="F1342" s="761"/>
      <c r="G1342" s="761"/>
      <c r="H1342" s="761"/>
      <c r="I1342" s="761"/>
      <c r="J1342" s="761"/>
      <c r="K1342" s="761"/>
      <c r="L1342" s="761"/>
      <c r="M1342" s="761"/>
      <c r="N1342" s="761"/>
      <c r="O1342" s="762"/>
    </row>
    <row r="1343">
      <c r="A1343" s="841"/>
      <c r="B1343" s="760"/>
      <c r="C1343" s="761"/>
      <c r="D1343" s="761"/>
      <c r="E1343" s="761"/>
      <c r="F1343" s="761"/>
      <c r="G1343" s="761"/>
      <c r="H1343" s="761"/>
      <c r="I1343" s="761"/>
      <c r="J1343" s="761"/>
      <c r="K1343" s="761"/>
      <c r="L1343" s="761"/>
      <c r="M1343" s="761"/>
      <c r="N1343" s="761"/>
      <c r="O1343" s="762"/>
    </row>
    <row r="1344">
      <c r="A1344" s="841"/>
      <c r="B1344" s="760"/>
      <c r="C1344" s="761"/>
      <c r="D1344" s="761"/>
      <c r="E1344" s="761"/>
      <c r="F1344" s="761"/>
      <c r="G1344" s="761"/>
      <c r="H1344" s="761"/>
      <c r="I1344" s="761"/>
      <c r="J1344" s="761"/>
      <c r="K1344" s="761"/>
      <c r="L1344" s="761"/>
      <c r="M1344" s="761"/>
      <c r="N1344" s="761"/>
      <c r="O1344" s="762"/>
    </row>
    <row r="1345">
      <c r="A1345" s="841"/>
      <c r="B1345" s="760"/>
      <c r="C1345" s="761"/>
      <c r="D1345" s="761"/>
      <c r="E1345" s="761"/>
      <c r="F1345" s="761"/>
      <c r="G1345" s="761"/>
      <c r="H1345" s="761"/>
      <c r="I1345" s="761"/>
      <c r="J1345" s="761"/>
      <c r="K1345" s="761"/>
      <c r="L1345" s="761"/>
      <c r="M1345" s="761"/>
      <c r="N1345" s="761"/>
      <c r="O1345" s="762"/>
    </row>
    <row r="1346">
      <c r="A1346" s="841"/>
      <c r="B1346" s="760"/>
      <c r="C1346" s="761"/>
      <c r="D1346" s="761"/>
      <c r="E1346" s="761"/>
      <c r="F1346" s="761"/>
      <c r="G1346" s="761"/>
      <c r="H1346" s="761"/>
      <c r="I1346" s="761"/>
      <c r="J1346" s="761"/>
      <c r="K1346" s="761"/>
      <c r="L1346" s="761"/>
      <c r="M1346" s="761"/>
      <c r="N1346" s="761"/>
      <c r="O1346" s="762"/>
    </row>
    <row r="1347">
      <c r="A1347" s="841"/>
      <c r="B1347" s="760"/>
      <c r="C1347" s="761"/>
      <c r="D1347" s="761"/>
      <c r="E1347" s="761"/>
      <c r="F1347" s="761"/>
      <c r="G1347" s="761"/>
      <c r="H1347" s="761"/>
      <c r="I1347" s="761"/>
      <c r="J1347" s="761"/>
      <c r="K1347" s="761"/>
      <c r="L1347" s="761"/>
      <c r="M1347" s="761"/>
      <c r="N1347" s="761"/>
      <c r="O1347" s="762"/>
    </row>
    <row r="1348">
      <c r="A1348" s="841"/>
      <c r="B1348" s="760"/>
      <c r="C1348" s="761"/>
      <c r="D1348" s="761"/>
      <c r="E1348" s="761"/>
      <c r="F1348" s="761"/>
      <c r="G1348" s="761"/>
      <c r="H1348" s="761"/>
      <c r="I1348" s="761"/>
      <c r="J1348" s="761"/>
      <c r="K1348" s="761"/>
      <c r="L1348" s="761"/>
      <c r="M1348" s="761"/>
      <c r="N1348" s="761"/>
      <c r="O1348" s="762"/>
    </row>
    <row r="1349">
      <c r="A1349" s="841"/>
      <c r="B1349" s="758"/>
      <c r="C1349" s="759"/>
      <c r="D1349" s="759"/>
      <c r="E1349" s="759"/>
      <c r="F1349" s="759"/>
      <c r="G1349" s="759"/>
      <c r="H1349" s="759"/>
      <c r="I1349" s="3" t="s">
        <v>292</v>
      </c>
      <c r="J1349" s="3"/>
      <c r="K1349" s="3"/>
      <c r="L1349" s="3"/>
      <c r="M1349" s="3"/>
      <c r="N1349" s="3"/>
      <c r="O1349" s="3"/>
    </row>
    <row r="1350">
      <c r="A1350" s="841"/>
      <c r="B1350" s="758"/>
      <c r="C1350" s="759"/>
      <c r="D1350" s="759"/>
      <c r="E1350" s="759"/>
      <c r="F1350" s="759"/>
      <c r="G1350" s="759"/>
      <c r="H1350" s="759"/>
      <c r="I1350" s="3"/>
      <c r="J1350" s="3"/>
      <c r="K1350" s="3"/>
      <c r="L1350" s="3"/>
      <c r="M1350" s="3"/>
      <c r="N1350" s="3"/>
      <c r="O1350" s="3"/>
    </row>
    <row r="1351">
      <c r="A1351" s="841"/>
      <c r="B1351" s="758"/>
      <c r="C1351" s="759"/>
      <c r="D1351" s="759"/>
      <c r="E1351" s="759"/>
      <c r="F1351" s="759"/>
      <c r="G1351" s="759"/>
      <c r="H1351" s="759"/>
      <c r="I1351" s="3"/>
      <c r="J1351" s="3"/>
      <c r="K1351" s="3"/>
      <c r="L1351" s="3"/>
      <c r="M1351" s="3"/>
      <c r="N1351" s="3"/>
      <c r="O1351" s="3"/>
    </row>
    <row r="1352">
      <c r="A1352" s="842"/>
      <c r="B1352" s="803"/>
      <c r="C1352" s="804"/>
      <c r="D1352" s="804"/>
      <c r="E1352" s="804"/>
      <c r="F1352" s="804"/>
      <c r="G1352" s="804"/>
      <c r="H1352" s="804"/>
      <c r="I1352" s="3"/>
      <c r="J1352" s="3"/>
      <c r="K1352" s="3"/>
      <c r="L1352" s="3"/>
      <c r="M1352" s="3"/>
      <c r="N1352" s="3"/>
      <c r="O1352" s="3"/>
    </row>
    <row r="1353">
      <c r="A1353" s="805" t="s">
        <v>240</v>
      </c>
      <c r="B1353" s="806" t="s">
        <v>1</v>
      </c>
      <c r="C1353" s="807"/>
      <c r="D1353" s="807"/>
      <c r="E1353" s="807"/>
      <c r="F1353" s="807"/>
      <c r="G1353" s="807"/>
      <c r="H1353" s="807"/>
      <c r="I1353" s="807"/>
      <c r="J1353" s="807"/>
      <c r="K1353" s="807"/>
      <c r="L1353" s="807"/>
      <c r="M1353" s="807"/>
      <c r="N1353" s="807"/>
      <c r="O1353" s="843"/>
    </row>
    <row r="1354">
      <c r="A1354" s="810" t="s">
        <v>3</v>
      </c>
      <c r="B1354" s="811" t="s">
        <v>4</v>
      </c>
      <c r="C1354" s="812"/>
      <c r="D1354" s="812"/>
      <c r="E1354" s="812"/>
      <c r="F1354" s="812"/>
      <c r="G1354" s="812"/>
      <c r="H1354" s="812"/>
      <c r="I1354" s="812"/>
      <c r="J1354" s="812"/>
      <c r="K1354" s="812"/>
      <c r="L1354" s="812"/>
      <c r="M1354" s="812"/>
      <c r="N1354" s="812"/>
      <c r="O1354" s="813"/>
    </row>
    <row r="1355">
      <c r="A1355" s="814" t="s">
        <v>241</v>
      </c>
      <c r="B1355" s="694"/>
      <c r="C1355" s="694"/>
      <c r="D1355" s="694"/>
      <c r="E1355" s="694"/>
      <c r="F1355" s="694"/>
      <c r="G1355" s="694"/>
      <c r="H1355" s="694"/>
      <c r="I1355" s="694"/>
      <c r="J1355" s="694"/>
      <c r="K1355" s="694"/>
      <c r="L1355" s="694"/>
      <c r="M1355" s="694"/>
      <c r="N1355" s="694"/>
      <c r="O1355" s="815"/>
    </row>
    <row r="1356" ht="25.5">
      <c r="A1356" s="718" t="s">
        <v>7</v>
      </c>
      <c r="B1356" s="720" t="s">
        <v>312</v>
      </c>
      <c r="C1356" s="720" t="s">
        <v>216</v>
      </c>
      <c r="D1356" s="816" t="s">
        <v>301</v>
      </c>
      <c r="E1356" s="817"/>
      <c r="F1356" s="818"/>
      <c r="G1356" s="819" t="s">
        <v>242</v>
      </c>
      <c r="H1356" s="820"/>
      <c r="I1356" s="723">
        <f>I1304+1</f>
        <v>45992</v>
      </c>
      <c r="J1356" s="724"/>
      <c r="K1356" s="724"/>
      <c r="L1356" s="724"/>
      <c r="M1356" s="725"/>
      <c r="N1356" s="726" t="s">
        <v>243</v>
      </c>
      <c r="O1356" s="727">
        <f>O1304+1</f>
        <v>27</v>
      </c>
    </row>
    <row r="1357">
      <c r="A1357" s="728" t="s">
        <v>244</v>
      </c>
      <c r="B1357" s="729" t="s">
        <v>6</v>
      </c>
      <c r="C1357" s="730"/>
      <c r="D1357" s="730"/>
      <c r="E1357" s="730"/>
      <c r="F1357" s="730"/>
      <c r="G1357" s="730"/>
      <c r="H1357" s="730"/>
      <c r="I1357" s="730"/>
      <c r="J1357" s="731"/>
      <c r="K1357" s="732" t="s">
        <v>245</v>
      </c>
      <c r="L1357" s="732" t="s">
        <v>246</v>
      </c>
      <c r="M1357" s="821" t="s">
        <v>247</v>
      </c>
      <c r="N1357" s="822"/>
      <c r="O1357" s="733" t="s">
        <v>248</v>
      </c>
    </row>
    <row r="1358">
      <c r="A1358" s="734"/>
      <c r="B1358" s="735"/>
      <c r="C1358" s="736"/>
      <c r="D1358" s="736"/>
      <c r="E1358" s="736"/>
      <c r="F1358" s="736"/>
      <c r="G1358" s="736"/>
      <c r="H1358" s="736"/>
      <c r="I1358" s="736"/>
      <c r="J1358" s="737"/>
      <c r="K1358" s="732" t="s">
        <v>249</v>
      </c>
      <c r="L1358" s="732" t="s">
        <v>203</v>
      </c>
      <c r="M1358" s="823"/>
      <c r="N1358" s="824"/>
      <c r="O1358" s="739"/>
    </row>
    <row r="1359" ht="25.5">
      <c r="A1359" s="740" t="s">
        <v>250</v>
      </c>
      <c r="B1359" s="741"/>
      <c r="C1359" s="742" t="s">
        <v>251</v>
      </c>
      <c r="D1359" s="742">
        <f>D1307</f>
        <v>180</v>
      </c>
      <c r="E1359" s="742" t="s">
        <v>252</v>
      </c>
      <c r="F1359" s="825" t="s">
        <v>253</v>
      </c>
      <c r="G1359" s="826"/>
      <c r="H1359" s="741">
        <f>H1307+1</f>
        <v>57</v>
      </c>
      <c r="I1359" s="742" t="s">
        <v>254</v>
      </c>
      <c r="J1359" s="741">
        <f>D1359-H1359</f>
        <v>123</v>
      </c>
      <c r="K1359" s="744" t="s">
        <v>255</v>
      </c>
      <c r="L1359" s="744" t="s">
        <v>203</v>
      </c>
      <c r="M1359" s="811"/>
      <c r="N1359" s="827"/>
      <c r="O1359" s="745"/>
    </row>
    <row r="1360">
      <c r="A1360" s="828" t="s">
        <v>256</v>
      </c>
      <c r="B1360" s="747" t="s">
        <v>257</v>
      </c>
      <c r="C1360" s="748"/>
      <c r="D1360" s="748"/>
      <c r="E1360" s="748"/>
      <c r="F1360" s="749"/>
      <c r="G1360" s="750"/>
      <c r="H1360" s="751"/>
      <c r="I1360" s="752"/>
      <c r="J1360" s="753"/>
      <c r="K1360" s="753"/>
      <c r="L1360" s="753"/>
      <c r="M1360" s="753"/>
      <c r="N1360" s="753"/>
      <c r="O1360" s="754"/>
    </row>
    <row r="1361">
      <c r="A1361" s="828"/>
      <c r="B1361" s="755" t="s">
        <v>258</v>
      </c>
      <c r="C1361" s="756"/>
      <c r="D1361" s="756"/>
      <c r="E1361" s="756"/>
      <c r="F1361" s="757"/>
      <c r="G1361" s="758"/>
      <c r="H1361" s="759"/>
      <c r="I1361" s="760"/>
      <c r="J1361" s="761"/>
      <c r="K1361" s="761"/>
      <c r="L1361" s="761"/>
      <c r="M1361" s="761"/>
      <c r="N1361" s="761"/>
      <c r="O1361" s="762"/>
    </row>
    <row r="1362">
      <c r="A1362" s="828"/>
      <c r="B1362" s="755" t="s">
        <v>259</v>
      </c>
      <c r="C1362" s="756"/>
      <c r="D1362" s="756"/>
      <c r="E1362" s="756"/>
      <c r="F1362" s="757"/>
      <c r="G1362" s="758"/>
      <c r="H1362" s="759"/>
      <c r="I1362" s="760"/>
      <c r="J1362" s="761"/>
      <c r="K1362" s="761"/>
      <c r="L1362" s="761"/>
      <c r="M1362" s="761"/>
      <c r="N1362" s="761"/>
      <c r="O1362" s="762"/>
    </row>
    <row r="1363">
      <c r="A1363" s="828"/>
      <c r="B1363" s="755" t="s">
        <v>260</v>
      </c>
      <c r="C1363" s="756"/>
      <c r="D1363" s="756"/>
      <c r="E1363" s="756"/>
      <c r="F1363" s="757"/>
      <c r="G1363" s="758"/>
      <c r="H1363" s="763"/>
      <c r="I1363" s="760"/>
      <c r="J1363" s="761"/>
      <c r="K1363" s="761"/>
      <c r="L1363" s="761"/>
      <c r="M1363" s="761"/>
      <c r="N1363" s="761"/>
      <c r="O1363" s="762"/>
    </row>
    <row r="1364">
      <c r="A1364" s="828"/>
      <c r="B1364" s="755" t="s">
        <v>261</v>
      </c>
      <c r="C1364" s="756"/>
      <c r="D1364" s="756"/>
      <c r="E1364" s="756"/>
      <c r="F1364" s="757"/>
      <c r="G1364" s="758"/>
      <c r="H1364" s="763"/>
      <c r="I1364" s="758"/>
      <c r="J1364" s="759"/>
      <c r="K1364" s="759"/>
      <c r="L1364" s="759"/>
      <c r="M1364" s="759"/>
      <c r="N1364" s="759"/>
      <c r="O1364" s="764"/>
    </row>
    <row r="1365">
      <c r="A1365" s="829"/>
      <c r="B1365" s="755" t="s">
        <v>262</v>
      </c>
      <c r="C1365" s="756"/>
      <c r="D1365" s="756"/>
      <c r="E1365" s="756"/>
      <c r="F1365" s="757"/>
      <c r="G1365" s="758"/>
      <c r="H1365" s="763"/>
      <c r="I1365" s="769"/>
      <c r="J1365" s="770"/>
      <c r="K1365" s="770"/>
      <c r="L1365" s="770"/>
      <c r="M1365" s="770"/>
      <c r="N1365" s="770"/>
      <c r="O1365" s="771"/>
    </row>
    <row r="1366">
      <c r="A1366" s="830" t="s">
        <v>263</v>
      </c>
      <c r="B1366" s="773" t="s">
        <v>264</v>
      </c>
      <c r="C1366" s="774"/>
      <c r="D1366" s="774"/>
      <c r="E1366" s="774"/>
      <c r="F1366" s="775"/>
      <c r="G1366" s="776" t="s">
        <v>265</v>
      </c>
      <c r="H1366" s="777"/>
      <c r="I1366" s="773" t="s">
        <v>264</v>
      </c>
      <c r="J1366" s="774"/>
      <c r="K1366" s="774"/>
      <c r="L1366" s="774"/>
      <c r="M1366" s="774"/>
      <c r="N1366" s="775"/>
      <c r="O1366" s="778" t="s">
        <v>265</v>
      </c>
    </row>
    <row r="1367">
      <c r="A1367" s="828"/>
      <c r="B1367" s="766" t="s">
        <v>266</v>
      </c>
      <c r="C1367" s="767"/>
      <c r="D1367" s="767"/>
      <c r="E1367" s="767"/>
      <c r="F1367" s="768"/>
      <c r="G1367" s="779"/>
      <c r="H1367" s="780"/>
      <c r="I1367" s="766" t="s">
        <v>267</v>
      </c>
      <c r="J1367" s="767"/>
      <c r="K1367" s="767"/>
      <c r="L1367" s="767"/>
      <c r="M1367" s="767"/>
      <c r="N1367" s="768"/>
      <c r="O1367" s="781"/>
    </row>
    <row r="1368" ht="13.15" customHeight="1">
      <c r="A1368" s="828"/>
      <c r="B1368" s="766" t="s">
        <v>268</v>
      </c>
      <c r="C1368" s="767"/>
      <c r="D1368" s="767"/>
      <c r="E1368" s="767"/>
      <c r="F1368" s="768"/>
      <c r="G1368" s="779"/>
      <c r="H1368" s="782"/>
      <c r="I1368" s="783" t="s">
        <v>269</v>
      </c>
      <c r="J1368" s="784"/>
      <c r="K1368" s="784"/>
      <c r="L1368" s="784"/>
      <c r="M1368" s="784"/>
      <c r="N1368" s="785"/>
      <c r="O1368" s="786"/>
    </row>
    <row r="1369" ht="13.15" customHeight="1">
      <c r="A1369" s="828"/>
      <c r="B1369" s="766" t="s">
        <v>270</v>
      </c>
      <c r="C1369" s="767"/>
      <c r="D1369" s="767"/>
      <c r="E1369" s="767"/>
      <c r="F1369" s="768"/>
      <c r="G1369" s="779"/>
      <c r="H1369" s="782"/>
      <c r="I1369" s="766" t="s">
        <v>271</v>
      </c>
      <c r="J1369" s="767"/>
      <c r="K1369" s="767"/>
      <c r="L1369" s="767"/>
      <c r="M1369" s="767"/>
      <c r="N1369" s="768"/>
      <c r="O1369" s="786"/>
    </row>
    <row r="1370" ht="13.15" customHeight="1">
      <c r="A1370" s="828"/>
      <c r="B1370" s="766" t="s">
        <v>272</v>
      </c>
      <c r="C1370" s="767"/>
      <c r="D1370" s="767"/>
      <c r="E1370" s="767"/>
      <c r="F1370" s="768"/>
      <c r="G1370" s="779"/>
      <c r="H1370" s="780"/>
      <c r="I1370" s="787" t="s">
        <v>273</v>
      </c>
      <c r="J1370" s="788"/>
      <c r="K1370" s="788"/>
      <c r="L1370" s="788"/>
      <c r="M1370" s="788"/>
      <c r="N1370" s="789"/>
      <c r="O1370" s="781"/>
    </row>
    <row r="1371" ht="13.15" customHeight="1">
      <c r="A1371" s="828"/>
      <c r="B1371" s="766" t="s">
        <v>274</v>
      </c>
      <c r="C1371" s="767"/>
      <c r="D1371" s="767"/>
      <c r="E1371" s="767"/>
      <c r="F1371" s="768"/>
      <c r="G1371" s="779"/>
      <c r="H1371" s="780"/>
      <c r="I1371" s="766" t="s">
        <v>275</v>
      </c>
      <c r="J1371" s="767"/>
      <c r="K1371" s="767"/>
      <c r="L1371" s="767"/>
      <c r="M1371" s="767"/>
      <c r="N1371" s="768"/>
      <c r="O1371" s="781">
        <v>1</v>
      </c>
    </row>
    <row r="1372">
      <c r="A1372" s="828"/>
      <c r="B1372" s="766" t="s">
        <v>276</v>
      </c>
      <c r="C1372" s="767"/>
      <c r="D1372" s="767"/>
      <c r="E1372" s="767"/>
      <c r="F1372" s="768"/>
      <c r="G1372" s="779"/>
      <c r="H1372" s="780"/>
      <c r="I1372" s="766" t="s">
        <v>277</v>
      </c>
      <c r="J1372" s="767"/>
      <c r="K1372" s="767"/>
      <c r="L1372" s="767"/>
      <c r="M1372" s="767"/>
      <c r="N1372" s="768"/>
      <c r="O1372" s="781"/>
    </row>
    <row r="1373" ht="13.15" customHeight="1">
      <c r="A1373" s="828"/>
      <c r="B1373" s="766" t="s">
        <v>278</v>
      </c>
      <c r="C1373" s="767"/>
      <c r="D1373" s="767"/>
      <c r="E1373" s="767"/>
      <c r="F1373" s="768"/>
      <c r="G1373" s="779"/>
      <c r="H1373" s="780"/>
      <c r="I1373" s="766" t="s">
        <v>279</v>
      </c>
      <c r="J1373" s="767"/>
      <c r="K1373" s="767"/>
      <c r="L1373" s="767"/>
      <c r="M1373" s="767"/>
      <c r="N1373" s="768"/>
      <c r="O1373" s="781"/>
    </row>
    <row r="1374">
      <c r="A1374" s="828"/>
      <c r="B1374" s="766" t="s">
        <v>280</v>
      </c>
      <c r="C1374" s="767"/>
      <c r="D1374" s="767"/>
      <c r="E1374" s="767"/>
      <c r="F1374" s="768"/>
      <c r="G1374" s="779"/>
      <c r="H1374" s="780"/>
      <c r="I1374" s="766" t="s">
        <v>281</v>
      </c>
      <c r="J1374" s="767"/>
      <c r="K1374" s="767"/>
      <c r="L1374" s="767"/>
      <c r="M1374" s="767"/>
      <c r="N1374" s="768"/>
      <c r="O1374" s="781">
        <v>1</v>
      </c>
    </row>
    <row r="1375" ht="13.15" customHeight="1">
      <c r="A1375" s="828"/>
      <c r="B1375" s="766" t="s">
        <v>282</v>
      </c>
      <c r="C1375" s="767"/>
      <c r="D1375" s="767"/>
      <c r="E1375" s="767"/>
      <c r="F1375" s="768"/>
      <c r="G1375" s="779"/>
      <c r="H1375" s="780"/>
      <c r="I1375" s="766" t="s">
        <v>283</v>
      </c>
      <c r="J1375" s="767"/>
      <c r="K1375" s="767"/>
      <c r="L1375" s="767"/>
      <c r="M1375" s="767"/>
      <c r="N1375" s="768"/>
      <c r="O1375" s="781"/>
    </row>
    <row r="1376" ht="13.15" customHeight="1">
      <c r="A1376" s="828"/>
      <c r="B1376" s="766" t="s">
        <v>284</v>
      </c>
      <c r="C1376" s="767"/>
      <c r="D1376" s="767"/>
      <c r="E1376" s="767"/>
      <c r="F1376" s="768"/>
      <c r="G1376" s="779"/>
      <c r="H1376" s="780"/>
      <c r="I1376" s="766" t="s">
        <v>285</v>
      </c>
      <c r="J1376" s="767"/>
      <c r="K1376" s="767"/>
      <c r="L1376" s="767"/>
      <c r="M1376" s="767"/>
      <c r="N1376" s="768"/>
      <c r="O1376" s="790">
        <v>1</v>
      </c>
    </row>
    <row r="1377" ht="13.9" customHeight="1">
      <c r="A1377" s="829"/>
      <c r="B1377" s="766" t="s">
        <v>286</v>
      </c>
      <c r="C1377" s="767"/>
      <c r="D1377" s="767"/>
      <c r="E1377" s="767"/>
      <c r="F1377" s="768"/>
      <c r="G1377" s="791">
        <v>2</v>
      </c>
      <c r="H1377" s="792"/>
      <c r="I1377" s="793" t="s">
        <v>287</v>
      </c>
      <c r="J1377" s="794"/>
      <c r="K1377" s="794"/>
      <c r="L1377" s="794"/>
      <c r="M1377" s="794"/>
      <c r="N1377" s="795"/>
      <c r="O1377" s="796">
        <f>SUM(G1367:H1377,O1367:O1376)</f>
        <v>5</v>
      </c>
    </row>
    <row r="1378">
      <c r="A1378" s="837" t="s">
        <v>288</v>
      </c>
      <c r="B1378" s="838" t="s">
        <v>113</v>
      </c>
      <c r="C1378" s="839"/>
      <c r="D1378" s="839"/>
      <c r="E1378" s="839"/>
      <c r="F1378" s="839"/>
      <c r="G1378" s="839"/>
      <c r="H1378" s="839"/>
      <c r="I1378" s="839"/>
      <c r="J1378" s="839"/>
      <c r="K1378" s="839"/>
      <c r="L1378" s="839"/>
      <c r="M1378" s="839"/>
      <c r="N1378" s="839"/>
      <c r="O1378" s="840"/>
    </row>
    <row r="1379">
      <c r="A1379" s="841"/>
      <c r="B1379" s="758"/>
      <c r="C1379" s="759"/>
      <c r="D1379" s="759"/>
      <c r="E1379" s="759"/>
      <c r="F1379" s="759"/>
      <c r="G1379" s="759"/>
      <c r="H1379" s="759"/>
      <c r="I1379" s="759"/>
      <c r="J1379" s="759"/>
      <c r="K1379" s="759"/>
      <c r="L1379" s="759"/>
      <c r="M1379" s="759"/>
      <c r="N1379" s="759"/>
      <c r="O1379" s="764"/>
    </row>
    <row r="1380">
      <c r="A1380" s="841"/>
      <c r="B1380" s="758"/>
      <c r="C1380" s="759"/>
      <c r="D1380" s="759"/>
      <c r="E1380" s="759"/>
      <c r="F1380" s="759"/>
      <c r="G1380" s="759"/>
      <c r="H1380" s="759"/>
      <c r="I1380" s="759"/>
      <c r="J1380" s="759"/>
      <c r="K1380" s="759"/>
      <c r="L1380" s="759"/>
      <c r="M1380" s="759"/>
      <c r="N1380" s="759"/>
      <c r="O1380" s="764"/>
    </row>
    <row r="1381">
      <c r="A1381" s="841"/>
      <c r="B1381" s="758"/>
      <c r="C1381" s="759"/>
      <c r="D1381" s="759"/>
      <c r="E1381" s="759"/>
      <c r="F1381" s="759"/>
      <c r="G1381" s="759"/>
      <c r="H1381" s="759"/>
      <c r="I1381" s="759"/>
      <c r="J1381" s="759"/>
      <c r="K1381" s="759"/>
      <c r="L1381" s="759"/>
      <c r="M1381" s="759"/>
      <c r="N1381" s="759"/>
      <c r="O1381" s="764"/>
    </row>
    <row r="1382">
      <c r="A1382" s="841"/>
      <c r="B1382" s="758"/>
      <c r="C1382" s="759"/>
      <c r="D1382" s="759"/>
      <c r="E1382" s="759"/>
      <c r="F1382" s="759"/>
      <c r="G1382" s="759"/>
      <c r="H1382" s="759"/>
      <c r="I1382" s="759"/>
      <c r="J1382" s="759"/>
      <c r="K1382" s="759"/>
      <c r="L1382" s="759"/>
      <c r="M1382" s="759"/>
      <c r="N1382" s="759"/>
      <c r="O1382" s="764"/>
    </row>
    <row r="1383">
      <c r="A1383" s="841"/>
      <c r="B1383" s="758"/>
      <c r="C1383" s="759"/>
      <c r="D1383" s="759"/>
      <c r="E1383" s="759"/>
      <c r="F1383" s="759"/>
      <c r="G1383" s="759"/>
      <c r="H1383" s="759"/>
      <c r="I1383" s="759"/>
      <c r="J1383" s="759"/>
      <c r="K1383" s="759"/>
      <c r="L1383" s="759"/>
      <c r="M1383" s="759"/>
      <c r="N1383" s="759"/>
      <c r="O1383" s="764"/>
    </row>
    <row r="1384">
      <c r="A1384" s="841"/>
      <c r="B1384" s="758"/>
      <c r="C1384" s="759"/>
      <c r="D1384" s="759"/>
      <c r="E1384" s="759"/>
      <c r="F1384" s="759"/>
      <c r="G1384" s="759"/>
      <c r="H1384" s="759"/>
      <c r="I1384" s="759"/>
      <c r="J1384" s="759"/>
      <c r="K1384" s="759"/>
      <c r="L1384" s="759"/>
      <c r="M1384" s="759"/>
      <c r="N1384" s="759"/>
      <c r="O1384" s="764"/>
    </row>
    <row r="1385">
      <c r="A1385" s="841"/>
      <c r="B1385" s="758"/>
      <c r="C1385" s="759"/>
      <c r="D1385" s="759"/>
      <c r="E1385" s="759"/>
      <c r="F1385" s="759"/>
      <c r="G1385" s="759"/>
      <c r="H1385" s="759"/>
      <c r="I1385" s="759"/>
      <c r="J1385" s="759"/>
      <c r="K1385" s="759"/>
      <c r="L1385" s="759"/>
      <c r="M1385" s="759"/>
      <c r="N1385" s="759"/>
      <c r="O1385" s="764"/>
    </row>
    <row r="1386">
      <c r="A1386" s="841"/>
      <c r="B1386" s="758"/>
      <c r="C1386" s="759"/>
      <c r="D1386" s="759"/>
      <c r="E1386" s="759"/>
      <c r="F1386" s="759"/>
      <c r="G1386" s="759"/>
      <c r="H1386" s="759"/>
      <c r="I1386" s="759"/>
      <c r="J1386" s="759"/>
      <c r="K1386" s="759"/>
      <c r="L1386" s="759"/>
      <c r="M1386" s="759"/>
      <c r="N1386" s="759"/>
      <c r="O1386" s="764"/>
    </row>
    <row r="1387">
      <c r="A1387" s="841"/>
      <c r="B1387" s="758"/>
      <c r="C1387" s="759"/>
      <c r="D1387" s="759"/>
      <c r="E1387" s="759"/>
      <c r="F1387" s="759"/>
      <c r="G1387" s="759"/>
      <c r="H1387" s="759"/>
      <c r="I1387" s="759"/>
      <c r="J1387" s="759"/>
      <c r="K1387" s="759"/>
      <c r="L1387" s="759"/>
      <c r="M1387" s="759"/>
      <c r="N1387" s="759"/>
      <c r="O1387" s="764"/>
    </row>
    <row r="1388">
      <c r="A1388" s="841"/>
      <c r="B1388" s="758"/>
      <c r="C1388" s="759"/>
      <c r="D1388" s="759"/>
      <c r="E1388" s="759"/>
      <c r="F1388" s="759"/>
      <c r="G1388" s="759"/>
      <c r="H1388" s="759"/>
      <c r="I1388" s="759"/>
      <c r="J1388" s="759"/>
      <c r="K1388" s="759"/>
      <c r="L1388" s="759"/>
      <c r="M1388" s="759"/>
      <c r="N1388" s="759"/>
      <c r="O1388" s="764"/>
    </row>
    <row r="1389">
      <c r="A1389" s="841"/>
      <c r="B1389" s="758"/>
      <c r="C1389" s="759"/>
      <c r="D1389" s="759"/>
      <c r="E1389" s="759"/>
      <c r="F1389" s="759"/>
      <c r="G1389" s="759"/>
      <c r="H1389" s="759"/>
      <c r="I1389" s="3" t="s">
        <v>0</v>
      </c>
      <c r="J1389" s="3"/>
      <c r="K1389" s="3"/>
      <c r="L1389" s="3"/>
      <c r="M1389" s="3"/>
      <c r="N1389" s="3"/>
      <c r="O1389" s="3"/>
    </row>
    <row r="1390">
      <c r="A1390" s="841"/>
      <c r="B1390" s="758"/>
      <c r="C1390" s="759"/>
      <c r="D1390" s="759"/>
      <c r="E1390" s="759"/>
      <c r="F1390" s="759"/>
      <c r="G1390" s="759"/>
      <c r="H1390" s="759"/>
      <c r="I1390" s="3"/>
      <c r="J1390" s="3"/>
      <c r="K1390" s="3"/>
      <c r="L1390" s="3"/>
      <c r="M1390" s="3"/>
      <c r="N1390" s="3"/>
      <c r="O1390" s="3"/>
    </row>
    <row r="1391">
      <c r="A1391" s="841"/>
      <c r="B1391" s="758"/>
      <c r="C1391" s="759"/>
      <c r="D1391" s="759"/>
      <c r="E1391" s="759"/>
      <c r="F1391" s="759"/>
      <c r="G1391" s="759"/>
      <c r="H1391" s="759"/>
      <c r="I1391" s="3"/>
      <c r="J1391" s="3"/>
      <c r="K1391" s="3"/>
      <c r="L1391" s="3"/>
      <c r="M1391" s="3"/>
      <c r="N1391" s="3"/>
      <c r="O1391" s="3"/>
    </row>
    <row r="1392">
      <c r="A1392" s="842"/>
      <c r="B1392" s="803"/>
      <c r="C1392" s="804"/>
      <c r="D1392" s="804"/>
      <c r="E1392" s="804"/>
      <c r="F1392" s="804"/>
      <c r="G1392" s="804"/>
      <c r="H1392" s="804"/>
      <c r="I1392" s="3"/>
      <c r="J1392" s="3"/>
      <c r="K1392" s="3"/>
      <c r="L1392" s="3"/>
      <c r="M1392" s="3"/>
      <c r="N1392" s="3"/>
      <c r="O1392" s="3"/>
    </row>
    <row r="1393">
      <c r="A1393" s="837" t="s">
        <v>291</v>
      </c>
      <c r="B1393" s="752"/>
      <c r="C1393" s="753"/>
      <c r="D1393" s="753"/>
      <c r="E1393" s="753"/>
      <c r="F1393" s="753"/>
      <c r="G1393" s="753"/>
      <c r="H1393" s="753"/>
      <c r="I1393" s="753"/>
      <c r="J1393" s="753"/>
      <c r="K1393" s="753"/>
      <c r="L1393" s="753"/>
      <c r="M1393" s="753"/>
      <c r="N1393" s="753"/>
      <c r="O1393" s="754"/>
    </row>
    <row r="1394">
      <c r="A1394" s="841"/>
      <c r="B1394" s="760"/>
      <c r="C1394" s="761"/>
      <c r="D1394" s="761"/>
      <c r="E1394" s="761"/>
      <c r="F1394" s="761"/>
      <c r="G1394" s="761"/>
      <c r="H1394" s="761"/>
      <c r="I1394" s="761"/>
      <c r="J1394" s="761"/>
      <c r="K1394" s="761"/>
      <c r="L1394" s="761"/>
      <c r="M1394" s="761"/>
      <c r="N1394" s="761"/>
      <c r="O1394" s="762"/>
    </row>
    <row r="1395">
      <c r="A1395" s="841"/>
      <c r="B1395" s="760"/>
      <c r="C1395" s="761"/>
      <c r="D1395" s="761"/>
      <c r="E1395" s="761"/>
      <c r="F1395" s="761"/>
      <c r="G1395" s="761"/>
      <c r="H1395" s="761"/>
      <c r="I1395" s="761"/>
      <c r="J1395" s="761"/>
      <c r="K1395" s="761"/>
      <c r="L1395" s="761"/>
      <c r="M1395" s="761"/>
      <c r="N1395" s="761"/>
      <c r="O1395" s="762"/>
    </row>
    <row r="1396">
      <c r="A1396" s="841"/>
      <c r="B1396" s="760"/>
      <c r="C1396" s="761"/>
      <c r="D1396" s="761"/>
      <c r="E1396" s="761"/>
      <c r="F1396" s="761"/>
      <c r="G1396" s="761"/>
      <c r="H1396" s="761"/>
      <c r="I1396" s="761"/>
      <c r="J1396" s="761"/>
      <c r="K1396" s="761"/>
      <c r="L1396" s="761"/>
      <c r="M1396" s="761"/>
      <c r="N1396" s="761"/>
      <c r="O1396" s="762"/>
    </row>
    <row r="1397">
      <c r="A1397" s="841"/>
      <c r="B1397" s="760"/>
      <c r="C1397" s="761"/>
      <c r="D1397" s="761"/>
      <c r="E1397" s="761"/>
      <c r="F1397" s="761"/>
      <c r="G1397" s="761"/>
      <c r="H1397" s="761"/>
      <c r="I1397" s="761"/>
      <c r="J1397" s="761"/>
      <c r="K1397" s="761"/>
      <c r="L1397" s="761"/>
      <c r="M1397" s="761"/>
      <c r="N1397" s="761"/>
      <c r="O1397" s="762"/>
    </row>
    <row r="1398">
      <c r="A1398" s="841"/>
      <c r="B1398" s="760"/>
      <c r="C1398" s="761"/>
      <c r="D1398" s="761"/>
      <c r="E1398" s="761"/>
      <c r="F1398" s="761"/>
      <c r="G1398" s="761"/>
      <c r="H1398" s="761"/>
      <c r="I1398" s="761"/>
      <c r="J1398" s="761"/>
      <c r="K1398" s="761"/>
      <c r="L1398" s="761"/>
      <c r="M1398" s="761"/>
      <c r="N1398" s="761"/>
      <c r="O1398" s="762"/>
    </row>
    <row r="1399">
      <c r="A1399" s="841"/>
      <c r="B1399" s="760"/>
      <c r="C1399" s="761"/>
      <c r="D1399" s="761"/>
      <c r="E1399" s="761"/>
      <c r="F1399" s="761"/>
      <c r="G1399" s="761"/>
      <c r="H1399" s="761"/>
      <c r="I1399" s="761"/>
      <c r="J1399" s="761"/>
      <c r="K1399" s="761"/>
      <c r="L1399" s="761"/>
      <c r="M1399" s="761"/>
      <c r="N1399" s="761"/>
      <c r="O1399" s="762"/>
    </row>
    <row r="1400">
      <c r="A1400" s="841"/>
      <c r="B1400" s="760"/>
      <c r="C1400" s="761"/>
      <c r="D1400" s="761"/>
      <c r="E1400" s="761"/>
      <c r="F1400" s="761"/>
      <c r="G1400" s="761"/>
      <c r="H1400" s="761"/>
      <c r="I1400" s="761"/>
      <c r="J1400" s="761"/>
      <c r="K1400" s="761"/>
      <c r="L1400" s="761"/>
      <c r="M1400" s="761"/>
      <c r="N1400" s="761"/>
      <c r="O1400" s="762"/>
    </row>
    <row r="1401">
      <c r="A1401" s="841"/>
      <c r="B1401" s="758"/>
      <c r="C1401" s="759"/>
      <c r="D1401" s="759"/>
      <c r="E1401" s="759"/>
      <c r="F1401" s="759"/>
      <c r="G1401" s="759"/>
      <c r="H1401" s="759"/>
      <c r="I1401" s="3" t="s">
        <v>292</v>
      </c>
      <c r="J1401" s="3"/>
      <c r="K1401" s="3"/>
      <c r="L1401" s="3"/>
      <c r="M1401" s="3"/>
      <c r="N1401" s="3"/>
      <c r="O1401" s="3"/>
    </row>
    <row r="1402">
      <c r="A1402" s="841"/>
      <c r="B1402" s="758"/>
      <c r="C1402" s="759"/>
      <c r="D1402" s="759"/>
      <c r="E1402" s="759"/>
      <c r="F1402" s="759"/>
      <c r="G1402" s="759"/>
      <c r="H1402" s="759"/>
      <c r="I1402" s="3"/>
      <c r="J1402" s="3"/>
      <c r="K1402" s="3"/>
      <c r="L1402" s="3"/>
      <c r="M1402" s="3"/>
      <c r="N1402" s="3"/>
      <c r="O1402" s="3"/>
    </row>
    <row r="1403">
      <c r="A1403" s="841"/>
      <c r="B1403" s="758"/>
      <c r="C1403" s="759"/>
      <c r="D1403" s="759"/>
      <c r="E1403" s="759"/>
      <c r="F1403" s="759"/>
      <c r="G1403" s="759"/>
      <c r="H1403" s="759"/>
      <c r="I1403" s="3"/>
      <c r="J1403" s="3"/>
      <c r="K1403" s="3"/>
      <c r="L1403" s="3"/>
      <c r="M1403" s="3"/>
      <c r="N1403" s="3"/>
      <c r="O1403" s="3"/>
    </row>
    <row r="1404">
      <c r="A1404" s="842"/>
      <c r="B1404" s="803"/>
      <c r="C1404" s="804"/>
      <c r="D1404" s="804"/>
      <c r="E1404" s="804"/>
      <c r="F1404" s="804"/>
      <c r="G1404" s="804"/>
      <c r="H1404" s="804"/>
      <c r="I1404" s="3"/>
      <c r="J1404" s="3"/>
      <c r="K1404" s="3"/>
      <c r="L1404" s="3"/>
      <c r="M1404" s="3"/>
      <c r="N1404" s="3"/>
      <c r="O1404" s="3"/>
    </row>
    <row r="1405">
      <c r="A1405" s="805" t="s">
        <v>240</v>
      </c>
      <c r="B1405" s="806" t="s">
        <v>1</v>
      </c>
      <c r="C1405" s="807"/>
      <c r="D1405" s="807"/>
      <c r="E1405" s="807"/>
      <c r="F1405" s="807"/>
      <c r="G1405" s="807"/>
      <c r="H1405" s="807"/>
      <c r="I1405" s="807"/>
      <c r="J1405" s="807"/>
      <c r="K1405" s="807"/>
      <c r="L1405" s="807"/>
      <c r="M1405" s="807"/>
      <c r="N1405" s="807"/>
      <c r="O1405" s="843"/>
    </row>
    <row r="1406">
      <c r="A1406" s="810" t="s">
        <v>3</v>
      </c>
      <c r="B1406" s="811" t="s">
        <v>4</v>
      </c>
      <c r="C1406" s="812"/>
      <c r="D1406" s="812"/>
      <c r="E1406" s="812"/>
      <c r="F1406" s="812"/>
      <c r="G1406" s="812"/>
      <c r="H1406" s="812"/>
      <c r="I1406" s="812"/>
      <c r="J1406" s="812"/>
      <c r="K1406" s="812"/>
      <c r="L1406" s="812"/>
      <c r="M1406" s="812"/>
      <c r="N1406" s="812"/>
      <c r="O1406" s="813"/>
    </row>
    <row r="1407">
      <c r="A1407" s="814" t="s">
        <v>241</v>
      </c>
      <c r="B1407" s="694"/>
      <c r="C1407" s="694"/>
      <c r="D1407" s="694"/>
      <c r="E1407" s="694"/>
      <c r="F1407" s="694"/>
      <c r="G1407" s="694"/>
      <c r="H1407" s="694"/>
      <c r="I1407" s="694"/>
      <c r="J1407" s="694"/>
      <c r="K1407" s="694"/>
      <c r="L1407" s="694"/>
      <c r="M1407" s="694"/>
      <c r="N1407" s="694"/>
      <c r="O1407" s="815"/>
    </row>
    <row r="1408" ht="25.5">
      <c r="A1408" s="718" t="s">
        <v>7</v>
      </c>
      <c r="B1408" s="720" t="s">
        <v>312</v>
      </c>
      <c r="C1408" s="720" t="s">
        <v>216</v>
      </c>
      <c r="D1408" s="816" t="s">
        <v>301</v>
      </c>
      <c r="E1408" s="817"/>
      <c r="F1408" s="818"/>
      <c r="G1408" s="819" t="s">
        <v>242</v>
      </c>
      <c r="H1408" s="820"/>
      <c r="I1408" s="723">
        <f>I1356+1</f>
        <v>45993</v>
      </c>
      <c r="J1408" s="724"/>
      <c r="K1408" s="724"/>
      <c r="L1408" s="724"/>
      <c r="M1408" s="725"/>
      <c r="N1408" s="726" t="s">
        <v>243</v>
      </c>
      <c r="O1408" s="727">
        <f>O1356+1</f>
        <v>28</v>
      </c>
    </row>
    <row r="1409">
      <c r="A1409" s="728" t="s">
        <v>244</v>
      </c>
      <c r="B1409" s="729" t="s">
        <v>6</v>
      </c>
      <c r="C1409" s="730"/>
      <c r="D1409" s="730"/>
      <c r="E1409" s="730"/>
      <c r="F1409" s="730"/>
      <c r="G1409" s="730"/>
      <c r="H1409" s="730"/>
      <c r="I1409" s="730"/>
      <c r="J1409" s="731"/>
      <c r="K1409" s="732" t="s">
        <v>245</v>
      </c>
      <c r="L1409" s="732" t="s">
        <v>246</v>
      </c>
      <c r="M1409" s="821" t="s">
        <v>247</v>
      </c>
      <c r="N1409" s="822"/>
      <c r="O1409" s="733" t="s">
        <v>248</v>
      </c>
    </row>
    <row r="1410">
      <c r="A1410" s="734"/>
      <c r="B1410" s="735"/>
      <c r="C1410" s="736"/>
      <c r="D1410" s="736"/>
      <c r="E1410" s="736"/>
      <c r="F1410" s="736"/>
      <c r="G1410" s="736"/>
      <c r="H1410" s="736"/>
      <c r="I1410" s="736"/>
      <c r="J1410" s="737"/>
      <c r="K1410" s="732" t="s">
        <v>249</v>
      </c>
      <c r="L1410" s="732" t="s">
        <v>203</v>
      </c>
      <c r="M1410" s="823"/>
      <c r="N1410" s="824"/>
      <c r="O1410" s="739"/>
    </row>
    <row r="1411" ht="25.5">
      <c r="A1411" s="740" t="s">
        <v>250</v>
      </c>
      <c r="B1411" s="741"/>
      <c r="C1411" s="742" t="s">
        <v>251</v>
      </c>
      <c r="D1411" s="742">
        <f>D1359</f>
        <v>180</v>
      </c>
      <c r="E1411" s="742" t="s">
        <v>252</v>
      </c>
      <c r="F1411" s="825" t="s">
        <v>253</v>
      </c>
      <c r="G1411" s="826"/>
      <c r="H1411" s="741">
        <f>H1359+1</f>
        <v>58</v>
      </c>
      <c r="I1411" s="742" t="s">
        <v>254</v>
      </c>
      <c r="J1411" s="741">
        <f>D1411-H1411</f>
        <v>122</v>
      </c>
      <c r="K1411" s="744" t="s">
        <v>255</v>
      </c>
      <c r="L1411" s="744" t="s">
        <v>203</v>
      </c>
      <c r="M1411" s="811"/>
      <c r="N1411" s="827"/>
      <c r="O1411" s="745"/>
    </row>
    <row r="1412">
      <c r="A1412" s="828" t="s">
        <v>256</v>
      </c>
      <c r="B1412" s="747" t="s">
        <v>257</v>
      </c>
      <c r="C1412" s="748"/>
      <c r="D1412" s="748"/>
      <c r="E1412" s="748"/>
      <c r="F1412" s="749"/>
      <c r="G1412" s="750"/>
      <c r="H1412" s="751"/>
      <c r="I1412" s="752"/>
      <c r="J1412" s="753"/>
      <c r="K1412" s="753"/>
      <c r="L1412" s="753"/>
      <c r="M1412" s="753"/>
      <c r="N1412" s="753"/>
      <c r="O1412" s="754"/>
    </row>
    <row r="1413">
      <c r="A1413" s="828"/>
      <c r="B1413" s="755" t="s">
        <v>258</v>
      </c>
      <c r="C1413" s="756"/>
      <c r="D1413" s="756"/>
      <c r="E1413" s="756"/>
      <c r="F1413" s="757"/>
      <c r="G1413" s="758"/>
      <c r="H1413" s="759"/>
      <c r="I1413" s="760"/>
      <c r="J1413" s="761"/>
      <c r="K1413" s="761"/>
      <c r="L1413" s="761"/>
      <c r="M1413" s="761"/>
      <c r="N1413" s="761"/>
      <c r="O1413" s="762"/>
    </row>
    <row r="1414">
      <c r="A1414" s="828"/>
      <c r="B1414" s="755" t="s">
        <v>259</v>
      </c>
      <c r="C1414" s="756"/>
      <c r="D1414" s="756"/>
      <c r="E1414" s="756"/>
      <c r="F1414" s="757"/>
      <c r="G1414" s="758"/>
      <c r="H1414" s="759"/>
      <c r="I1414" s="760"/>
      <c r="J1414" s="761"/>
      <c r="K1414" s="761"/>
      <c r="L1414" s="761"/>
      <c r="M1414" s="761"/>
      <c r="N1414" s="761"/>
      <c r="O1414" s="762"/>
    </row>
    <row r="1415">
      <c r="A1415" s="828"/>
      <c r="B1415" s="755" t="s">
        <v>260</v>
      </c>
      <c r="C1415" s="756"/>
      <c r="D1415" s="756"/>
      <c r="E1415" s="756"/>
      <c r="F1415" s="757"/>
      <c r="G1415" s="758"/>
      <c r="H1415" s="763"/>
      <c r="I1415" s="760"/>
      <c r="J1415" s="761"/>
      <c r="K1415" s="761"/>
      <c r="L1415" s="761"/>
      <c r="M1415" s="761"/>
      <c r="N1415" s="761"/>
      <c r="O1415" s="762"/>
    </row>
    <row r="1416">
      <c r="A1416" s="828"/>
      <c r="B1416" s="755" t="s">
        <v>261</v>
      </c>
      <c r="C1416" s="756"/>
      <c r="D1416" s="756"/>
      <c r="E1416" s="756"/>
      <c r="F1416" s="757"/>
      <c r="G1416" s="758"/>
      <c r="H1416" s="763"/>
      <c r="I1416" s="758"/>
      <c r="J1416" s="759"/>
      <c r="K1416" s="759"/>
      <c r="L1416" s="759"/>
      <c r="M1416" s="759"/>
      <c r="N1416" s="759"/>
      <c r="O1416" s="764"/>
    </row>
    <row r="1417">
      <c r="A1417" s="829"/>
      <c r="B1417" s="755" t="s">
        <v>262</v>
      </c>
      <c r="C1417" s="756"/>
      <c r="D1417" s="756"/>
      <c r="E1417" s="756"/>
      <c r="F1417" s="757"/>
      <c r="G1417" s="758"/>
      <c r="H1417" s="763"/>
      <c r="I1417" s="769"/>
      <c r="J1417" s="770"/>
      <c r="K1417" s="770"/>
      <c r="L1417" s="770"/>
      <c r="M1417" s="770"/>
      <c r="N1417" s="770"/>
      <c r="O1417" s="771"/>
    </row>
    <row r="1418">
      <c r="A1418" s="830" t="s">
        <v>263</v>
      </c>
      <c r="B1418" s="773" t="s">
        <v>264</v>
      </c>
      <c r="C1418" s="774"/>
      <c r="D1418" s="774"/>
      <c r="E1418" s="774"/>
      <c r="F1418" s="775"/>
      <c r="G1418" s="776" t="s">
        <v>265</v>
      </c>
      <c r="H1418" s="777"/>
      <c r="I1418" s="773" t="s">
        <v>264</v>
      </c>
      <c r="J1418" s="774"/>
      <c r="K1418" s="774"/>
      <c r="L1418" s="774"/>
      <c r="M1418" s="774"/>
      <c r="N1418" s="775"/>
      <c r="O1418" s="778" t="s">
        <v>265</v>
      </c>
    </row>
    <row r="1419">
      <c r="A1419" s="828"/>
      <c r="B1419" s="766" t="s">
        <v>266</v>
      </c>
      <c r="C1419" s="767"/>
      <c r="D1419" s="767"/>
      <c r="E1419" s="767"/>
      <c r="F1419" s="768"/>
      <c r="G1419" s="779"/>
      <c r="H1419" s="780"/>
      <c r="I1419" s="766" t="s">
        <v>267</v>
      </c>
      <c r="J1419" s="767"/>
      <c r="K1419" s="767"/>
      <c r="L1419" s="767"/>
      <c r="M1419" s="767"/>
      <c r="N1419" s="768"/>
      <c r="O1419" s="781"/>
    </row>
    <row r="1420" ht="13.15" customHeight="1">
      <c r="A1420" s="828"/>
      <c r="B1420" s="766" t="s">
        <v>268</v>
      </c>
      <c r="C1420" s="767"/>
      <c r="D1420" s="767"/>
      <c r="E1420" s="767"/>
      <c r="F1420" s="768"/>
      <c r="G1420" s="779"/>
      <c r="H1420" s="782"/>
      <c r="I1420" s="783" t="s">
        <v>269</v>
      </c>
      <c r="J1420" s="784"/>
      <c r="K1420" s="784"/>
      <c r="L1420" s="784"/>
      <c r="M1420" s="784"/>
      <c r="N1420" s="785"/>
      <c r="O1420" s="786"/>
    </row>
    <row r="1421" ht="13.15" customHeight="1">
      <c r="A1421" s="828"/>
      <c r="B1421" s="766" t="s">
        <v>270</v>
      </c>
      <c r="C1421" s="767"/>
      <c r="D1421" s="767"/>
      <c r="E1421" s="767"/>
      <c r="F1421" s="768"/>
      <c r="G1421" s="779"/>
      <c r="H1421" s="782"/>
      <c r="I1421" s="766" t="s">
        <v>271</v>
      </c>
      <c r="J1421" s="767"/>
      <c r="K1421" s="767"/>
      <c r="L1421" s="767"/>
      <c r="M1421" s="767"/>
      <c r="N1421" s="768"/>
      <c r="O1421" s="786"/>
    </row>
    <row r="1422" ht="13.15" customHeight="1">
      <c r="A1422" s="828"/>
      <c r="B1422" s="766" t="s">
        <v>272</v>
      </c>
      <c r="C1422" s="767"/>
      <c r="D1422" s="767"/>
      <c r="E1422" s="767"/>
      <c r="F1422" s="768"/>
      <c r="G1422" s="779"/>
      <c r="H1422" s="780"/>
      <c r="I1422" s="787" t="s">
        <v>273</v>
      </c>
      <c r="J1422" s="788"/>
      <c r="K1422" s="788"/>
      <c r="L1422" s="788"/>
      <c r="M1422" s="788"/>
      <c r="N1422" s="789"/>
      <c r="O1422" s="781"/>
    </row>
    <row r="1423" ht="13.15" customHeight="1">
      <c r="A1423" s="828"/>
      <c r="B1423" s="766" t="s">
        <v>274</v>
      </c>
      <c r="C1423" s="767"/>
      <c r="D1423" s="767"/>
      <c r="E1423" s="767"/>
      <c r="F1423" s="768"/>
      <c r="G1423" s="779"/>
      <c r="H1423" s="780"/>
      <c r="I1423" s="766" t="s">
        <v>275</v>
      </c>
      <c r="J1423" s="767"/>
      <c r="K1423" s="767"/>
      <c r="L1423" s="767"/>
      <c r="M1423" s="767"/>
      <c r="N1423" s="768"/>
      <c r="O1423" s="781">
        <v>1</v>
      </c>
    </row>
    <row r="1424">
      <c r="A1424" s="828"/>
      <c r="B1424" s="766" t="s">
        <v>276</v>
      </c>
      <c r="C1424" s="767"/>
      <c r="D1424" s="767"/>
      <c r="E1424" s="767"/>
      <c r="F1424" s="768"/>
      <c r="G1424" s="779"/>
      <c r="H1424" s="780"/>
      <c r="I1424" s="766" t="s">
        <v>277</v>
      </c>
      <c r="J1424" s="767"/>
      <c r="K1424" s="767"/>
      <c r="L1424" s="767"/>
      <c r="M1424" s="767"/>
      <c r="N1424" s="768"/>
      <c r="O1424" s="781"/>
    </row>
    <row r="1425" ht="13.15" customHeight="1">
      <c r="A1425" s="828"/>
      <c r="B1425" s="766" t="s">
        <v>278</v>
      </c>
      <c r="C1425" s="767"/>
      <c r="D1425" s="767"/>
      <c r="E1425" s="767"/>
      <c r="F1425" s="768"/>
      <c r="G1425" s="779"/>
      <c r="H1425" s="780"/>
      <c r="I1425" s="766" t="s">
        <v>279</v>
      </c>
      <c r="J1425" s="767"/>
      <c r="K1425" s="767"/>
      <c r="L1425" s="767"/>
      <c r="M1425" s="767"/>
      <c r="N1425" s="768"/>
      <c r="O1425" s="781"/>
    </row>
    <row r="1426">
      <c r="A1426" s="828"/>
      <c r="B1426" s="766" t="s">
        <v>280</v>
      </c>
      <c r="C1426" s="767"/>
      <c r="D1426" s="767"/>
      <c r="E1426" s="767"/>
      <c r="F1426" s="768"/>
      <c r="G1426" s="779"/>
      <c r="H1426" s="780"/>
      <c r="I1426" s="766" t="s">
        <v>281</v>
      </c>
      <c r="J1426" s="767"/>
      <c r="K1426" s="767"/>
      <c r="L1426" s="767"/>
      <c r="M1426" s="767"/>
      <c r="N1426" s="768"/>
      <c r="O1426" s="781">
        <v>1</v>
      </c>
    </row>
    <row r="1427" ht="13.15" customHeight="1">
      <c r="A1427" s="828"/>
      <c r="B1427" s="766" t="s">
        <v>282</v>
      </c>
      <c r="C1427" s="767"/>
      <c r="D1427" s="767"/>
      <c r="E1427" s="767"/>
      <c r="F1427" s="768"/>
      <c r="G1427" s="779"/>
      <c r="H1427" s="780"/>
      <c r="I1427" s="766" t="s">
        <v>283</v>
      </c>
      <c r="J1427" s="767"/>
      <c r="K1427" s="767"/>
      <c r="L1427" s="767"/>
      <c r="M1427" s="767"/>
      <c r="N1427" s="768"/>
      <c r="O1427" s="781"/>
    </row>
    <row r="1428" ht="13.15" customHeight="1">
      <c r="A1428" s="828"/>
      <c r="B1428" s="766" t="s">
        <v>284</v>
      </c>
      <c r="C1428" s="767"/>
      <c r="D1428" s="767"/>
      <c r="E1428" s="767"/>
      <c r="F1428" s="768"/>
      <c r="G1428" s="779"/>
      <c r="H1428" s="780"/>
      <c r="I1428" s="766" t="s">
        <v>285</v>
      </c>
      <c r="J1428" s="767"/>
      <c r="K1428" s="767"/>
      <c r="L1428" s="767"/>
      <c r="M1428" s="767"/>
      <c r="N1428" s="768"/>
      <c r="O1428" s="790">
        <v>1</v>
      </c>
    </row>
    <row r="1429" ht="13.9" customHeight="1">
      <c r="A1429" s="829"/>
      <c r="B1429" s="766" t="s">
        <v>286</v>
      </c>
      <c r="C1429" s="767"/>
      <c r="D1429" s="767"/>
      <c r="E1429" s="767"/>
      <c r="F1429" s="768"/>
      <c r="G1429" s="791">
        <v>2</v>
      </c>
      <c r="H1429" s="792"/>
      <c r="I1429" s="793" t="s">
        <v>287</v>
      </c>
      <c r="J1429" s="794"/>
      <c r="K1429" s="794"/>
      <c r="L1429" s="794"/>
      <c r="M1429" s="794"/>
      <c r="N1429" s="795"/>
      <c r="O1429" s="796">
        <f>SUM(G1419:H1429,O1419:O1428)</f>
        <v>5</v>
      </c>
    </row>
    <row r="1430" ht="13.15" customHeight="1">
      <c r="A1430" s="837" t="s">
        <v>288</v>
      </c>
      <c r="B1430" s="838" t="s">
        <v>113</v>
      </c>
      <c r="C1430" s="839"/>
      <c r="D1430" s="839"/>
      <c r="E1430" s="839"/>
      <c r="F1430" s="839"/>
      <c r="G1430" s="839"/>
      <c r="H1430" s="839"/>
      <c r="I1430" s="839"/>
      <c r="J1430" s="839"/>
      <c r="K1430" s="839"/>
      <c r="L1430" s="839"/>
      <c r="M1430" s="839"/>
      <c r="N1430" s="839"/>
      <c r="O1430" s="840"/>
    </row>
    <row r="1431">
      <c r="A1431" s="841"/>
      <c r="B1431" s="758"/>
      <c r="C1431" s="759"/>
      <c r="D1431" s="759"/>
      <c r="E1431" s="759"/>
      <c r="F1431" s="759"/>
      <c r="G1431" s="759"/>
      <c r="H1431" s="759"/>
      <c r="I1431" s="759"/>
      <c r="J1431" s="759"/>
      <c r="K1431" s="759"/>
      <c r="L1431" s="759"/>
      <c r="M1431" s="759"/>
      <c r="N1431" s="759"/>
      <c r="O1431" s="764"/>
    </row>
    <row r="1432">
      <c r="A1432" s="841"/>
      <c r="B1432" s="758"/>
      <c r="C1432" s="759"/>
      <c r="D1432" s="759"/>
      <c r="E1432" s="759"/>
      <c r="F1432" s="759"/>
      <c r="G1432" s="759"/>
      <c r="H1432" s="759"/>
      <c r="I1432" s="759"/>
      <c r="J1432" s="759"/>
      <c r="K1432" s="759"/>
      <c r="L1432" s="759"/>
      <c r="M1432" s="759"/>
      <c r="N1432" s="759"/>
      <c r="O1432" s="764"/>
    </row>
    <row r="1433">
      <c r="A1433" s="841"/>
      <c r="B1433" s="758"/>
      <c r="C1433" s="759"/>
      <c r="D1433" s="759"/>
      <c r="E1433" s="759"/>
      <c r="F1433" s="759"/>
      <c r="G1433" s="759"/>
      <c r="H1433" s="759"/>
      <c r="I1433" s="759"/>
      <c r="J1433" s="759"/>
      <c r="K1433" s="759"/>
      <c r="L1433" s="759"/>
      <c r="M1433" s="759"/>
      <c r="N1433" s="759"/>
      <c r="O1433" s="764"/>
    </row>
    <row r="1434">
      <c r="A1434" s="841"/>
      <c r="B1434" s="758"/>
      <c r="C1434" s="759"/>
      <c r="D1434" s="759"/>
      <c r="E1434" s="759"/>
      <c r="F1434" s="759"/>
      <c r="G1434" s="759"/>
      <c r="H1434" s="759"/>
      <c r="I1434" s="759"/>
      <c r="J1434" s="759"/>
      <c r="K1434" s="759"/>
      <c r="L1434" s="759"/>
      <c r="M1434" s="759"/>
      <c r="N1434" s="759"/>
      <c r="O1434" s="764"/>
    </row>
    <row r="1435">
      <c r="A1435" s="841"/>
      <c r="B1435" s="758"/>
      <c r="C1435" s="759"/>
      <c r="D1435" s="759"/>
      <c r="E1435" s="759"/>
      <c r="F1435" s="759"/>
      <c r="G1435" s="759"/>
      <c r="H1435" s="759"/>
      <c r="I1435" s="759"/>
      <c r="J1435" s="759"/>
      <c r="K1435" s="759"/>
      <c r="L1435" s="759"/>
      <c r="M1435" s="759"/>
      <c r="N1435" s="759"/>
      <c r="O1435" s="764"/>
    </row>
    <row r="1436">
      <c r="A1436" s="841"/>
      <c r="B1436" s="758"/>
      <c r="C1436" s="759"/>
      <c r="D1436" s="759"/>
      <c r="E1436" s="759"/>
      <c r="F1436" s="759"/>
      <c r="G1436" s="759"/>
      <c r="H1436" s="759"/>
      <c r="I1436" s="759"/>
      <c r="J1436" s="759"/>
      <c r="K1436" s="759"/>
      <c r="L1436" s="759"/>
      <c r="M1436" s="759"/>
      <c r="N1436" s="759"/>
      <c r="O1436" s="764"/>
    </row>
    <row r="1437">
      <c r="A1437" s="841"/>
      <c r="B1437" s="758"/>
      <c r="C1437" s="759"/>
      <c r="D1437" s="759"/>
      <c r="E1437" s="759"/>
      <c r="F1437" s="759"/>
      <c r="G1437" s="759"/>
      <c r="H1437" s="759"/>
      <c r="I1437" s="759"/>
      <c r="J1437" s="759"/>
      <c r="K1437" s="759"/>
      <c r="L1437" s="759"/>
      <c r="M1437" s="759"/>
      <c r="N1437" s="759"/>
      <c r="O1437" s="764"/>
    </row>
    <row r="1438">
      <c r="A1438" s="841"/>
      <c r="B1438" s="758"/>
      <c r="C1438" s="759"/>
      <c r="D1438" s="759"/>
      <c r="E1438" s="759"/>
      <c r="F1438" s="759"/>
      <c r="G1438" s="759"/>
      <c r="H1438" s="759"/>
      <c r="I1438" s="759"/>
      <c r="J1438" s="759"/>
      <c r="K1438" s="759"/>
      <c r="L1438" s="759"/>
      <c r="M1438" s="759"/>
      <c r="N1438" s="759"/>
      <c r="O1438" s="764"/>
    </row>
    <row r="1439">
      <c r="A1439" s="841"/>
      <c r="B1439" s="758"/>
      <c r="C1439" s="759"/>
      <c r="D1439" s="759"/>
      <c r="E1439" s="759"/>
      <c r="F1439" s="759"/>
      <c r="G1439" s="759"/>
      <c r="H1439" s="759"/>
      <c r="I1439" s="759"/>
      <c r="J1439" s="759"/>
      <c r="K1439" s="759"/>
      <c r="L1439" s="759"/>
      <c r="M1439" s="759"/>
      <c r="N1439" s="759"/>
      <c r="O1439" s="764"/>
    </row>
    <row r="1440">
      <c r="A1440" s="841"/>
      <c r="B1440" s="758"/>
      <c r="C1440" s="759"/>
      <c r="D1440" s="759"/>
      <c r="E1440" s="759"/>
      <c r="F1440" s="759"/>
      <c r="G1440" s="759"/>
      <c r="H1440" s="759"/>
      <c r="I1440" s="759"/>
      <c r="J1440" s="759"/>
      <c r="K1440" s="759"/>
      <c r="L1440" s="759"/>
      <c r="M1440" s="759"/>
      <c r="N1440" s="759"/>
      <c r="O1440" s="764"/>
    </row>
    <row r="1441">
      <c r="A1441" s="841"/>
      <c r="B1441" s="758"/>
      <c r="C1441" s="759"/>
      <c r="D1441" s="759"/>
      <c r="E1441" s="759"/>
      <c r="F1441" s="759"/>
      <c r="G1441" s="759"/>
      <c r="H1441" s="759"/>
      <c r="I1441" s="3" t="s">
        <v>0</v>
      </c>
      <c r="J1441" s="3"/>
      <c r="K1441" s="3"/>
      <c r="L1441" s="3"/>
      <c r="M1441" s="3"/>
      <c r="N1441" s="3"/>
      <c r="O1441" s="3"/>
    </row>
    <row r="1442">
      <c r="A1442" s="841"/>
      <c r="B1442" s="758"/>
      <c r="C1442" s="759"/>
      <c r="D1442" s="759"/>
      <c r="E1442" s="759"/>
      <c r="F1442" s="759"/>
      <c r="G1442" s="759"/>
      <c r="H1442" s="759"/>
      <c r="I1442" s="3"/>
      <c r="J1442" s="3"/>
      <c r="K1442" s="3"/>
      <c r="L1442" s="3"/>
      <c r="M1442" s="3"/>
      <c r="N1442" s="3"/>
      <c r="O1442" s="3"/>
    </row>
    <row r="1443">
      <c r="A1443" s="841"/>
      <c r="B1443" s="758"/>
      <c r="C1443" s="759"/>
      <c r="D1443" s="759"/>
      <c r="E1443" s="759"/>
      <c r="F1443" s="759"/>
      <c r="G1443" s="759"/>
      <c r="H1443" s="759"/>
      <c r="I1443" s="3"/>
      <c r="J1443" s="3"/>
      <c r="K1443" s="3"/>
      <c r="L1443" s="3"/>
      <c r="M1443" s="3"/>
      <c r="N1443" s="3"/>
      <c r="O1443" s="3"/>
    </row>
    <row r="1444">
      <c r="A1444" s="842"/>
      <c r="B1444" s="803"/>
      <c r="C1444" s="804"/>
      <c r="D1444" s="804"/>
      <c r="E1444" s="804"/>
      <c r="F1444" s="804"/>
      <c r="G1444" s="804"/>
      <c r="H1444" s="804"/>
      <c r="I1444" s="3"/>
      <c r="J1444" s="3"/>
      <c r="K1444" s="3"/>
      <c r="L1444" s="3"/>
      <c r="M1444" s="3"/>
      <c r="N1444" s="3"/>
      <c r="O1444" s="3"/>
    </row>
    <row r="1445">
      <c r="A1445" s="837" t="s">
        <v>291</v>
      </c>
      <c r="B1445" s="752"/>
      <c r="C1445" s="753"/>
      <c r="D1445" s="753"/>
      <c r="E1445" s="753"/>
      <c r="F1445" s="753"/>
      <c r="G1445" s="753"/>
      <c r="H1445" s="753"/>
      <c r="I1445" s="753"/>
      <c r="J1445" s="753"/>
      <c r="K1445" s="753"/>
      <c r="L1445" s="753"/>
      <c r="M1445" s="753"/>
      <c r="N1445" s="753"/>
      <c r="O1445" s="754"/>
    </row>
    <row r="1446">
      <c r="A1446" s="841"/>
      <c r="B1446" s="760"/>
      <c r="C1446" s="761"/>
      <c r="D1446" s="761"/>
      <c r="E1446" s="761"/>
      <c r="F1446" s="761"/>
      <c r="G1446" s="761"/>
      <c r="H1446" s="761"/>
      <c r="I1446" s="761"/>
      <c r="J1446" s="761"/>
      <c r="K1446" s="761"/>
      <c r="L1446" s="761"/>
      <c r="M1446" s="761"/>
      <c r="N1446" s="761"/>
      <c r="O1446" s="762"/>
    </row>
    <row r="1447">
      <c r="A1447" s="841"/>
      <c r="B1447" s="760"/>
      <c r="C1447" s="761"/>
      <c r="D1447" s="761"/>
      <c r="E1447" s="761"/>
      <c r="F1447" s="761"/>
      <c r="G1447" s="761"/>
      <c r="H1447" s="761"/>
      <c r="I1447" s="761"/>
      <c r="J1447" s="761"/>
      <c r="K1447" s="761"/>
      <c r="L1447" s="761"/>
      <c r="M1447" s="761"/>
      <c r="N1447" s="761"/>
      <c r="O1447" s="762"/>
    </row>
    <row r="1448">
      <c r="A1448" s="841"/>
      <c r="B1448" s="760"/>
      <c r="C1448" s="761"/>
      <c r="D1448" s="761"/>
      <c r="E1448" s="761"/>
      <c r="F1448" s="761"/>
      <c r="G1448" s="761"/>
      <c r="H1448" s="761"/>
      <c r="I1448" s="761"/>
      <c r="J1448" s="761"/>
      <c r="K1448" s="761"/>
      <c r="L1448" s="761"/>
      <c r="M1448" s="761"/>
      <c r="N1448" s="761"/>
      <c r="O1448" s="762"/>
    </row>
    <row r="1449">
      <c r="A1449" s="841"/>
      <c r="B1449" s="760"/>
      <c r="C1449" s="761"/>
      <c r="D1449" s="761"/>
      <c r="E1449" s="761"/>
      <c r="F1449" s="761"/>
      <c r="G1449" s="761"/>
      <c r="H1449" s="761"/>
      <c r="I1449" s="761"/>
      <c r="J1449" s="761"/>
      <c r="K1449" s="761"/>
      <c r="L1449" s="761"/>
      <c r="M1449" s="761"/>
      <c r="N1449" s="761"/>
      <c r="O1449" s="762"/>
    </row>
    <row r="1450">
      <c r="A1450" s="841"/>
      <c r="B1450" s="760"/>
      <c r="C1450" s="761"/>
      <c r="D1450" s="761"/>
      <c r="E1450" s="761"/>
      <c r="F1450" s="761"/>
      <c r="G1450" s="761"/>
      <c r="H1450" s="761"/>
      <c r="I1450" s="761"/>
      <c r="J1450" s="761"/>
      <c r="K1450" s="761"/>
      <c r="L1450" s="761"/>
      <c r="M1450" s="761"/>
      <c r="N1450" s="761"/>
      <c r="O1450" s="762"/>
    </row>
    <row r="1451">
      <c r="A1451" s="841"/>
      <c r="B1451" s="760"/>
      <c r="C1451" s="761"/>
      <c r="D1451" s="761"/>
      <c r="E1451" s="761"/>
      <c r="F1451" s="761"/>
      <c r="G1451" s="761"/>
      <c r="H1451" s="761"/>
      <c r="I1451" s="761"/>
      <c r="J1451" s="761"/>
      <c r="K1451" s="761"/>
      <c r="L1451" s="761"/>
      <c r="M1451" s="761"/>
      <c r="N1451" s="761"/>
      <c r="O1451" s="762"/>
    </row>
    <row r="1452">
      <c r="A1452" s="841"/>
      <c r="B1452" s="760"/>
      <c r="C1452" s="761"/>
      <c r="D1452" s="761"/>
      <c r="E1452" s="761"/>
      <c r="F1452" s="761"/>
      <c r="G1452" s="761"/>
      <c r="H1452" s="761"/>
      <c r="I1452" s="761"/>
      <c r="J1452" s="761"/>
      <c r="K1452" s="761"/>
      <c r="L1452" s="761"/>
      <c r="M1452" s="761"/>
      <c r="N1452" s="761"/>
      <c r="O1452" s="762"/>
    </row>
    <row r="1453">
      <c r="A1453" s="841"/>
      <c r="B1453" s="758"/>
      <c r="C1453" s="759"/>
      <c r="D1453" s="759"/>
      <c r="E1453" s="759"/>
      <c r="F1453" s="759"/>
      <c r="G1453" s="759"/>
      <c r="H1453" s="759"/>
      <c r="I1453" s="3" t="s">
        <v>292</v>
      </c>
      <c r="J1453" s="3"/>
      <c r="K1453" s="3"/>
      <c r="L1453" s="3"/>
      <c r="M1453" s="3"/>
      <c r="N1453" s="3"/>
      <c r="O1453" s="3"/>
    </row>
    <row r="1454">
      <c r="A1454" s="841"/>
      <c r="B1454" s="758"/>
      <c r="C1454" s="759"/>
      <c r="D1454" s="759"/>
      <c r="E1454" s="759"/>
      <c r="F1454" s="759"/>
      <c r="G1454" s="759"/>
      <c r="H1454" s="759"/>
      <c r="I1454" s="3"/>
      <c r="J1454" s="3"/>
      <c r="K1454" s="3"/>
      <c r="L1454" s="3"/>
      <c r="M1454" s="3"/>
      <c r="N1454" s="3"/>
      <c r="O1454" s="3"/>
    </row>
    <row r="1455">
      <c r="A1455" s="841"/>
      <c r="B1455" s="758"/>
      <c r="C1455" s="759"/>
      <c r="D1455" s="759"/>
      <c r="E1455" s="759"/>
      <c r="F1455" s="759"/>
      <c r="G1455" s="759"/>
      <c r="H1455" s="759"/>
      <c r="I1455" s="3"/>
      <c r="J1455" s="3"/>
      <c r="K1455" s="3"/>
      <c r="L1455" s="3"/>
      <c r="M1455" s="3"/>
      <c r="N1455" s="3"/>
      <c r="O1455" s="3"/>
    </row>
    <row r="1456">
      <c r="A1456" s="842"/>
      <c r="B1456" s="803"/>
      <c r="C1456" s="804"/>
      <c r="D1456" s="804"/>
      <c r="E1456" s="804"/>
      <c r="F1456" s="804"/>
      <c r="G1456" s="804"/>
      <c r="H1456" s="804"/>
      <c r="I1456" s="3"/>
      <c r="J1456" s="3"/>
      <c r="K1456" s="3"/>
      <c r="L1456" s="3"/>
      <c r="M1456" s="3"/>
      <c r="N1456" s="3"/>
      <c r="O1456" s="3"/>
    </row>
    <row r="1457" ht="18" customHeight="1">
      <c r="A1457" s="805" t="s">
        <v>240</v>
      </c>
      <c r="B1457" s="806" t="s">
        <v>1</v>
      </c>
      <c r="C1457" s="807"/>
      <c r="D1457" s="807"/>
      <c r="E1457" s="807"/>
      <c r="F1457" s="807"/>
      <c r="G1457" s="807"/>
      <c r="H1457" s="807"/>
      <c r="I1457" s="807"/>
      <c r="J1457" s="807"/>
      <c r="K1457" s="807"/>
      <c r="L1457" s="807"/>
      <c r="M1457" s="807"/>
      <c r="N1457" s="807"/>
      <c r="O1457" s="843"/>
    </row>
    <row r="1458">
      <c r="A1458" s="810" t="s">
        <v>3</v>
      </c>
      <c r="B1458" s="811" t="s">
        <v>4</v>
      </c>
      <c r="C1458" s="812"/>
      <c r="D1458" s="812"/>
      <c r="E1458" s="812"/>
      <c r="F1458" s="812"/>
      <c r="G1458" s="812"/>
      <c r="H1458" s="812"/>
      <c r="I1458" s="812"/>
      <c r="J1458" s="812"/>
      <c r="K1458" s="812"/>
      <c r="L1458" s="812"/>
      <c r="M1458" s="812"/>
      <c r="N1458" s="812"/>
      <c r="O1458" s="813"/>
    </row>
    <row r="1459">
      <c r="A1459" s="814" t="s">
        <v>241</v>
      </c>
      <c r="B1459" s="694"/>
      <c r="C1459" s="694"/>
      <c r="D1459" s="694"/>
      <c r="E1459" s="694"/>
      <c r="F1459" s="694"/>
      <c r="G1459" s="694"/>
      <c r="H1459" s="694"/>
      <c r="I1459" s="694"/>
      <c r="J1459" s="694"/>
      <c r="K1459" s="694"/>
      <c r="L1459" s="694"/>
      <c r="M1459" s="694"/>
      <c r="N1459" s="694"/>
      <c r="O1459" s="815"/>
    </row>
    <row r="1460" ht="25.5">
      <c r="A1460" s="718" t="s">
        <v>7</v>
      </c>
      <c r="B1460" s="720" t="s">
        <v>312</v>
      </c>
      <c r="C1460" s="720" t="s">
        <v>216</v>
      </c>
      <c r="D1460" s="816" t="s">
        <v>301</v>
      </c>
      <c r="E1460" s="817"/>
      <c r="F1460" s="818"/>
      <c r="G1460" s="819" t="s">
        <v>242</v>
      </c>
      <c r="H1460" s="820"/>
      <c r="I1460" s="723">
        <f>I1408+1</f>
        <v>45994</v>
      </c>
      <c r="J1460" s="724"/>
      <c r="K1460" s="724"/>
      <c r="L1460" s="724"/>
      <c r="M1460" s="725"/>
      <c r="N1460" s="726" t="s">
        <v>243</v>
      </c>
      <c r="O1460" s="727">
        <f>O1408+1</f>
        <v>29</v>
      </c>
    </row>
    <row r="1461">
      <c r="A1461" s="728" t="s">
        <v>244</v>
      </c>
      <c r="B1461" s="729" t="s">
        <v>6</v>
      </c>
      <c r="C1461" s="730"/>
      <c r="D1461" s="730"/>
      <c r="E1461" s="730"/>
      <c r="F1461" s="730"/>
      <c r="G1461" s="730"/>
      <c r="H1461" s="730"/>
      <c r="I1461" s="730"/>
      <c r="J1461" s="731"/>
      <c r="K1461" s="732" t="s">
        <v>245</v>
      </c>
      <c r="L1461" s="732" t="s">
        <v>246</v>
      </c>
      <c r="M1461" s="821" t="s">
        <v>247</v>
      </c>
      <c r="N1461" s="822"/>
      <c r="O1461" s="733" t="s">
        <v>248</v>
      </c>
    </row>
    <row r="1462">
      <c r="A1462" s="734"/>
      <c r="B1462" s="735"/>
      <c r="C1462" s="736"/>
      <c r="D1462" s="736"/>
      <c r="E1462" s="736"/>
      <c r="F1462" s="736"/>
      <c r="G1462" s="736"/>
      <c r="H1462" s="736"/>
      <c r="I1462" s="736"/>
      <c r="J1462" s="737"/>
      <c r="K1462" s="732" t="s">
        <v>249</v>
      </c>
      <c r="L1462" s="732" t="s">
        <v>203</v>
      </c>
      <c r="M1462" s="823"/>
      <c r="N1462" s="824"/>
      <c r="O1462" s="739"/>
    </row>
    <row r="1463" ht="25.5">
      <c r="A1463" s="740" t="s">
        <v>250</v>
      </c>
      <c r="B1463" s="741"/>
      <c r="C1463" s="742" t="s">
        <v>251</v>
      </c>
      <c r="D1463" s="742">
        <f>D1411</f>
        <v>180</v>
      </c>
      <c r="E1463" s="742" t="s">
        <v>252</v>
      </c>
      <c r="F1463" s="825" t="s">
        <v>253</v>
      </c>
      <c r="G1463" s="826"/>
      <c r="H1463" s="741">
        <f>H1411+1</f>
        <v>59</v>
      </c>
      <c r="I1463" s="742" t="s">
        <v>254</v>
      </c>
      <c r="J1463" s="741">
        <f>D1463-H1463</f>
        <v>121</v>
      </c>
      <c r="K1463" s="744" t="s">
        <v>255</v>
      </c>
      <c r="L1463" s="744" t="s">
        <v>203</v>
      </c>
      <c r="M1463" s="811"/>
      <c r="N1463" s="827"/>
      <c r="O1463" s="745"/>
    </row>
    <row r="1464">
      <c r="A1464" s="828" t="s">
        <v>256</v>
      </c>
      <c r="B1464" s="747" t="s">
        <v>257</v>
      </c>
      <c r="C1464" s="748"/>
      <c r="D1464" s="748"/>
      <c r="E1464" s="748"/>
      <c r="F1464" s="749"/>
      <c r="G1464" s="750"/>
      <c r="H1464" s="751"/>
      <c r="I1464" s="752"/>
      <c r="J1464" s="753"/>
      <c r="K1464" s="753"/>
      <c r="L1464" s="753"/>
      <c r="M1464" s="753"/>
      <c r="N1464" s="753"/>
      <c r="O1464" s="754"/>
    </row>
    <row r="1465">
      <c r="A1465" s="828"/>
      <c r="B1465" s="755" t="s">
        <v>258</v>
      </c>
      <c r="C1465" s="756"/>
      <c r="D1465" s="756"/>
      <c r="E1465" s="756"/>
      <c r="F1465" s="757"/>
      <c r="G1465" s="758"/>
      <c r="H1465" s="759"/>
      <c r="I1465" s="760"/>
      <c r="J1465" s="761"/>
      <c r="K1465" s="761"/>
      <c r="L1465" s="761"/>
      <c r="M1465" s="761"/>
      <c r="N1465" s="761"/>
      <c r="O1465" s="762"/>
    </row>
    <row r="1466">
      <c r="A1466" s="828"/>
      <c r="B1466" s="755" t="s">
        <v>259</v>
      </c>
      <c r="C1466" s="756"/>
      <c r="D1466" s="756"/>
      <c r="E1466" s="756"/>
      <c r="F1466" s="757"/>
      <c r="G1466" s="758"/>
      <c r="H1466" s="759"/>
      <c r="I1466" s="760"/>
      <c r="J1466" s="761"/>
      <c r="K1466" s="761"/>
      <c r="L1466" s="761"/>
      <c r="M1466" s="761"/>
      <c r="N1466" s="761"/>
      <c r="O1466" s="762"/>
    </row>
    <row r="1467">
      <c r="A1467" s="828"/>
      <c r="B1467" s="755" t="s">
        <v>260</v>
      </c>
      <c r="C1467" s="756"/>
      <c r="D1467" s="756"/>
      <c r="E1467" s="756"/>
      <c r="F1467" s="757"/>
      <c r="G1467" s="758"/>
      <c r="H1467" s="763"/>
      <c r="I1467" s="760"/>
      <c r="J1467" s="761"/>
      <c r="K1467" s="761"/>
      <c r="L1467" s="761"/>
      <c r="M1467" s="761"/>
      <c r="N1467" s="761"/>
      <c r="O1467" s="762"/>
    </row>
    <row r="1468">
      <c r="A1468" s="828"/>
      <c r="B1468" s="755" t="s">
        <v>261</v>
      </c>
      <c r="C1468" s="756"/>
      <c r="D1468" s="756"/>
      <c r="E1468" s="756"/>
      <c r="F1468" s="757"/>
      <c r="G1468" s="758"/>
      <c r="H1468" s="763"/>
      <c r="I1468" s="758"/>
      <c r="J1468" s="759"/>
      <c r="K1468" s="759"/>
      <c r="L1468" s="759"/>
      <c r="M1468" s="759"/>
      <c r="N1468" s="759"/>
      <c r="O1468" s="764"/>
    </row>
    <row r="1469">
      <c r="A1469" s="829"/>
      <c r="B1469" s="755" t="s">
        <v>262</v>
      </c>
      <c r="C1469" s="756"/>
      <c r="D1469" s="756"/>
      <c r="E1469" s="756"/>
      <c r="F1469" s="757"/>
      <c r="G1469" s="758"/>
      <c r="H1469" s="763"/>
      <c r="I1469" s="769"/>
      <c r="J1469" s="770"/>
      <c r="K1469" s="770"/>
      <c r="L1469" s="770"/>
      <c r="M1469" s="770"/>
      <c r="N1469" s="770"/>
      <c r="O1469" s="771"/>
    </row>
    <row r="1470">
      <c r="A1470" s="830" t="s">
        <v>263</v>
      </c>
      <c r="B1470" s="773" t="s">
        <v>264</v>
      </c>
      <c r="C1470" s="774"/>
      <c r="D1470" s="774"/>
      <c r="E1470" s="774"/>
      <c r="F1470" s="775"/>
      <c r="G1470" s="776" t="s">
        <v>265</v>
      </c>
      <c r="H1470" s="777"/>
      <c r="I1470" s="773" t="s">
        <v>264</v>
      </c>
      <c r="J1470" s="774"/>
      <c r="K1470" s="774"/>
      <c r="L1470" s="774"/>
      <c r="M1470" s="774"/>
      <c r="N1470" s="775"/>
      <c r="O1470" s="778" t="s">
        <v>265</v>
      </c>
    </row>
    <row r="1471">
      <c r="A1471" s="828"/>
      <c r="B1471" s="766" t="s">
        <v>266</v>
      </c>
      <c r="C1471" s="767"/>
      <c r="D1471" s="767"/>
      <c r="E1471" s="767"/>
      <c r="F1471" s="768"/>
      <c r="G1471" s="779"/>
      <c r="H1471" s="780"/>
      <c r="I1471" s="766" t="s">
        <v>267</v>
      </c>
      <c r="J1471" s="767"/>
      <c r="K1471" s="767"/>
      <c r="L1471" s="767"/>
      <c r="M1471" s="767"/>
      <c r="N1471" s="768"/>
      <c r="O1471" s="781"/>
    </row>
    <row r="1472" ht="13.15" customHeight="1">
      <c r="A1472" s="828"/>
      <c r="B1472" s="766" t="s">
        <v>268</v>
      </c>
      <c r="C1472" s="767"/>
      <c r="D1472" s="767"/>
      <c r="E1472" s="767"/>
      <c r="F1472" s="768"/>
      <c r="G1472" s="779"/>
      <c r="H1472" s="782"/>
      <c r="I1472" s="783" t="s">
        <v>269</v>
      </c>
      <c r="J1472" s="784"/>
      <c r="K1472" s="784"/>
      <c r="L1472" s="784"/>
      <c r="M1472" s="784"/>
      <c r="N1472" s="785"/>
      <c r="O1472" s="786"/>
    </row>
    <row r="1473" ht="13.15" customHeight="1">
      <c r="A1473" s="828"/>
      <c r="B1473" s="766" t="s">
        <v>270</v>
      </c>
      <c r="C1473" s="767"/>
      <c r="D1473" s="767"/>
      <c r="E1473" s="767"/>
      <c r="F1473" s="768"/>
      <c r="G1473" s="779"/>
      <c r="H1473" s="782"/>
      <c r="I1473" s="766" t="s">
        <v>271</v>
      </c>
      <c r="J1473" s="767"/>
      <c r="K1473" s="767"/>
      <c r="L1473" s="767"/>
      <c r="M1473" s="767"/>
      <c r="N1473" s="768"/>
      <c r="O1473" s="786"/>
    </row>
    <row r="1474" ht="13.15" customHeight="1">
      <c r="A1474" s="828"/>
      <c r="B1474" s="766" t="s">
        <v>272</v>
      </c>
      <c r="C1474" s="767"/>
      <c r="D1474" s="767"/>
      <c r="E1474" s="767"/>
      <c r="F1474" s="768"/>
      <c r="G1474" s="779"/>
      <c r="H1474" s="780"/>
      <c r="I1474" s="787" t="s">
        <v>273</v>
      </c>
      <c r="J1474" s="788"/>
      <c r="K1474" s="788"/>
      <c r="L1474" s="788"/>
      <c r="M1474" s="788"/>
      <c r="N1474" s="789"/>
      <c r="O1474" s="781"/>
    </row>
    <row r="1475" ht="13.15" customHeight="1">
      <c r="A1475" s="828"/>
      <c r="B1475" s="766" t="s">
        <v>274</v>
      </c>
      <c r="C1475" s="767"/>
      <c r="D1475" s="767"/>
      <c r="E1475" s="767"/>
      <c r="F1475" s="768"/>
      <c r="G1475" s="779"/>
      <c r="H1475" s="780"/>
      <c r="I1475" s="766" t="s">
        <v>275</v>
      </c>
      <c r="J1475" s="767"/>
      <c r="K1475" s="767"/>
      <c r="L1475" s="767"/>
      <c r="M1475" s="767"/>
      <c r="N1475" s="768"/>
      <c r="O1475" s="781">
        <v>1</v>
      </c>
    </row>
    <row r="1476">
      <c r="A1476" s="828"/>
      <c r="B1476" s="766" t="s">
        <v>276</v>
      </c>
      <c r="C1476" s="767"/>
      <c r="D1476" s="767"/>
      <c r="E1476" s="767"/>
      <c r="F1476" s="768"/>
      <c r="G1476" s="779"/>
      <c r="H1476" s="780"/>
      <c r="I1476" s="766" t="s">
        <v>277</v>
      </c>
      <c r="J1476" s="767"/>
      <c r="K1476" s="767"/>
      <c r="L1476" s="767"/>
      <c r="M1476" s="767"/>
      <c r="N1476" s="768"/>
      <c r="O1476" s="781"/>
    </row>
    <row r="1477" ht="13.15" customHeight="1">
      <c r="A1477" s="828"/>
      <c r="B1477" s="766" t="s">
        <v>278</v>
      </c>
      <c r="C1477" s="767"/>
      <c r="D1477" s="767"/>
      <c r="E1477" s="767"/>
      <c r="F1477" s="768"/>
      <c r="G1477" s="779"/>
      <c r="H1477" s="780"/>
      <c r="I1477" s="766" t="s">
        <v>279</v>
      </c>
      <c r="J1477" s="767"/>
      <c r="K1477" s="767"/>
      <c r="L1477" s="767"/>
      <c r="M1477" s="767"/>
      <c r="N1477" s="768"/>
      <c r="O1477" s="781"/>
    </row>
    <row r="1478">
      <c r="A1478" s="828"/>
      <c r="B1478" s="766" t="s">
        <v>280</v>
      </c>
      <c r="C1478" s="767"/>
      <c r="D1478" s="767"/>
      <c r="E1478" s="767"/>
      <c r="F1478" s="768"/>
      <c r="G1478" s="779"/>
      <c r="H1478" s="780"/>
      <c r="I1478" s="766" t="s">
        <v>281</v>
      </c>
      <c r="J1478" s="767"/>
      <c r="K1478" s="767"/>
      <c r="L1478" s="767"/>
      <c r="M1478" s="767"/>
      <c r="N1478" s="768"/>
      <c r="O1478" s="781">
        <v>1</v>
      </c>
    </row>
    <row r="1479" ht="13.15" customHeight="1">
      <c r="A1479" s="828"/>
      <c r="B1479" s="766" t="s">
        <v>282</v>
      </c>
      <c r="C1479" s="767"/>
      <c r="D1479" s="767"/>
      <c r="E1479" s="767"/>
      <c r="F1479" s="768"/>
      <c r="G1479" s="779"/>
      <c r="H1479" s="780"/>
      <c r="I1479" s="766" t="s">
        <v>283</v>
      </c>
      <c r="J1479" s="767"/>
      <c r="K1479" s="767"/>
      <c r="L1479" s="767"/>
      <c r="M1479" s="767"/>
      <c r="N1479" s="768"/>
      <c r="O1479" s="781"/>
    </row>
    <row r="1480" ht="13.15" customHeight="1">
      <c r="A1480" s="828"/>
      <c r="B1480" s="766" t="s">
        <v>284</v>
      </c>
      <c r="C1480" s="767"/>
      <c r="D1480" s="767"/>
      <c r="E1480" s="767"/>
      <c r="F1480" s="768"/>
      <c r="G1480" s="779"/>
      <c r="H1480" s="780"/>
      <c r="I1480" s="766" t="s">
        <v>285</v>
      </c>
      <c r="J1480" s="767"/>
      <c r="K1480" s="767"/>
      <c r="L1480" s="767"/>
      <c r="M1480" s="767"/>
      <c r="N1480" s="768"/>
      <c r="O1480" s="790">
        <v>1</v>
      </c>
    </row>
    <row r="1481" ht="13.9" customHeight="1">
      <c r="A1481" s="829"/>
      <c r="B1481" s="766" t="s">
        <v>286</v>
      </c>
      <c r="C1481" s="767"/>
      <c r="D1481" s="767"/>
      <c r="E1481" s="767"/>
      <c r="F1481" s="768"/>
      <c r="G1481" s="791">
        <v>2</v>
      </c>
      <c r="H1481" s="792"/>
      <c r="I1481" s="793" t="s">
        <v>287</v>
      </c>
      <c r="J1481" s="794"/>
      <c r="K1481" s="794"/>
      <c r="L1481" s="794"/>
      <c r="M1481" s="794"/>
      <c r="N1481" s="795"/>
      <c r="O1481" s="796">
        <f>SUM(G1471:H1481,O1471:O1480)</f>
        <v>5</v>
      </c>
    </row>
    <row r="1482">
      <c r="A1482" s="837" t="s">
        <v>288</v>
      </c>
      <c r="B1482" s="838" t="s">
        <v>113</v>
      </c>
      <c r="C1482" s="839"/>
      <c r="D1482" s="839"/>
      <c r="E1482" s="839"/>
      <c r="F1482" s="839"/>
      <c r="G1482" s="839"/>
      <c r="H1482" s="839"/>
      <c r="I1482" s="839"/>
      <c r="J1482" s="839"/>
      <c r="K1482" s="839"/>
      <c r="L1482" s="839"/>
      <c r="M1482" s="839"/>
      <c r="N1482" s="839"/>
      <c r="O1482" s="840"/>
    </row>
    <row r="1483">
      <c r="A1483" s="841"/>
      <c r="B1483" s="758"/>
      <c r="C1483" s="759"/>
      <c r="D1483" s="759"/>
      <c r="E1483" s="759"/>
      <c r="F1483" s="759"/>
      <c r="G1483" s="759"/>
      <c r="H1483" s="759"/>
      <c r="I1483" s="759"/>
      <c r="J1483" s="759"/>
      <c r="K1483" s="759"/>
      <c r="L1483" s="759"/>
      <c r="M1483" s="759"/>
      <c r="N1483" s="759"/>
      <c r="O1483" s="764"/>
    </row>
    <row r="1484">
      <c r="A1484" s="841"/>
      <c r="B1484" s="758"/>
      <c r="C1484" s="759"/>
      <c r="D1484" s="759"/>
      <c r="E1484" s="759"/>
      <c r="F1484" s="759"/>
      <c r="G1484" s="759"/>
      <c r="H1484" s="759"/>
      <c r="I1484" s="759"/>
      <c r="J1484" s="759"/>
      <c r="K1484" s="759"/>
      <c r="L1484" s="759"/>
      <c r="M1484" s="759"/>
      <c r="N1484" s="759"/>
      <c r="O1484" s="764"/>
    </row>
    <row r="1485">
      <c r="A1485" s="841"/>
      <c r="B1485" s="758"/>
      <c r="C1485" s="759"/>
      <c r="D1485" s="759"/>
      <c r="E1485" s="759"/>
      <c r="F1485" s="759"/>
      <c r="G1485" s="759"/>
      <c r="H1485" s="759"/>
      <c r="I1485" s="759"/>
      <c r="J1485" s="759"/>
      <c r="K1485" s="759"/>
      <c r="L1485" s="759"/>
      <c r="M1485" s="759"/>
      <c r="N1485" s="759"/>
      <c r="O1485" s="764"/>
    </row>
    <row r="1486">
      <c r="A1486" s="841"/>
      <c r="B1486" s="758"/>
      <c r="C1486" s="759"/>
      <c r="D1486" s="759"/>
      <c r="E1486" s="759"/>
      <c r="F1486" s="759"/>
      <c r="G1486" s="759"/>
      <c r="H1486" s="759"/>
      <c r="I1486" s="759"/>
      <c r="J1486" s="759"/>
      <c r="K1486" s="759"/>
      <c r="L1486" s="759"/>
      <c r="M1486" s="759"/>
      <c r="N1486" s="759"/>
      <c r="O1486" s="764"/>
    </row>
    <row r="1487">
      <c r="A1487" s="841"/>
      <c r="B1487" s="758"/>
      <c r="C1487" s="759"/>
      <c r="D1487" s="759"/>
      <c r="E1487" s="759"/>
      <c r="F1487" s="759"/>
      <c r="G1487" s="759"/>
      <c r="H1487" s="759"/>
      <c r="I1487" s="759"/>
      <c r="J1487" s="759"/>
      <c r="K1487" s="759"/>
      <c r="L1487" s="759"/>
      <c r="M1487" s="759"/>
      <c r="N1487" s="759"/>
      <c r="O1487" s="764"/>
    </row>
    <row r="1488">
      <c r="A1488" s="841"/>
      <c r="B1488" s="758"/>
      <c r="C1488" s="759"/>
      <c r="D1488" s="759"/>
      <c r="E1488" s="759"/>
      <c r="F1488" s="759"/>
      <c r="G1488" s="759"/>
      <c r="H1488" s="759"/>
      <c r="I1488" s="759"/>
      <c r="J1488" s="759"/>
      <c r="K1488" s="759"/>
      <c r="L1488" s="759"/>
      <c r="M1488" s="759"/>
      <c r="N1488" s="759"/>
      <c r="O1488" s="764"/>
    </row>
    <row r="1489">
      <c r="A1489" s="841"/>
      <c r="B1489" s="758"/>
      <c r="C1489" s="759"/>
      <c r="D1489" s="759"/>
      <c r="E1489" s="759"/>
      <c r="F1489" s="759"/>
      <c r="G1489" s="759"/>
      <c r="H1489" s="759"/>
      <c r="I1489" s="759"/>
      <c r="J1489" s="759"/>
      <c r="K1489" s="759"/>
      <c r="L1489" s="759"/>
      <c r="M1489" s="759"/>
      <c r="N1489" s="759"/>
      <c r="O1489" s="764"/>
    </row>
    <row r="1490">
      <c r="A1490" s="841"/>
      <c r="B1490" s="758"/>
      <c r="C1490" s="759"/>
      <c r="D1490" s="759"/>
      <c r="E1490" s="759"/>
      <c r="F1490" s="759"/>
      <c r="G1490" s="759"/>
      <c r="H1490" s="759"/>
      <c r="I1490" s="759"/>
      <c r="J1490" s="759"/>
      <c r="K1490" s="759"/>
      <c r="L1490" s="759"/>
      <c r="M1490" s="759"/>
      <c r="N1490" s="759"/>
      <c r="O1490" s="764"/>
    </row>
    <row r="1491">
      <c r="A1491" s="841"/>
      <c r="B1491" s="758"/>
      <c r="C1491" s="759"/>
      <c r="D1491" s="759"/>
      <c r="E1491" s="759"/>
      <c r="F1491" s="759"/>
      <c r="G1491" s="759"/>
      <c r="H1491" s="759"/>
      <c r="I1491" s="759"/>
      <c r="J1491" s="759"/>
      <c r="K1491" s="759"/>
      <c r="L1491" s="759"/>
      <c r="M1491" s="759"/>
      <c r="N1491" s="759"/>
      <c r="O1491" s="764"/>
    </row>
    <row r="1492">
      <c r="A1492" s="841"/>
      <c r="B1492" s="758"/>
      <c r="C1492" s="759"/>
      <c r="D1492" s="759"/>
      <c r="E1492" s="759"/>
      <c r="F1492" s="759"/>
      <c r="G1492" s="759"/>
      <c r="H1492" s="759"/>
      <c r="I1492" s="759"/>
      <c r="J1492" s="759"/>
      <c r="K1492" s="759"/>
      <c r="L1492" s="759"/>
      <c r="M1492" s="759"/>
      <c r="N1492" s="759"/>
      <c r="O1492" s="764"/>
    </row>
    <row r="1493">
      <c r="A1493" s="841"/>
      <c r="B1493" s="758"/>
      <c r="C1493" s="759"/>
      <c r="D1493" s="759"/>
      <c r="E1493" s="759"/>
      <c r="F1493" s="759"/>
      <c r="G1493" s="759"/>
      <c r="H1493" s="759"/>
      <c r="I1493" s="3" t="s">
        <v>0</v>
      </c>
      <c r="J1493" s="3"/>
      <c r="K1493" s="3"/>
      <c r="L1493" s="3"/>
      <c r="M1493" s="3"/>
      <c r="N1493" s="3"/>
      <c r="O1493" s="3"/>
    </row>
    <row r="1494">
      <c r="A1494" s="841"/>
      <c r="B1494" s="758"/>
      <c r="C1494" s="759"/>
      <c r="D1494" s="759"/>
      <c r="E1494" s="759"/>
      <c r="F1494" s="759"/>
      <c r="G1494" s="759"/>
      <c r="H1494" s="759"/>
      <c r="I1494" s="3"/>
      <c r="J1494" s="3"/>
      <c r="K1494" s="3"/>
      <c r="L1494" s="3"/>
      <c r="M1494" s="3"/>
      <c r="N1494" s="3"/>
      <c r="O1494" s="3"/>
    </row>
    <row r="1495">
      <c r="A1495" s="841"/>
      <c r="B1495" s="758"/>
      <c r="C1495" s="759"/>
      <c r="D1495" s="759"/>
      <c r="E1495" s="759"/>
      <c r="F1495" s="759"/>
      <c r="G1495" s="759"/>
      <c r="H1495" s="759"/>
      <c r="I1495" s="3"/>
      <c r="J1495" s="3"/>
      <c r="K1495" s="3"/>
      <c r="L1495" s="3"/>
      <c r="M1495" s="3"/>
      <c r="N1495" s="3"/>
      <c r="O1495" s="3"/>
    </row>
    <row r="1496">
      <c r="A1496" s="842"/>
      <c r="B1496" s="803"/>
      <c r="C1496" s="804"/>
      <c r="D1496" s="804"/>
      <c r="E1496" s="804"/>
      <c r="F1496" s="804"/>
      <c r="G1496" s="804"/>
      <c r="H1496" s="804"/>
      <c r="I1496" s="3"/>
      <c r="J1496" s="3"/>
      <c r="K1496" s="3"/>
      <c r="L1496" s="3"/>
      <c r="M1496" s="3"/>
      <c r="N1496" s="3"/>
      <c r="O1496" s="3"/>
    </row>
    <row r="1497">
      <c r="A1497" s="837" t="s">
        <v>291</v>
      </c>
      <c r="B1497" s="752"/>
      <c r="C1497" s="753"/>
      <c r="D1497" s="753"/>
      <c r="E1497" s="753"/>
      <c r="F1497" s="753"/>
      <c r="G1497" s="753"/>
      <c r="H1497" s="753"/>
      <c r="I1497" s="753"/>
      <c r="J1497" s="753"/>
      <c r="K1497" s="753"/>
      <c r="L1497" s="753"/>
      <c r="M1497" s="753"/>
      <c r="N1497" s="753"/>
      <c r="O1497" s="754"/>
    </row>
    <row r="1498">
      <c r="A1498" s="841"/>
      <c r="B1498" s="760"/>
      <c r="C1498" s="761"/>
      <c r="D1498" s="761"/>
      <c r="E1498" s="761"/>
      <c r="F1498" s="761"/>
      <c r="G1498" s="761"/>
      <c r="H1498" s="761"/>
      <c r="I1498" s="761"/>
      <c r="J1498" s="761"/>
      <c r="K1498" s="761"/>
      <c r="L1498" s="761"/>
      <c r="M1498" s="761"/>
      <c r="N1498" s="761"/>
      <c r="O1498" s="762"/>
    </row>
    <row r="1499">
      <c r="A1499" s="841"/>
      <c r="B1499" s="760"/>
      <c r="C1499" s="761"/>
      <c r="D1499" s="761"/>
      <c r="E1499" s="761"/>
      <c r="F1499" s="761"/>
      <c r="G1499" s="761"/>
      <c r="H1499" s="761"/>
      <c r="I1499" s="761"/>
      <c r="J1499" s="761"/>
      <c r="K1499" s="761"/>
      <c r="L1499" s="761"/>
      <c r="M1499" s="761"/>
      <c r="N1499" s="761"/>
      <c r="O1499" s="762"/>
    </row>
    <row r="1500">
      <c r="A1500" s="841"/>
      <c r="B1500" s="760"/>
      <c r="C1500" s="761"/>
      <c r="D1500" s="761"/>
      <c r="E1500" s="761"/>
      <c r="F1500" s="761"/>
      <c r="G1500" s="761"/>
      <c r="H1500" s="761"/>
      <c r="I1500" s="761"/>
      <c r="J1500" s="761"/>
      <c r="K1500" s="761"/>
      <c r="L1500" s="761"/>
      <c r="M1500" s="761"/>
      <c r="N1500" s="761"/>
      <c r="O1500" s="762"/>
    </row>
    <row r="1501">
      <c r="A1501" s="841"/>
      <c r="B1501" s="760"/>
      <c r="C1501" s="761"/>
      <c r="D1501" s="761"/>
      <c r="E1501" s="761"/>
      <c r="F1501" s="761"/>
      <c r="G1501" s="761"/>
      <c r="H1501" s="761"/>
      <c r="I1501" s="761"/>
      <c r="J1501" s="761"/>
      <c r="K1501" s="761"/>
      <c r="L1501" s="761"/>
      <c r="M1501" s="761"/>
      <c r="N1501" s="761"/>
      <c r="O1501" s="762"/>
    </row>
    <row r="1502">
      <c r="A1502" s="841"/>
      <c r="B1502" s="760"/>
      <c r="C1502" s="761"/>
      <c r="D1502" s="761"/>
      <c r="E1502" s="761"/>
      <c r="F1502" s="761"/>
      <c r="G1502" s="761"/>
      <c r="H1502" s="761"/>
      <c r="I1502" s="761"/>
      <c r="J1502" s="761"/>
      <c r="K1502" s="761"/>
      <c r="L1502" s="761"/>
      <c r="M1502" s="761"/>
      <c r="N1502" s="761"/>
      <c r="O1502" s="762"/>
    </row>
    <row r="1503">
      <c r="A1503" s="841"/>
      <c r="B1503" s="760"/>
      <c r="C1503" s="761"/>
      <c r="D1503" s="761"/>
      <c r="E1503" s="761"/>
      <c r="F1503" s="761"/>
      <c r="G1503" s="761"/>
      <c r="H1503" s="761"/>
      <c r="I1503" s="761"/>
      <c r="J1503" s="761"/>
      <c r="K1503" s="761"/>
      <c r="L1503" s="761"/>
      <c r="M1503" s="761"/>
      <c r="N1503" s="761"/>
      <c r="O1503" s="762"/>
    </row>
    <row r="1504">
      <c r="A1504" s="841"/>
      <c r="B1504" s="760"/>
      <c r="C1504" s="761"/>
      <c r="D1504" s="761"/>
      <c r="E1504" s="761"/>
      <c r="F1504" s="761"/>
      <c r="G1504" s="761"/>
      <c r="H1504" s="761"/>
      <c r="I1504" s="761"/>
      <c r="J1504" s="761"/>
      <c r="K1504" s="761"/>
      <c r="L1504" s="761"/>
      <c r="M1504" s="761"/>
      <c r="N1504" s="761"/>
      <c r="O1504" s="762"/>
    </row>
    <row r="1505">
      <c r="A1505" s="841"/>
      <c r="B1505" s="758"/>
      <c r="C1505" s="759"/>
      <c r="D1505" s="759"/>
      <c r="E1505" s="759"/>
      <c r="F1505" s="759"/>
      <c r="G1505" s="759"/>
      <c r="H1505" s="759"/>
      <c r="I1505" s="3" t="s">
        <v>292</v>
      </c>
      <c r="J1505" s="3"/>
      <c r="K1505" s="3"/>
      <c r="L1505" s="3"/>
      <c r="M1505" s="3"/>
      <c r="N1505" s="3"/>
      <c r="O1505" s="3"/>
    </row>
    <row r="1506">
      <c r="A1506" s="841"/>
      <c r="B1506" s="758"/>
      <c r="C1506" s="759"/>
      <c r="D1506" s="759"/>
      <c r="E1506" s="759"/>
      <c r="F1506" s="759"/>
      <c r="G1506" s="759"/>
      <c r="H1506" s="759"/>
      <c r="I1506" s="3"/>
      <c r="J1506" s="3"/>
      <c r="K1506" s="3"/>
      <c r="L1506" s="3"/>
      <c r="M1506" s="3"/>
      <c r="N1506" s="3"/>
      <c r="O1506" s="3"/>
    </row>
    <row r="1507">
      <c r="A1507" s="841"/>
      <c r="B1507" s="758"/>
      <c r="C1507" s="759"/>
      <c r="D1507" s="759"/>
      <c r="E1507" s="759"/>
      <c r="F1507" s="759"/>
      <c r="G1507" s="759"/>
      <c r="H1507" s="759"/>
      <c r="I1507" s="3"/>
      <c r="J1507" s="3"/>
      <c r="K1507" s="3"/>
      <c r="L1507" s="3"/>
      <c r="M1507" s="3"/>
      <c r="N1507" s="3"/>
      <c r="O1507" s="3"/>
    </row>
    <row r="1508">
      <c r="A1508" s="842"/>
      <c r="B1508" s="803"/>
      <c r="C1508" s="804"/>
      <c r="D1508" s="804"/>
      <c r="E1508" s="804"/>
      <c r="F1508" s="804"/>
      <c r="G1508" s="804"/>
      <c r="H1508" s="804"/>
      <c r="I1508" s="3"/>
      <c r="J1508" s="3"/>
      <c r="K1508" s="3"/>
      <c r="L1508" s="3"/>
      <c r="M1508" s="3"/>
      <c r="N1508" s="3"/>
      <c r="O1508" s="3"/>
    </row>
    <row r="1509">
      <c r="A1509" s="805" t="s">
        <v>240</v>
      </c>
      <c r="B1509" s="806" t="s">
        <v>1</v>
      </c>
      <c r="C1509" s="807"/>
      <c r="D1509" s="807"/>
      <c r="E1509" s="807"/>
      <c r="F1509" s="807"/>
      <c r="G1509" s="807"/>
      <c r="H1509" s="807"/>
      <c r="I1509" s="807"/>
      <c r="J1509" s="807"/>
      <c r="K1509" s="807"/>
      <c r="L1509" s="807"/>
      <c r="M1509" s="807"/>
      <c r="N1509" s="807"/>
      <c r="O1509" s="843"/>
    </row>
    <row r="1510">
      <c r="A1510" s="810" t="s">
        <v>3</v>
      </c>
      <c r="B1510" s="811" t="s">
        <v>4</v>
      </c>
      <c r="C1510" s="812"/>
      <c r="D1510" s="812"/>
      <c r="E1510" s="812"/>
      <c r="F1510" s="812"/>
      <c r="G1510" s="812"/>
      <c r="H1510" s="812"/>
      <c r="I1510" s="812"/>
      <c r="J1510" s="812"/>
      <c r="K1510" s="812"/>
      <c r="L1510" s="812"/>
      <c r="M1510" s="812"/>
      <c r="N1510" s="812"/>
      <c r="O1510" s="813"/>
    </row>
    <row r="1511">
      <c r="A1511" s="814" t="s">
        <v>241</v>
      </c>
      <c r="B1511" s="694"/>
      <c r="C1511" s="694"/>
      <c r="D1511" s="694"/>
      <c r="E1511" s="694"/>
      <c r="F1511" s="694"/>
      <c r="G1511" s="694"/>
      <c r="H1511" s="694"/>
      <c r="I1511" s="694"/>
      <c r="J1511" s="694"/>
      <c r="K1511" s="694"/>
      <c r="L1511" s="694"/>
      <c r="M1511" s="694"/>
      <c r="N1511" s="694"/>
      <c r="O1511" s="815"/>
    </row>
    <row r="1512" ht="25.5">
      <c r="A1512" s="718" t="s">
        <v>7</v>
      </c>
      <c r="B1512" s="720" t="s">
        <v>312</v>
      </c>
      <c r="C1512" s="720" t="s">
        <v>216</v>
      </c>
      <c r="D1512" s="816" t="s">
        <v>301</v>
      </c>
      <c r="E1512" s="817"/>
      <c r="F1512" s="818"/>
      <c r="G1512" s="819" t="s">
        <v>242</v>
      </c>
      <c r="H1512" s="820"/>
      <c r="I1512" s="723">
        <f>I1460+1</f>
        <v>45995</v>
      </c>
      <c r="J1512" s="724"/>
      <c r="K1512" s="724"/>
      <c r="L1512" s="724"/>
      <c r="M1512" s="725"/>
      <c r="N1512" s="726" t="s">
        <v>243</v>
      </c>
      <c r="O1512" s="727">
        <f>O1460+1</f>
        <v>30</v>
      </c>
    </row>
    <row r="1513">
      <c r="A1513" s="728" t="s">
        <v>244</v>
      </c>
      <c r="B1513" s="729" t="s">
        <v>6</v>
      </c>
      <c r="C1513" s="730"/>
      <c r="D1513" s="730"/>
      <c r="E1513" s="730"/>
      <c r="F1513" s="730"/>
      <c r="G1513" s="730"/>
      <c r="H1513" s="730"/>
      <c r="I1513" s="730"/>
      <c r="J1513" s="731"/>
      <c r="K1513" s="732" t="s">
        <v>245</v>
      </c>
      <c r="L1513" s="732" t="s">
        <v>246</v>
      </c>
      <c r="M1513" s="821" t="s">
        <v>247</v>
      </c>
      <c r="N1513" s="822"/>
      <c r="O1513" s="733" t="s">
        <v>248</v>
      </c>
    </row>
    <row r="1514">
      <c r="A1514" s="734"/>
      <c r="B1514" s="735"/>
      <c r="C1514" s="736"/>
      <c r="D1514" s="736"/>
      <c r="E1514" s="736"/>
      <c r="F1514" s="736"/>
      <c r="G1514" s="736"/>
      <c r="H1514" s="736"/>
      <c r="I1514" s="736"/>
      <c r="J1514" s="737"/>
      <c r="K1514" s="732" t="s">
        <v>249</v>
      </c>
      <c r="L1514" s="732" t="s">
        <v>203</v>
      </c>
      <c r="M1514" s="823"/>
      <c r="N1514" s="824"/>
      <c r="O1514" s="739"/>
    </row>
    <row r="1515" ht="25.5">
      <c r="A1515" s="740" t="s">
        <v>250</v>
      </c>
      <c r="B1515" s="741"/>
      <c r="C1515" s="742" t="s">
        <v>251</v>
      </c>
      <c r="D1515" s="742">
        <f>D1463</f>
        <v>180</v>
      </c>
      <c r="E1515" s="742" t="s">
        <v>252</v>
      </c>
      <c r="F1515" s="825" t="s">
        <v>253</v>
      </c>
      <c r="G1515" s="826"/>
      <c r="H1515" s="741">
        <f>H1463+1</f>
        <v>60</v>
      </c>
      <c r="I1515" s="742" t="s">
        <v>254</v>
      </c>
      <c r="J1515" s="741">
        <f>D1515-H1515</f>
        <v>120</v>
      </c>
      <c r="K1515" s="744" t="s">
        <v>255</v>
      </c>
      <c r="L1515" s="744" t="s">
        <v>203</v>
      </c>
      <c r="M1515" s="811"/>
      <c r="N1515" s="827"/>
      <c r="O1515" s="745"/>
    </row>
    <row r="1516">
      <c r="A1516" s="828" t="s">
        <v>256</v>
      </c>
      <c r="B1516" s="747" t="s">
        <v>257</v>
      </c>
      <c r="C1516" s="748"/>
      <c r="D1516" s="748"/>
      <c r="E1516" s="748"/>
      <c r="F1516" s="749"/>
      <c r="G1516" s="750"/>
      <c r="H1516" s="751"/>
      <c r="I1516" s="752"/>
      <c r="J1516" s="753"/>
      <c r="K1516" s="753"/>
      <c r="L1516" s="753"/>
      <c r="M1516" s="753"/>
      <c r="N1516" s="753"/>
      <c r="O1516" s="754"/>
    </row>
    <row r="1517">
      <c r="A1517" s="828"/>
      <c r="B1517" s="755" t="s">
        <v>258</v>
      </c>
      <c r="C1517" s="756"/>
      <c r="D1517" s="756"/>
      <c r="E1517" s="756"/>
      <c r="F1517" s="757"/>
      <c r="G1517" s="758"/>
      <c r="H1517" s="759"/>
      <c r="I1517" s="760"/>
      <c r="J1517" s="761"/>
      <c r="K1517" s="761"/>
      <c r="L1517" s="761"/>
      <c r="M1517" s="761"/>
      <c r="N1517" s="761"/>
      <c r="O1517" s="762"/>
    </row>
    <row r="1518">
      <c r="A1518" s="828"/>
      <c r="B1518" s="755" t="s">
        <v>259</v>
      </c>
      <c r="C1518" s="756"/>
      <c r="D1518" s="756"/>
      <c r="E1518" s="756"/>
      <c r="F1518" s="757"/>
      <c r="G1518" s="758"/>
      <c r="H1518" s="759"/>
      <c r="I1518" s="760"/>
      <c r="J1518" s="761"/>
      <c r="K1518" s="761"/>
      <c r="L1518" s="761"/>
      <c r="M1518" s="761"/>
      <c r="N1518" s="761"/>
      <c r="O1518" s="762"/>
    </row>
    <row r="1519">
      <c r="A1519" s="828"/>
      <c r="B1519" s="755" t="s">
        <v>260</v>
      </c>
      <c r="C1519" s="756"/>
      <c r="D1519" s="756"/>
      <c r="E1519" s="756"/>
      <c r="F1519" s="757"/>
      <c r="G1519" s="758"/>
      <c r="H1519" s="763"/>
      <c r="I1519" s="760"/>
      <c r="J1519" s="761"/>
      <c r="K1519" s="761"/>
      <c r="L1519" s="761"/>
      <c r="M1519" s="761"/>
      <c r="N1519" s="761"/>
      <c r="O1519" s="762"/>
    </row>
    <row r="1520">
      <c r="A1520" s="828"/>
      <c r="B1520" s="755" t="s">
        <v>261</v>
      </c>
      <c r="C1520" s="756"/>
      <c r="D1520" s="756"/>
      <c r="E1520" s="756"/>
      <c r="F1520" s="757"/>
      <c r="G1520" s="758"/>
      <c r="H1520" s="763"/>
      <c r="I1520" s="758"/>
      <c r="J1520" s="759"/>
      <c r="K1520" s="759"/>
      <c r="L1520" s="759"/>
      <c r="M1520" s="759"/>
      <c r="N1520" s="759"/>
      <c r="O1520" s="764"/>
    </row>
    <row r="1521">
      <c r="A1521" s="829"/>
      <c r="B1521" s="755" t="s">
        <v>262</v>
      </c>
      <c r="C1521" s="756"/>
      <c r="D1521" s="756"/>
      <c r="E1521" s="756"/>
      <c r="F1521" s="757"/>
      <c r="G1521" s="758"/>
      <c r="H1521" s="763"/>
      <c r="I1521" s="769"/>
      <c r="J1521" s="770"/>
      <c r="K1521" s="770"/>
      <c r="L1521" s="770"/>
      <c r="M1521" s="770"/>
      <c r="N1521" s="770"/>
      <c r="O1521" s="771"/>
    </row>
    <row r="1522">
      <c r="A1522" s="830" t="s">
        <v>263</v>
      </c>
      <c r="B1522" s="773" t="s">
        <v>264</v>
      </c>
      <c r="C1522" s="774"/>
      <c r="D1522" s="774"/>
      <c r="E1522" s="774"/>
      <c r="F1522" s="775"/>
      <c r="G1522" s="776" t="s">
        <v>265</v>
      </c>
      <c r="H1522" s="777"/>
      <c r="I1522" s="773" t="s">
        <v>264</v>
      </c>
      <c r="J1522" s="774"/>
      <c r="K1522" s="774"/>
      <c r="L1522" s="774"/>
      <c r="M1522" s="774"/>
      <c r="N1522" s="775"/>
      <c r="O1522" s="778" t="s">
        <v>265</v>
      </c>
    </row>
    <row r="1523">
      <c r="A1523" s="828"/>
      <c r="B1523" s="766" t="s">
        <v>266</v>
      </c>
      <c r="C1523" s="767"/>
      <c r="D1523" s="767"/>
      <c r="E1523" s="767"/>
      <c r="F1523" s="768"/>
      <c r="G1523" s="779"/>
      <c r="H1523" s="780"/>
      <c r="I1523" s="766" t="s">
        <v>267</v>
      </c>
      <c r="J1523" s="767"/>
      <c r="K1523" s="767"/>
      <c r="L1523" s="767"/>
      <c r="M1523" s="767"/>
      <c r="N1523" s="768"/>
      <c r="O1523" s="781"/>
    </row>
    <row r="1524" ht="13.15" customHeight="1">
      <c r="A1524" s="828"/>
      <c r="B1524" s="766" t="s">
        <v>268</v>
      </c>
      <c r="C1524" s="767"/>
      <c r="D1524" s="767"/>
      <c r="E1524" s="767"/>
      <c r="F1524" s="768"/>
      <c r="G1524" s="779"/>
      <c r="H1524" s="782"/>
      <c r="I1524" s="783" t="s">
        <v>269</v>
      </c>
      <c r="J1524" s="784"/>
      <c r="K1524" s="784"/>
      <c r="L1524" s="784"/>
      <c r="M1524" s="784"/>
      <c r="N1524" s="785"/>
      <c r="O1524" s="786"/>
    </row>
    <row r="1525" ht="13.15" customHeight="1">
      <c r="A1525" s="828"/>
      <c r="B1525" s="766" t="s">
        <v>270</v>
      </c>
      <c r="C1525" s="767"/>
      <c r="D1525" s="767"/>
      <c r="E1525" s="767"/>
      <c r="F1525" s="768"/>
      <c r="G1525" s="779"/>
      <c r="H1525" s="782"/>
      <c r="I1525" s="766" t="s">
        <v>271</v>
      </c>
      <c r="J1525" s="767"/>
      <c r="K1525" s="767"/>
      <c r="L1525" s="767"/>
      <c r="M1525" s="767"/>
      <c r="N1525" s="768"/>
      <c r="O1525" s="786"/>
    </row>
    <row r="1526" ht="13.15" customHeight="1">
      <c r="A1526" s="828"/>
      <c r="B1526" s="766" t="s">
        <v>272</v>
      </c>
      <c r="C1526" s="767"/>
      <c r="D1526" s="767"/>
      <c r="E1526" s="767"/>
      <c r="F1526" s="768"/>
      <c r="G1526" s="779"/>
      <c r="H1526" s="780"/>
      <c r="I1526" s="787" t="s">
        <v>273</v>
      </c>
      <c r="J1526" s="788"/>
      <c r="K1526" s="788"/>
      <c r="L1526" s="788"/>
      <c r="M1526" s="788"/>
      <c r="N1526" s="789"/>
      <c r="O1526" s="781"/>
    </row>
    <row r="1527" ht="13.15" customHeight="1">
      <c r="A1527" s="828"/>
      <c r="B1527" s="766" t="s">
        <v>274</v>
      </c>
      <c r="C1527" s="767"/>
      <c r="D1527" s="767"/>
      <c r="E1527" s="767"/>
      <c r="F1527" s="768"/>
      <c r="G1527" s="779"/>
      <c r="H1527" s="780"/>
      <c r="I1527" s="766" t="s">
        <v>275</v>
      </c>
      <c r="J1527" s="767"/>
      <c r="K1527" s="767"/>
      <c r="L1527" s="767"/>
      <c r="M1527" s="767"/>
      <c r="N1527" s="768"/>
      <c r="O1527" s="781">
        <v>1</v>
      </c>
    </row>
    <row r="1528">
      <c r="A1528" s="828"/>
      <c r="B1528" s="766" t="s">
        <v>276</v>
      </c>
      <c r="C1528" s="767"/>
      <c r="D1528" s="767"/>
      <c r="E1528" s="767"/>
      <c r="F1528" s="768"/>
      <c r="G1528" s="779"/>
      <c r="H1528" s="780"/>
      <c r="I1528" s="766" t="s">
        <v>277</v>
      </c>
      <c r="J1528" s="767"/>
      <c r="K1528" s="767"/>
      <c r="L1528" s="767"/>
      <c r="M1528" s="767"/>
      <c r="N1528" s="768"/>
      <c r="O1528" s="781"/>
    </row>
    <row r="1529" ht="13.15" customHeight="1">
      <c r="A1529" s="828"/>
      <c r="B1529" s="766" t="s">
        <v>278</v>
      </c>
      <c r="C1529" s="767"/>
      <c r="D1529" s="767"/>
      <c r="E1529" s="767"/>
      <c r="F1529" s="768"/>
      <c r="G1529" s="779"/>
      <c r="H1529" s="780"/>
      <c r="I1529" s="766" t="s">
        <v>279</v>
      </c>
      <c r="J1529" s="767"/>
      <c r="K1529" s="767"/>
      <c r="L1529" s="767"/>
      <c r="M1529" s="767"/>
      <c r="N1529" s="768"/>
      <c r="O1529" s="781"/>
    </row>
    <row r="1530">
      <c r="A1530" s="828"/>
      <c r="B1530" s="766" t="s">
        <v>280</v>
      </c>
      <c r="C1530" s="767"/>
      <c r="D1530" s="767"/>
      <c r="E1530" s="767"/>
      <c r="F1530" s="768"/>
      <c r="G1530" s="779"/>
      <c r="H1530" s="780"/>
      <c r="I1530" s="766" t="s">
        <v>281</v>
      </c>
      <c r="J1530" s="767"/>
      <c r="K1530" s="767"/>
      <c r="L1530" s="767"/>
      <c r="M1530" s="767"/>
      <c r="N1530" s="768"/>
      <c r="O1530" s="781">
        <v>1</v>
      </c>
    </row>
    <row r="1531" ht="13.15" customHeight="1">
      <c r="A1531" s="828"/>
      <c r="B1531" s="766" t="s">
        <v>282</v>
      </c>
      <c r="C1531" s="767"/>
      <c r="D1531" s="767"/>
      <c r="E1531" s="767"/>
      <c r="F1531" s="768"/>
      <c r="G1531" s="779"/>
      <c r="H1531" s="780"/>
      <c r="I1531" s="766" t="s">
        <v>283</v>
      </c>
      <c r="J1531" s="767"/>
      <c r="K1531" s="767"/>
      <c r="L1531" s="767"/>
      <c r="M1531" s="767"/>
      <c r="N1531" s="768"/>
      <c r="O1531" s="781"/>
    </row>
    <row r="1532" ht="13.15" customHeight="1">
      <c r="A1532" s="828"/>
      <c r="B1532" s="766" t="s">
        <v>284</v>
      </c>
      <c r="C1532" s="767"/>
      <c r="D1532" s="767"/>
      <c r="E1532" s="767"/>
      <c r="F1532" s="768"/>
      <c r="G1532" s="779"/>
      <c r="H1532" s="780"/>
      <c r="I1532" s="766" t="s">
        <v>285</v>
      </c>
      <c r="J1532" s="767"/>
      <c r="K1532" s="767"/>
      <c r="L1532" s="767"/>
      <c r="M1532" s="767"/>
      <c r="N1532" s="768"/>
      <c r="O1532" s="790">
        <v>1</v>
      </c>
    </row>
    <row r="1533" ht="13.9" customHeight="1">
      <c r="A1533" s="829"/>
      <c r="B1533" s="766" t="s">
        <v>286</v>
      </c>
      <c r="C1533" s="767"/>
      <c r="D1533" s="767"/>
      <c r="E1533" s="767"/>
      <c r="F1533" s="768"/>
      <c r="G1533" s="791">
        <v>2</v>
      </c>
      <c r="H1533" s="792"/>
      <c r="I1533" s="793" t="s">
        <v>287</v>
      </c>
      <c r="J1533" s="794"/>
      <c r="K1533" s="794"/>
      <c r="L1533" s="794"/>
      <c r="M1533" s="794"/>
      <c r="N1533" s="795"/>
      <c r="O1533" s="796">
        <f>SUM(G1523:H1533,O1523:O1532)</f>
        <v>5</v>
      </c>
    </row>
    <row r="1534" ht="13.15" customHeight="1">
      <c r="A1534" s="837" t="s">
        <v>288</v>
      </c>
      <c r="B1534" s="838" t="s">
        <v>113</v>
      </c>
      <c r="C1534" s="839"/>
      <c r="D1534" s="839"/>
      <c r="E1534" s="839"/>
      <c r="F1534" s="839"/>
      <c r="G1534" s="839"/>
      <c r="H1534" s="839"/>
      <c r="I1534" s="839"/>
      <c r="J1534" s="839"/>
      <c r="K1534" s="839"/>
      <c r="L1534" s="839"/>
      <c r="M1534" s="839"/>
      <c r="N1534" s="839"/>
      <c r="O1534" s="840"/>
    </row>
    <row r="1535">
      <c r="A1535" s="841"/>
      <c r="B1535" s="758"/>
      <c r="C1535" s="759"/>
      <c r="D1535" s="759"/>
      <c r="E1535" s="759"/>
      <c r="F1535" s="759"/>
      <c r="G1535" s="759"/>
      <c r="H1535" s="759"/>
      <c r="I1535" s="759"/>
      <c r="J1535" s="759"/>
      <c r="K1535" s="759"/>
      <c r="L1535" s="759"/>
      <c r="M1535" s="759"/>
      <c r="N1535" s="759"/>
      <c r="O1535" s="764"/>
    </row>
    <row r="1536">
      <c r="A1536" s="841"/>
      <c r="B1536" s="758"/>
      <c r="C1536" s="759"/>
      <c r="D1536" s="759"/>
      <c r="E1536" s="759"/>
      <c r="F1536" s="759"/>
      <c r="G1536" s="759"/>
      <c r="H1536" s="759"/>
      <c r="I1536" s="759"/>
      <c r="J1536" s="759"/>
      <c r="K1536" s="759"/>
      <c r="L1536" s="759"/>
      <c r="M1536" s="759"/>
      <c r="N1536" s="759"/>
      <c r="O1536" s="764"/>
    </row>
    <row r="1537">
      <c r="A1537" s="841"/>
      <c r="B1537" s="758"/>
      <c r="C1537" s="759"/>
      <c r="D1537" s="759"/>
      <c r="E1537" s="759"/>
      <c r="F1537" s="759"/>
      <c r="G1537" s="759"/>
      <c r="H1537" s="759"/>
      <c r="I1537" s="759"/>
      <c r="J1537" s="759"/>
      <c r="K1537" s="759"/>
      <c r="L1537" s="759"/>
      <c r="M1537" s="759"/>
      <c r="N1537" s="759"/>
      <c r="O1537" s="764"/>
    </row>
    <row r="1538">
      <c r="A1538" s="841"/>
      <c r="B1538" s="758"/>
      <c r="C1538" s="759"/>
      <c r="D1538" s="759"/>
      <c r="E1538" s="759"/>
      <c r="F1538" s="759"/>
      <c r="G1538" s="759"/>
      <c r="H1538" s="759"/>
      <c r="I1538" s="759"/>
      <c r="J1538" s="759"/>
      <c r="K1538" s="759"/>
      <c r="L1538" s="759"/>
      <c r="M1538" s="759"/>
      <c r="N1538" s="759"/>
      <c r="O1538" s="764"/>
    </row>
    <row r="1539">
      <c r="A1539" s="841"/>
      <c r="B1539" s="758"/>
      <c r="C1539" s="759"/>
      <c r="D1539" s="759"/>
      <c r="E1539" s="759"/>
      <c r="F1539" s="759"/>
      <c r="G1539" s="759"/>
      <c r="H1539" s="759"/>
      <c r="I1539" s="759"/>
      <c r="J1539" s="759"/>
      <c r="K1539" s="759"/>
      <c r="L1539" s="759"/>
      <c r="M1539" s="759"/>
      <c r="N1539" s="759"/>
      <c r="O1539" s="764"/>
    </row>
    <row r="1540">
      <c r="A1540" s="841"/>
      <c r="B1540" s="758"/>
      <c r="C1540" s="759"/>
      <c r="D1540" s="759"/>
      <c r="E1540" s="759"/>
      <c r="F1540" s="759"/>
      <c r="G1540" s="759"/>
      <c r="H1540" s="759"/>
      <c r="I1540" s="759"/>
      <c r="J1540" s="759"/>
      <c r="K1540" s="759"/>
      <c r="L1540" s="759"/>
      <c r="M1540" s="759"/>
      <c r="N1540" s="759"/>
      <c r="O1540" s="764"/>
    </row>
    <row r="1541">
      <c r="A1541" s="841"/>
      <c r="B1541" s="758"/>
      <c r="C1541" s="759"/>
      <c r="D1541" s="759"/>
      <c r="E1541" s="759"/>
      <c r="F1541" s="759"/>
      <c r="G1541" s="759"/>
      <c r="H1541" s="759"/>
      <c r="I1541" s="759"/>
      <c r="J1541" s="759"/>
      <c r="K1541" s="759"/>
      <c r="L1541" s="759"/>
      <c r="M1541" s="759"/>
      <c r="N1541" s="759"/>
      <c r="O1541" s="764"/>
    </row>
    <row r="1542">
      <c r="A1542" s="841"/>
      <c r="B1542" s="758"/>
      <c r="C1542" s="759"/>
      <c r="D1542" s="759"/>
      <c r="E1542" s="759"/>
      <c r="F1542" s="759"/>
      <c r="G1542" s="759"/>
      <c r="H1542" s="759"/>
      <c r="I1542" s="759"/>
      <c r="J1542" s="759"/>
      <c r="K1542" s="759"/>
      <c r="L1542" s="759"/>
      <c r="M1542" s="759"/>
      <c r="N1542" s="759"/>
      <c r="O1542" s="764"/>
    </row>
    <row r="1543">
      <c r="A1543" s="841"/>
      <c r="B1543" s="758"/>
      <c r="C1543" s="759"/>
      <c r="D1543" s="759"/>
      <c r="E1543" s="759"/>
      <c r="F1543" s="759"/>
      <c r="G1543" s="759"/>
      <c r="H1543" s="759"/>
      <c r="I1543" s="759"/>
      <c r="J1543" s="759"/>
      <c r="K1543" s="759"/>
      <c r="L1543" s="759"/>
      <c r="M1543" s="759"/>
      <c r="N1543" s="759"/>
      <c r="O1543" s="764"/>
    </row>
    <row r="1544">
      <c r="A1544" s="841"/>
      <c r="B1544" s="758"/>
      <c r="C1544" s="759"/>
      <c r="D1544" s="759"/>
      <c r="E1544" s="759"/>
      <c r="F1544" s="759"/>
      <c r="G1544" s="759"/>
      <c r="H1544" s="759"/>
      <c r="I1544" s="759"/>
      <c r="J1544" s="759"/>
      <c r="K1544" s="759"/>
      <c r="L1544" s="759"/>
      <c r="M1544" s="759"/>
      <c r="N1544" s="759"/>
      <c r="O1544" s="764"/>
    </row>
    <row r="1545">
      <c r="A1545" s="841"/>
      <c r="B1545" s="758"/>
      <c r="C1545" s="759"/>
      <c r="D1545" s="759"/>
      <c r="E1545" s="759"/>
      <c r="F1545" s="759"/>
      <c r="G1545" s="759"/>
      <c r="H1545" s="759"/>
      <c r="I1545" s="3" t="s">
        <v>0</v>
      </c>
      <c r="J1545" s="3"/>
      <c r="K1545" s="3"/>
      <c r="L1545" s="3"/>
      <c r="M1545" s="3"/>
      <c r="N1545" s="3"/>
      <c r="O1545" s="3"/>
    </row>
    <row r="1546">
      <c r="A1546" s="841"/>
      <c r="B1546" s="758"/>
      <c r="C1546" s="759"/>
      <c r="D1546" s="759"/>
      <c r="E1546" s="759"/>
      <c r="F1546" s="759"/>
      <c r="G1546" s="759"/>
      <c r="H1546" s="759"/>
      <c r="I1546" s="3"/>
      <c r="J1546" s="3"/>
      <c r="K1546" s="3"/>
      <c r="L1546" s="3"/>
      <c r="M1546" s="3"/>
      <c r="N1546" s="3"/>
      <c r="O1546" s="3"/>
    </row>
    <row r="1547">
      <c r="A1547" s="841"/>
      <c r="B1547" s="758"/>
      <c r="C1547" s="759"/>
      <c r="D1547" s="759"/>
      <c r="E1547" s="759"/>
      <c r="F1547" s="759"/>
      <c r="G1547" s="759"/>
      <c r="H1547" s="759"/>
      <c r="I1547" s="3"/>
      <c r="J1547" s="3"/>
      <c r="K1547" s="3"/>
      <c r="L1547" s="3"/>
      <c r="M1547" s="3"/>
      <c r="N1547" s="3"/>
      <c r="O1547" s="3"/>
    </row>
    <row r="1548">
      <c r="A1548" s="842"/>
      <c r="B1548" s="803"/>
      <c r="C1548" s="804"/>
      <c r="D1548" s="804"/>
      <c r="E1548" s="804"/>
      <c r="F1548" s="804"/>
      <c r="G1548" s="804"/>
      <c r="H1548" s="804"/>
      <c r="I1548" s="3"/>
      <c r="J1548" s="3"/>
      <c r="K1548" s="3"/>
      <c r="L1548" s="3"/>
      <c r="M1548" s="3"/>
      <c r="N1548" s="3"/>
      <c r="O1548" s="3"/>
    </row>
    <row r="1549">
      <c r="A1549" s="837" t="s">
        <v>291</v>
      </c>
      <c r="B1549" s="752"/>
      <c r="C1549" s="753"/>
      <c r="D1549" s="753"/>
      <c r="E1549" s="753"/>
      <c r="F1549" s="753"/>
      <c r="G1549" s="753"/>
      <c r="H1549" s="753"/>
      <c r="I1549" s="753"/>
      <c r="J1549" s="753"/>
      <c r="K1549" s="753"/>
      <c r="L1549" s="753"/>
      <c r="M1549" s="753"/>
      <c r="N1549" s="753"/>
      <c r="O1549" s="754"/>
    </row>
    <row r="1550">
      <c r="A1550" s="841"/>
      <c r="B1550" s="760"/>
      <c r="C1550" s="761"/>
      <c r="D1550" s="761"/>
      <c r="E1550" s="761"/>
      <c r="F1550" s="761"/>
      <c r="G1550" s="761"/>
      <c r="H1550" s="761"/>
      <c r="I1550" s="761"/>
      <c r="J1550" s="761"/>
      <c r="K1550" s="761"/>
      <c r="L1550" s="761"/>
      <c r="M1550" s="761"/>
      <c r="N1550" s="761"/>
      <c r="O1550" s="762"/>
    </row>
    <row r="1551">
      <c r="A1551" s="841"/>
      <c r="B1551" s="760"/>
      <c r="C1551" s="761"/>
      <c r="D1551" s="761"/>
      <c r="E1551" s="761"/>
      <c r="F1551" s="761"/>
      <c r="G1551" s="761"/>
      <c r="H1551" s="761"/>
      <c r="I1551" s="761"/>
      <c r="J1551" s="761"/>
      <c r="K1551" s="761"/>
      <c r="L1551" s="761"/>
      <c r="M1551" s="761"/>
      <c r="N1551" s="761"/>
      <c r="O1551" s="762"/>
    </row>
    <row r="1552">
      <c r="A1552" s="841"/>
      <c r="B1552" s="760"/>
      <c r="C1552" s="761"/>
      <c r="D1552" s="761"/>
      <c r="E1552" s="761"/>
      <c r="F1552" s="761"/>
      <c r="G1552" s="761"/>
      <c r="H1552" s="761"/>
      <c r="I1552" s="761"/>
      <c r="J1552" s="761"/>
      <c r="K1552" s="761"/>
      <c r="L1552" s="761"/>
      <c r="M1552" s="761"/>
      <c r="N1552" s="761"/>
      <c r="O1552" s="762"/>
    </row>
    <row r="1553">
      <c r="A1553" s="841"/>
      <c r="B1553" s="760"/>
      <c r="C1553" s="761"/>
      <c r="D1553" s="761"/>
      <c r="E1553" s="761"/>
      <c r="F1553" s="761"/>
      <c r="G1553" s="761"/>
      <c r="H1553" s="761"/>
      <c r="I1553" s="761"/>
      <c r="J1553" s="761"/>
      <c r="K1553" s="761"/>
      <c r="L1553" s="761"/>
      <c r="M1553" s="761"/>
      <c r="N1553" s="761"/>
      <c r="O1553" s="762"/>
    </row>
    <row r="1554">
      <c r="A1554" s="841"/>
      <c r="B1554" s="760"/>
      <c r="C1554" s="761"/>
      <c r="D1554" s="761"/>
      <c r="E1554" s="761"/>
      <c r="F1554" s="761"/>
      <c r="G1554" s="761"/>
      <c r="H1554" s="761"/>
      <c r="I1554" s="761"/>
      <c r="J1554" s="761"/>
      <c r="K1554" s="761"/>
      <c r="L1554" s="761"/>
      <c r="M1554" s="761"/>
      <c r="N1554" s="761"/>
      <c r="O1554" s="762"/>
    </row>
    <row r="1555">
      <c r="A1555" s="841"/>
      <c r="B1555" s="760"/>
      <c r="C1555" s="761"/>
      <c r="D1555" s="761"/>
      <c r="E1555" s="761"/>
      <c r="F1555" s="761"/>
      <c r="G1555" s="761"/>
      <c r="H1555" s="761"/>
      <c r="I1555" s="761"/>
      <c r="J1555" s="761"/>
      <c r="K1555" s="761"/>
      <c r="L1555" s="761"/>
      <c r="M1555" s="761"/>
      <c r="N1555" s="761"/>
      <c r="O1555" s="762"/>
    </row>
    <row r="1556">
      <c r="A1556" s="841"/>
      <c r="B1556" s="760"/>
      <c r="C1556" s="761"/>
      <c r="D1556" s="761"/>
      <c r="E1556" s="761"/>
      <c r="F1556" s="761"/>
      <c r="G1556" s="761"/>
      <c r="H1556" s="761"/>
      <c r="I1556" s="761"/>
      <c r="J1556" s="761"/>
      <c r="K1556" s="761"/>
      <c r="L1556" s="761"/>
      <c r="M1556" s="761"/>
      <c r="N1556" s="761"/>
      <c r="O1556" s="762"/>
    </row>
    <row r="1557">
      <c r="A1557" s="841"/>
      <c r="B1557" s="758"/>
      <c r="C1557" s="759"/>
      <c r="D1557" s="759"/>
      <c r="E1557" s="759"/>
      <c r="F1557" s="759"/>
      <c r="G1557" s="759"/>
      <c r="H1557" s="759"/>
      <c r="I1557" s="3" t="s">
        <v>292</v>
      </c>
      <c r="J1557" s="3"/>
      <c r="K1557" s="3"/>
      <c r="L1557" s="3"/>
      <c r="M1557" s="3"/>
      <c r="N1557" s="3"/>
      <c r="O1557" s="3"/>
    </row>
    <row r="1558">
      <c r="A1558" s="841"/>
      <c r="B1558" s="758"/>
      <c r="C1558" s="759"/>
      <c r="D1558" s="759"/>
      <c r="E1558" s="759"/>
      <c r="F1558" s="759"/>
      <c r="G1558" s="759"/>
      <c r="H1558" s="759"/>
      <c r="I1558" s="3"/>
      <c r="J1558" s="3"/>
      <c r="K1558" s="3"/>
      <c r="L1558" s="3"/>
      <c r="M1558" s="3"/>
      <c r="N1558" s="3"/>
      <c r="O1558" s="3"/>
    </row>
    <row r="1559">
      <c r="A1559" s="841"/>
      <c r="B1559" s="758"/>
      <c r="C1559" s="759"/>
      <c r="D1559" s="759"/>
      <c r="E1559" s="759"/>
      <c r="F1559" s="759"/>
      <c r="G1559" s="759"/>
      <c r="H1559" s="759"/>
      <c r="I1559" s="3"/>
      <c r="J1559" s="3"/>
      <c r="K1559" s="3"/>
      <c r="L1559" s="3"/>
      <c r="M1559" s="3"/>
      <c r="N1559" s="3"/>
      <c r="O1559" s="3"/>
    </row>
    <row r="1560">
      <c r="A1560" s="842"/>
      <c r="B1560" s="803"/>
      <c r="C1560" s="804"/>
      <c r="D1560" s="804"/>
      <c r="E1560" s="804"/>
      <c r="F1560" s="804"/>
      <c r="G1560" s="804"/>
      <c r="H1560" s="804"/>
      <c r="I1560" s="3"/>
      <c r="J1560" s="3"/>
      <c r="K1560" s="3"/>
      <c r="L1560" s="3"/>
      <c r="M1560" s="3"/>
      <c r="N1560" s="3"/>
      <c r="O1560" s="3"/>
    </row>
    <row r="1561">
      <c r="A1561" s="805" t="s">
        <v>240</v>
      </c>
      <c r="B1561" s="806" t="s">
        <v>1</v>
      </c>
      <c r="C1561" s="807"/>
      <c r="D1561" s="807"/>
      <c r="E1561" s="807"/>
      <c r="F1561" s="807"/>
      <c r="G1561" s="807"/>
      <c r="H1561" s="807"/>
      <c r="I1561" s="807"/>
      <c r="J1561" s="807"/>
      <c r="K1561" s="807"/>
      <c r="L1561" s="807"/>
      <c r="M1561" s="807"/>
      <c r="N1561" s="807"/>
      <c r="O1561" s="843"/>
    </row>
    <row r="1562">
      <c r="A1562" s="810" t="s">
        <v>3</v>
      </c>
      <c r="B1562" s="811" t="s">
        <v>4</v>
      </c>
      <c r="C1562" s="812"/>
      <c r="D1562" s="812"/>
      <c r="E1562" s="812"/>
      <c r="F1562" s="812"/>
      <c r="G1562" s="812"/>
      <c r="H1562" s="812"/>
      <c r="I1562" s="812"/>
      <c r="J1562" s="812"/>
      <c r="K1562" s="812"/>
      <c r="L1562" s="812"/>
      <c r="M1562" s="812"/>
      <c r="N1562" s="812"/>
      <c r="O1562" s="813"/>
    </row>
    <row r="1563">
      <c r="A1563" s="814" t="s">
        <v>241</v>
      </c>
      <c r="B1563" s="694"/>
      <c r="C1563" s="694"/>
      <c r="D1563" s="694"/>
      <c r="E1563" s="694"/>
      <c r="F1563" s="694"/>
      <c r="G1563" s="694"/>
      <c r="H1563" s="694"/>
      <c r="I1563" s="694"/>
      <c r="J1563" s="694"/>
      <c r="K1563" s="694"/>
      <c r="L1563" s="694"/>
      <c r="M1563" s="694"/>
      <c r="N1563" s="694"/>
      <c r="O1563" s="815"/>
    </row>
    <row r="1564" ht="25.5">
      <c r="A1564" s="718" t="s">
        <v>7</v>
      </c>
      <c r="B1564" s="720" t="s">
        <v>312</v>
      </c>
      <c r="C1564" s="720" t="s">
        <v>216</v>
      </c>
      <c r="D1564" s="816" t="s">
        <v>301</v>
      </c>
      <c r="E1564" s="817"/>
      <c r="F1564" s="818"/>
      <c r="G1564" s="819" t="s">
        <v>242</v>
      </c>
      <c r="H1564" s="820"/>
      <c r="I1564" s="723">
        <f>I1512+1</f>
        <v>45996</v>
      </c>
      <c r="J1564" s="724"/>
      <c r="K1564" s="724"/>
      <c r="L1564" s="724"/>
      <c r="M1564" s="725"/>
      <c r="N1564" s="726" t="s">
        <v>243</v>
      </c>
      <c r="O1564" s="727">
        <f>O1512+1</f>
        <v>31</v>
      </c>
    </row>
    <row r="1565">
      <c r="A1565" s="728" t="s">
        <v>244</v>
      </c>
      <c r="B1565" s="729" t="s">
        <v>6</v>
      </c>
      <c r="C1565" s="730"/>
      <c r="D1565" s="730"/>
      <c r="E1565" s="730"/>
      <c r="F1565" s="730"/>
      <c r="G1565" s="730"/>
      <c r="H1565" s="730"/>
      <c r="I1565" s="730"/>
      <c r="J1565" s="731"/>
      <c r="K1565" s="732" t="s">
        <v>245</v>
      </c>
      <c r="L1565" s="732" t="s">
        <v>246</v>
      </c>
      <c r="M1565" s="821" t="s">
        <v>247</v>
      </c>
      <c r="N1565" s="822"/>
      <c r="O1565" s="733" t="s">
        <v>248</v>
      </c>
    </row>
    <row r="1566">
      <c r="A1566" s="734"/>
      <c r="B1566" s="735"/>
      <c r="C1566" s="736"/>
      <c r="D1566" s="736"/>
      <c r="E1566" s="736"/>
      <c r="F1566" s="736"/>
      <c r="G1566" s="736"/>
      <c r="H1566" s="736"/>
      <c r="I1566" s="736"/>
      <c r="J1566" s="737"/>
      <c r="K1566" s="732" t="s">
        <v>249</v>
      </c>
      <c r="L1566" s="732" t="s">
        <v>203</v>
      </c>
      <c r="M1566" s="823"/>
      <c r="N1566" s="824"/>
      <c r="O1566" s="739"/>
    </row>
    <row r="1567" ht="25.5">
      <c r="A1567" s="740" t="s">
        <v>250</v>
      </c>
      <c r="B1567" s="741"/>
      <c r="C1567" s="742" t="s">
        <v>251</v>
      </c>
      <c r="D1567" s="742">
        <f>D1515</f>
        <v>180</v>
      </c>
      <c r="E1567" s="742" t="s">
        <v>252</v>
      </c>
      <c r="F1567" s="825" t="s">
        <v>253</v>
      </c>
      <c r="G1567" s="826"/>
      <c r="H1567" s="741">
        <f>H1515+1</f>
        <v>61</v>
      </c>
      <c r="I1567" s="742" t="s">
        <v>254</v>
      </c>
      <c r="J1567" s="741">
        <f>D1567-H1567</f>
        <v>119</v>
      </c>
      <c r="K1567" s="744" t="s">
        <v>255</v>
      </c>
      <c r="L1567" s="744" t="s">
        <v>203</v>
      </c>
      <c r="M1567" s="811"/>
      <c r="N1567" s="827"/>
      <c r="O1567" s="745"/>
    </row>
    <row r="1568">
      <c r="A1568" s="828" t="s">
        <v>256</v>
      </c>
      <c r="B1568" s="747" t="s">
        <v>257</v>
      </c>
      <c r="C1568" s="748"/>
      <c r="D1568" s="748"/>
      <c r="E1568" s="748"/>
      <c r="F1568" s="749"/>
      <c r="G1568" s="750"/>
      <c r="H1568" s="751"/>
      <c r="I1568" s="752"/>
      <c r="J1568" s="753"/>
      <c r="K1568" s="753"/>
      <c r="L1568" s="753"/>
      <c r="M1568" s="753"/>
      <c r="N1568" s="753"/>
      <c r="O1568" s="754"/>
    </row>
    <row r="1569">
      <c r="A1569" s="828"/>
      <c r="B1569" s="755" t="s">
        <v>258</v>
      </c>
      <c r="C1569" s="756"/>
      <c r="D1569" s="756"/>
      <c r="E1569" s="756"/>
      <c r="F1569" s="757"/>
      <c r="G1569" s="758"/>
      <c r="H1569" s="759"/>
      <c r="I1569" s="760"/>
      <c r="J1569" s="761"/>
      <c r="K1569" s="761"/>
      <c r="L1569" s="761"/>
      <c r="M1569" s="761"/>
      <c r="N1569" s="761"/>
      <c r="O1569" s="762"/>
    </row>
    <row r="1570">
      <c r="A1570" s="828"/>
      <c r="B1570" s="755" t="s">
        <v>259</v>
      </c>
      <c r="C1570" s="756"/>
      <c r="D1570" s="756"/>
      <c r="E1570" s="756"/>
      <c r="F1570" s="757"/>
      <c r="G1570" s="758"/>
      <c r="H1570" s="759"/>
      <c r="I1570" s="760"/>
      <c r="J1570" s="761"/>
      <c r="K1570" s="761"/>
      <c r="L1570" s="761"/>
      <c r="M1570" s="761"/>
      <c r="N1570" s="761"/>
      <c r="O1570" s="762"/>
    </row>
    <row r="1571">
      <c r="A1571" s="828"/>
      <c r="B1571" s="755" t="s">
        <v>260</v>
      </c>
      <c r="C1571" s="756"/>
      <c r="D1571" s="756"/>
      <c r="E1571" s="756"/>
      <c r="F1571" s="757"/>
      <c r="G1571" s="758"/>
      <c r="H1571" s="763"/>
      <c r="I1571" s="760"/>
      <c r="J1571" s="761"/>
      <c r="K1571" s="761"/>
      <c r="L1571" s="761"/>
      <c r="M1571" s="761"/>
      <c r="N1571" s="761"/>
      <c r="O1571" s="762"/>
    </row>
    <row r="1572">
      <c r="A1572" s="828"/>
      <c r="B1572" s="755" t="s">
        <v>261</v>
      </c>
      <c r="C1572" s="756"/>
      <c r="D1572" s="756"/>
      <c r="E1572" s="756"/>
      <c r="F1572" s="757"/>
      <c r="G1572" s="758"/>
      <c r="H1572" s="763"/>
      <c r="I1572" s="758"/>
      <c r="J1572" s="759"/>
      <c r="K1572" s="759"/>
      <c r="L1572" s="759"/>
      <c r="M1572" s="759"/>
      <c r="N1572" s="759"/>
      <c r="O1572" s="764"/>
    </row>
    <row r="1573">
      <c r="A1573" s="829"/>
      <c r="B1573" s="755" t="s">
        <v>262</v>
      </c>
      <c r="C1573" s="756"/>
      <c r="D1573" s="756"/>
      <c r="E1573" s="756"/>
      <c r="F1573" s="757"/>
      <c r="G1573" s="758"/>
      <c r="H1573" s="763"/>
      <c r="I1573" s="769"/>
      <c r="J1573" s="770"/>
      <c r="K1573" s="770"/>
      <c r="L1573" s="770"/>
      <c r="M1573" s="770"/>
      <c r="N1573" s="770"/>
      <c r="O1573" s="771"/>
    </row>
    <row r="1574">
      <c r="A1574" s="830" t="s">
        <v>263</v>
      </c>
      <c r="B1574" s="773" t="s">
        <v>264</v>
      </c>
      <c r="C1574" s="774"/>
      <c r="D1574" s="774"/>
      <c r="E1574" s="774"/>
      <c r="F1574" s="775"/>
      <c r="G1574" s="776" t="s">
        <v>265</v>
      </c>
      <c r="H1574" s="777"/>
      <c r="I1574" s="773" t="s">
        <v>264</v>
      </c>
      <c r="J1574" s="774"/>
      <c r="K1574" s="774"/>
      <c r="L1574" s="774"/>
      <c r="M1574" s="774"/>
      <c r="N1574" s="775"/>
      <c r="O1574" s="778" t="s">
        <v>265</v>
      </c>
    </row>
    <row r="1575">
      <c r="A1575" s="828"/>
      <c r="B1575" s="766" t="s">
        <v>266</v>
      </c>
      <c r="C1575" s="767"/>
      <c r="D1575" s="767"/>
      <c r="E1575" s="767"/>
      <c r="F1575" s="768"/>
      <c r="G1575" s="779"/>
      <c r="H1575" s="780"/>
      <c r="I1575" s="766" t="s">
        <v>267</v>
      </c>
      <c r="J1575" s="767"/>
      <c r="K1575" s="767"/>
      <c r="L1575" s="767"/>
      <c r="M1575" s="767"/>
      <c r="N1575" s="768"/>
      <c r="O1575" s="781"/>
    </row>
    <row r="1576" ht="13.15" customHeight="1">
      <c r="A1576" s="828"/>
      <c r="B1576" s="766" t="s">
        <v>268</v>
      </c>
      <c r="C1576" s="767"/>
      <c r="D1576" s="767"/>
      <c r="E1576" s="767"/>
      <c r="F1576" s="768"/>
      <c r="G1576" s="779"/>
      <c r="H1576" s="782"/>
      <c r="I1576" s="783" t="s">
        <v>269</v>
      </c>
      <c r="J1576" s="784"/>
      <c r="K1576" s="784"/>
      <c r="L1576" s="784"/>
      <c r="M1576" s="784"/>
      <c r="N1576" s="785"/>
      <c r="O1576" s="786"/>
    </row>
    <row r="1577" ht="13.15" customHeight="1">
      <c r="A1577" s="828"/>
      <c r="B1577" s="766" t="s">
        <v>270</v>
      </c>
      <c r="C1577" s="767"/>
      <c r="D1577" s="767"/>
      <c r="E1577" s="767"/>
      <c r="F1577" s="768"/>
      <c r="G1577" s="779"/>
      <c r="H1577" s="782"/>
      <c r="I1577" s="766" t="s">
        <v>271</v>
      </c>
      <c r="J1577" s="767"/>
      <c r="K1577" s="767"/>
      <c r="L1577" s="767"/>
      <c r="M1577" s="767"/>
      <c r="N1577" s="768"/>
      <c r="O1577" s="786"/>
    </row>
    <row r="1578" ht="13.15" customHeight="1">
      <c r="A1578" s="828"/>
      <c r="B1578" s="766" t="s">
        <v>272</v>
      </c>
      <c r="C1578" s="767"/>
      <c r="D1578" s="767"/>
      <c r="E1578" s="767"/>
      <c r="F1578" s="768"/>
      <c r="G1578" s="779"/>
      <c r="H1578" s="780"/>
      <c r="I1578" s="787" t="s">
        <v>273</v>
      </c>
      <c r="J1578" s="788"/>
      <c r="K1578" s="788"/>
      <c r="L1578" s="788"/>
      <c r="M1578" s="788"/>
      <c r="N1578" s="789"/>
      <c r="O1578" s="781"/>
    </row>
    <row r="1579" ht="13.15" customHeight="1">
      <c r="A1579" s="828"/>
      <c r="B1579" s="766" t="s">
        <v>274</v>
      </c>
      <c r="C1579" s="767"/>
      <c r="D1579" s="767"/>
      <c r="E1579" s="767"/>
      <c r="F1579" s="768"/>
      <c r="G1579" s="779"/>
      <c r="H1579" s="780"/>
      <c r="I1579" s="766" t="s">
        <v>275</v>
      </c>
      <c r="J1579" s="767"/>
      <c r="K1579" s="767"/>
      <c r="L1579" s="767"/>
      <c r="M1579" s="767"/>
      <c r="N1579" s="768"/>
      <c r="O1579" s="781">
        <v>1</v>
      </c>
    </row>
    <row r="1580">
      <c r="A1580" s="828"/>
      <c r="B1580" s="766" t="s">
        <v>276</v>
      </c>
      <c r="C1580" s="767"/>
      <c r="D1580" s="767"/>
      <c r="E1580" s="767"/>
      <c r="F1580" s="768"/>
      <c r="G1580" s="779"/>
      <c r="H1580" s="780"/>
      <c r="I1580" s="766" t="s">
        <v>277</v>
      </c>
      <c r="J1580" s="767"/>
      <c r="K1580" s="767"/>
      <c r="L1580" s="767"/>
      <c r="M1580" s="767"/>
      <c r="N1580" s="768"/>
      <c r="O1580" s="781"/>
    </row>
    <row r="1581" ht="13.15" customHeight="1">
      <c r="A1581" s="828"/>
      <c r="B1581" s="766" t="s">
        <v>278</v>
      </c>
      <c r="C1581" s="767"/>
      <c r="D1581" s="767"/>
      <c r="E1581" s="767"/>
      <c r="F1581" s="768"/>
      <c r="G1581" s="779"/>
      <c r="H1581" s="780"/>
      <c r="I1581" s="766" t="s">
        <v>279</v>
      </c>
      <c r="J1581" s="767"/>
      <c r="K1581" s="767"/>
      <c r="L1581" s="767"/>
      <c r="M1581" s="767"/>
      <c r="N1581" s="768"/>
      <c r="O1581" s="781"/>
    </row>
    <row r="1582">
      <c r="A1582" s="828"/>
      <c r="B1582" s="766" t="s">
        <v>280</v>
      </c>
      <c r="C1582" s="767"/>
      <c r="D1582" s="767"/>
      <c r="E1582" s="767"/>
      <c r="F1582" s="768"/>
      <c r="G1582" s="779"/>
      <c r="H1582" s="780"/>
      <c r="I1582" s="766" t="s">
        <v>281</v>
      </c>
      <c r="J1582" s="767"/>
      <c r="K1582" s="767"/>
      <c r="L1582" s="767"/>
      <c r="M1582" s="767"/>
      <c r="N1582" s="768"/>
      <c r="O1582" s="781">
        <v>1</v>
      </c>
    </row>
    <row r="1583" ht="13.15" customHeight="1">
      <c r="A1583" s="828"/>
      <c r="B1583" s="766" t="s">
        <v>282</v>
      </c>
      <c r="C1583" s="767"/>
      <c r="D1583" s="767"/>
      <c r="E1583" s="767"/>
      <c r="F1583" s="768"/>
      <c r="G1583" s="779"/>
      <c r="H1583" s="780"/>
      <c r="I1583" s="766" t="s">
        <v>283</v>
      </c>
      <c r="J1583" s="767"/>
      <c r="K1583" s="767"/>
      <c r="L1583" s="767"/>
      <c r="M1583" s="767"/>
      <c r="N1583" s="768"/>
      <c r="O1583" s="781"/>
    </row>
    <row r="1584" ht="13.15" customHeight="1">
      <c r="A1584" s="828"/>
      <c r="B1584" s="766" t="s">
        <v>284</v>
      </c>
      <c r="C1584" s="767"/>
      <c r="D1584" s="767"/>
      <c r="E1584" s="767"/>
      <c r="F1584" s="768"/>
      <c r="G1584" s="779"/>
      <c r="H1584" s="780"/>
      <c r="I1584" s="766" t="s">
        <v>285</v>
      </c>
      <c r="J1584" s="767"/>
      <c r="K1584" s="767"/>
      <c r="L1584" s="767"/>
      <c r="M1584" s="767"/>
      <c r="N1584" s="768"/>
      <c r="O1584" s="790">
        <v>1</v>
      </c>
    </row>
    <row r="1585" ht="13.9" customHeight="1">
      <c r="A1585" s="829"/>
      <c r="B1585" s="766" t="s">
        <v>286</v>
      </c>
      <c r="C1585" s="767"/>
      <c r="D1585" s="767"/>
      <c r="E1585" s="767"/>
      <c r="F1585" s="768"/>
      <c r="G1585" s="791">
        <v>2</v>
      </c>
      <c r="H1585" s="792"/>
      <c r="I1585" s="793" t="s">
        <v>287</v>
      </c>
      <c r="J1585" s="794"/>
      <c r="K1585" s="794"/>
      <c r="L1585" s="794"/>
      <c r="M1585" s="794"/>
      <c r="N1585" s="795"/>
      <c r="O1585" s="796">
        <f>SUM(G1575:H1585,O1575:O1584)</f>
        <v>5</v>
      </c>
    </row>
    <row r="1586">
      <c r="A1586" s="837" t="s">
        <v>288</v>
      </c>
      <c r="B1586" s="838" t="s">
        <v>113</v>
      </c>
      <c r="C1586" s="839"/>
      <c r="D1586" s="839"/>
      <c r="E1586" s="839"/>
      <c r="F1586" s="839"/>
      <c r="G1586" s="839"/>
      <c r="H1586" s="839"/>
      <c r="I1586" s="839"/>
      <c r="J1586" s="839"/>
      <c r="K1586" s="839"/>
      <c r="L1586" s="839"/>
      <c r="M1586" s="839"/>
      <c r="N1586" s="839"/>
      <c r="O1586" s="840"/>
    </row>
    <row r="1587">
      <c r="A1587" s="841"/>
      <c r="B1587" s="758"/>
      <c r="C1587" s="759"/>
      <c r="D1587" s="759"/>
      <c r="E1587" s="759"/>
      <c r="F1587" s="759"/>
      <c r="G1587" s="759"/>
      <c r="H1587" s="759"/>
      <c r="I1587" s="759"/>
      <c r="J1587" s="759"/>
      <c r="K1587" s="759"/>
      <c r="L1587" s="759"/>
      <c r="M1587" s="759"/>
      <c r="N1587" s="759"/>
      <c r="O1587" s="764"/>
    </row>
    <row r="1588">
      <c r="A1588" s="841"/>
      <c r="B1588" s="758"/>
      <c r="C1588" s="759"/>
      <c r="D1588" s="759"/>
      <c r="E1588" s="759"/>
      <c r="F1588" s="759"/>
      <c r="G1588" s="759"/>
      <c r="H1588" s="759"/>
      <c r="I1588" s="759"/>
      <c r="J1588" s="759"/>
      <c r="K1588" s="759"/>
      <c r="L1588" s="759"/>
      <c r="M1588" s="759"/>
      <c r="N1588" s="759"/>
      <c r="O1588" s="764"/>
    </row>
    <row r="1589">
      <c r="A1589" s="841"/>
      <c r="B1589" s="758"/>
      <c r="C1589" s="759"/>
      <c r="D1589" s="759"/>
      <c r="E1589" s="759"/>
      <c r="F1589" s="759"/>
      <c r="G1589" s="759"/>
      <c r="H1589" s="759"/>
      <c r="I1589" s="759"/>
      <c r="J1589" s="759"/>
      <c r="K1589" s="759"/>
      <c r="L1589" s="759"/>
      <c r="M1589" s="759"/>
      <c r="N1589" s="759"/>
      <c r="O1589" s="764"/>
    </row>
    <row r="1590">
      <c r="A1590" s="841"/>
      <c r="B1590" s="758"/>
      <c r="C1590" s="759"/>
      <c r="D1590" s="759"/>
      <c r="E1590" s="759"/>
      <c r="F1590" s="759"/>
      <c r="G1590" s="759"/>
      <c r="H1590" s="759"/>
      <c r="I1590" s="759"/>
      <c r="J1590" s="759"/>
      <c r="K1590" s="759"/>
      <c r="L1590" s="759"/>
      <c r="M1590" s="759"/>
      <c r="N1590" s="759"/>
      <c r="O1590" s="764"/>
    </row>
    <row r="1591">
      <c r="A1591" s="841"/>
      <c r="B1591" s="758"/>
      <c r="C1591" s="759"/>
      <c r="D1591" s="759"/>
      <c r="E1591" s="759"/>
      <c r="F1591" s="759"/>
      <c r="G1591" s="759"/>
      <c r="H1591" s="759"/>
      <c r="I1591" s="759"/>
      <c r="J1591" s="759"/>
      <c r="K1591" s="759"/>
      <c r="L1591" s="759"/>
      <c r="M1591" s="759"/>
      <c r="N1591" s="759"/>
      <c r="O1591" s="764"/>
    </row>
    <row r="1592">
      <c r="A1592" s="841"/>
      <c r="B1592" s="758"/>
      <c r="C1592" s="759"/>
      <c r="D1592" s="759"/>
      <c r="E1592" s="759"/>
      <c r="F1592" s="759"/>
      <c r="G1592" s="759"/>
      <c r="H1592" s="759"/>
      <c r="I1592" s="759"/>
      <c r="J1592" s="759"/>
      <c r="K1592" s="759"/>
      <c r="L1592" s="759"/>
      <c r="M1592" s="759"/>
      <c r="N1592" s="759"/>
      <c r="O1592" s="764"/>
    </row>
    <row r="1593">
      <c r="A1593" s="841"/>
      <c r="B1593" s="758"/>
      <c r="C1593" s="759"/>
      <c r="D1593" s="759"/>
      <c r="E1593" s="759"/>
      <c r="F1593" s="759"/>
      <c r="G1593" s="759"/>
      <c r="H1593" s="759"/>
      <c r="I1593" s="759"/>
      <c r="J1593" s="759"/>
      <c r="K1593" s="759"/>
      <c r="L1593" s="759"/>
      <c r="M1593" s="759"/>
      <c r="N1593" s="759"/>
      <c r="O1593" s="764"/>
    </row>
    <row r="1594">
      <c r="A1594" s="841"/>
      <c r="B1594" s="758"/>
      <c r="C1594" s="759"/>
      <c r="D1594" s="759"/>
      <c r="E1594" s="759"/>
      <c r="F1594" s="759"/>
      <c r="G1594" s="759"/>
      <c r="H1594" s="759"/>
      <c r="I1594" s="759"/>
      <c r="J1594" s="759"/>
      <c r="K1594" s="759"/>
      <c r="L1594" s="759"/>
      <c r="M1594" s="759"/>
      <c r="N1594" s="759"/>
      <c r="O1594" s="764"/>
    </row>
    <row r="1595">
      <c r="A1595" s="841"/>
      <c r="B1595" s="758"/>
      <c r="C1595" s="759"/>
      <c r="D1595" s="759"/>
      <c r="E1595" s="759"/>
      <c r="F1595" s="759"/>
      <c r="G1595" s="759"/>
      <c r="H1595" s="759"/>
      <c r="I1595" s="759"/>
      <c r="J1595" s="759"/>
      <c r="K1595" s="759"/>
      <c r="L1595" s="759"/>
      <c r="M1595" s="759"/>
      <c r="N1595" s="759"/>
      <c r="O1595" s="764"/>
    </row>
    <row r="1596">
      <c r="A1596" s="841"/>
      <c r="B1596" s="758"/>
      <c r="C1596" s="759"/>
      <c r="D1596" s="759"/>
      <c r="E1596" s="759"/>
      <c r="F1596" s="759"/>
      <c r="G1596" s="759"/>
      <c r="H1596" s="759"/>
      <c r="I1596" s="759"/>
      <c r="J1596" s="759"/>
      <c r="K1596" s="759"/>
      <c r="L1596" s="759"/>
      <c r="M1596" s="759"/>
      <c r="N1596" s="759"/>
      <c r="O1596" s="764"/>
    </row>
    <row r="1597">
      <c r="A1597" s="841"/>
      <c r="B1597" s="758"/>
      <c r="C1597" s="759"/>
      <c r="D1597" s="759"/>
      <c r="E1597" s="759"/>
      <c r="F1597" s="759"/>
      <c r="G1597" s="759"/>
      <c r="H1597" s="759"/>
      <c r="I1597" s="3" t="s">
        <v>0</v>
      </c>
      <c r="J1597" s="3"/>
      <c r="K1597" s="3"/>
      <c r="L1597" s="3"/>
      <c r="M1597" s="3"/>
      <c r="N1597" s="3"/>
      <c r="O1597" s="3"/>
    </row>
    <row r="1598">
      <c r="A1598" s="841"/>
      <c r="B1598" s="758"/>
      <c r="C1598" s="759"/>
      <c r="D1598" s="759"/>
      <c r="E1598" s="759"/>
      <c r="F1598" s="759"/>
      <c r="G1598" s="759"/>
      <c r="H1598" s="759"/>
      <c r="I1598" s="3"/>
      <c r="J1598" s="3"/>
      <c r="K1598" s="3"/>
      <c r="L1598" s="3"/>
      <c r="M1598" s="3"/>
      <c r="N1598" s="3"/>
      <c r="O1598" s="3"/>
    </row>
    <row r="1599">
      <c r="A1599" s="841"/>
      <c r="B1599" s="758"/>
      <c r="C1599" s="759"/>
      <c r="D1599" s="759"/>
      <c r="E1599" s="759"/>
      <c r="F1599" s="759"/>
      <c r="G1599" s="759"/>
      <c r="H1599" s="759"/>
      <c r="I1599" s="3"/>
      <c r="J1599" s="3"/>
      <c r="K1599" s="3"/>
      <c r="L1599" s="3"/>
      <c r="M1599" s="3"/>
      <c r="N1599" s="3"/>
      <c r="O1599" s="3"/>
    </row>
    <row r="1600">
      <c r="A1600" s="842"/>
      <c r="B1600" s="803"/>
      <c r="C1600" s="804"/>
      <c r="D1600" s="804"/>
      <c r="E1600" s="804"/>
      <c r="F1600" s="804"/>
      <c r="G1600" s="804"/>
      <c r="H1600" s="804"/>
      <c r="I1600" s="3"/>
      <c r="J1600" s="3"/>
      <c r="K1600" s="3"/>
      <c r="L1600" s="3"/>
      <c r="M1600" s="3"/>
      <c r="N1600" s="3"/>
      <c r="O1600" s="3"/>
    </row>
    <row r="1601">
      <c r="A1601" s="837" t="s">
        <v>291</v>
      </c>
      <c r="B1601" s="752"/>
      <c r="C1601" s="753"/>
      <c r="D1601" s="753"/>
      <c r="E1601" s="753"/>
      <c r="F1601" s="753"/>
      <c r="G1601" s="753"/>
      <c r="H1601" s="753"/>
      <c r="I1601" s="753"/>
      <c r="J1601" s="753"/>
      <c r="K1601" s="753"/>
      <c r="L1601" s="753"/>
      <c r="M1601" s="753"/>
      <c r="N1601" s="753"/>
      <c r="O1601" s="754"/>
    </row>
    <row r="1602">
      <c r="A1602" s="841"/>
      <c r="B1602" s="760"/>
      <c r="C1602" s="761"/>
      <c r="D1602" s="761"/>
      <c r="E1602" s="761"/>
      <c r="F1602" s="761"/>
      <c r="G1602" s="761"/>
      <c r="H1602" s="761"/>
      <c r="I1602" s="761"/>
      <c r="J1602" s="761"/>
      <c r="K1602" s="761"/>
      <c r="L1602" s="761"/>
      <c r="M1602" s="761"/>
      <c r="N1602" s="761"/>
      <c r="O1602" s="762"/>
    </row>
    <row r="1603">
      <c r="A1603" s="841"/>
      <c r="B1603" s="760"/>
      <c r="C1603" s="761"/>
      <c r="D1603" s="761"/>
      <c r="E1603" s="761"/>
      <c r="F1603" s="761"/>
      <c r="G1603" s="761"/>
      <c r="H1603" s="761"/>
      <c r="I1603" s="761"/>
      <c r="J1603" s="761"/>
      <c r="K1603" s="761"/>
      <c r="L1603" s="761"/>
      <c r="M1603" s="761"/>
      <c r="N1603" s="761"/>
      <c r="O1603" s="762"/>
    </row>
    <row r="1604">
      <c r="A1604" s="841"/>
      <c r="B1604" s="760"/>
      <c r="C1604" s="761"/>
      <c r="D1604" s="761"/>
      <c r="E1604" s="761"/>
      <c r="F1604" s="761"/>
      <c r="G1604" s="761"/>
      <c r="H1604" s="761"/>
      <c r="I1604" s="761"/>
      <c r="J1604" s="761"/>
      <c r="K1604" s="761"/>
      <c r="L1604" s="761"/>
      <c r="M1604" s="761"/>
      <c r="N1604" s="761"/>
      <c r="O1604" s="762"/>
    </row>
    <row r="1605">
      <c r="A1605" s="841"/>
      <c r="B1605" s="760"/>
      <c r="C1605" s="761"/>
      <c r="D1605" s="761"/>
      <c r="E1605" s="761"/>
      <c r="F1605" s="761"/>
      <c r="G1605" s="761"/>
      <c r="H1605" s="761"/>
      <c r="I1605" s="761"/>
      <c r="J1605" s="761"/>
      <c r="K1605" s="761"/>
      <c r="L1605" s="761"/>
      <c r="M1605" s="761"/>
      <c r="N1605" s="761"/>
      <c r="O1605" s="762"/>
    </row>
    <row r="1606">
      <c r="A1606" s="841"/>
      <c r="B1606" s="760"/>
      <c r="C1606" s="761"/>
      <c r="D1606" s="761"/>
      <c r="E1606" s="761"/>
      <c r="F1606" s="761"/>
      <c r="G1606" s="761"/>
      <c r="H1606" s="761"/>
      <c r="I1606" s="761"/>
      <c r="J1606" s="761"/>
      <c r="K1606" s="761"/>
      <c r="L1606" s="761"/>
      <c r="M1606" s="761"/>
      <c r="N1606" s="761"/>
      <c r="O1606" s="762"/>
    </row>
    <row r="1607">
      <c r="A1607" s="841"/>
      <c r="B1607" s="760"/>
      <c r="C1607" s="761"/>
      <c r="D1607" s="761"/>
      <c r="E1607" s="761"/>
      <c r="F1607" s="761"/>
      <c r="G1607" s="761"/>
      <c r="H1607" s="761"/>
      <c r="I1607" s="761"/>
      <c r="J1607" s="761"/>
      <c r="K1607" s="761"/>
      <c r="L1607" s="761"/>
      <c r="M1607" s="761"/>
      <c r="N1607" s="761"/>
      <c r="O1607" s="762"/>
    </row>
    <row r="1608">
      <c r="A1608" s="841"/>
      <c r="B1608" s="760"/>
      <c r="C1608" s="761"/>
      <c r="D1608" s="761"/>
      <c r="E1608" s="761"/>
      <c r="F1608" s="761"/>
      <c r="G1608" s="761"/>
      <c r="H1608" s="761"/>
      <c r="I1608" s="761"/>
      <c r="J1608" s="761"/>
      <c r="K1608" s="761"/>
      <c r="L1608" s="761"/>
      <c r="M1608" s="761"/>
      <c r="N1608" s="761"/>
      <c r="O1608" s="762"/>
    </row>
    <row r="1609">
      <c r="A1609" s="841"/>
      <c r="B1609" s="758"/>
      <c r="C1609" s="759"/>
      <c r="D1609" s="759"/>
      <c r="E1609" s="759"/>
      <c r="F1609" s="759"/>
      <c r="G1609" s="759"/>
      <c r="H1609" s="759"/>
      <c r="I1609" s="3" t="s">
        <v>292</v>
      </c>
      <c r="J1609" s="3"/>
      <c r="K1609" s="3"/>
      <c r="L1609" s="3"/>
      <c r="M1609" s="3"/>
      <c r="N1609" s="3"/>
      <c r="O1609" s="3"/>
    </row>
    <row r="1610">
      <c r="A1610" s="841"/>
      <c r="B1610" s="758"/>
      <c r="C1610" s="759"/>
      <c r="D1610" s="759"/>
      <c r="E1610" s="759"/>
      <c r="F1610" s="759"/>
      <c r="G1610" s="759"/>
      <c r="H1610" s="759"/>
      <c r="I1610" s="3"/>
      <c r="J1610" s="3"/>
      <c r="K1610" s="3"/>
      <c r="L1610" s="3"/>
      <c r="M1610" s="3"/>
      <c r="N1610" s="3"/>
      <c r="O1610" s="3"/>
    </row>
    <row r="1611">
      <c r="A1611" s="841"/>
      <c r="B1611" s="758"/>
      <c r="C1611" s="759"/>
      <c r="D1611" s="759"/>
      <c r="E1611" s="759"/>
      <c r="F1611" s="759"/>
      <c r="G1611" s="759"/>
      <c r="H1611" s="759"/>
      <c r="I1611" s="3"/>
      <c r="J1611" s="3"/>
      <c r="K1611" s="3"/>
      <c r="L1611" s="3"/>
      <c r="M1611" s="3"/>
      <c r="N1611" s="3"/>
      <c r="O1611" s="3"/>
    </row>
    <row r="1612">
      <c r="A1612" s="842"/>
      <c r="B1612" s="803"/>
      <c r="C1612" s="804"/>
      <c r="D1612" s="804"/>
      <c r="E1612" s="804"/>
      <c r="F1612" s="804"/>
      <c r="G1612" s="804"/>
      <c r="H1612" s="804"/>
      <c r="I1612" s="3"/>
      <c r="J1612" s="3"/>
      <c r="K1612" s="3"/>
      <c r="L1612" s="3"/>
      <c r="M1612" s="3"/>
      <c r="N1612" s="3"/>
      <c r="O1612" s="3"/>
    </row>
  </sheetData>
  <mergeCells count="3069">
    <mergeCell ref="A1601:A1612"/>
    <mergeCell ref="B1601:O1601"/>
    <mergeCell ref="B1602:O1602"/>
    <mergeCell ref="B1603:O1603"/>
    <mergeCell ref="B1604:O1604"/>
    <mergeCell ref="B1605:O1605"/>
    <mergeCell ref="B1606:O1606"/>
    <mergeCell ref="B1607:O1607"/>
    <mergeCell ref="B1608:O1608"/>
    <mergeCell ref="B1609:H1609"/>
    <mergeCell ref="I1609:O1612"/>
    <mergeCell ref="B1610:H1610"/>
    <mergeCell ref="B1611:H1611"/>
    <mergeCell ref="B1612:H1612"/>
    <mergeCell ref="G1584:H1584"/>
    <mergeCell ref="I1584:N1584"/>
    <mergeCell ref="B1585:F1585"/>
    <mergeCell ref="G1585:H1585"/>
    <mergeCell ref="I1585:N1585"/>
    <mergeCell ref="A1586:A1600"/>
    <mergeCell ref="B1586:O1586"/>
    <mergeCell ref="B1587:O1587"/>
    <mergeCell ref="B1588:O1588"/>
    <mergeCell ref="B1589:O1589"/>
    <mergeCell ref="B1590:O1590"/>
    <mergeCell ref="B1591:O1591"/>
    <mergeCell ref="B1592:O1592"/>
    <mergeCell ref="B1593:O1593"/>
    <mergeCell ref="B1594:O1594"/>
    <mergeCell ref="B1595:O1595"/>
    <mergeCell ref="B1596:O1596"/>
    <mergeCell ref="B1597:H1597"/>
    <mergeCell ref="I1597:O1600"/>
    <mergeCell ref="B1598:H1598"/>
    <mergeCell ref="B1599:H1599"/>
    <mergeCell ref="B1600:H1600"/>
    <mergeCell ref="A1574:A1585"/>
    <mergeCell ref="B1574:F1574"/>
    <mergeCell ref="G1574:H1574"/>
    <mergeCell ref="I1574:N1574"/>
    <mergeCell ref="B1575:F1575"/>
    <mergeCell ref="G1575:H1575"/>
    <mergeCell ref="I1575:N1575"/>
    <mergeCell ref="B1576:F1576"/>
    <mergeCell ref="G1576:H1576"/>
    <mergeCell ref="I1576:N1576"/>
    <mergeCell ref="B1577:F1577"/>
    <mergeCell ref="G1577:H1577"/>
    <mergeCell ref="I1577:N1577"/>
    <mergeCell ref="B1578:F1578"/>
    <mergeCell ref="G1578:H1578"/>
    <mergeCell ref="I1578:N1578"/>
    <mergeCell ref="B1579:F1579"/>
    <mergeCell ref="G1579:H1579"/>
    <mergeCell ref="I1579:N1579"/>
    <mergeCell ref="B1580:F1580"/>
    <mergeCell ref="G1580:H1580"/>
    <mergeCell ref="I1580:N1580"/>
    <mergeCell ref="B1581:F1581"/>
    <mergeCell ref="G1581:H1581"/>
    <mergeCell ref="I1581:N1581"/>
    <mergeCell ref="B1582:F1582"/>
    <mergeCell ref="G1582:H1582"/>
    <mergeCell ref="I1582:N1582"/>
    <mergeCell ref="B1583:F1583"/>
    <mergeCell ref="G1583:H1583"/>
    <mergeCell ref="I1583:N1583"/>
    <mergeCell ref="B1584:F1584"/>
    <mergeCell ref="D1564:F1564"/>
    <mergeCell ref="G1564:H1564"/>
    <mergeCell ref="I1564:M1564"/>
    <mergeCell ref="A1565:A1566"/>
    <mergeCell ref="B1565:J1566"/>
    <mergeCell ref="M1565:N1565"/>
    <mergeCell ref="M1566:N1566"/>
    <mergeCell ref="F1567:G1567"/>
    <mergeCell ref="M1567:N1567"/>
    <mergeCell ref="A1568:A1573"/>
    <mergeCell ref="B1568:F1568"/>
    <mergeCell ref="G1568:H1568"/>
    <mergeCell ref="I1568:O1568"/>
    <mergeCell ref="B1569:F1569"/>
    <mergeCell ref="G1569:H1569"/>
    <mergeCell ref="I1569:O1569"/>
    <mergeCell ref="B1570:F1570"/>
    <mergeCell ref="G1570:H1570"/>
    <mergeCell ref="I1570:O1570"/>
    <mergeCell ref="B1571:F1571"/>
    <mergeCell ref="G1571:H1571"/>
    <mergeCell ref="I1571:O1571"/>
    <mergeCell ref="B1572:F1572"/>
    <mergeCell ref="G1572:H1572"/>
    <mergeCell ref="I1572:O1572"/>
    <mergeCell ref="B1573:F1573"/>
    <mergeCell ref="G1573:H1573"/>
    <mergeCell ref="I1573:O1573"/>
    <mergeCell ref="A1549:A1560"/>
    <mergeCell ref="B1549:O1549"/>
    <mergeCell ref="B1550:O1550"/>
    <mergeCell ref="B1551:O1551"/>
    <mergeCell ref="B1552:O1552"/>
    <mergeCell ref="B1553:O1553"/>
    <mergeCell ref="B1554:O1554"/>
    <mergeCell ref="B1555:O1555"/>
    <mergeCell ref="B1556:O1556"/>
    <mergeCell ref="B1557:H1557"/>
    <mergeCell ref="I1557:O1560"/>
    <mergeCell ref="B1558:H1558"/>
    <mergeCell ref="B1559:H1559"/>
    <mergeCell ref="B1560:H1560"/>
    <mergeCell ref="B1561:O1561"/>
    <mergeCell ref="B1562:O1562"/>
    <mergeCell ref="A1563:O1563"/>
    <mergeCell ref="G1532:H1532"/>
    <mergeCell ref="I1532:N1532"/>
    <mergeCell ref="B1533:F1533"/>
    <mergeCell ref="G1533:H1533"/>
    <mergeCell ref="I1533:N1533"/>
    <mergeCell ref="A1534:A1548"/>
    <mergeCell ref="B1534:O1534"/>
    <mergeCell ref="B1535:O1535"/>
    <mergeCell ref="B1536:O1536"/>
    <mergeCell ref="B1537:O1537"/>
    <mergeCell ref="B1538:O1538"/>
    <mergeCell ref="B1539:O1539"/>
    <mergeCell ref="B1540:O1540"/>
    <mergeCell ref="B1541:O1541"/>
    <mergeCell ref="B1542:O1542"/>
    <mergeCell ref="B1543:O1543"/>
    <mergeCell ref="B1544:O1544"/>
    <mergeCell ref="B1545:H1545"/>
    <mergeCell ref="I1545:O1548"/>
    <mergeCell ref="B1546:H1546"/>
    <mergeCell ref="B1547:H1547"/>
    <mergeCell ref="B1548:H1548"/>
    <mergeCell ref="A1522:A1533"/>
    <mergeCell ref="B1522:F1522"/>
    <mergeCell ref="G1522:H1522"/>
    <mergeCell ref="I1522:N1522"/>
    <mergeCell ref="B1523:F1523"/>
    <mergeCell ref="G1523:H1523"/>
    <mergeCell ref="I1523:N1523"/>
    <mergeCell ref="B1524:F1524"/>
    <mergeCell ref="G1524:H1524"/>
    <mergeCell ref="I1524:N1524"/>
    <mergeCell ref="B1525:F1525"/>
    <mergeCell ref="G1525:H1525"/>
    <mergeCell ref="I1525:N1525"/>
    <mergeCell ref="B1526:F1526"/>
    <mergeCell ref="G1526:H1526"/>
    <mergeCell ref="I1526:N1526"/>
    <mergeCell ref="B1527:F1527"/>
    <mergeCell ref="G1527:H1527"/>
    <mergeCell ref="I1527:N1527"/>
    <mergeCell ref="B1528:F1528"/>
    <mergeCell ref="G1528:H1528"/>
    <mergeCell ref="I1528:N1528"/>
    <mergeCell ref="B1529:F1529"/>
    <mergeCell ref="G1529:H1529"/>
    <mergeCell ref="I1529:N1529"/>
    <mergeCell ref="B1530:F1530"/>
    <mergeCell ref="G1530:H1530"/>
    <mergeCell ref="I1530:N1530"/>
    <mergeCell ref="B1531:F1531"/>
    <mergeCell ref="G1531:H1531"/>
    <mergeCell ref="I1531:N1531"/>
    <mergeCell ref="B1532:F1532"/>
    <mergeCell ref="D1512:F1512"/>
    <mergeCell ref="G1512:H1512"/>
    <mergeCell ref="I1512:M1512"/>
    <mergeCell ref="A1513:A1514"/>
    <mergeCell ref="B1513:J1514"/>
    <mergeCell ref="M1513:N1513"/>
    <mergeCell ref="M1514:N1514"/>
    <mergeCell ref="F1515:G1515"/>
    <mergeCell ref="M1515:N1515"/>
    <mergeCell ref="A1516:A1521"/>
    <mergeCell ref="B1516:F1516"/>
    <mergeCell ref="G1516:H1516"/>
    <mergeCell ref="I1516:O1516"/>
    <mergeCell ref="B1517:F1517"/>
    <mergeCell ref="G1517:H1517"/>
    <mergeCell ref="I1517:O1517"/>
    <mergeCell ref="B1518:F1518"/>
    <mergeCell ref="G1518:H1518"/>
    <mergeCell ref="I1518:O1518"/>
    <mergeCell ref="B1519:F1519"/>
    <mergeCell ref="G1519:H1519"/>
    <mergeCell ref="I1519:O1519"/>
    <mergeCell ref="B1520:F1520"/>
    <mergeCell ref="G1520:H1520"/>
    <mergeCell ref="I1520:O1520"/>
    <mergeCell ref="B1521:F1521"/>
    <mergeCell ref="G1521:H1521"/>
    <mergeCell ref="I1521:O1521"/>
    <mergeCell ref="A1497:A1508"/>
    <mergeCell ref="B1497:O1497"/>
    <mergeCell ref="B1498:O1498"/>
    <mergeCell ref="B1499:O1499"/>
    <mergeCell ref="B1500:O1500"/>
    <mergeCell ref="B1501:O1501"/>
    <mergeCell ref="B1502:O1502"/>
    <mergeCell ref="B1503:O1503"/>
    <mergeCell ref="B1504:O1504"/>
    <mergeCell ref="B1505:H1505"/>
    <mergeCell ref="I1505:O1508"/>
    <mergeCell ref="B1506:H1506"/>
    <mergeCell ref="B1507:H1507"/>
    <mergeCell ref="B1508:H1508"/>
    <mergeCell ref="B1509:O1509"/>
    <mergeCell ref="B1510:O1510"/>
    <mergeCell ref="A1511:O1511"/>
    <mergeCell ref="G1480:H1480"/>
    <mergeCell ref="I1480:N1480"/>
    <mergeCell ref="B1481:F1481"/>
    <mergeCell ref="G1481:H1481"/>
    <mergeCell ref="I1481:N1481"/>
    <mergeCell ref="A1482:A1496"/>
    <mergeCell ref="B1482:O1482"/>
    <mergeCell ref="B1483:O1483"/>
    <mergeCell ref="B1484:O1484"/>
    <mergeCell ref="B1485:O1485"/>
    <mergeCell ref="B1486:O1486"/>
    <mergeCell ref="B1487:O1487"/>
    <mergeCell ref="B1488:O1488"/>
    <mergeCell ref="B1489:O1489"/>
    <mergeCell ref="B1490:O1490"/>
    <mergeCell ref="B1491:O1491"/>
    <mergeCell ref="B1492:O1492"/>
    <mergeCell ref="B1493:H1493"/>
    <mergeCell ref="I1493:O1496"/>
    <mergeCell ref="B1494:H1494"/>
    <mergeCell ref="B1495:H1495"/>
    <mergeCell ref="B1496:H1496"/>
    <mergeCell ref="A1470:A1481"/>
    <mergeCell ref="B1470:F1470"/>
    <mergeCell ref="G1470:H1470"/>
    <mergeCell ref="I1470:N1470"/>
    <mergeCell ref="B1471:F1471"/>
    <mergeCell ref="G1471:H1471"/>
    <mergeCell ref="I1471:N1471"/>
    <mergeCell ref="B1472:F1472"/>
    <mergeCell ref="G1472:H1472"/>
    <mergeCell ref="I1472:N1472"/>
    <mergeCell ref="B1473:F1473"/>
    <mergeCell ref="G1473:H1473"/>
    <mergeCell ref="I1473:N1473"/>
    <mergeCell ref="B1474:F1474"/>
    <mergeCell ref="G1474:H1474"/>
    <mergeCell ref="I1474:N1474"/>
    <mergeCell ref="B1475:F1475"/>
    <mergeCell ref="G1475:H1475"/>
    <mergeCell ref="I1475:N1475"/>
    <mergeCell ref="B1476:F1476"/>
    <mergeCell ref="G1476:H1476"/>
    <mergeCell ref="I1476:N1476"/>
    <mergeCell ref="B1477:F1477"/>
    <mergeCell ref="G1477:H1477"/>
    <mergeCell ref="I1477:N1477"/>
    <mergeCell ref="B1478:F1478"/>
    <mergeCell ref="G1478:H1478"/>
    <mergeCell ref="I1478:N1478"/>
    <mergeCell ref="B1479:F1479"/>
    <mergeCell ref="G1479:H1479"/>
    <mergeCell ref="I1479:N1479"/>
    <mergeCell ref="B1480:F1480"/>
    <mergeCell ref="D1460:F1460"/>
    <mergeCell ref="G1460:H1460"/>
    <mergeCell ref="I1460:M1460"/>
    <mergeCell ref="A1461:A1462"/>
    <mergeCell ref="B1461:J1462"/>
    <mergeCell ref="M1461:N1461"/>
    <mergeCell ref="M1462:N1462"/>
    <mergeCell ref="F1463:G1463"/>
    <mergeCell ref="M1463:N1463"/>
    <mergeCell ref="A1464:A1469"/>
    <mergeCell ref="B1464:F1464"/>
    <mergeCell ref="G1464:H1464"/>
    <mergeCell ref="I1464:O1464"/>
    <mergeCell ref="B1465:F1465"/>
    <mergeCell ref="G1465:H1465"/>
    <mergeCell ref="I1465:O1465"/>
    <mergeCell ref="B1466:F1466"/>
    <mergeCell ref="G1466:H1466"/>
    <mergeCell ref="I1466:O1466"/>
    <mergeCell ref="B1467:F1467"/>
    <mergeCell ref="G1467:H1467"/>
    <mergeCell ref="I1467:O1467"/>
    <mergeCell ref="B1468:F1468"/>
    <mergeCell ref="G1468:H1468"/>
    <mergeCell ref="I1468:O1468"/>
    <mergeCell ref="B1469:F1469"/>
    <mergeCell ref="G1469:H1469"/>
    <mergeCell ref="I1469:O1469"/>
    <mergeCell ref="A1445:A1456"/>
    <mergeCell ref="B1445:O1445"/>
    <mergeCell ref="B1446:O1446"/>
    <mergeCell ref="B1447:O1447"/>
    <mergeCell ref="B1448:O1448"/>
    <mergeCell ref="B1449:O1449"/>
    <mergeCell ref="B1450:O1450"/>
    <mergeCell ref="B1451:O1451"/>
    <mergeCell ref="B1452:O1452"/>
    <mergeCell ref="B1453:H1453"/>
    <mergeCell ref="I1453:O1456"/>
    <mergeCell ref="B1454:H1454"/>
    <mergeCell ref="B1455:H1455"/>
    <mergeCell ref="B1456:H1456"/>
    <mergeCell ref="B1457:O1457"/>
    <mergeCell ref="B1458:O1458"/>
    <mergeCell ref="A1459:O1459"/>
    <mergeCell ref="G1428:H1428"/>
    <mergeCell ref="I1428:N1428"/>
    <mergeCell ref="B1429:F1429"/>
    <mergeCell ref="G1429:H1429"/>
    <mergeCell ref="I1429:N1429"/>
    <mergeCell ref="A1430:A1444"/>
    <mergeCell ref="B1430:O1430"/>
    <mergeCell ref="B1431:O1431"/>
    <mergeCell ref="B1432:O1432"/>
    <mergeCell ref="B1433:O1433"/>
    <mergeCell ref="B1434:O1434"/>
    <mergeCell ref="B1435:O1435"/>
    <mergeCell ref="B1436:O1436"/>
    <mergeCell ref="B1437:O1437"/>
    <mergeCell ref="B1438:O1438"/>
    <mergeCell ref="B1439:O1439"/>
    <mergeCell ref="B1440:O1440"/>
    <mergeCell ref="B1441:H1441"/>
    <mergeCell ref="I1441:O1444"/>
    <mergeCell ref="B1442:H1442"/>
    <mergeCell ref="B1443:H1443"/>
    <mergeCell ref="B1444:H1444"/>
    <mergeCell ref="A1418:A1429"/>
    <mergeCell ref="B1418:F1418"/>
    <mergeCell ref="G1418:H1418"/>
    <mergeCell ref="I1418:N1418"/>
    <mergeCell ref="B1419:F1419"/>
    <mergeCell ref="G1419:H1419"/>
    <mergeCell ref="I1419:N1419"/>
    <mergeCell ref="B1420:F1420"/>
    <mergeCell ref="G1420:H1420"/>
    <mergeCell ref="I1420:N1420"/>
    <mergeCell ref="B1421:F1421"/>
    <mergeCell ref="G1421:H1421"/>
    <mergeCell ref="I1421:N1421"/>
    <mergeCell ref="B1422:F1422"/>
    <mergeCell ref="G1422:H1422"/>
    <mergeCell ref="I1422:N1422"/>
    <mergeCell ref="B1423:F1423"/>
    <mergeCell ref="G1423:H1423"/>
    <mergeCell ref="I1423:N1423"/>
    <mergeCell ref="B1424:F1424"/>
    <mergeCell ref="G1424:H1424"/>
    <mergeCell ref="I1424:N1424"/>
    <mergeCell ref="B1425:F1425"/>
    <mergeCell ref="G1425:H1425"/>
    <mergeCell ref="I1425:N1425"/>
    <mergeCell ref="B1426:F1426"/>
    <mergeCell ref="G1426:H1426"/>
    <mergeCell ref="I1426:N1426"/>
    <mergeCell ref="B1427:F1427"/>
    <mergeCell ref="G1427:H1427"/>
    <mergeCell ref="I1427:N1427"/>
    <mergeCell ref="B1428:F1428"/>
    <mergeCell ref="D1408:F1408"/>
    <mergeCell ref="G1408:H1408"/>
    <mergeCell ref="I1408:M1408"/>
    <mergeCell ref="A1409:A1410"/>
    <mergeCell ref="B1409:J1410"/>
    <mergeCell ref="M1409:N1409"/>
    <mergeCell ref="M1410:N1410"/>
    <mergeCell ref="F1411:G1411"/>
    <mergeCell ref="M1411:N1411"/>
    <mergeCell ref="A1412:A1417"/>
    <mergeCell ref="B1412:F1412"/>
    <mergeCell ref="G1412:H1412"/>
    <mergeCell ref="I1412:O1412"/>
    <mergeCell ref="B1413:F1413"/>
    <mergeCell ref="G1413:H1413"/>
    <mergeCell ref="I1413:O1413"/>
    <mergeCell ref="B1414:F1414"/>
    <mergeCell ref="G1414:H1414"/>
    <mergeCell ref="I1414:O1414"/>
    <mergeCell ref="B1415:F1415"/>
    <mergeCell ref="G1415:H1415"/>
    <mergeCell ref="I1415:O1415"/>
    <mergeCell ref="B1416:F1416"/>
    <mergeCell ref="G1416:H1416"/>
    <mergeCell ref="I1416:O1416"/>
    <mergeCell ref="B1417:F1417"/>
    <mergeCell ref="G1417:H1417"/>
    <mergeCell ref="I1417:O1417"/>
    <mergeCell ref="A1393:A1404"/>
    <mergeCell ref="B1393:O1393"/>
    <mergeCell ref="B1394:O1394"/>
    <mergeCell ref="B1395:O1395"/>
    <mergeCell ref="B1396:O1396"/>
    <mergeCell ref="B1397:O1397"/>
    <mergeCell ref="B1398:O1398"/>
    <mergeCell ref="B1399:O1399"/>
    <mergeCell ref="B1400:O1400"/>
    <mergeCell ref="B1401:H1401"/>
    <mergeCell ref="I1401:O1404"/>
    <mergeCell ref="B1402:H1402"/>
    <mergeCell ref="B1403:H1403"/>
    <mergeCell ref="B1404:H1404"/>
    <mergeCell ref="B1405:O1405"/>
    <mergeCell ref="B1406:O1406"/>
    <mergeCell ref="A1407:O1407"/>
    <mergeCell ref="G1376:H1376"/>
    <mergeCell ref="I1376:N1376"/>
    <mergeCell ref="B1377:F1377"/>
    <mergeCell ref="G1377:H1377"/>
    <mergeCell ref="I1377:N1377"/>
    <mergeCell ref="A1378:A1392"/>
    <mergeCell ref="B1378:O1378"/>
    <mergeCell ref="B1379:O1379"/>
    <mergeCell ref="B1380:O1380"/>
    <mergeCell ref="B1381:O1381"/>
    <mergeCell ref="B1382:O1382"/>
    <mergeCell ref="B1383:O1383"/>
    <mergeCell ref="B1384:O1384"/>
    <mergeCell ref="B1385:O1385"/>
    <mergeCell ref="B1386:O1386"/>
    <mergeCell ref="B1387:O1387"/>
    <mergeCell ref="B1388:O1388"/>
    <mergeCell ref="B1389:H1389"/>
    <mergeCell ref="I1389:O1392"/>
    <mergeCell ref="B1390:H1390"/>
    <mergeCell ref="B1391:H1391"/>
    <mergeCell ref="B1392:H1392"/>
    <mergeCell ref="A1366:A1377"/>
    <mergeCell ref="B1366:F1366"/>
    <mergeCell ref="G1366:H1366"/>
    <mergeCell ref="I1366:N1366"/>
    <mergeCell ref="B1367:F1367"/>
    <mergeCell ref="G1367:H1367"/>
    <mergeCell ref="I1367:N1367"/>
    <mergeCell ref="B1368:F1368"/>
    <mergeCell ref="G1368:H1368"/>
    <mergeCell ref="I1368:N1368"/>
    <mergeCell ref="B1369:F1369"/>
    <mergeCell ref="G1369:H1369"/>
    <mergeCell ref="I1369:N1369"/>
    <mergeCell ref="B1370:F1370"/>
    <mergeCell ref="G1370:H1370"/>
    <mergeCell ref="I1370:N1370"/>
    <mergeCell ref="B1371:F1371"/>
    <mergeCell ref="G1371:H1371"/>
    <mergeCell ref="I1371:N1371"/>
    <mergeCell ref="B1372:F1372"/>
    <mergeCell ref="G1372:H1372"/>
    <mergeCell ref="I1372:N1372"/>
    <mergeCell ref="B1373:F1373"/>
    <mergeCell ref="G1373:H1373"/>
    <mergeCell ref="I1373:N1373"/>
    <mergeCell ref="B1374:F1374"/>
    <mergeCell ref="G1374:H1374"/>
    <mergeCell ref="I1374:N1374"/>
    <mergeCell ref="B1375:F1375"/>
    <mergeCell ref="G1375:H1375"/>
    <mergeCell ref="I1375:N1375"/>
    <mergeCell ref="B1376:F1376"/>
    <mergeCell ref="D1356:F1356"/>
    <mergeCell ref="G1356:H1356"/>
    <mergeCell ref="I1356:M1356"/>
    <mergeCell ref="A1357:A1358"/>
    <mergeCell ref="B1357:J1358"/>
    <mergeCell ref="M1357:N1357"/>
    <mergeCell ref="M1358:N1358"/>
    <mergeCell ref="F1359:G1359"/>
    <mergeCell ref="M1359:N1359"/>
    <mergeCell ref="A1360:A1365"/>
    <mergeCell ref="B1360:F1360"/>
    <mergeCell ref="G1360:H1360"/>
    <mergeCell ref="I1360:O1360"/>
    <mergeCell ref="B1361:F1361"/>
    <mergeCell ref="G1361:H1361"/>
    <mergeCell ref="I1361:O1361"/>
    <mergeCell ref="B1362:F1362"/>
    <mergeCell ref="G1362:H1362"/>
    <mergeCell ref="I1362:O1362"/>
    <mergeCell ref="B1363:F1363"/>
    <mergeCell ref="G1363:H1363"/>
    <mergeCell ref="I1363:O1363"/>
    <mergeCell ref="B1364:F1364"/>
    <mergeCell ref="G1364:H1364"/>
    <mergeCell ref="I1364:O1364"/>
    <mergeCell ref="B1365:F1365"/>
    <mergeCell ref="G1365:H1365"/>
    <mergeCell ref="I1365:O1365"/>
    <mergeCell ref="A1341:A1352"/>
    <mergeCell ref="B1341:O1341"/>
    <mergeCell ref="B1342:O1342"/>
    <mergeCell ref="B1343:O1343"/>
    <mergeCell ref="B1344:O1344"/>
    <mergeCell ref="B1345:O1345"/>
    <mergeCell ref="B1346:O1346"/>
    <mergeCell ref="B1347:O1347"/>
    <mergeCell ref="B1348:O1348"/>
    <mergeCell ref="B1349:H1349"/>
    <mergeCell ref="I1349:O1352"/>
    <mergeCell ref="B1350:H1350"/>
    <mergeCell ref="B1351:H1351"/>
    <mergeCell ref="B1352:H1352"/>
    <mergeCell ref="B1353:O1353"/>
    <mergeCell ref="B1354:O1354"/>
    <mergeCell ref="A1355:O1355"/>
    <mergeCell ref="G1324:H1324"/>
    <mergeCell ref="I1324:N1324"/>
    <mergeCell ref="B1325:F1325"/>
    <mergeCell ref="G1325:H1325"/>
    <mergeCell ref="I1325:N1325"/>
    <mergeCell ref="A1326:A1340"/>
    <mergeCell ref="B1326:O1326"/>
    <mergeCell ref="B1327:O1327"/>
    <mergeCell ref="B1328:O1328"/>
    <mergeCell ref="B1329:O1329"/>
    <mergeCell ref="B1330:O1330"/>
    <mergeCell ref="B1331:O1331"/>
    <mergeCell ref="B1332:O1332"/>
    <mergeCell ref="B1333:O1333"/>
    <mergeCell ref="B1334:O1334"/>
    <mergeCell ref="B1335:O1335"/>
    <mergeCell ref="B1336:O1336"/>
    <mergeCell ref="B1337:H1337"/>
    <mergeCell ref="I1337:O1340"/>
    <mergeCell ref="B1338:H1338"/>
    <mergeCell ref="B1339:H1339"/>
    <mergeCell ref="B1340:H1340"/>
    <mergeCell ref="A1314:A1325"/>
    <mergeCell ref="B1314:F1314"/>
    <mergeCell ref="G1314:H1314"/>
    <mergeCell ref="I1314:N1314"/>
    <mergeCell ref="B1315:F1315"/>
    <mergeCell ref="G1315:H1315"/>
    <mergeCell ref="I1315:N1315"/>
    <mergeCell ref="B1316:F1316"/>
    <mergeCell ref="G1316:H1316"/>
    <mergeCell ref="I1316:N1316"/>
    <mergeCell ref="B1317:F1317"/>
    <mergeCell ref="G1317:H1317"/>
    <mergeCell ref="I1317:N1317"/>
    <mergeCell ref="B1318:F1318"/>
    <mergeCell ref="G1318:H1318"/>
    <mergeCell ref="I1318:N1318"/>
    <mergeCell ref="B1319:F1319"/>
    <mergeCell ref="G1319:H1319"/>
    <mergeCell ref="I1319:N1319"/>
    <mergeCell ref="B1320:F1320"/>
    <mergeCell ref="G1320:H1320"/>
    <mergeCell ref="I1320:N1320"/>
    <mergeCell ref="B1321:F1321"/>
    <mergeCell ref="G1321:H1321"/>
    <mergeCell ref="I1321:N1321"/>
    <mergeCell ref="B1322:F1322"/>
    <mergeCell ref="G1322:H1322"/>
    <mergeCell ref="I1322:N1322"/>
    <mergeCell ref="B1323:F1323"/>
    <mergeCell ref="G1323:H1323"/>
    <mergeCell ref="I1323:N1323"/>
    <mergeCell ref="B1324:F1324"/>
    <mergeCell ref="D1304:F1304"/>
    <mergeCell ref="G1304:H1304"/>
    <mergeCell ref="I1304:M1304"/>
    <mergeCell ref="A1305:A1306"/>
    <mergeCell ref="B1305:J1306"/>
    <mergeCell ref="M1305:N1305"/>
    <mergeCell ref="M1306:N1306"/>
    <mergeCell ref="F1307:G1307"/>
    <mergeCell ref="M1307:N1307"/>
    <mergeCell ref="A1308:A1313"/>
    <mergeCell ref="B1308:F1308"/>
    <mergeCell ref="G1308:H1308"/>
    <mergeCell ref="I1308:O1308"/>
    <mergeCell ref="B1309:F1309"/>
    <mergeCell ref="G1309:H1309"/>
    <mergeCell ref="I1309:O1309"/>
    <mergeCell ref="B1310:F1310"/>
    <mergeCell ref="G1310:H1310"/>
    <mergeCell ref="I1310:O1310"/>
    <mergeCell ref="B1311:F1311"/>
    <mergeCell ref="G1311:H1311"/>
    <mergeCell ref="I1311:O1311"/>
    <mergeCell ref="B1312:F1312"/>
    <mergeCell ref="G1312:H1312"/>
    <mergeCell ref="I1312:O1312"/>
    <mergeCell ref="B1313:F1313"/>
    <mergeCell ref="G1313:H1313"/>
    <mergeCell ref="I1313:O1313"/>
    <mergeCell ref="A1289:A1300"/>
    <mergeCell ref="B1289:O1289"/>
    <mergeCell ref="B1290:O1290"/>
    <mergeCell ref="B1291:O1291"/>
    <mergeCell ref="B1292:O1292"/>
    <mergeCell ref="B1293:O1293"/>
    <mergeCell ref="B1294:O1294"/>
    <mergeCell ref="B1295:O1295"/>
    <mergeCell ref="B1296:O1296"/>
    <mergeCell ref="B1297:H1297"/>
    <mergeCell ref="I1297:O1300"/>
    <mergeCell ref="B1298:H1298"/>
    <mergeCell ref="B1299:H1299"/>
    <mergeCell ref="B1300:H1300"/>
    <mergeCell ref="B1301:O1301"/>
    <mergeCell ref="B1302:O1302"/>
    <mergeCell ref="A1303:O1303"/>
    <mergeCell ref="G1272:H1272"/>
    <mergeCell ref="I1272:N1272"/>
    <mergeCell ref="B1273:F1273"/>
    <mergeCell ref="G1273:H1273"/>
    <mergeCell ref="I1273:N1273"/>
    <mergeCell ref="A1274:A1288"/>
    <mergeCell ref="B1274:O1274"/>
    <mergeCell ref="B1275:O1275"/>
    <mergeCell ref="B1276:O1276"/>
    <mergeCell ref="B1277:O1277"/>
    <mergeCell ref="B1278:O1278"/>
    <mergeCell ref="B1279:O1279"/>
    <mergeCell ref="B1280:O1280"/>
    <mergeCell ref="B1281:O1281"/>
    <mergeCell ref="B1282:O1282"/>
    <mergeCell ref="B1283:O1283"/>
    <mergeCell ref="B1284:O1284"/>
    <mergeCell ref="B1285:H1285"/>
    <mergeCell ref="I1285:O1288"/>
    <mergeCell ref="B1286:H1286"/>
    <mergeCell ref="B1287:H1287"/>
    <mergeCell ref="B1288:H1288"/>
    <mergeCell ref="A1262:A1273"/>
    <mergeCell ref="B1262:F1262"/>
    <mergeCell ref="G1262:H1262"/>
    <mergeCell ref="I1262:N1262"/>
    <mergeCell ref="B1263:F1263"/>
    <mergeCell ref="G1263:H1263"/>
    <mergeCell ref="I1263:N1263"/>
    <mergeCell ref="B1264:F1264"/>
    <mergeCell ref="G1264:H1264"/>
    <mergeCell ref="I1264:N1264"/>
    <mergeCell ref="B1265:F1265"/>
    <mergeCell ref="G1265:H1265"/>
    <mergeCell ref="I1265:N1265"/>
    <mergeCell ref="B1266:F1266"/>
    <mergeCell ref="G1266:H1266"/>
    <mergeCell ref="I1266:N1266"/>
    <mergeCell ref="B1267:F1267"/>
    <mergeCell ref="G1267:H1267"/>
    <mergeCell ref="I1267:N1267"/>
    <mergeCell ref="B1268:F1268"/>
    <mergeCell ref="G1268:H1268"/>
    <mergeCell ref="I1268:N1268"/>
    <mergeCell ref="B1269:F1269"/>
    <mergeCell ref="G1269:H1269"/>
    <mergeCell ref="I1269:N1269"/>
    <mergeCell ref="B1270:F1270"/>
    <mergeCell ref="G1270:H1270"/>
    <mergeCell ref="I1270:N1270"/>
    <mergeCell ref="B1271:F1271"/>
    <mergeCell ref="G1271:H1271"/>
    <mergeCell ref="I1271:N1271"/>
    <mergeCell ref="B1272:F1272"/>
    <mergeCell ref="D1252:F1252"/>
    <mergeCell ref="G1252:H1252"/>
    <mergeCell ref="I1252:M1252"/>
    <mergeCell ref="A1253:A1254"/>
    <mergeCell ref="B1253:J1254"/>
    <mergeCell ref="M1253:N1253"/>
    <mergeCell ref="M1254:N1254"/>
    <mergeCell ref="F1255:G1255"/>
    <mergeCell ref="M1255:N1255"/>
    <mergeCell ref="A1256:A1261"/>
    <mergeCell ref="B1256:F1256"/>
    <mergeCell ref="G1256:H1256"/>
    <mergeCell ref="I1256:O1256"/>
    <mergeCell ref="B1257:F1257"/>
    <mergeCell ref="G1257:H1257"/>
    <mergeCell ref="I1257:O1257"/>
    <mergeCell ref="B1258:F1258"/>
    <mergeCell ref="G1258:H1258"/>
    <mergeCell ref="I1258:O1258"/>
    <mergeCell ref="B1259:F1259"/>
    <mergeCell ref="G1259:H1259"/>
    <mergeCell ref="I1259:O1259"/>
    <mergeCell ref="B1260:F1260"/>
    <mergeCell ref="G1260:H1260"/>
    <mergeCell ref="I1260:O1260"/>
    <mergeCell ref="B1261:F1261"/>
    <mergeCell ref="G1261:H1261"/>
    <mergeCell ref="I1261:O1261"/>
    <mergeCell ref="A1237:A1248"/>
    <mergeCell ref="B1237:O1237"/>
    <mergeCell ref="B1238:O1238"/>
    <mergeCell ref="B1239:O1239"/>
    <mergeCell ref="B1240:O1240"/>
    <mergeCell ref="B1241:O1241"/>
    <mergeCell ref="B1242:O1242"/>
    <mergeCell ref="B1243:O1243"/>
    <mergeCell ref="B1244:O1244"/>
    <mergeCell ref="B1245:H1245"/>
    <mergeCell ref="I1245:O1248"/>
    <mergeCell ref="B1246:H1246"/>
    <mergeCell ref="B1247:H1247"/>
    <mergeCell ref="B1248:H1248"/>
    <mergeCell ref="B1249:O1249"/>
    <mergeCell ref="B1250:O1250"/>
    <mergeCell ref="A1251:O1251"/>
    <mergeCell ref="G1220:H1220"/>
    <mergeCell ref="I1220:N1220"/>
    <mergeCell ref="B1221:F1221"/>
    <mergeCell ref="G1221:H1221"/>
    <mergeCell ref="I1221:N1221"/>
    <mergeCell ref="A1222:A1236"/>
    <mergeCell ref="B1222:O1222"/>
    <mergeCell ref="B1223:O1223"/>
    <mergeCell ref="B1224:O1224"/>
    <mergeCell ref="B1225:O1225"/>
    <mergeCell ref="B1226:O1226"/>
    <mergeCell ref="B1227:O1227"/>
    <mergeCell ref="B1228:O1228"/>
    <mergeCell ref="B1229:O1229"/>
    <mergeCell ref="B1230:O1230"/>
    <mergeCell ref="B1231:O1231"/>
    <mergeCell ref="B1232:O1232"/>
    <mergeCell ref="B1233:H1233"/>
    <mergeCell ref="I1233:O1236"/>
    <mergeCell ref="B1234:H1234"/>
    <mergeCell ref="B1235:H1235"/>
    <mergeCell ref="B1236:H1236"/>
    <mergeCell ref="A1210:A1221"/>
    <mergeCell ref="B1210:F1210"/>
    <mergeCell ref="G1210:H1210"/>
    <mergeCell ref="I1210:N1210"/>
    <mergeCell ref="B1211:F1211"/>
    <mergeCell ref="G1211:H1211"/>
    <mergeCell ref="I1211:N1211"/>
    <mergeCell ref="B1212:F1212"/>
    <mergeCell ref="G1212:H1212"/>
    <mergeCell ref="I1212:N1212"/>
    <mergeCell ref="B1213:F1213"/>
    <mergeCell ref="G1213:H1213"/>
    <mergeCell ref="I1213:N1213"/>
    <mergeCell ref="B1214:F1214"/>
    <mergeCell ref="G1214:H1214"/>
    <mergeCell ref="I1214:N1214"/>
    <mergeCell ref="B1215:F1215"/>
    <mergeCell ref="G1215:H1215"/>
    <mergeCell ref="I1215:N1215"/>
    <mergeCell ref="B1216:F1216"/>
    <mergeCell ref="G1216:H1216"/>
    <mergeCell ref="I1216:N1216"/>
    <mergeCell ref="B1217:F1217"/>
    <mergeCell ref="G1217:H1217"/>
    <mergeCell ref="I1217:N1217"/>
    <mergeCell ref="B1218:F1218"/>
    <mergeCell ref="G1218:H1218"/>
    <mergeCell ref="I1218:N1218"/>
    <mergeCell ref="B1219:F1219"/>
    <mergeCell ref="G1219:H1219"/>
    <mergeCell ref="I1219:N1219"/>
    <mergeCell ref="B1220:F1220"/>
    <mergeCell ref="D1200:F1200"/>
    <mergeCell ref="G1200:H1200"/>
    <mergeCell ref="I1200:M1200"/>
    <mergeCell ref="A1201:A1202"/>
    <mergeCell ref="B1201:J1202"/>
    <mergeCell ref="M1201:N1201"/>
    <mergeCell ref="M1202:N1202"/>
    <mergeCell ref="F1203:G1203"/>
    <mergeCell ref="M1203:N1203"/>
    <mergeCell ref="A1204:A1209"/>
    <mergeCell ref="B1204:F1204"/>
    <mergeCell ref="G1204:H1204"/>
    <mergeCell ref="I1204:O1204"/>
    <mergeCell ref="B1205:F1205"/>
    <mergeCell ref="G1205:H1205"/>
    <mergeCell ref="I1205:O1205"/>
    <mergeCell ref="B1206:F1206"/>
    <mergeCell ref="G1206:H1206"/>
    <mergeCell ref="I1206:O1206"/>
    <mergeCell ref="B1207:F1207"/>
    <mergeCell ref="G1207:H1207"/>
    <mergeCell ref="I1207:O1207"/>
    <mergeCell ref="B1208:F1208"/>
    <mergeCell ref="G1208:H1208"/>
    <mergeCell ref="I1208:O1208"/>
    <mergeCell ref="B1209:F1209"/>
    <mergeCell ref="G1209:H1209"/>
    <mergeCell ref="I1209:O1209"/>
    <mergeCell ref="A1185:A1196"/>
    <mergeCell ref="B1185:O1185"/>
    <mergeCell ref="B1186:O1186"/>
    <mergeCell ref="B1187:O1187"/>
    <mergeCell ref="B1188:O1188"/>
    <mergeCell ref="B1189:O1189"/>
    <mergeCell ref="B1190:O1190"/>
    <mergeCell ref="B1191:O1191"/>
    <mergeCell ref="B1192:O1192"/>
    <mergeCell ref="B1193:H1193"/>
    <mergeCell ref="I1193:O1196"/>
    <mergeCell ref="B1194:H1194"/>
    <mergeCell ref="B1195:H1195"/>
    <mergeCell ref="B1196:H1196"/>
    <mergeCell ref="B1197:O1197"/>
    <mergeCell ref="B1198:O1198"/>
    <mergeCell ref="A1199:O1199"/>
    <mergeCell ref="G1168:H1168"/>
    <mergeCell ref="I1168:N1168"/>
    <mergeCell ref="B1169:F1169"/>
    <mergeCell ref="G1169:H1169"/>
    <mergeCell ref="I1169:N1169"/>
    <mergeCell ref="A1170:A1184"/>
    <mergeCell ref="B1170:O1170"/>
    <mergeCell ref="B1171:O1171"/>
    <mergeCell ref="B1172:O1172"/>
    <mergeCell ref="B1173:O1173"/>
    <mergeCell ref="B1174:O1174"/>
    <mergeCell ref="B1175:O1175"/>
    <mergeCell ref="B1176:O1176"/>
    <mergeCell ref="B1177:O1177"/>
    <mergeCell ref="B1178:O1178"/>
    <mergeCell ref="B1179:O1179"/>
    <mergeCell ref="B1180:O1180"/>
    <mergeCell ref="B1181:H1181"/>
    <mergeCell ref="I1181:O1184"/>
    <mergeCell ref="B1182:H1182"/>
    <mergeCell ref="B1183:H1183"/>
    <mergeCell ref="B1184:H1184"/>
    <mergeCell ref="A1158:A1169"/>
    <mergeCell ref="B1158:F1158"/>
    <mergeCell ref="G1158:H1158"/>
    <mergeCell ref="I1158:N1158"/>
    <mergeCell ref="B1159:F1159"/>
    <mergeCell ref="G1159:H1159"/>
    <mergeCell ref="I1159:N1159"/>
    <mergeCell ref="B1160:F1160"/>
    <mergeCell ref="G1160:H1160"/>
    <mergeCell ref="I1160:N1160"/>
    <mergeCell ref="B1161:F1161"/>
    <mergeCell ref="G1161:H1161"/>
    <mergeCell ref="I1161:N1161"/>
    <mergeCell ref="B1162:F1162"/>
    <mergeCell ref="G1162:H1162"/>
    <mergeCell ref="I1162:N1162"/>
    <mergeCell ref="B1163:F1163"/>
    <mergeCell ref="G1163:H1163"/>
    <mergeCell ref="I1163:N1163"/>
    <mergeCell ref="B1164:F1164"/>
    <mergeCell ref="G1164:H1164"/>
    <mergeCell ref="I1164:N1164"/>
    <mergeCell ref="B1165:F1165"/>
    <mergeCell ref="G1165:H1165"/>
    <mergeCell ref="I1165:N1165"/>
    <mergeCell ref="B1166:F1166"/>
    <mergeCell ref="G1166:H1166"/>
    <mergeCell ref="I1166:N1166"/>
    <mergeCell ref="B1167:F1167"/>
    <mergeCell ref="G1167:H1167"/>
    <mergeCell ref="I1167:N1167"/>
    <mergeCell ref="B1168:F1168"/>
    <mergeCell ref="D1148:F1148"/>
    <mergeCell ref="G1148:H1148"/>
    <mergeCell ref="I1148:M1148"/>
    <mergeCell ref="A1149:A1150"/>
    <mergeCell ref="B1149:J1150"/>
    <mergeCell ref="M1149:N1149"/>
    <mergeCell ref="M1150:N1150"/>
    <mergeCell ref="F1151:G1151"/>
    <mergeCell ref="M1151:N1151"/>
    <mergeCell ref="A1152:A1157"/>
    <mergeCell ref="B1152:F1152"/>
    <mergeCell ref="G1152:H1152"/>
    <mergeCell ref="I1152:O1152"/>
    <mergeCell ref="B1153:F1153"/>
    <mergeCell ref="G1153:H1153"/>
    <mergeCell ref="I1153:O1153"/>
    <mergeCell ref="B1154:F1154"/>
    <mergeCell ref="G1154:H1154"/>
    <mergeCell ref="I1154:O1154"/>
    <mergeCell ref="B1155:F1155"/>
    <mergeCell ref="G1155:H1155"/>
    <mergeCell ref="I1155:O1155"/>
    <mergeCell ref="B1156:F1156"/>
    <mergeCell ref="G1156:H1156"/>
    <mergeCell ref="I1156:O1156"/>
    <mergeCell ref="B1157:F1157"/>
    <mergeCell ref="G1157:H1157"/>
    <mergeCell ref="I1157:O1157"/>
    <mergeCell ref="A1133:A1144"/>
    <mergeCell ref="B1133:O1133"/>
    <mergeCell ref="B1134:O1134"/>
    <mergeCell ref="B1135:O1135"/>
    <mergeCell ref="B1136:O1136"/>
    <mergeCell ref="B1137:O1137"/>
    <mergeCell ref="B1138:O1138"/>
    <mergeCell ref="B1139:O1139"/>
    <mergeCell ref="B1140:O1140"/>
    <mergeCell ref="B1141:H1141"/>
    <mergeCell ref="I1141:O1144"/>
    <mergeCell ref="B1142:H1142"/>
    <mergeCell ref="B1143:H1143"/>
    <mergeCell ref="B1144:H1144"/>
    <mergeCell ref="B1145:O1145"/>
    <mergeCell ref="B1146:O1146"/>
    <mergeCell ref="A1147:O1147"/>
    <mergeCell ref="G1116:H1116"/>
    <mergeCell ref="I1116:N1116"/>
    <mergeCell ref="B1117:F1117"/>
    <mergeCell ref="G1117:H1117"/>
    <mergeCell ref="I1117:N1117"/>
    <mergeCell ref="A1118:A1132"/>
    <mergeCell ref="B1118:O1118"/>
    <mergeCell ref="B1119:O1119"/>
    <mergeCell ref="B1120:O1120"/>
    <mergeCell ref="B1121:O1121"/>
    <mergeCell ref="B1122:O1122"/>
    <mergeCell ref="B1123:O1123"/>
    <mergeCell ref="B1124:O1124"/>
    <mergeCell ref="B1125:O1125"/>
    <mergeCell ref="B1126:O1126"/>
    <mergeCell ref="B1127:O1127"/>
    <mergeCell ref="B1128:O1128"/>
    <mergeCell ref="B1129:H1129"/>
    <mergeCell ref="I1129:O1132"/>
    <mergeCell ref="B1130:H1130"/>
    <mergeCell ref="B1131:H1131"/>
    <mergeCell ref="B1132:H1132"/>
    <mergeCell ref="A1106:A1117"/>
    <mergeCell ref="B1106:F1106"/>
    <mergeCell ref="G1106:H1106"/>
    <mergeCell ref="I1106:N1106"/>
    <mergeCell ref="B1107:F1107"/>
    <mergeCell ref="G1107:H1107"/>
    <mergeCell ref="I1107:N1107"/>
    <mergeCell ref="B1108:F1108"/>
    <mergeCell ref="G1108:H1108"/>
    <mergeCell ref="I1108:N1108"/>
    <mergeCell ref="B1109:F1109"/>
    <mergeCell ref="G1109:H1109"/>
    <mergeCell ref="I1109:N1109"/>
    <mergeCell ref="B1110:F1110"/>
    <mergeCell ref="G1110:H1110"/>
    <mergeCell ref="I1110:N1110"/>
    <mergeCell ref="B1111:F1111"/>
    <mergeCell ref="G1111:H1111"/>
    <mergeCell ref="I1111:N1111"/>
    <mergeCell ref="B1112:F1112"/>
    <mergeCell ref="G1112:H1112"/>
    <mergeCell ref="I1112:N1112"/>
    <mergeCell ref="B1113:F1113"/>
    <mergeCell ref="G1113:H1113"/>
    <mergeCell ref="I1113:N1113"/>
    <mergeCell ref="B1114:F1114"/>
    <mergeCell ref="G1114:H1114"/>
    <mergeCell ref="I1114:N1114"/>
    <mergeCell ref="B1115:F1115"/>
    <mergeCell ref="G1115:H1115"/>
    <mergeCell ref="I1115:N1115"/>
    <mergeCell ref="B1116:F1116"/>
    <mergeCell ref="D1096:F1096"/>
    <mergeCell ref="G1096:H1096"/>
    <mergeCell ref="I1096:M1096"/>
    <mergeCell ref="A1097:A1098"/>
    <mergeCell ref="B1097:J1098"/>
    <mergeCell ref="M1097:N1097"/>
    <mergeCell ref="M1098:N1098"/>
    <mergeCell ref="F1099:G1099"/>
    <mergeCell ref="M1099:N1099"/>
    <mergeCell ref="A1100:A1105"/>
    <mergeCell ref="B1100:F1100"/>
    <mergeCell ref="G1100:H1100"/>
    <mergeCell ref="I1100:O1100"/>
    <mergeCell ref="B1101:F1101"/>
    <mergeCell ref="G1101:H1101"/>
    <mergeCell ref="I1101:O1101"/>
    <mergeCell ref="B1102:F1102"/>
    <mergeCell ref="G1102:H1102"/>
    <mergeCell ref="I1102:O1102"/>
    <mergeCell ref="B1103:F1103"/>
    <mergeCell ref="G1103:H1103"/>
    <mergeCell ref="I1103:O1103"/>
    <mergeCell ref="B1104:F1104"/>
    <mergeCell ref="G1104:H1104"/>
    <mergeCell ref="I1104:O1104"/>
    <mergeCell ref="B1105:F1105"/>
    <mergeCell ref="G1105:H1105"/>
    <mergeCell ref="I1105:O1105"/>
    <mergeCell ref="A1081:A1092"/>
    <mergeCell ref="B1081:O1081"/>
    <mergeCell ref="B1082:O1082"/>
    <mergeCell ref="B1083:O1083"/>
    <mergeCell ref="B1084:O1084"/>
    <mergeCell ref="B1085:O1085"/>
    <mergeCell ref="B1086:O1086"/>
    <mergeCell ref="B1087:O1087"/>
    <mergeCell ref="B1088:O1088"/>
    <mergeCell ref="B1089:H1089"/>
    <mergeCell ref="I1089:O1092"/>
    <mergeCell ref="B1090:H1090"/>
    <mergeCell ref="B1091:H1091"/>
    <mergeCell ref="B1092:H1092"/>
    <mergeCell ref="B1093:O1093"/>
    <mergeCell ref="B1094:O1094"/>
    <mergeCell ref="A1095:O1095"/>
    <mergeCell ref="G1064:H1064"/>
    <mergeCell ref="I1064:N1064"/>
    <mergeCell ref="B1065:F1065"/>
    <mergeCell ref="G1065:H1065"/>
    <mergeCell ref="I1065:N1065"/>
    <mergeCell ref="A1066:A1080"/>
    <mergeCell ref="B1066:O1066"/>
    <mergeCell ref="B1067:O1067"/>
    <mergeCell ref="B1068:O1068"/>
    <mergeCell ref="B1069:O1069"/>
    <mergeCell ref="B1070:O1070"/>
    <mergeCell ref="B1071:O1071"/>
    <mergeCell ref="B1072:O1072"/>
    <mergeCell ref="B1073:O1073"/>
    <mergeCell ref="B1074:O1074"/>
    <mergeCell ref="B1075:O1075"/>
    <mergeCell ref="B1076:O1076"/>
    <mergeCell ref="B1077:H1077"/>
    <mergeCell ref="I1077:O1080"/>
    <mergeCell ref="B1078:H1078"/>
    <mergeCell ref="B1079:H1079"/>
    <mergeCell ref="B1080:H1080"/>
    <mergeCell ref="A1054:A1065"/>
    <mergeCell ref="B1054:F1054"/>
    <mergeCell ref="G1054:H1054"/>
    <mergeCell ref="I1054:N1054"/>
    <mergeCell ref="B1055:F1055"/>
    <mergeCell ref="G1055:H1055"/>
    <mergeCell ref="I1055:N1055"/>
    <mergeCell ref="B1056:F1056"/>
    <mergeCell ref="G1056:H1056"/>
    <mergeCell ref="I1056:N1056"/>
    <mergeCell ref="B1057:F1057"/>
    <mergeCell ref="G1057:H1057"/>
    <mergeCell ref="I1057:N1057"/>
    <mergeCell ref="B1058:F1058"/>
    <mergeCell ref="G1058:H1058"/>
    <mergeCell ref="I1058:N1058"/>
    <mergeCell ref="B1059:F1059"/>
    <mergeCell ref="G1059:H1059"/>
    <mergeCell ref="I1059:N1059"/>
    <mergeCell ref="B1060:F1060"/>
    <mergeCell ref="G1060:H1060"/>
    <mergeCell ref="I1060:N1060"/>
    <mergeCell ref="B1061:F1061"/>
    <mergeCell ref="G1061:H1061"/>
    <mergeCell ref="I1061:N1061"/>
    <mergeCell ref="B1062:F1062"/>
    <mergeCell ref="G1062:H1062"/>
    <mergeCell ref="I1062:N1062"/>
    <mergeCell ref="B1063:F1063"/>
    <mergeCell ref="G1063:H1063"/>
    <mergeCell ref="I1063:N1063"/>
    <mergeCell ref="B1064:F1064"/>
    <mergeCell ref="D1044:F1044"/>
    <mergeCell ref="G1044:H1044"/>
    <mergeCell ref="I1044:M1044"/>
    <mergeCell ref="A1045:A1046"/>
    <mergeCell ref="B1045:J1046"/>
    <mergeCell ref="M1045:N1045"/>
    <mergeCell ref="M1046:N1046"/>
    <mergeCell ref="F1047:G1047"/>
    <mergeCell ref="M1047:N1047"/>
    <mergeCell ref="A1048:A1053"/>
    <mergeCell ref="B1048:F1048"/>
    <mergeCell ref="G1048:H1048"/>
    <mergeCell ref="I1048:O1048"/>
    <mergeCell ref="B1049:F1049"/>
    <mergeCell ref="G1049:H1049"/>
    <mergeCell ref="I1049:O1049"/>
    <mergeCell ref="B1050:F1050"/>
    <mergeCell ref="G1050:H1050"/>
    <mergeCell ref="I1050:O1050"/>
    <mergeCell ref="B1051:F1051"/>
    <mergeCell ref="G1051:H1051"/>
    <mergeCell ref="I1051:O1051"/>
    <mergeCell ref="B1052:F1052"/>
    <mergeCell ref="G1052:H1052"/>
    <mergeCell ref="I1052:O1052"/>
    <mergeCell ref="B1053:F1053"/>
    <mergeCell ref="G1053:H1053"/>
    <mergeCell ref="I1053:O1053"/>
    <mergeCell ref="A1029:A1040"/>
    <mergeCell ref="B1029:O1029"/>
    <mergeCell ref="B1030:O1030"/>
    <mergeCell ref="B1031:O1031"/>
    <mergeCell ref="B1032:O1032"/>
    <mergeCell ref="B1033:O1033"/>
    <mergeCell ref="B1034:O1034"/>
    <mergeCell ref="B1035:O1035"/>
    <mergeCell ref="B1036:O1036"/>
    <mergeCell ref="B1037:H1037"/>
    <mergeCell ref="I1037:O1040"/>
    <mergeCell ref="B1038:H1038"/>
    <mergeCell ref="B1039:H1039"/>
    <mergeCell ref="B1040:H1040"/>
    <mergeCell ref="B1041:O1041"/>
    <mergeCell ref="B1042:O1042"/>
    <mergeCell ref="A1043:O1043"/>
    <mergeCell ref="G1012:H1012"/>
    <mergeCell ref="I1012:N1012"/>
    <mergeCell ref="B1013:F1013"/>
    <mergeCell ref="G1013:H1013"/>
    <mergeCell ref="I1013:N1013"/>
    <mergeCell ref="A1014:A1028"/>
    <mergeCell ref="B1014:O1014"/>
    <mergeCell ref="B1015:O1015"/>
    <mergeCell ref="B1016:O1016"/>
    <mergeCell ref="B1017:O1017"/>
    <mergeCell ref="B1018:O1018"/>
    <mergeCell ref="B1019:O1019"/>
    <mergeCell ref="B1020:O1020"/>
    <mergeCell ref="B1021:O1021"/>
    <mergeCell ref="B1022:O1022"/>
    <mergeCell ref="B1023:O1023"/>
    <mergeCell ref="B1024:O1024"/>
    <mergeCell ref="B1025:H1025"/>
    <mergeCell ref="I1025:O1028"/>
    <mergeCell ref="B1026:H1026"/>
    <mergeCell ref="B1027:H1027"/>
    <mergeCell ref="B1028:H1028"/>
    <mergeCell ref="A1002:A1013"/>
    <mergeCell ref="B1002:F1002"/>
    <mergeCell ref="G1002:H1002"/>
    <mergeCell ref="I1002:N1002"/>
    <mergeCell ref="B1003:F1003"/>
    <mergeCell ref="G1003:H1003"/>
    <mergeCell ref="I1003:N1003"/>
    <mergeCell ref="B1004:F1004"/>
    <mergeCell ref="G1004:H1004"/>
    <mergeCell ref="I1004:N1004"/>
    <mergeCell ref="B1005:F1005"/>
    <mergeCell ref="G1005:H1005"/>
    <mergeCell ref="I1005:N1005"/>
    <mergeCell ref="B1006:F1006"/>
    <mergeCell ref="G1006:H1006"/>
    <mergeCell ref="I1006:N1006"/>
    <mergeCell ref="B1007:F1007"/>
    <mergeCell ref="G1007:H1007"/>
    <mergeCell ref="I1007:N1007"/>
    <mergeCell ref="B1008:F1008"/>
    <mergeCell ref="G1008:H1008"/>
    <mergeCell ref="I1008:N1008"/>
    <mergeCell ref="B1009:F1009"/>
    <mergeCell ref="G1009:H1009"/>
    <mergeCell ref="I1009:N1009"/>
    <mergeCell ref="B1010:F1010"/>
    <mergeCell ref="G1010:H1010"/>
    <mergeCell ref="I1010:N1010"/>
    <mergeCell ref="B1011:F1011"/>
    <mergeCell ref="G1011:H1011"/>
    <mergeCell ref="I1011:N1011"/>
    <mergeCell ref="B1012:F1012"/>
    <mergeCell ref="D992:F992"/>
    <mergeCell ref="G992:H992"/>
    <mergeCell ref="I992:M992"/>
    <mergeCell ref="A993:A994"/>
    <mergeCell ref="B993:J994"/>
    <mergeCell ref="M993:N993"/>
    <mergeCell ref="M994:N994"/>
    <mergeCell ref="F995:G995"/>
    <mergeCell ref="M995:N995"/>
    <mergeCell ref="A996:A1001"/>
    <mergeCell ref="B996:F996"/>
    <mergeCell ref="G996:H996"/>
    <mergeCell ref="I996:O996"/>
    <mergeCell ref="B997:F997"/>
    <mergeCell ref="G997:H997"/>
    <mergeCell ref="I997:O997"/>
    <mergeCell ref="B998:F998"/>
    <mergeCell ref="G998:H998"/>
    <mergeCell ref="I998:O998"/>
    <mergeCell ref="B999:F999"/>
    <mergeCell ref="G999:H999"/>
    <mergeCell ref="I999:O999"/>
    <mergeCell ref="B1000:F1000"/>
    <mergeCell ref="G1000:H1000"/>
    <mergeCell ref="I1000:O1000"/>
    <mergeCell ref="B1001:F1001"/>
    <mergeCell ref="G1001:H1001"/>
    <mergeCell ref="I1001:O1001"/>
    <mergeCell ref="A977:A988"/>
    <mergeCell ref="B977:O977"/>
    <mergeCell ref="B978:O978"/>
    <mergeCell ref="B979:O979"/>
    <mergeCell ref="B980:O980"/>
    <mergeCell ref="B981:O981"/>
    <mergeCell ref="B982:O982"/>
    <mergeCell ref="B983:O983"/>
    <mergeCell ref="B984:O984"/>
    <mergeCell ref="B985:H985"/>
    <mergeCell ref="I985:O988"/>
    <mergeCell ref="B986:H986"/>
    <mergeCell ref="B987:H987"/>
    <mergeCell ref="B988:H988"/>
    <mergeCell ref="B989:O989"/>
    <mergeCell ref="B990:O990"/>
    <mergeCell ref="A991:O991"/>
    <mergeCell ref="G960:H960"/>
    <mergeCell ref="I960:N960"/>
    <mergeCell ref="B961:F961"/>
    <mergeCell ref="G961:H961"/>
    <mergeCell ref="I961:N961"/>
    <mergeCell ref="A962:A976"/>
    <mergeCell ref="B962:O962"/>
    <mergeCell ref="B963:O963"/>
    <mergeCell ref="B964:O964"/>
    <mergeCell ref="B965:O965"/>
    <mergeCell ref="B966:O966"/>
    <mergeCell ref="B967:O967"/>
    <mergeCell ref="B968:O968"/>
    <mergeCell ref="B969:O969"/>
    <mergeCell ref="B970:O970"/>
    <mergeCell ref="B971:O971"/>
    <mergeCell ref="B972:O972"/>
    <mergeCell ref="B973:H973"/>
    <mergeCell ref="I973:O976"/>
    <mergeCell ref="B974:H974"/>
    <mergeCell ref="B975:H975"/>
    <mergeCell ref="B976:H976"/>
    <mergeCell ref="A950:A961"/>
    <mergeCell ref="B950:F950"/>
    <mergeCell ref="G950:H950"/>
    <mergeCell ref="I950:N950"/>
    <mergeCell ref="B951:F951"/>
    <mergeCell ref="G951:H951"/>
    <mergeCell ref="I951:N951"/>
    <mergeCell ref="B952:F952"/>
    <mergeCell ref="G952:H952"/>
    <mergeCell ref="I952:N952"/>
    <mergeCell ref="B953:F953"/>
    <mergeCell ref="G953:H953"/>
    <mergeCell ref="I953:N953"/>
    <mergeCell ref="B954:F954"/>
    <mergeCell ref="G954:H954"/>
    <mergeCell ref="I954:N954"/>
    <mergeCell ref="B955:F955"/>
    <mergeCell ref="G955:H955"/>
    <mergeCell ref="I955:N955"/>
    <mergeCell ref="B956:F956"/>
    <mergeCell ref="G956:H956"/>
    <mergeCell ref="I956:N956"/>
    <mergeCell ref="B957:F957"/>
    <mergeCell ref="G957:H957"/>
    <mergeCell ref="I957:N957"/>
    <mergeCell ref="B958:F958"/>
    <mergeCell ref="G958:H958"/>
    <mergeCell ref="I958:N958"/>
    <mergeCell ref="B959:F959"/>
    <mergeCell ref="G959:H959"/>
    <mergeCell ref="I959:N959"/>
    <mergeCell ref="B960:F960"/>
    <mergeCell ref="D940:F940"/>
    <mergeCell ref="G940:H940"/>
    <mergeCell ref="I940:M940"/>
    <mergeCell ref="A941:A942"/>
    <mergeCell ref="B941:J942"/>
    <mergeCell ref="M941:N941"/>
    <mergeCell ref="M942:N942"/>
    <mergeCell ref="F943:G943"/>
    <mergeCell ref="M943:N943"/>
    <mergeCell ref="A944:A949"/>
    <mergeCell ref="B944:F944"/>
    <mergeCell ref="G944:H944"/>
    <mergeCell ref="I944:O944"/>
    <mergeCell ref="B945:F945"/>
    <mergeCell ref="G945:H945"/>
    <mergeCell ref="I945:O945"/>
    <mergeCell ref="B946:F946"/>
    <mergeCell ref="G946:H946"/>
    <mergeCell ref="I946:O946"/>
    <mergeCell ref="B947:F947"/>
    <mergeCell ref="G947:H947"/>
    <mergeCell ref="I947:O947"/>
    <mergeCell ref="B948:F948"/>
    <mergeCell ref="G948:H948"/>
    <mergeCell ref="I948:O948"/>
    <mergeCell ref="B949:F949"/>
    <mergeCell ref="G949:H949"/>
    <mergeCell ref="I949:O949"/>
    <mergeCell ref="A925:A936"/>
    <mergeCell ref="B925:O925"/>
    <mergeCell ref="B926:O926"/>
    <mergeCell ref="B927:O927"/>
    <mergeCell ref="B928:O928"/>
    <mergeCell ref="B929:O929"/>
    <mergeCell ref="B930:O930"/>
    <mergeCell ref="B931:O931"/>
    <mergeCell ref="B932:O932"/>
    <mergeCell ref="B933:H933"/>
    <mergeCell ref="I933:O936"/>
    <mergeCell ref="B934:H934"/>
    <mergeCell ref="B935:H935"/>
    <mergeCell ref="B936:H936"/>
    <mergeCell ref="B937:O937"/>
    <mergeCell ref="B938:O938"/>
    <mergeCell ref="A939:O939"/>
    <mergeCell ref="G908:H908"/>
    <mergeCell ref="I908:N908"/>
    <mergeCell ref="B909:F909"/>
    <mergeCell ref="G909:H909"/>
    <mergeCell ref="I909:N909"/>
    <mergeCell ref="A910:A924"/>
    <mergeCell ref="B910:O910"/>
    <mergeCell ref="B911:O911"/>
    <mergeCell ref="B912:O912"/>
    <mergeCell ref="B913:O913"/>
    <mergeCell ref="B914:O914"/>
    <mergeCell ref="B915:O915"/>
    <mergeCell ref="B916:O916"/>
    <mergeCell ref="B917:O917"/>
    <mergeCell ref="B918:O918"/>
    <mergeCell ref="B919:O919"/>
    <mergeCell ref="B920:O920"/>
    <mergeCell ref="B921:H921"/>
    <mergeCell ref="I921:O924"/>
    <mergeCell ref="B922:H922"/>
    <mergeCell ref="B923:H923"/>
    <mergeCell ref="B924:H924"/>
    <mergeCell ref="A898:A909"/>
    <mergeCell ref="B898:F898"/>
    <mergeCell ref="G898:H898"/>
    <mergeCell ref="I898:N898"/>
    <mergeCell ref="B899:F899"/>
    <mergeCell ref="G899:H899"/>
    <mergeCell ref="I899:N899"/>
    <mergeCell ref="B900:F900"/>
    <mergeCell ref="G900:H900"/>
    <mergeCell ref="I900:N900"/>
    <mergeCell ref="B901:F901"/>
    <mergeCell ref="G901:H901"/>
    <mergeCell ref="I901:N901"/>
    <mergeCell ref="B902:F902"/>
    <mergeCell ref="G902:H902"/>
    <mergeCell ref="I902:N902"/>
    <mergeCell ref="B903:F903"/>
    <mergeCell ref="G903:H903"/>
    <mergeCell ref="I903:N903"/>
    <mergeCell ref="B904:F904"/>
    <mergeCell ref="G904:H904"/>
    <mergeCell ref="I904:N904"/>
    <mergeCell ref="B905:F905"/>
    <mergeCell ref="G905:H905"/>
    <mergeCell ref="I905:N905"/>
    <mergeCell ref="B906:F906"/>
    <mergeCell ref="G906:H906"/>
    <mergeCell ref="I906:N906"/>
    <mergeCell ref="B907:F907"/>
    <mergeCell ref="G907:H907"/>
    <mergeCell ref="I907:N907"/>
    <mergeCell ref="B908:F908"/>
    <mergeCell ref="D888:F888"/>
    <mergeCell ref="G888:H888"/>
    <mergeCell ref="I888:M888"/>
    <mergeCell ref="A889:A890"/>
    <mergeCell ref="B889:J890"/>
    <mergeCell ref="M889:N889"/>
    <mergeCell ref="M890:N890"/>
    <mergeCell ref="F891:G891"/>
    <mergeCell ref="M891:N891"/>
    <mergeCell ref="A892:A897"/>
    <mergeCell ref="B892:F892"/>
    <mergeCell ref="G892:H892"/>
    <mergeCell ref="I892:O892"/>
    <mergeCell ref="B893:F893"/>
    <mergeCell ref="G893:H893"/>
    <mergeCell ref="I893:O893"/>
    <mergeCell ref="B894:F894"/>
    <mergeCell ref="G894:H894"/>
    <mergeCell ref="I894:O894"/>
    <mergeCell ref="B895:F895"/>
    <mergeCell ref="G895:H895"/>
    <mergeCell ref="I895:O895"/>
    <mergeCell ref="B896:F896"/>
    <mergeCell ref="G896:H896"/>
    <mergeCell ref="I896:O896"/>
    <mergeCell ref="B897:F897"/>
    <mergeCell ref="G897:H897"/>
    <mergeCell ref="I897:O897"/>
    <mergeCell ref="A873:A884"/>
    <mergeCell ref="B873:O873"/>
    <mergeCell ref="B874:O874"/>
    <mergeCell ref="B875:O875"/>
    <mergeCell ref="B876:O876"/>
    <mergeCell ref="B877:O877"/>
    <mergeCell ref="B878:O878"/>
    <mergeCell ref="B879:O879"/>
    <mergeCell ref="B880:O880"/>
    <mergeCell ref="B881:H881"/>
    <mergeCell ref="I881:O884"/>
    <mergeCell ref="B882:H882"/>
    <mergeCell ref="B883:H883"/>
    <mergeCell ref="B884:H884"/>
    <mergeCell ref="B885:O885"/>
    <mergeCell ref="B886:O886"/>
    <mergeCell ref="A887:O887"/>
    <mergeCell ref="G856:H856"/>
    <mergeCell ref="I856:N856"/>
    <mergeCell ref="B857:F857"/>
    <mergeCell ref="G857:H857"/>
    <mergeCell ref="I857:N857"/>
    <mergeCell ref="A858:A872"/>
    <mergeCell ref="B858:O858"/>
    <mergeCell ref="B859:O859"/>
    <mergeCell ref="B860:O860"/>
    <mergeCell ref="B861:O861"/>
    <mergeCell ref="B862:O862"/>
    <mergeCell ref="B863:O863"/>
    <mergeCell ref="B864:O864"/>
    <mergeCell ref="B865:O865"/>
    <mergeCell ref="B866:O866"/>
    <mergeCell ref="B867:O867"/>
    <mergeCell ref="B868:O868"/>
    <mergeCell ref="B869:H869"/>
    <mergeCell ref="I869:O872"/>
    <mergeCell ref="B870:H870"/>
    <mergeCell ref="B871:H871"/>
    <mergeCell ref="B872:H872"/>
    <mergeCell ref="A846:A857"/>
    <mergeCell ref="B846:F846"/>
    <mergeCell ref="G846:H846"/>
    <mergeCell ref="I846:N846"/>
    <mergeCell ref="B847:F847"/>
    <mergeCell ref="G847:H847"/>
    <mergeCell ref="I847:N847"/>
    <mergeCell ref="B848:F848"/>
    <mergeCell ref="G848:H848"/>
    <mergeCell ref="I848:N848"/>
    <mergeCell ref="B849:F849"/>
    <mergeCell ref="G849:H849"/>
    <mergeCell ref="I849:N849"/>
    <mergeCell ref="B850:F850"/>
    <mergeCell ref="G850:H850"/>
    <mergeCell ref="I850:N850"/>
    <mergeCell ref="B851:F851"/>
    <mergeCell ref="G851:H851"/>
    <mergeCell ref="I851:N851"/>
    <mergeCell ref="B852:F852"/>
    <mergeCell ref="G852:H852"/>
    <mergeCell ref="I852:N852"/>
    <mergeCell ref="B853:F853"/>
    <mergeCell ref="G853:H853"/>
    <mergeCell ref="I853:N853"/>
    <mergeCell ref="B854:F854"/>
    <mergeCell ref="G854:H854"/>
    <mergeCell ref="I854:N854"/>
    <mergeCell ref="B855:F855"/>
    <mergeCell ref="G855:H855"/>
    <mergeCell ref="I855:N855"/>
    <mergeCell ref="B856:F856"/>
    <mergeCell ref="D836:F836"/>
    <mergeCell ref="G836:H836"/>
    <mergeCell ref="I836:M836"/>
    <mergeCell ref="A837:A838"/>
    <mergeCell ref="B837:J838"/>
    <mergeCell ref="M837:N837"/>
    <mergeCell ref="M838:N838"/>
    <mergeCell ref="F839:G839"/>
    <mergeCell ref="M839:N839"/>
    <mergeCell ref="A840:A845"/>
    <mergeCell ref="B840:F840"/>
    <mergeCell ref="G840:H840"/>
    <mergeCell ref="I840:O840"/>
    <mergeCell ref="B841:F841"/>
    <mergeCell ref="G841:H841"/>
    <mergeCell ref="I841:O841"/>
    <mergeCell ref="B842:F842"/>
    <mergeCell ref="G842:H842"/>
    <mergeCell ref="I842:O842"/>
    <mergeCell ref="B843:F843"/>
    <mergeCell ref="G843:H843"/>
    <mergeCell ref="I843:O843"/>
    <mergeCell ref="B844:F844"/>
    <mergeCell ref="G844:H844"/>
    <mergeCell ref="I844:O844"/>
    <mergeCell ref="B845:F845"/>
    <mergeCell ref="G845:H845"/>
    <mergeCell ref="I845:O845"/>
    <mergeCell ref="A821:A832"/>
    <mergeCell ref="B821:O821"/>
    <mergeCell ref="B822:O822"/>
    <mergeCell ref="B823:O823"/>
    <mergeCell ref="B824:O824"/>
    <mergeCell ref="B825:O825"/>
    <mergeCell ref="B826:O826"/>
    <mergeCell ref="B827:O827"/>
    <mergeCell ref="B828:O828"/>
    <mergeCell ref="B829:H829"/>
    <mergeCell ref="I829:O832"/>
    <mergeCell ref="B830:H830"/>
    <mergeCell ref="B831:H831"/>
    <mergeCell ref="B832:H832"/>
    <mergeCell ref="B833:O833"/>
    <mergeCell ref="B834:O834"/>
    <mergeCell ref="A835:O835"/>
    <mergeCell ref="G804:H804"/>
    <mergeCell ref="I804:N804"/>
    <mergeCell ref="B805:F805"/>
    <mergeCell ref="G805:H805"/>
    <mergeCell ref="I805:N805"/>
    <mergeCell ref="A806:A820"/>
    <mergeCell ref="B806:O806"/>
    <mergeCell ref="B807:O807"/>
    <mergeCell ref="B808:O808"/>
    <mergeCell ref="B809:O809"/>
    <mergeCell ref="B810:O810"/>
    <mergeCell ref="B811:O811"/>
    <mergeCell ref="B812:O812"/>
    <mergeCell ref="B813:O813"/>
    <mergeCell ref="B814:O814"/>
    <mergeCell ref="B815:O815"/>
    <mergeCell ref="B816:O816"/>
    <mergeCell ref="B817:H817"/>
    <mergeCell ref="I817:O820"/>
    <mergeCell ref="B818:H818"/>
    <mergeCell ref="B819:H819"/>
    <mergeCell ref="B820:H820"/>
    <mergeCell ref="A794:A805"/>
    <mergeCell ref="B794:F794"/>
    <mergeCell ref="G794:H794"/>
    <mergeCell ref="I794:N794"/>
    <mergeCell ref="B795:F795"/>
    <mergeCell ref="G795:H795"/>
    <mergeCell ref="I795:N795"/>
    <mergeCell ref="B796:F796"/>
    <mergeCell ref="G796:H796"/>
    <mergeCell ref="I796:N796"/>
    <mergeCell ref="B797:F797"/>
    <mergeCell ref="G797:H797"/>
    <mergeCell ref="I797:N797"/>
    <mergeCell ref="B798:F798"/>
    <mergeCell ref="G798:H798"/>
    <mergeCell ref="I798:N798"/>
    <mergeCell ref="B799:F799"/>
    <mergeCell ref="G799:H799"/>
    <mergeCell ref="I799:N799"/>
    <mergeCell ref="B800:F800"/>
    <mergeCell ref="G800:H800"/>
    <mergeCell ref="I800:N800"/>
    <mergeCell ref="B801:F801"/>
    <mergeCell ref="G801:H801"/>
    <mergeCell ref="I801:N801"/>
    <mergeCell ref="B802:F802"/>
    <mergeCell ref="G802:H802"/>
    <mergeCell ref="I802:N802"/>
    <mergeCell ref="B803:F803"/>
    <mergeCell ref="G803:H803"/>
    <mergeCell ref="I803:N803"/>
    <mergeCell ref="B804:F804"/>
    <mergeCell ref="D784:F784"/>
    <mergeCell ref="G784:H784"/>
    <mergeCell ref="I784:M784"/>
    <mergeCell ref="A785:A786"/>
    <mergeCell ref="B785:J786"/>
    <mergeCell ref="M785:N785"/>
    <mergeCell ref="M786:N786"/>
    <mergeCell ref="F787:G787"/>
    <mergeCell ref="M787:N787"/>
    <mergeCell ref="A788:A793"/>
    <mergeCell ref="B788:F788"/>
    <mergeCell ref="G788:H788"/>
    <mergeCell ref="I788:O788"/>
    <mergeCell ref="B789:F789"/>
    <mergeCell ref="G789:H789"/>
    <mergeCell ref="I789:O789"/>
    <mergeCell ref="B790:F790"/>
    <mergeCell ref="G790:H790"/>
    <mergeCell ref="I790:O790"/>
    <mergeCell ref="B791:F791"/>
    <mergeCell ref="G791:H791"/>
    <mergeCell ref="I791:O791"/>
    <mergeCell ref="B792:F792"/>
    <mergeCell ref="G792:H792"/>
    <mergeCell ref="I792:O792"/>
    <mergeCell ref="B793:F793"/>
    <mergeCell ref="G793:H793"/>
    <mergeCell ref="I793:O793"/>
    <mergeCell ref="A769:A780"/>
    <mergeCell ref="B769:O769"/>
    <mergeCell ref="B770:O770"/>
    <mergeCell ref="B771:O771"/>
    <mergeCell ref="B772:O772"/>
    <mergeCell ref="B773:O773"/>
    <mergeCell ref="B774:O774"/>
    <mergeCell ref="B775:O775"/>
    <mergeCell ref="B776:O776"/>
    <mergeCell ref="B777:H777"/>
    <mergeCell ref="I777:O780"/>
    <mergeCell ref="B778:H778"/>
    <mergeCell ref="B779:H779"/>
    <mergeCell ref="B780:H780"/>
    <mergeCell ref="B781:O781"/>
    <mergeCell ref="B782:O782"/>
    <mergeCell ref="A783:O783"/>
    <mergeCell ref="G752:H752"/>
    <mergeCell ref="I752:N752"/>
    <mergeCell ref="B753:F753"/>
    <mergeCell ref="G753:H753"/>
    <mergeCell ref="I753:N753"/>
    <mergeCell ref="A754:A768"/>
    <mergeCell ref="B754:O754"/>
    <mergeCell ref="B755:O755"/>
    <mergeCell ref="B756:O756"/>
    <mergeCell ref="B757:O757"/>
    <mergeCell ref="B758:O758"/>
    <mergeCell ref="B759:O759"/>
    <mergeCell ref="B760:O760"/>
    <mergeCell ref="B761:O761"/>
    <mergeCell ref="B762:O762"/>
    <mergeCell ref="B763:O763"/>
    <mergeCell ref="B764:O764"/>
    <mergeCell ref="B765:H765"/>
    <mergeCell ref="I765:O768"/>
    <mergeCell ref="B766:H766"/>
    <mergeCell ref="B767:H767"/>
    <mergeCell ref="B768:H768"/>
    <mergeCell ref="A742:A753"/>
    <mergeCell ref="B742:F742"/>
    <mergeCell ref="G742:H742"/>
    <mergeCell ref="I742:N742"/>
    <mergeCell ref="B743:F743"/>
    <mergeCell ref="G743:H743"/>
    <mergeCell ref="I743:N743"/>
    <mergeCell ref="B744:F744"/>
    <mergeCell ref="G744:H744"/>
    <mergeCell ref="I744:N744"/>
    <mergeCell ref="B745:F745"/>
    <mergeCell ref="G745:H745"/>
    <mergeCell ref="I745:N745"/>
    <mergeCell ref="B746:F746"/>
    <mergeCell ref="G746:H746"/>
    <mergeCell ref="I746:N746"/>
    <mergeCell ref="B747:F747"/>
    <mergeCell ref="G747:H747"/>
    <mergeCell ref="I747:N747"/>
    <mergeCell ref="B748:F748"/>
    <mergeCell ref="G748:H748"/>
    <mergeCell ref="I748:N748"/>
    <mergeCell ref="B749:F749"/>
    <mergeCell ref="G749:H749"/>
    <mergeCell ref="I749:N749"/>
    <mergeCell ref="B750:F750"/>
    <mergeCell ref="G750:H750"/>
    <mergeCell ref="I750:N750"/>
    <mergeCell ref="B751:F751"/>
    <mergeCell ref="G751:H751"/>
    <mergeCell ref="I751:N751"/>
    <mergeCell ref="B752:F752"/>
    <mergeCell ref="D732:F732"/>
    <mergeCell ref="G732:H732"/>
    <mergeCell ref="I732:M732"/>
    <mergeCell ref="A733:A734"/>
    <mergeCell ref="B733:J734"/>
    <mergeCell ref="M733:N733"/>
    <mergeCell ref="M734:N734"/>
    <mergeCell ref="F735:G735"/>
    <mergeCell ref="M735:N735"/>
    <mergeCell ref="A736:A741"/>
    <mergeCell ref="B736:F736"/>
    <mergeCell ref="G736:H736"/>
    <mergeCell ref="I736:O736"/>
    <mergeCell ref="B737:F737"/>
    <mergeCell ref="G737:H737"/>
    <mergeCell ref="I737:O737"/>
    <mergeCell ref="B738:F738"/>
    <mergeCell ref="G738:H738"/>
    <mergeCell ref="I738:O738"/>
    <mergeCell ref="B739:F739"/>
    <mergeCell ref="G739:H739"/>
    <mergeCell ref="I739:O739"/>
    <mergeCell ref="B740:F740"/>
    <mergeCell ref="G740:H740"/>
    <mergeCell ref="I740:O740"/>
    <mergeCell ref="B741:F741"/>
    <mergeCell ref="G741:H741"/>
    <mergeCell ref="I741:O741"/>
    <mergeCell ref="A717:A728"/>
    <mergeCell ref="B717:O717"/>
    <mergeCell ref="B718:O718"/>
    <mergeCell ref="B719:O719"/>
    <mergeCell ref="B720:O720"/>
    <mergeCell ref="B721:O721"/>
    <mergeCell ref="B722:O722"/>
    <mergeCell ref="B723:O723"/>
    <mergeCell ref="B724:O724"/>
    <mergeCell ref="B725:H725"/>
    <mergeCell ref="I725:O728"/>
    <mergeCell ref="B726:H726"/>
    <mergeCell ref="B727:H727"/>
    <mergeCell ref="B728:H728"/>
    <mergeCell ref="B729:O729"/>
    <mergeCell ref="B730:O730"/>
    <mergeCell ref="A731:O731"/>
    <mergeCell ref="G700:H700"/>
    <mergeCell ref="I700:N700"/>
    <mergeCell ref="B701:F701"/>
    <mergeCell ref="G701:H701"/>
    <mergeCell ref="I701:N701"/>
    <mergeCell ref="A702:A716"/>
    <mergeCell ref="B702:O702"/>
    <mergeCell ref="B703:O703"/>
    <mergeCell ref="B704:O704"/>
    <mergeCell ref="B705:O705"/>
    <mergeCell ref="B706:O706"/>
    <mergeCell ref="B707:O707"/>
    <mergeCell ref="B708:O708"/>
    <mergeCell ref="B709:O709"/>
    <mergeCell ref="B710:O710"/>
    <mergeCell ref="B711:O711"/>
    <mergeCell ref="B712:O712"/>
    <mergeCell ref="B713:H713"/>
    <mergeCell ref="I713:O716"/>
    <mergeCell ref="B714:H714"/>
    <mergeCell ref="B715:H715"/>
    <mergeCell ref="B716:H716"/>
    <mergeCell ref="A690:A701"/>
    <mergeCell ref="B690:F690"/>
    <mergeCell ref="G690:H690"/>
    <mergeCell ref="I690:N690"/>
    <mergeCell ref="B691:F691"/>
    <mergeCell ref="G691:H691"/>
    <mergeCell ref="I691:N691"/>
    <mergeCell ref="B692:F692"/>
    <mergeCell ref="G692:H692"/>
    <mergeCell ref="I692:N692"/>
    <mergeCell ref="B693:F693"/>
    <mergeCell ref="G693:H693"/>
    <mergeCell ref="I693:N693"/>
    <mergeCell ref="B694:F694"/>
    <mergeCell ref="G694:H694"/>
    <mergeCell ref="I694:N694"/>
    <mergeCell ref="B695:F695"/>
    <mergeCell ref="G695:H695"/>
    <mergeCell ref="I695:N695"/>
    <mergeCell ref="B696:F696"/>
    <mergeCell ref="G696:H696"/>
    <mergeCell ref="I696:N696"/>
    <mergeCell ref="B697:F697"/>
    <mergeCell ref="G697:H697"/>
    <mergeCell ref="I697:N697"/>
    <mergeCell ref="B698:F698"/>
    <mergeCell ref="G698:H698"/>
    <mergeCell ref="I698:N698"/>
    <mergeCell ref="B699:F699"/>
    <mergeCell ref="G699:H699"/>
    <mergeCell ref="I699:N699"/>
    <mergeCell ref="B700:F700"/>
    <mergeCell ref="D680:F680"/>
    <mergeCell ref="G680:H680"/>
    <mergeCell ref="I680:M680"/>
    <mergeCell ref="A681:A682"/>
    <mergeCell ref="B681:J682"/>
    <mergeCell ref="M681:N681"/>
    <mergeCell ref="M682:N682"/>
    <mergeCell ref="F683:G683"/>
    <mergeCell ref="M683:N683"/>
    <mergeCell ref="A684:A689"/>
    <mergeCell ref="B684:F684"/>
    <mergeCell ref="G684:H684"/>
    <mergeCell ref="I684:O684"/>
    <mergeCell ref="B685:F685"/>
    <mergeCell ref="G685:H685"/>
    <mergeCell ref="I685:O685"/>
    <mergeCell ref="B686:F686"/>
    <mergeCell ref="G686:H686"/>
    <mergeCell ref="I686:O686"/>
    <mergeCell ref="B687:F687"/>
    <mergeCell ref="G687:H687"/>
    <mergeCell ref="I687:O687"/>
    <mergeCell ref="B688:F688"/>
    <mergeCell ref="G688:H688"/>
    <mergeCell ref="I688:O688"/>
    <mergeCell ref="B689:F689"/>
    <mergeCell ref="G689:H689"/>
    <mergeCell ref="I689:O689"/>
    <mergeCell ref="A665:A676"/>
    <mergeCell ref="B665:O665"/>
    <mergeCell ref="B666:O666"/>
    <mergeCell ref="B667:O667"/>
    <mergeCell ref="B668:O668"/>
    <mergeCell ref="B669:O669"/>
    <mergeCell ref="B670:O670"/>
    <mergeCell ref="B671:O671"/>
    <mergeCell ref="B672:O672"/>
    <mergeCell ref="B673:H673"/>
    <mergeCell ref="I673:O676"/>
    <mergeCell ref="B674:H674"/>
    <mergeCell ref="B675:H675"/>
    <mergeCell ref="B676:H676"/>
    <mergeCell ref="B677:O677"/>
    <mergeCell ref="B678:O678"/>
    <mergeCell ref="A679:O679"/>
    <mergeCell ref="G648:H648"/>
    <mergeCell ref="I648:N648"/>
    <mergeCell ref="B649:F649"/>
    <mergeCell ref="G649:H649"/>
    <mergeCell ref="I649:N649"/>
    <mergeCell ref="A650:A664"/>
    <mergeCell ref="B650:O650"/>
    <mergeCell ref="B651:O651"/>
    <mergeCell ref="B652:O652"/>
    <mergeCell ref="B653:O653"/>
    <mergeCell ref="B654:O654"/>
    <mergeCell ref="B655:O655"/>
    <mergeCell ref="B656:O656"/>
    <mergeCell ref="B657:O657"/>
    <mergeCell ref="B658:O658"/>
    <mergeCell ref="B659:O659"/>
    <mergeCell ref="B660:O660"/>
    <mergeCell ref="B661:H661"/>
    <mergeCell ref="I661:O664"/>
    <mergeCell ref="B662:H662"/>
    <mergeCell ref="B663:H663"/>
    <mergeCell ref="B664:H664"/>
    <mergeCell ref="A638:A649"/>
    <mergeCell ref="B638:F638"/>
    <mergeCell ref="G638:H638"/>
    <mergeCell ref="I638:N638"/>
    <mergeCell ref="B639:F639"/>
    <mergeCell ref="G639:H639"/>
    <mergeCell ref="I639:N639"/>
    <mergeCell ref="B640:F640"/>
    <mergeCell ref="G640:H640"/>
    <mergeCell ref="I640:N640"/>
    <mergeCell ref="B641:F641"/>
    <mergeCell ref="G641:H641"/>
    <mergeCell ref="I641:N641"/>
    <mergeCell ref="B642:F642"/>
    <mergeCell ref="G642:H642"/>
    <mergeCell ref="I642:N642"/>
    <mergeCell ref="B643:F643"/>
    <mergeCell ref="G643:H643"/>
    <mergeCell ref="I643:N643"/>
    <mergeCell ref="B644:F644"/>
    <mergeCell ref="G644:H644"/>
    <mergeCell ref="I644:N644"/>
    <mergeCell ref="B645:F645"/>
    <mergeCell ref="G645:H645"/>
    <mergeCell ref="I645:N645"/>
    <mergeCell ref="B646:F646"/>
    <mergeCell ref="G646:H646"/>
    <mergeCell ref="I646:N646"/>
    <mergeCell ref="B647:F647"/>
    <mergeCell ref="G647:H647"/>
    <mergeCell ref="I647:N647"/>
    <mergeCell ref="B648:F648"/>
    <mergeCell ref="D628:F628"/>
    <mergeCell ref="G628:H628"/>
    <mergeCell ref="I628:M628"/>
    <mergeCell ref="A629:A630"/>
    <mergeCell ref="B629:J630"/>
    <mergeCell ref="M629:N629"/>
    <mergeCell ref="M630:N630"/>
    <mergeCell ref="F631:G631"/>
    <mergeCell ref="M631:N631"/>
    <mergeCell ref="A632:A637"/>
    <mergeCell ref="B632:F632"/>
    <mergeCell ref="G632:H632"/>
    <mergeCell ref="I632:O632"/>
    <mergeCell ref="B633:F633"/>
    <mergeCell ref="G633:H633"/>
    <mergeCell ref="I633:O633"/>
    <mergeCell ref="B634:F634"/>
    <mergeCell ref="G634:H634"/>
    <mergeCell ref="I634:O634"/>
    <mergeCell ref="B635:F635"/>
    <mergeCell ref="G635:H635"/>
    <mergeCell ref="I635:O635"/>
    <mergeCell ref="B636:F636"/>
    <mergeCell ref="G636:H636"/>
    <mergeCell ref="I636:O636"/>
    <mergeCell ref="B637:F637"/>
    <mergeCell ref="G637:H637"/>
    <mergeCell ref="I637:O637"/>
    <mergeCell ref="A613:A624"/>
    <mergeCell ref="B613:O613"/>
    <mergeCell ref="B614:O614"/>
    <mergeCell ref="B615:O615"/>
    <mergeCell ref="B616:O616"/>
    <mergeCell ref="B617:O617"/>
    <mergeCell ref="B618:O618"/>
    <mergeCell ref="B619:O619"/>
    <mergeCell ref="B620:O620"/>
    <mergeCell ref="B621:H621"/>
    <mergeCell ref="I621:O624"/>
    <mergeCell ref="B622:H622"/>
    <mergeCell ref="B623:H623"/>
    <mergeCell ref="B624:H624"/>
    <mergeCell ref="B625:O625"/>
    <mergeCell ref="B626:O626"/>
    <mergeCell ref="A627:O627"/>
    <mergeCell ref="G596:H596"/>
    <mergeCell ref="I596:N596"/>
    <mergeCell ref="B597:F597"/>
    <mergeCell ref="G597:H597"/>
    <mergeCell ref="I597:N597"/>
    <mergeCell ref="A598:A612"/>
    <mergeCell ref="B598:O598"/>
    <mergeCell ref="B599:O599"/>
    <mergeCell ref="B600:O600"/>
    <mergeCell ref="B601:O601"/>
    <mergeCell ref="B602:O602"/>
    <mergeCell ref="B603:O603"/>
    <mergeCell ref="B604:O604"/>
    <mergeCell ref="B605:O605"/>
    <mergeCell ref="B606:O606"/>
    <mergeCell ref="B607:O607"/>
    <mergeCell ref="B608:O608"/>
    <mergeCell ref="B609:H609"/>
    <mergeCell ref="I609:O612"/>
    <mergeCell ref="B610:H610"/>
    <mergeCell ref="B611:H611"/>
    <mergeCell ref="B612:H612"/>
    <mergeCell ref="A586:A597"/>
    <mergeCell ref="B586:F586"/>
    <mergeCell ref="G586:H586"/>
    <mergeCell ref="I586:N586"/>
    <mergeCell ref="B587:F587"/>
    <mergeCell ref="G587:H587"/>
    <mergeCell ref="I587:N587"/>
    <mergeCell ref="B588:F588"/>
    <mergeCell ref="G588:H588"/>
    <mergeCell ref="I588:N588"/>
    <mergeCell ref="B589:F589"/>
    <mergeCell ref="G589:H589"/>
    <mergeCell ref="I589:N589"/>
    <mergeCell ref="B590:F590"/>
    <mergeCell ref="G590:H590"/>
    <mergeCell ref="I590:N590"/>
    <mergeCell ref="B591:F591"/>
    <mergeCell ref="G591:H591"/>
    <mergeCell ref="I591:N591"/>
    <mergeCell ref="B592:F592"/>
    <mergeCell ref="G592:H592"/>
    <mergeCell ref="I592:N592"/>
    <mergeCell ref="B593:F593"/>
    <mergeCell ref="G593:H593"/>
    <mergeCell ref="I593:N593"/>
    <mergeCell ref="B594:F594"/>
    <mergeCell ref="G594:H594"/>
    <mergeCell ref="I594:N594"/>
    <mergeCell ref="B595:F595"/>
    <mergeCell ref="G595:H595"/>
    <mergeCell ref="I595:N595"/>
    <mergeCell ref="B596:F596"/>
    <mergeCell ref="D576:F576"/>
    <mergeCell ref="G576:H576"/>
    <mergeCell ref="I576:M576"/>
    <mergeCell ref="A577:A578"/>
    <mergeCell ref="B577:J578"/>
    <mergeCell ref="M577:N577"/>
    <mergeCell ref="M578:N578"/>
    <mergeCell ref="F579:G579"/>
    <mergeCell ref="M579:N579"/>
    <mergeCell ref="A580:A585"/>
    <mergeCell ref="B580:F580"/>
    <mergeCell ref="G580:H580"/>
    <mergeCell ref="I580:O580"/>
    <mergeCell ref="B581:F581"/>
    <mergeCell ref="G581:H581"/>
    <mergeCell ref="I581:O581"/>
    <mergeCell ref="B582:F582"/>
    <mergeCell ref="G582:H582"/>
    <mergeCell ref="I582:O582"/>
    <mergeCell ref="B583:F583"/>
    <mergeCell ref="G583:H583"/>
    <mergeCell ref="I583:O583"/>
    <mergeCell ref="B584:F584"/>
    <mergeCell ref="G584:H584"/>
    <mergeCell ref="I584:O584"/>
    <mergeCell ref="B585:F585"/>
    <mergeCell ref="G585:H585"/>
    <mergeCell ref="I585:O585"/>
    <mergeCell ref="A561:A572"/>
    <mergeCell ref="B561:O561"/>
    <mergeCell ref="B562:O562"/>
    <mergeCell ref="B563:O563"/>
    <mergeCell ref="B564:O564"/>
    <mergeCell ref="B565:O565"/>
    <mergeCell ref="B566:O566"/>
    <mergeCell ref="B567:O567"/>
    <mergeCell ref="B568:O568"/>
    <mergeCell ref="B569:H569"/>
    <mergeCell ref="I569:O572"/>
    <mergeCell ref="B570:H570"/>
    <mergeCell ref="B571:H571"/>
    <mergeCell ref="B572:H572"/>
    <mergeCell ref="B573:O573"/>
    <mergeCell ref="B574:O574"/>
    <mergeCell ref="A575:O575"/>
    <mergeCell ref="G544:H544"/>
    <mergeCell ref="I544:N544"/>
    <mergeCell ref="B545:F545"/>
    <mergeCell ref="G545:H545"/>
    <mergeCell ref="I545:N545"/>
    <mergeCell ref="A546:A560"/>
    <mergeCell ref="B546:O546"/>
    <mergeCell ref="B547:O547"/>
    <mergeCell ref="B548:O548"/>
    <mergeCell ref="B549:O549"/>
    <mergeCell ref="B550:O550"/>
    <mergeCell ref="B551:O551"/>
    <mergeCell ref="B552:O552"/>
    <mergeCell ref="B553:O553"/>
    <mergeCell ref="B554:O554"/>
    <mergeCell ref="B555:O555"/>
    <mergeCell ref="B556:O556"/>
    <mergeCell ref="B557:H557"/>
    <mergeCell ref="I557:O560"/>
    <mergeCell ref="B558:H558"/>
    <mergeCell ref="B559:H559"/>
    <mergeCell ref="B560:H560"/>
    <mergeCell ref="A534:A545"/>
    <mergeCell ref="B534:F534"/>
    <mergeCell ref="G534:H534"/>
    <mergeCell ref="I534:N534"/>
    <mergeCell ref="B535:F535"/>
    <mergeCell ref="G535:H535"/>
    <mergeCell ref="I535:N535"/>
    <mergeCell ref="B536:F536"/>
    <mergeCell ref="G536:H536"/>
    <mergeCell ref="I536:N536"/>
    <mergeCell ref="B537:F537"/>
    <mergeCell ref="G537:H537"/>
    <mergeCell ref="I537:N537"/>
    <mergeCell ref="B538:F538"/>
    <mergeCell ref="G538:H538"/>
    <mergeCell ref="I538:N538"/>
    <mergeCell ref="B539:F539"/>
    <mergeCell ref="G539:H539"/>
    <mergeCell ref="I539:N539"/>
    <mergeCell ref="B540:F540"/>
    <mergeCell ref="G540:H540"/>
    <mergeCell ref="I540:N540"/>
    <mergeCell ref="B541:F541"/>
    <mergeCell ref="G541:H541"/>
    <mergeCell ref="I541:N541"/>
    <mergeCell ref="B542:F542"/>
    <mergeCell ref="G542:H542"/>
    <mergeCell ref="I542:N542"/>
    <mergeCell ref="B543:F543"/>
    <mergeCell ref="G543:H543"/>
    <mergeCell ref="I543:N543"/>
    <mergeCell ref="B544:F544"/>
    <mergeCell ref="D524:F524"/>
    <mergeCell ref="G524:H524"/>
    <mergeCell ref="I524:M524"/>
    <mergeCell ref="A525:A526"/>
    <mergeCell ref="B525:J526"/>
    <mergeCell ref="M525:N525"/>
    <mergeCell ref="M526:N526"/>
    <mergeCell ref="F527:G527"/>
    <mergeCell ref="M527:N527"/>
    <mergeCell ref="A528:A533"/>
    <mergeCell ref="B528:F528"/>
    <mergeCell ref="G528:H528"/>
    <mergeCell ref="I528:O528"/>
    <mergeCell ref="B529:F529"/>
    <mergeCell ref="G529:H529"/>
    <mergeCell ref="I529:O529"/>
    <mergeCell ref="B530:F530"/>
    <mergeCell ref="G530:H530"/>
    <mergeCell ref="I530:O530"/>
    <mergeCell ref="B531:F531"/>
    <mergeCell ref="G531:H531"/>
    <mergeCell ref="I531:O531"/>
    <mergeCell ref="B532:F532"/>
    <mergeCell ref="G532:H532"/>
    <mergeCell ref="I532:O532"/>
    <mergeCell ref="B533:F533"/>
    <mergeCell ref="G533:H533"/>
    <mergeCell ref="I533:O533"/>
    <mergeCell ref="A509:A520"/>
    <mergeCell ref="B509:O509"/>
    <mergeCell ref="B510:O510"/>
    <mergeCell ref="B511:O511"/>
    <mergeCell ref="B512:O512"/>
    <mergeCell ref="B513:O513"/>
    <mergeCell ref="B514:O514"/>
    <mergeCell ref="B515:O515"/>
    <mergeCell ref="B516:O516"/>
    <mergeCell ref="B517:H517"/>
    <mergeCell ref="I517:O520"/>
    <mergeCell ref="B518:H518"/>
    <mergeCell ref="B519:H519"/>
    <mergeCell ref="B520:H520"/>
    <mergeCell ref="B521:O521"/>
    <mergeCell ref="B522:O522"/>
    <mergeCell ref="A523:O523"/>
    <mergeCell ref="G492:H492"/>
    <mergeCell ref="I492:N492"/>
    <mergeCell ref="B493:F493"/>
    <mergeCell ref="G493:H493"/>
    <mergeCell ref="I493:N493"/>
    <mergeCell ref="A494:A508"/>
    <mergeCell ref="B494:O494"/>
    <mergeCell ref="B495:O495"/>
    <mergeCell ref="B496:O496"/>
    <mergeCell ref="B497:O497"/>
    <mergeCell ref="B498:O498"/>
    <mergeCell ref="B499:O499"/>
    <mergeCell ref="B500:O500"/>
    <mergeCell ref="B501:O501"/>
    <mergeCell ref="B502:O502"/>
    <mergeCell ref="B503:O503"/>
    <mergeCell ref="B504:O504"/>
    <mergeCell ref="B505:H505"/>
    <mergeCell ref="I505:O508"/>
    <mergeCell ref="B506:H506"/>
    <mergeCell ref="B507:H507"/>
    <mergeCell ref="B508:H508"/>
    <mergeCell ref="A482:A493"/>
    <mergeCell ref="B482:F482"/>
    <mergeCell ref="G482:H482"/>
    <mergeCell ref="I482:N482"/>
    <mergeCell ref="B483:F483"/>
    <mergeCell ref="G483:H483"/>
    <mergeCell ref="I483:N483"/>
    <mergeCell ref="B484:F484"/>
    <mergeCell ref="G484:H484"/>
    <mergeCell ref="I484:N484"/>
    <mergeCell ref="B485:F485"/>
    <mergeCell ref="G485:H485"/>
    <mergeCell ref="I485:N485"/>
    <mergeCell ref="B486:F486"/>
    <mergeCell ref="G486:H486"/>
    <mergeCell ref="I486:N486"/>
    <mergeCell ref="B487:F487"/>
    <mergeCell ref="G487:H487"/>
    <mergeCell ref="I487:N487"/>
    <mergeCell ref="B488:F488"/>
    <mergeCell ref="G488:H488"/>
    <mergeCell ref="I488:N488"/>
    <mergeCell ref="B489:F489"/>
    <mergeCell ref="G489:H489"/>
    <mergeCell ref="I489:N489"/>
    <mergeCell ref="B490:F490"/>
    <mergeCell ref="G490:H490"/>
    <mergeCell ref="I490:N490"/>
    <mergeCell ref="B491:F491"/>
    <mergeCell ref="G491:H491"/>
    <mergeCell ref="I491:N491"/>
    <mergeCell ref="B492:F492"/>
    <mergeCell ref="D472:F472"/>
    <mergeCell ref="G472:H472"/>
    <mergeCell ref="I472:M472"/>
    <mergeCell ref="A473:A474"/>
    <mergeCell ref="B473:J474"/>
    <mergeCell ref="M473:N473"/>
    <mergeCell ref="M474:N474"/>
    <mergeCell ref="F475:G475"/>
    <mergeCell ref="M475:N475"/>
    <mergeCell ref="A476:A481"/>
    <mergeCell ref="B476:F476"/>
    <mergeCell ref="G476:H476"/>
    <mergeCell ref="I476:O476"/>
    <mergeCell ref="B477:F477"/>
    <mergeCell ref="G477:H477"/>
    <mergeCell ref="I477:O477"/>
    <mergeCell ref="B478:F478"/>
    <mergeCell ref="G478:H478"/>
    <mergeCell ref="I478:O478"/>
    <mergeCell ref="B479:F479"/>
    <mergeCell ref="G479:H479"/>
    <mergeCell ref="I479:O479"/>
    <mergeCell ref="B480:F480"/>
    <mergeCell ref="G480:H480"/>
    <mergeCell ref="I480:O480"/>
    <mergeCell ref="B481:F481"/>
    <mergeCell ref="G481:H481"/>
    <mergeCell ref="I481:O481"/>
    <mergeCell ref="A457:A468"/>
    <mergeCell ref="B457:O457"/>
    <mergeCell ref="B458:O458"/>
    <mergeCell ref="B459:O459"/>
    <mergeCell ref="B460:O460"/>
    <mergeCell ref="B461:O461"/>
    <mergeCell ref="B462:O462"/>
    <mergeCell ref="B463:O463"/>
    <mergeCell ref="B464:O464"/>
    <mergeCell ref="B465:H465"/>
    <mergeCell ref="I465:O468"/>
    <mergeCell ref="B466:H466"/>
    <mergeCell ref="B467:H467"/>
    <mergeCell ref="B468:H468"/>
    <mergeCell ref="B469:O469"/>
    <mergeCell ref="B470:O470"/>
    <mergeCell ref="A471:O471"/>
    <mergeCell ref="G440:H440"/>
    <mergeCell ref="I440:N440"/>
    <mergeCell ref="B441:F441"/>
    <mergeCell ref="G441:H441"/>
    <mergeCell ref="I441:N441"/>
    <mergeCell ref="A442:A456"/>
    <mergeCell ref="B442:O442"/>
    <mergeCell ref="B443:O443"/>
    <mergeCell ref="B444:O444"/>
    <mergeCell ref="B445:O445"/>
    <mergeCell ref="B446:O446"/>
    <mergeCell ref="B447:O447"/>
    <mergeCell ref="B448:O448"/>
    <mergeCell ref="B449:O449"/>
    <mergeCell ref="B450:O450"/>
    <mergeCell ref="B451:O451"/>
    <mergeCell ref="B452:O452"/>
    <mergeCell ref="B453:H453"/>
    <mergeCell ref="I453:O456"/>
    <mergeCell ref="B454:H454"/>
    <mergeCell ref="B455:H455"/>
    <mergeCell ref="B456:H456"/>
    <mergeCell ref="A430:A441"/>
    <mergeCell ref="B430:F430"/>
    <mergeCell ref="G430:H430"/>
    <mergeCell ref="I430:N430"/>
    <mergeCell ref="B431:F431"/>
    <mergeCell ref="G431:H431"/>
    <mergeCell ref="I431:N431"/>
    <mergeCell ref="B432:F432"/>
    <mergeCell ref="G432:H432"/>
    <mergeCell ref="I432:N432"/>
    <mergeCell ref="B433:F433"/>
    <mergeCell ref="G433:H433"/>
    <mergeCell ref="I433:N433"/>
    <mergeCell ref="B434:F434"/>
    <mergeCell ref="G434:H434"/>
    <mergeCell ref="I434:N434"/>
    <mergeCell ref="B435:F435"/>
    <mergeCell ref="G435:H435"/>
    <mergeCell ref="I435:N435"/>
    <mergeCell ref="B436:F436"/>
    <mergeCell ref="G436:H436"/>
    <mergeCell ref="I436:N436"/>
    <mergeCell ref="B437:F437"/>
    <mergeCell ref="G437:H437"/>
    <mergeCell ref="I437:N437"/>
    <mergeCell ref="B438:F438"/>
    <mergeCell ref="G438:H438"/>
    <mergeCell ref="I438:N438"/>
    <mergeCell ref="B439:F439"/>
    <mergeCell ref="G439:H439"/>
    <mergeCell ref="I439:N439"/>
    <mergeCell ref="B440:F440"/>
    <mergeCell ref="D420:F420"/>
    <mergeCell ref="G420:H420"/>
    <mergeCell ref="I420:M420"/>
    <mergeCell ref="A421:A422"/>
    <mergeCell ref="B421:J422"/>
    <mergeCell ref="M421:N421"/>
    <mergeCell ref="M422:N422"/>
    <mergeCell ref="F423:G423"/>
    <mergeCell ref="M423:N423"/>
    <mergeCell ref="A424:A429"/>
    <mergeCell ref="B424:F424"/>
    <mergeCell ref="G424:H424"/>
    <mergeCell ref="I424:O424"/>
    <mergeCell ref="B425:F425"/>
    <mergeCell ref="G425:H425"/>
    <mergeCell ref="I425:O425"/>
    <mergeCell ref="B426:F426"/>
    <mergeCell ref="G426:H426"/>
    <mergeCell ref="I426:O426"/>
    <mergeCell ref="B427:F427"/>
    <mergeCell ref="G427:H427"/>
    <mergeCell ref="I427:O427"/>
    <mergeCell ref="B428:F428"/>
    <mergeCell ref="G428:H428"/>
    <mergeCell ref="I428:O428"/>
    <mergeCell ref="B429:F429"/>
    <mergeCell ref="G429:H429"/>
    <mergeCell ref="I429:O429"/>
    <mergeCell ref="A405:A416"/>
    <mergeCell ref="B405:O405"/>
    <mergeCell ref="B406:O406"/>
    <mergeCell ref="B407:O407"/>
    <mergeCell ref="B408:O408"/>
    <mergeCell ref="B409:O409"/>
    <mergeCell ref="B410:O410"/>
    <mergeCell ref="B411:O411"/>
    <mergeCell ref="B412:O412"/>
    <mergeCell ref="B413:H413"/>
    <mergeCell ref="I413:O416"/>
    <mergeCell ref="B414:H414"/>
    <mergeCell ref="B415:H415"/>
    <mergeCell ref="B416:H416"/>
    <mergeCell ref="B417:O417"/>
    <mergeCell ref="B418:O418"/>
    <mergeCell ref="A419:O419"/>
    <mergeCell ref="G388:H388"/>
    <mergeCell ref="I388:N388"/>
    <mergeCell ref="B389:F389"/>
    <mergeCell ref="G389:H389"/>
    <mergeCell ref="I389:N389"/>
    <mergeCell ref="A390:A404"/>
    <mergeCell ref="B390:O390"/>
    <mergeCell ref="B391:O391"/>
    <mergeCell ref="B392:O392"/>
    <mergeCell ref="B393:O393"/>
    <mergeCell ref="B394:O394"/>
    <mergeCell ref="B395:O395"/>
    <mergeCell ref="B396:O396"/>
    <mergeCell ref="B397:O397"/>
    <mergeCell ref="B398:O398"/>
    <mergeCell ref="B399:O399"/>
    <mergeCell ref="B400:O400"/>
    <mergeCell ref="B401:H401"/>
    <mergeCell ref="I401:O404"/>
    <mergeCell ref="B402:H402"/>
    <mergeCell ref="B403:H403"/>
    <mergeCell ref="B404:H404"/>
    <mergeCell ref="A378:A389"/>
    <mergeCell ref="B378:F378"/>
    <mergeCell ref="G378:H378"/>
    <mergeCell ref="I378:N378"/>
    <mergeCell ref="B379:F379"/>
    <mergeCell ref="G379:H379"/>
    <mergeCell ref="I379:N379"/>
    <mergeCell ref="B380:F380"/>
    <mergeCell ref="G380:H380"/>
    <mergeCell ref="I380:N380"/>
    <mergeCell ref="B381:F381"/>
    <mergeCell ref="G381:H381"/>
    <mergeCell ref="I381:N381"/>
    <mergeCell ref="B382:F382"/>
    <mergeCell ref="G382:H382"/>
    <mergeCell ref="I382:N382"/>
    <mergeCell ref="B383:F383"/>
    <mergeCell ref="G383:H383"/>
    <mergeCell ref="I383:N383"/>
    <mergeCell ref="B384:F384"/>
    <mergeCell ref="G384:H384"/>
    <mergeCell ref="I384:N384"/>
    <mergeCell ref="B385:F385"/>
    <mergeCell ref="G385:H385"/>
    <mergeCell ref="I385:N385"/>
    <mergeCell ref="B386:F386"/>
    <mergeCell ref="G386:H386"/>
    <mergeCell ref="I386:N386"/>
    <mergeCell ref="B387:F387"/>
    <mergeCell ref="G387:H387"/>
    <mergeCell ref="I387:N387"/>
    <mergeCell ref="B388:F388"/>
    <mergeCell ref="D368:F368"/>
    <mergeCell ref="G368:H368"/>
    <mergeCell ref="I368:M368"/>
    <mergeCell ref="A369:A370"/>
    <mergeCell ref="B369:J370"/>
    <mergeCell ref="M369:N369"/>
    <mergeCell ref="M370:N370"/>
    <mergeCell ref="F371:G371"/>
    <mergeCell ref="M371:N371"/>
    <mergeCell ref="A372:A377"/>
    <mergeCell ref="B372:F372"/>
    <mergeCell ref="G372:H372"/>
    <mergeCell ref="I372:O372"/>
    <mergeCell ref="B373:F373"/>
    <mergeCell ref="G373:H373"/>
    <mergeCell ref="I373:O373"/>
    <mergeCell ref="B374:F374"/>
    <mergeCell ref="G374:H374"/>
    <mergeCell ref="I374:O374"/>
    <mergeCell ref="B375:F375"/>
    <mergeCell ref="G375:H375"/>
    <mergeCell ref="I375:O375"/>
    <mergeCell ref="B376:F376"/>
    <mergeCell ref="G376:H376"/>
    <mergeCell ref="I376:O376"/>
    <mergeCell ref="B377:F377"/>
    <mergeCell ref="G377:H377"/>
    <mergeCell ref="I377:O377"/>
    <mergeCell ref="A353:A364"/>
    <mergeCell ref="B353:O353"/>
    <mergeCell ref="B354:O354"/>
    <mergeCell ref="B355:O355"/>
    <mergeCell ref="B356:O356"/>
    <mergeCell ref="B357:O357"/>
    <mergeCell ref="B358:O358"/>
    <mergeCell ref="B359:O359"/>
    <mergeCell ref="B360:O360"/>
    <mergeCell ref="B361:H361"/>
    <mergeCell ref="I361:O364"/>
    <mergeCell ref="B362:H362"/>
    <mergeCell ref="B363:H363"/>
    <mergeCell ref="B364:H364"/>
    <mergeCell ref="B365:O365"/>
    <mergeCell ref="B366:O366"/>
    <mergeCell ref="A367:O367"/>
    <mergeCell ref="G336:H336"/>
    <mergeCell ref="I336:N336"/>
    <mergeCell ref="B337:F337"/>
    <mergeCell ref="G337:H337"/>
    <mergeCell ref="I337:N337"/>
    <mergeCell ref="A338:A352"/>
    <mergeCell ref="B338:O338"/>
    <mergeCell ref="B339:O339"/>
    <mergeCell ref="B340:O340"/>
    <mergeCell ref="B341:O341"/>
    <mergeCell ref="B342:O342"/>
    <mergeCell ref="B343:O343"/>
    <mergeCell ref="B344:O344"/>
    <mergeCell ref="B345:O345"/>
    <mergeCell ref="B346:O346"/>
    <mergeCell ref="B347:O347"/>
    <mergeCell ref="B348:O348"/>
    <mergeCell ref="B349:H349"/>
    <mergeCell ref="I349:O352"/>
    <mergeCell ref="B350:H350"/>
    <mergeCell ref="B351:H351"/>
    <mergeCell ref="B352:H352"/>
    <mergeCell ref="A326:A337"/>
    <mergeCell ref="B326:F326"/>
    <mergeCell ref="G326:H326"/>
    <mergeCell ref="I326:N326"/>
    <mergeCell ref="B327:F327"/>
    <mergeCell ref="G327:H327"/>
    <mergeCell ref="I327:N327"/>
    <mergeCell ref="B328:F328"/>
    <mergeCell ref="G328:H328"/>
    <mergeCell ref="I328:N328"/>
    <mergeCell ref="B329:F329"/>
    <mergeCell ref="G329:H329"/>
    <mergeCell ref="I329:N329"/>
    <mergeCell ref="B330:F330"/>
    <mergeCell ref="G330:H330"/>
    <mergeCell ref="I330:N330"/>
    <mergeCell ref="B331:F331"/>
    <mergeCell ref="G331:H331"/>
    <mergeCell ref="I331:N331"/>
    <mergeCell ref="B332:F332"/>
    <mergeCell ref="G332:H332"/>
    <mergeCell ref="I332:N332"/>
    <mergeCell ref="B333:F333"/>
    <mergeCell ref="G333:H333"/>
    <mergeCell ref="I333:N333"/>
    <mergeCell ref="B334:F334"/>
    <mergeCell ref="G334:H334"/>
    <mergeCell ref="I334:N334"/>
    <mergeCell ref="B335:F335"/>
    <mergeCell ref="G335:H335"/>
    <mergeCell ref="I335:N335"/>
    <mergeCell ref="B336:F336"/>
    <mergeCell ref="D316:F316"/>
    <mergeCell ref="G316:H316"/>
    <mergeCell ref="I316:M316"/>
    <mergeCell ref="A317:A318"/>
    <mergeCell ref="B317:J318"/>
    <mergeCell ref="M317:N317"/>
    <mergeCell ref="M318:N318"/>
    <mergeCell ref="F319:G319"/>
    <mergeCell ref="M319:N319"/>
    <mergeCell ref="A320:A325"/>
    <mergeCell ref="B320:F320"/>
    <mergeCell ref="G320:H320"/>
    <mergeCell ref="I320:O320"/>
    <mergeCell ref="B321:F321"/>
    <mergeCell ref="G321:H321"/>
    <mergeCell ref="I321:O321"/>
    <mergeCell ref="B322:F322"/>
    <mergeCell ref="G322:H322"/>
    <mergeCell ref="I322:O322"/>
    <mergeCell ref="B323:F323"/>
    <mergeCell ref="G323:H323"/>
    <mergeCell ref="I323:O323"/>
    <mergeCell ref="B324:F324"/>
    <mergeCell ref="G324:H324"/>
    <mergeCell ref="I324:O324"/>
    <mergeCell ref="B325:F325"/>
    <mergeCell ref="G325:H325"/>
    <mergeCell ref="I325:O325"/>
    <mergeCell ref="A301:A312"/>
    <mergeCell ref="B301:O301"/>
    <mergeCell ref="B302:O302"/>
    <mergeCell ref="B303:O303"/>
    <mergeCell ref="B304:O304"/>
    <mergeCell ref="B305:O305"/>
    <mergeCell ref="B306:O306"/>
    <mergeCell ref="B307:O307"/>
    <mergeCell ref="B308:O308"/>
    <mergeCell ref="B309:H309"/>
    <mergeCell ref="I309:O312"/>
    <mergeCell ref="B310:H310"/>
    <mergeCell ref="B311:H311"/>
    <mergeCell ref="B312:H312"/>
    <mergeCell ref="B313:O313"/>
    <mergeCell ref="B314:O314"/>
    <mergeCell ref="A315:O315"/>
    <mergeCell ref="G284:H284"/>
    <mergeCell ref="I284:N284"/>
    <mergeCell ref="B285:F285"/>
    <mergeCell ref="G285:H285"/>
    <mergeCell ref="I285:N285"/>
    <mergeCell ref="A286:A300"/>
    <mergeCell ref="B286:O286"/>
    <mergeCell ref="B287:O287"/>
    <mergeCell ref="B288:O288"/>
    <mergeCell ref="B289:O289"/>
    <mergeCell ref="B290:O290"/>
    <mergeCell ref="B291:O291"/>
    <mergeCell ref="B292:O292"/>
    <mergeCell ref="B293:O293"/>
    <mergeCell ref="B294:O294"/>
    <mergeCell ref="B295:O295"/>
    <mergeCell ref="B296:O296"/>
    <mergeCell ref="B297:H297"/>
    <mergeCell ref="I297:O300"/>
    <mergeCell ref="B298:H298"/>
    <mergeCell ref="B299:H299"/>
    <mergeCell ref="B300:H300"/>
    <mergeCell ref="A274:A285"/>
    <mergeCell ref="B274:F274"/>
    <mergeCell ref="G274:H274"/>
    <mergeCell ref="I274:N274"/>
    <mergeCell ref="B275:F275"/>
    <mergeCell ref="G275:H275"/>
    <mergeCell ref="I275:N275"/>
    <mergeCell ref="B276:F276"/>
    <mergeCell ref="G276:H276"/>
    <mergeCell ref="I276:N276"/>
    <mergeCell ref="B277:F277"/>
    <mergeCell ref="G277:H277"/>
    <mergeCell ref="I277:N277"/>
    <mergeCell ref="B278:F278"/>
    <mergeCell ref="G278:H278"/>
    <mergeCell ref="I278:N278"/>
    <mergeCell ref="B279:F279"/>
    <mergeCell ref="G279:H279"/>
    <mergeCell ref="I279:N279"/>
    <mergeCell ref="B280:F280"/>
    <mergeCell ref="G280:H280"/>
    <mergeCell ref="I280:N280"/>
    <mergeCell ref="B281:F281"/>
    <mergeCell ref="G281:H281"/>
    <mergeCell ref="I281:N281"/>
    <mergeCell ref="B282:F282"/>
    <mergeCell ref="G282:H282"/>
    <mergeCell ref="I282:N282"/>
    <mergeCell ref="B283:F283"/>
    <mergeCell ref="G283:H283"/>
    <mergeCell ref="I283:N283"/>
    <mergeCell ref="B284:F284"/>
    <mergeCell ref="D264:F264"/>
    <mergeCell ref="G264:H264"/>
    <mergeCell ref="I264:M264"/>
    <mergeCell ref="A265:A266"/>
    <mergeCell ref="B265:J266"/>
    <mergeCell ref="M265:N265"/>
    <mergeCell ref="M266:N266"/>
    <mergeCell ref="F267:G267"/>
    <mergeCell ref="M267:N267"/>
    <mergeCell ref="A268:A273"/>
    <mergeCell ref="B268:F268"/>
    <mergeCell ref="G268:H268"/>
    <mergeCell ref="I268:O268"/>
    <mergeCell ref="B269:F269"/>
    <mergeCell ref="G269:H269"/>
    <mergeCell ref="I269:O269"/>
    <mergeCell ref="B270:F270"/>
    <mergeCell ref="G270:H270"/>
    <mergeCell ref="I270:O270"/>
    <mergeCell ref="B271:F271"/>
    <mergeCell ref="G271:H271"/>
    <mergeCell ref="I271:O271"/>
    <mergeCell ref="B272:F272"/>
    <mergeCell ref="G272:H272"/>
    <mergeCell ref="I272:O272"/>
    <mergeCell ref="B273:F273"/>
    <mergeCell ref="G273:H273"/>
    <mergeCell ref="I273:O273"/>
    <mergeCell ref="A249:A260"/>
    <mergeCell ref="B249:O249"/>
    <mergeCell ref="B250:O250"/>
    <mergeCell ref="B251:O251"/>
    <mergeCell ref="B252:O252"/>
    <mergeCell ref="B253:O253"/>
    <mergeCell ref="B254:O254"/>
    <mergeCell ref="B255:O255"/>
    <mergeCell ref="B256:O256"/>
    <mergeCell ref="B257:H257"/>
    <mergeCell ref="I257:O260"/>
    <mergeCell ref="B258:H258"/>
    <mergeCell ref="B259:H259"/>
    <mergeCell ref="B260:H260"/>
    <mergeCell ref="B261:O261"/>
    <mergeCell ref="B262:O262"/>
    <mergeCell ref="A263:O263"/>
    <mergeCell ref="G232:H232"/>
    <mergeCell ref="I232:N232"/>
    <mergeCell ref="B233:F233"/>
    <mergeCell ref="G233:H233"/>
    <mergeCell ref="I233:N233"/>
    <mergeCell ref="A234:A248"/>
    <mergeCell ref="B234:O234"/>
    <mergeCell ref="B235:O235"/>
    <mergeCell ref="B236:O236"/>
    <mergeCell ref="B237:O237"/>
    <mergeCell ref="B238:O238"/>
    <mergeCell ref="B239:O239"/>
    <mergeCell ref="B240:O240"/>
    <mergeCell ref="B241:O241"/>
    <mergeCell ref="B242:O242"/>
    <mergeCell ref="B243:O243"/>
    <mergeCell ref="B244:O244"/>
    <mergeCell ref="B245:H245"/>
    <mergeCell ref="I245:O248"/>
    <mergeCell ref="B246:H246"/>
    <mergeCell ref="B247:H247"/>
    <mergeCell ref="B248:H248"/>
    <mergeCell ref="A222:A233"/>
    <mergeCell ref="B222:F222"/>
    <mergeCell ref="G222:H222"/>
    <mergeCell ref="I222:N222"/>
    <mergeCell ref="B223:F223"/>
    <mergeCell ref="G223:H223"/>
    <mergeCell ref="I223:N223"/>
    <mergeCell ref="B224:F224"/>
    <mergeCell ref="G224:H224"/>
    <mergeCell ref="I224:N224"/>
    <mergeCell ref="B225:F225"/>
    <mergeCell ref="G225:H225"/>
    <mergeCell ref="I225:N225"/>
    <mergeCell ref="B226:F226"/>
    <mergeCell ref="G226:H226"/>
    <mergeCell ref="I226:N226"/>
    <mergeCell ref="B227:F227"/>
    <mergeCell ref="G227:H227"/>
    <mergeCell ref="I227:N227"/>
    <mergeCell ref="B228:F228"/>
    <mergeCell ref="G228:H228"/>
    <mergeCell ref="I228:N228"/>
    <mergeCell ref="B229:F229"/>
    <mergeCell ref="G229:H229"/>
    <mergeCell ref="I229:N229"/>
    <mergeCell ref="B230:F230"/>
    <mergeCell ref="G230:H230"/>
    <mergeCell ref="I230:N230"/>
    <mergeCell ref="B231:F231"/>
    <mergeCell ref="G231:H231"/>
    <mergeCell ref="I231:N231"/>
    <mergeCell ref="B232:F232"/>
    <mergeCell ref="D212:F212"/>
    <mergeCell ref="G212:H212"/>
    <mergeCell ref="I212:M212"/>
    <mergeCell ref="A213:A214"/>
    <mergeCell ref="B213:J214"/>
    <mergeCell ref="M213:N213"/>
    <mergeCell ref="M214:N214"/>
    <mergeCell ref="F215:G215"/>
    <mergeCell ref="M215:N215"/>
    <mergeCell ref="A216:A221"/>
    <mergeCell ref="B216:F216"/>
    <mergeCell ref="G216:H216"/>
    <mergeCell ref="I216:O216"/>
    <mergeCell ref="B217:F217"/>
    <mergeCell ref="G217:H217"/>
    <mergeCell ref="I217:O217"/>
    <mergeCell ref="B218:F218"/>
    <mergeCell ref="G218:H218"/>
    <mergeCell ref="I218:O218"/>
    <mergeCell ref="B219:F219"/>
    <mergeCell ref="G219:H219"/>
    <mergeCell ref="I219:O219"/>
    <mergeCell ref="B220:F220"/>
    <mergeCell ref="G220:H220"/>
    <mergeCell ref="I220:O220"/>
    <mergeCell ref="B221:F221"/>
    <mergeCell ref="G221:H221"/>
    <mergeCell ref="I221:O221"/>
    <mergeCell ref="A197:A208"/>
    <mergeCell ref="B197:O197"/>
    <mergeCell ref="B198:O198"/>
    <mergeCell ref="B199:O199"/>
    <mergeCell ref="B200:O200"/>
    <mergeCell ref="B201:O201"/>
    <mergeCell ref="B202:O202"/>
    <mergeCell ref="B203:O203"/>
    <mergeCell ref="B204:O204"/>
    <mergeCell ref="B205:H205"/>
    <mergeCell ref="I205:O208"/>
    <mergeCell ref="B206:H206"/>
    <mergeCell ref="B207:H207"/>
    <mergeCell ref="B208:H208"/>
    <mergeCell ref="B209:O209"/>
    <mergeCell ref="B210:O210"/>
    <mergeCell ref="A211:O211"/>
    <mergeCell ref="G180:H180"/>
    <mergeCell ref="I180:N180"/>
    <mergeCell ref="B181:F181"/>
    <mergeCell ref="G181:H181"/>
    <mergeCell ref="I181:N181"/>
    <mergeCell ref="A182:A196"/>
    <mergeCell ref="B182:O182"/>
    <mergeCell ref="B183:O183"/>
    <mergeCell ref="B184:O184"/>
    <mergeCell ref="B185:O185"/>
    <mergeCell ref="B186:O186"/>
    <mergeCell ref="B187:O187"/>
    <mergeCell ref="B188:O188"/>
    <mergeCell ref="B189:O189"/>
    <mergeCell ref="B190:O190"/>
    <mergeCell ref="B191:O191"/>
    <mergeCell ref="B192:O192"/>
    <mergeCell ref="B193:H193"/>
    <mergeCell ref="I193:O196"/>
    <mergeCell ref="B194:H194"/>
    <mergeCell ref="B195:H195"/>
    <mergeCell ref="B196:H196"/>
    <mergeCell ref="A170:A181"/>
    <mergeCell ref="B170:F170"/>
    <mergeCell ref="G170:H170"/>
    <mergeCell ref="I170:N170"/>
    <mergeCell ref="B171:F171"/>
    <mergeCell ref="G171:H171"/>
    <mergeCell ref="I171:N171"/>
    <mergeCell ref="B172:F172"/>
    <mergeCell ref="G172:H172"/>
    <mergeCell ref="I172:N172"/>
    <mergeCell ref="B173:F173"/>
    <mergeCell ref="G173:H173"/>
    <mergeCell ref="I173:N173"/>
    <mergeCell ref="B174:F174"/>
    <mergeCell ref="G174:H174"/>
    <mergeCell ref="I174:N174"/>
    <mergeCell ref="B175:F175"/>
    <mergeCell ref="G175:H175"/>
    <mergeCell ref="I175:N175"/>
    <mergeCell ref="B176:F176"/>
    <mergeCell ref="G176:H176"/>
    <mergeCell ref="I176:N176"/>
    <mergeCell ref="B177:F177"/>
    <mergeCell ref="G177:H177"/>
    <mergeCell ref="I177:N177"/>
    <mergeCell ref="B178:F178"/>
    <mergeCell ref="G178:H178"/>
    <mergeCell ref="I178:N178"/>
    <mergeCell ref="B179:F179"/>
    <mergeCell ref="G179:H179"/>
    <mergeCell ref="I179:N179"/>
    <mergeCell ref="B180:F180"/>
    <mergeCell ref="D160:F160"/>
    <mergeCell ref="G160:H160"/>
    <mergeCell ref="I160:M160"/>
    <mergeCell ref="A161:A162"/>
    <mergeCell ref="B161:J162"/>
    <mergeCell ref="M161:N161"/>
    <mergeCell ref="M162:N162"/>
    <mergeCell ref="F163:G163"/>
    <mergeCell ref="M163:N163"/>
    <mergeCell ref="A164:A169"/>
    <mergeCell ref="B164:F164"/>
    <mergeCell ref="G164:H164"/>
    <mergeCell ref="I164:O164"/>
    <mergeCell ref="B165:F165"/>
    <mergeCell ref="G165:H165"/>
    <mergeCell ref="I165:O165"/>
    <mergeCell ref="B166:F166"/>
    <mergeCell ref="G166:H166"/>
    <mergeCell ref="I166:O166"/>
    <mergeCell ref="B167:F167"/>
    <mergeCell ref="G167:H167"/>
    <mergeCell ref="I167:O167"/>
    <mergeCell ref="B168:F168"/>
    <mergeCell ref="G168:H168"/>
    <mergeCell ref="I168:O168"/>
    <mergeCell ref="B169:F169"/>
    <mergeCell ref="G169:H169"/>
    <mergeCell ref="I169:O169"/>
    <mergeCell ref="A145:A156"/>
    <mergeCell ref="B145:O145"/>
    <mergeCell ref="B146:O146"/>
    <mergeCell ref="B147:O147"/>
    <mergeCell ref="B148:O148"/>
    <mergeCell ref="B149:O149"/>
    <mergeCell ref="B150:O150"/>
    <mergeCell ref="B151:O151"/>
    <mergeCell ref="B152:O152"/>
    <mergeCell ref="B153:H153"/>
    <mergeCell ref="I153:O156"/>
    <mergeCell ref="B154:H154"/>
    <mergeCell ref="B155:H155"/>
    <mergeCell ref="B156:H156"/>
    <mergeCell ref="B157:O157"/>
    <mergeCell ref="B158:O158"/>
    <mergeCell ref="A159:O159"/>
    <mergeCell ref="G128:H128"/>
    <mergeCell ref="I128:N128"/>
    <mergeCell ref="B129:F129"/>
    <mergeCell ref="G129:H129"/>
    <mergeCell ref="I129:N129"/>
    <mergeCell ref="A130:A144"/>
    <mergeCell ref="B130:O130"/>
    <mergeCell ref="B131:O131"/>
    <mergeCell ref="B132:O132"/>
    <mergeCell ref="B133:O133"/>
    <mergeCell ref="B134:O134"/>
    <mergeCell ref="B135:O135"/>
    <mergeCell ref="B136:O136"/>
    <mergeCell ref="B137:O137"/>
    <mergeCell ref="B138:O138"/>
    <mergeCell ref="B139:O139"/>
    <mergeCell ref="B140:O140"/>
    <mergeCell ref="B141:H141"/>
    <mergeCell ref="I141:O144"/>
    <mergeCell ref="B142:H142"/>
    <mergeCell ref="B143:H143"/>
    <mergeCell ref="B144:H144"/>
    <mergeCell ref="A118:A129"/>
    <mergeCell ref="B118:F118"/>
    <mergeCell ref="G118:H118"/>
    <mergeCell ref="I118:N118"/>
    <mergeCell ref="B119:F119"/>
    <mergeCell ref="G119:H119"/>
    <mergeCell ref="I119:N119"/>
    <mergeCell ref="B120:F120"/>
    <mergeCell ref="G120:H120"/>
    <mergeCell ref="I120:N120"/>
    <mergeCell ref="B121:F121"/>
    <mergeCell ref="G121:H121"/>
    <mergeCell ref="I121:N121"/>
    <mergeCell ref="B122:F122"/>
    <mergeCell ref="G122:H122"/>
    <mergeCell ref="I122:N122"/>
    <mergeCell ref="B123:F123"/>
    <mergeCell ref="G123:H123"/>
    <mergeCell ref="I123:N123"/>
    <mergeCell ref="B124:F124"/>
    <mergeCell ref="G124:H124"/>
    <mergeCell ref="I124:N124"/>
    <mergeCell ref="B125:F125"/>
    <mergeCell ref="G125:H125"/>
    <mergeCell ref="I125:N125"/>
    <mergeCell ref="B126:F126"/>
    <mergeCell ref="G126:H126"/>
    <mergeCell ref="I126:N126"/>
    <mergeCell ref="B127:F127"/>
    <mergeCell ref="G127:H127"/>
    <mergeCell ref="I127:N127"/>
    <mergeCell ref="B128:F128"/>
    <mergeCell ref="D108:F108"/>
    <mergeCell ref="G108:H108"/>
    <mergeCell ref="I108:M108"/>
    <mergeCell ref="A109:A110"/>
    <mergeCell ref="B109:J110"/>
    <mergeCell ref="M109:N109"/>
    <mergeCell ref="M110:N110"/>
    <mergeCell ref="F111:G111"/>
    <mergeCell ref="M111:N111"/>
    <mergeCell ref="A112:A117"/>
    <mergeCell ref="B112:F112"/>
    <mergeCell ref="G112:H112"/>
    <mergeCell ref="I112:O112"/>
    <mergeCell ref="B113:F113"/>
    <mergeCell ref="G113:H113"/>
    <mergeCell ref="I113:O113"/>
    <mergeCell ref="B114:F114"/>
    <mergeCell ref="G114:H114"/>
    <mergeCell ref="I114:O114"/>
    <mergeCell ref="B115:F115"/>
    <mergeCell ref="G115:H115"/>
    <mergeCell ref="I115:O115"/>
    <mergeCell ref="B116:F116"/>
    <mergeCell ref="G116:H116"/>
    <mergeCell ref="I116:O116"/>
    <mergeCell ref="B117:F117"/>
    <mergeCell ref="G117:H117"/>
    <mergeCell ref="I117:O117"/>
    <mergeCell ref="A93:A104"/>
    <mergeCell ref="B93:O93"/>
    <mergeCell ref="B94:O94"/>
    <mergeCell ref="B95:O95"/>
    <mergeCell ref="B96:O96"/>
    <mergeCell ref="B97:O97"/>
    <mergeCell ref="B98:O98"/>
    <mergeCell ref="B99:O99"/>
    <mergeCell ref="B100:O100"/>
    <mergeCell ref="B101:H101"/>
    <mergeCell ref="I101:O104"/>
    <mergeCell ref="B102:H102"/>
    <mergeCell ref="B103:H103"/>
    <mergeCell ref="B104:H104"/>
    <mergeCell ref="B105:O105"/>
    <mergeCell ref="B106:O106"/>
    <mergeCell ref="A107:O107"/>
    <mergeCell ref="B74:F74"/>
    <mergeCell ref="G74:H74"/>
    <mergeCell ref="I74:N74"/>
    <mergeCell ref="G76:H76"/>
    <mergeCell ref="I76:N76"/>
    <mergeCell ref="B77:F77"/>
    <mergeCell ref="G77:H77"/>
    <mergeCell ref="I77:N77"/>
    <mergeCell ref="A78:A92"/>
    <mergeCell ref="B78:O78"/>
    <mergeCell ref="B79:O79"/>
    <mergeCell ref="B80:O80"/>
    <mergeCell ref="B81:O81"/>
    <mergeCell ref="B82:O82"/>
    <mergeCell ref="B83:O83"/>
    <mergeCell ref="B84:O84"/>
    <mergeCell ref="B85:O85"/>
    <mergeCell ref="B86:O86"/>
    <mergeCell ref="B87:O87"/>
    <mergeCell ref="B88:O88"/>
    <mergeCell ref="B89:H89"/>
    <mergeCell ref="I89:O92"/>
    <mergeCell ref="B90:H90"/>
    <mergeCell ref="B91:H91"/>
    <mergeCell ref="B92:H92"/>
    <mergeCell ref="A66:A77"/>
    <mergeCell ref="B66:F66"/>
    <mergeCell ref="G66:H66"/>
    <mergeCell ref="I66:N66"/>
    <mergeCell ref="B67:F67"/>
    <mergeCell ref="G67:H67"/>
    <mergeCell ref="I67:N67"/>
    <mergeCell ref="B65:F65"/>
    <mergeCell ref="G65:H65"/>
    <mergeCell ref="I65:O65"/>
    <mergeCell ref="B69:F69"/>
    <mergeCell ref="G69:H69"/>
    <mergeCell ref="I69:N69"/>
    <mergeCell ref="B70:F70"/>
    <mergeCell ref="G70:H70"/>
    <mergeCell ref="I70:N70"/>
    <mergeCell ref="B71:F71"/>
    <mergeCell ref="G71:H71"/>
    <mergeCell ref="I71:N71"/>
    <mergeCell ref="B72:F72"/>
    <mergeCell ref="G72:H72"/>
    <mergeCell ref="I72:N72"/>
    <mergeCell ref="B73:F73"/>
    <mergeCell ref="G73:H73"/>
    <mergeCell ref="I73:N73"/>
    <mergeCell ref="B68:F68"/>
    <mergeCell ref="G68:H68"/>
    <mergeCell ref="I68:N68"/>
    <mergeCell ref="B53:O53"/>
    <mergeCell ref="B54:O54"/>
    <mergeCell ref="A55:O55"/>
    <mergeCell ref="B75:F75"/>
    <mergeCell ref="G75:H75"/>
    <mergeCell ref="I75:N75"/>
    <mergeCell ref="B76:F76"/>
    <mergeCell ref="D56:F56"/>
    <mergeCell ref="G56:H56"/>
    <mergeCell ref="I56:M56"/>
    <mergeCell ref="A57:A58"/>
    <mergeCell ref="B57:J58"/>
    <mergeCell ref="M57:N57"/>
    <mergeCell ref="M58:N58"/>
    <mergeCell ref="F59:G59"/>
    <mergeCell ref="M59:N59"/>
    <mergeCell ref="A60:A65"/>
    <mergeCell ref="B60:F60"/>
    <mergeCell ref="G60:H60"/>
    <mergeCell ref="I60:O60"/>
    <mergeCell ref="B61:F61"/>
    <mergeCell ref="G61:H61"/>
    <mergeCell ref="I61:O61"/>
    <mergeCell ref="B62:F62"/>
    <mergeCell ref="G62:H62"/>
    <mergeCell ref="I62:O62"/>
    <mergeCell ref="B63:F63"/>
    <mergeCell ref="G63:H63"/>
    <mergeCell ref="I63:O63"/>
    <mergeCell ref="B64:F64"/>
    <mergeCell ref="G64:H64"/>
    <mergeCell ref="I64:O64"/>
    <mergeCell ref="B15:F15"/>
    <mergeCell ref="G15:H15"/>
    <mergeCell ref="I15:N15"/>
    <mergeCell ref="A41:A52"/>
    <mergeCell ref="B41:O41"/>
    <mergeCell ref="B42:O42"/>
    <mergeCell ref="B43:O43"/>
    <mergeCell ref="B44:O44"/>
    <mergeCell ref="B45:O45"/>
    <mergeCell ref="B46:O46"/>
    <mergeCell ref="B47:O47"/>
    <mergeCell ref="B48:O48"/>
    <mergeCell ref="B49:H49"/>
    <mergeCell ref="I49:O52"/>
    <mergeCell ref="B50:H50"/>
    <mergeCell ref="B51:H51"/>
    <mergeCell ref="B52:H52"/>
    <mergeCell ref="B13:F13"/>
    <mergeCell ref="G13:H13"/>
    <mergeCell ref="I13:O13"/>
    <mergeCell ref="B22:F22"/>
    <mergeCell ref="G22:H22"/>
    <mergeCell ref="I22:N22"/>
    <mergeCell ref="G24:H24"/>
    <mergeCell ref="I24:N24"/>
    <mergeCell ref="B25:F25"/>
    <mergeCell ref="G25:H25"/>
    <mergeCell ref="I25:N25"/>
    <mergeCell ref="A26:A40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H37"/>
    <mergeCell ref="I37:O40"/>
    <mergeCell ref="B38:H38"/>
    <mergeCell ref="B39:H39"/>
    <mergeCell ref="B40:H40"/>
    <mergeCell ref="A14:A25"/>
    <mergeCell ref="B14:F14"/>
    <mergeCell ref="G14:H14"/>
    <mergeCell ref="I14:N14"/>
    <mergeCell ref="B17:F17"/>
    <mergeCell ref="G17:H17"/>
    <mergeCell ref="I17:N17"/>
    <mergeCell ref="B18:F18"/>
    <mergeCell ref="G18:H18"/>
    <mergeCell ref="I18:N18"/>
    <mergeCell ref="B19:F19"/>
    <mergeCell ref="G19:H19"/>
    <mergeCell ref="I19:N19"/>
    <mergeCell ref="B20:F20"/>
    <mergeCell ref="G20:H20"/>
    <mergeCell ref="I20:N20"/>
    <mergeCell ref="B21:F21"/>
    <mergeCell ref="G21:H21"/>
    <mergeCell ref="I21:N21"/>
    <mergeCell ref="B16:F16"/>
    <mergeCell ref="G16:H16"/>
    <mergeCell ref="I16:N16"/>
    <mergeCell ref="B23:F23"/>
    <mergeCell ref="G23:H23"/>
    <mergeCell ref="I23:N23"/>
    <mergeCell ref="B24:F24"/>
    <mergeCell ref="B1:O1"/>
    <mergeCell ref="B2:O2"/>
    <mergeCell ref="A3:O3"/>
    <mergeCell ref="D4:F4"/>
    <mergeCell ref="G4:H4"/>
    <mergeCell ref="I4:M4"/>
    <mergeCell ref="A5:A6"/>
    <mergeCell ref="B5:J6"/>
    <mergeCell ref="M5:N5"/>
    <mergeCell ref="M6:N6"/>
    <mergeCell ref="F7:G7"/>
    <mergeCell ref="M7:N7"/>
    <mergeCell ref="A8:A13"/>
    <mergeCell ref="B8:F8"/>
    <mergeCell ref="G8:H8"/>
    <mergeCell ref="I8:O8"/>
    <mergeCell ref="B9:F9"/>
    <mergeCell ref="G9:H9"/>
    <mergeCell ref="I9:O9"/>
    <mergeCell ref="B10:F10"/>
    <mergeCell ref="G10:H10"/>
    <mergeCell ref="I10:O10"/>
    <mergeCell ref="B11:F11"/>
    <mergeCell ref="G11:H11"/>
    <mergeCell ref="I11:O11"/>
    <mergeCell ref="B12:F12"/>
    <mergeCell ref="G12:H12"/>
    <mergeCell ref="I12:O12"/>
  </mergeCells>
  <printOptions headings="0" gridLines="0"/>
  <pageMargins left="0.511811024" right="0.511811024" top="0.78740157500000008" bottom="0.78740157500000008" header="0.31496062000000014" footer="0.31496062000000014"/>
  <pageSetup paperSize="9" scale="77" fitToWidth="1" fitToHeight="1" pageOrder="downThenOver" orientation="portrait" usePrinterDefaults="1" blackAndWhite="0" draft="0" cellComments="none" useFirstPageNumber="0" errors="displayed" horizontalDpi="600" verticalDpi="600" copies="1"/>
  <headerFooter/>
  <rowBreaks count="30" manualBreakCount="30">
    <brk id="52" man="1" max="16383"/>
    <brk id="104" man="1" max="16383"/>
    <brk id="156" man="1" max="16383"/>
    <brk id="208" man="1" max="16383"/>
    <brk id="260" man="1" max="16383"/>
    <brk id="312" man="1" max="16383"/>
    <brk id="364" man="1" max="16383"/>
    <brk id="416" man="1" max="16383"/>
    <brk id="468" man="1" max="16383"/>
    <brk id="520" man="1" max="16383"/>
    <brk id="572" man="1" max="16383"/>
    <brk id="624" man="1" max="16383"/>
    <brk id="676" man="1" max="16383"/>
    <brk id="728" man="1" max="16383"/>
    <brk id="780" man="1" max="16383"/>
    <brk id="832" man="1" max="16383"/>
    <brk id="884" man="1" max="16383"/>
    <brk id="936" man="1" max="16383"/>
    <brk id="988" man="1" max="16383"/>
    <brk id="1040" man="1" max="16383"/>
    <brk id="1092" man="1" max="16383"/>
    <brk id="1144" man="1" max="16383"/>
    <brk id="1196" man="1" max="16383"/>
    <brk id="1248" man="1" max="16383"/>
    <brk id="1300" man="1" max="16383"/>
    <brk id="1352" man="1" max="16383"/>
    <brk id="1404" man="1" max="16383"/>
    <brk id="1456" man="1" max="16383"/>
    <brk id="1508" man="1" max="16383"/>
    <brk id="1560" man="1" max="16383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ONLYOFFICE/9.1.0.167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Pereira Lima Santos</dc:creator>
  <cp:revision>10</cp:revision>
  <dcterms:created xsi:type="dcterms:W3CDTF">2025-11-14T01:06:58Z</dcterms:created>
  <dcterms:modified xsi:type="dcterms:W3CDTF">2026-05-18T13:06:07Z</dcterms:modified>
</cp:coreProperties>
</file>